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66925"/>
  <mc:AlternateContent xmlns:mc="http://schemas.openxmlformats.org/markup-compatibility/2006">
    <mc:Choice Requires="x15">
      <x15ac:absPath xmlns:x15ac="http://schemas.microsoft.com/office/spreadsheetml/2010/11/ac" url="C:\Users\mmahajan\Documents\eps-eu\InputData\indst\BPoIFUfE\"/>
    </mc:Choice>
  </mc:AlternateContent>
  <xr:revisionPtr revIDLastSave="0" documentId="13_ncr:1_{144A4CE4-E9F3-446F-9590-6C6DA8E6B904}" xr6:coauthVersionLast="47" xr6:coauthVersionMax="47" xr10:uidLastSave="{00000000-0000-0000-0000-000000000000}"/>
  <bookViews>
    <workbookView xWindow="-28920" yWindow="-120" windowWidth="29040" windowHeight="17640" tabRatio="849"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tick" sheetId="61" r:id="rId23"/>
    <sheet name="tigw" sheetId="62" r:id="rId24"/>
    <sheet name="tipf" sheetId="63" r:id="rId25"/>
    <sheet name="tibr" sheetId="64" r:id="rId26"/>
    <sheet name="ticl" sheetId="65" r:id="rId27"/>
    <sheet name="tibg" sheetId="66" r:id="rId28"/>
    <sheet name="tigl" sheetId="67" r:id="rId29"/>
    <sheet name="tich" sheetId="68" r:id="rId30"/>
    <sheet name="nech" sheetId="69" r:id="rId31"/>
    <sheet name="tirf" sheetId="60" r:id="rId32"/>
    <sheet name="Waste Water" sheetId="13" r:id="rId33"/>
    <sheet name="Eurostat Coal Mining Data" sheetId="57" r:id="rId34"/>
    <sheet name="Eurostat Oil and Gas Ext. Data" sheetId="58" r:id="rId35"/>
    <sheet name="Coal and Oil-Gas Ext. Calcs" sheetId="59" r:id="rId36"/>
    <sheet name="Carbon Capture Calculations" sheetId="32" r:id="rId37"/>
    <sheet name="BIFUbC Calculations" sheetId="56" r:id="rId38"/>
    <sheet name="BPoIFUfE-electricity" sheetId="2" r:id="rId39"/>
    <sheet name="BPoIFUfE-coal" sheetId="3" r:id="rId40"/>
    <sheet name="BPoIFUfE-natural-gas" sheetId="4" r:id="rId41"/>
    <sheet name="BPoIFUfE-biomass" sheetId="5" r:id="rId42"/>
    <sheet name="BPoIFUfE-petroleum-diesel" sheetId="6" r:id="rId43"/>
    <sheet name="BPoIFUfE-heat" sheetId="7" r:id="rId44"/>
    <sheet name="BPoIFUfE-crude-oil" sheetId="8" r:id="rId45"/>
    <sheet name="BPoIFUfE-heavy-or-residual-oil" sheetId="9" r:id="rId46"/>
    <sheet name="BPoIFUfE-LPG-propane-or-butane" sheetId="10" r:id="rId47"/>
    <sheet name="BPoIFUfE-hydrogen" sheetId="11" r:id="rId48"/>
  </sheets>
  <externalReferences>
    <externalReference r:id="rId49"/>
    <externalReference r:id="rId50"/>
    <externalReference r:id="rId51"/>
    <externalReference r:id="rId52"/>
  </externalReferences>
  <definedNames>
    <definedName name="_xlnm._FilterDatabase" localSheetId="2" hidden="1">'Fuel Mapping'!#REF!</definedName>
    <definedName name="BTU_Conversion" localSheetId="31">[1]About!$C$179</definedName>
    <definedName name="BTU_Conversion">About!$C$72</definedName>
    <definedName name="BTU_Converter" localSheetId="31">[1]About!#REF!</definedName>
    <definedName name="BTU_Converter">About!#REF!</definedName>
    <definedName name="BTU_per_ktoe">[2]About!$A$77</definedName>
    <definedName name="BTU_per_TJ">[2]About!$A$76</definedName>
    <definedName name="Egon" localSheetId="31">[1]About!#REF!</definedName>
    <definedName name="Egon">About!#REF!</definedName>
    <definedName name="EuroStat_EPS_Fuel">'[2]Eurostat_nrg_bal_c EU28'!$E$2:$E$190</definedName>
    <definedName name="EurostatCategory">'[2]Eurostat_nrg_bal_c EU28'!$A$2:$A$190</definedName>
    <definedName name="EuroStatData">'[2]Eurostat_nrg_bal_c EU28'!$F$2:$AH$190</definedName>
    <definedName name="EuroStatYear">'[2]Eurostat_nrg_bal_c EU28'!$F$1:$AH$1</definedName>
    <definedName name="_xlnm.Extract" localSheetId="2">'Fuel Mapping'!#REF!</definedName>
    <definedName name="gal_per_barrel">[3]About!$A$63</definedName>
    <definedName name="gwh_to_btu" localSheetId="31">[1]About!$C$182</definedName>
    <definedName name="gwh_to_btu">[4]About!$C$182</definedName>
    <definedName name="JRC_EPS_Mapping">[2]JRC_CFENE!$B$2:$B$85</definedName>
    <definedName name="JRCData">[2]JRC_CFENE!$D$2:$BB$85</definedName>
    <definedName name="JRCYear">[2]JRC_CFENE!$D$1:$BB$1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1" i="10" l="1"/>
  <c r="Z11" i="10"/>
  <c r="X11" i="10"/>
  <c r="R11" i="10"/>
  <c r="P11" i="10"/>
  <c r="J11" i="10"/>
  <c r="H11" i="10"/>
  <c r="B11" i="10"/>
  <c r="AB10" i="6"/>
  <c r="T10" i="6"/>
  <c r="L10" i="6"/>
  <c r="D10" i="6"/>
  <c r="B10" i="6"/>
  <c r="Z11" i="5"/>
  <c r="R11" i="5"/>
  <c r="J11" i="5"/>
  <c r="B11" i="5"/>
  <c r="AF10" i="4"/>
  <c r="X10" i="4"/>
  <c r="P10" i="4"/>
  <c r="H10" i="4"/>
  <c r="AE23" i="3"/>
  <c r="Y23" i="3"/>
  <c r="W23" i="3"/>
  <c r="Q23" i="3"/>
  <c r="O23" i="3"/>
  <c r="I23" i="3"/>
  <c r="G23" i="3"/>
  <c r="AA15" i="3"/>
  <c r="S15" i="3"/>
  <c r="K15" i="3"/>
  <c r="C15" i="3"/>
  <c r="AF11" i="3"/>
  <c r="Z11" i="3"/>
  <c r="X11" i="3"/>
  <c r="R11" i="3"/>
  <c r="P11" i="3"/>
  <c r="J11" i="3"/>
  <c r="H11" i="3"/>
  <c r="AE10" i="3"/>
  <c r="Y10" i="3"/>
  <c r="W10" i="3"/>
  <c r="Q10" i="3"/>
  <c r="O10" i="3"/>
  <c r="I10" i="3"/>
  <c r="G10" i="3"/>
  <c r="D15" i="3"/>
  <c r="E15" i="3"/>
  <c r="F15" i="3"/>
  <c r="G15" i="3"/>
  <c r="H15" i="3"/>
  <c r="I15" i="3"/>
  <c r="J15" i="3"/>
  <c r="L15" i="3"/>
  <c r="M15" i="3"/>
  <c r="N15" i="3"/>
  <c r="O15" i="3"/>
  <c r="P15" i="3"/>
  <c r="Q15" i="3"/>
  <c r="R15" i="3"/>
  <c r="T15" i="3"/>
  <c r="U15" i="3"/>
  <c r="V15" i="3"/>
  <c r="W15" i="3"/>
  <c r="X15" i="3"/>
  <c r="Y15" i="3"/>
  <c r="Z15" i="3"/>
  <c r="AB15" i="3"/>
  <c r="AC15" i="3"/>
  <c r="AD15" i="3"/>
  <c r="AE15" i="3"/>
  <c r="AF15" i="3"/>
  <c r="B15" i="3"/>
  <c r="C23" i="3"/>
  <c r="D23" i="3"/>
  <c r="E23" i="3"/>
  <c r="F23" i="3"/>
  <c r="H23" i="3"/>
  <c r="J23" i="3"/>
  <c r="K23" i="3"/>
  <c r="L23" i="3"/>
  <c r="M23" i="3"/>
  <c r="N23" i="3"/>
  <c r="P23" i="3"/>
  <c r="R23" i="3"/>
  <c r="S23" i="3"/>
  <c r="T23" i="3"/>
  <c r="U23" i="3"/>
  <c r="V23" i="3"/>
  <c r="X23" i="3"/>
  <c r="Z23" i="3"/>
  <c r="AA23" i="3"/>
  <c r="AB23" i="3"/>
  <c r="AC23" i="3"/>
  <c r="AD23" i="3"/>
  <c r="AF23" i="3"/>
  <c r="B23" i="3"/>
  <c r="C11" i="10"/>
  <c r="D11" i="10"/>
  <c r="E11" i="10"/>
  <c r="F11" i="10"/>
  <c r="G11" i="10"/>
  <c r="I11" i="10"/>
  <c r="K11" i="10"/>
  <c r="L11" i="10"/>
  <c r="M11" i="10"/>
  <c r="N11" i="10"/>
  <c r="O11" i="10"/>
  <c r="Q11" i="10"/>
  <c r="S11" i="10"/>
  <c r="T11" i="10"/>
  <c r="U11" i="10"/>
  <c r="V11" i="10"/>
  <c r="W11" i="10"/>
  <c r="Y11" i="10"/>
  <c r="AA11" i="10"/>
  <c r="AB11" i="10"/>
  <c r="AC11" i="10"/>
  <c r="AD11" i="10"/>
  <c r="AE11" i="10"/>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B23"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B11" i="9"/>
  <c r="C10" i="6"/>
  <c r="E10" i="6"/>
  <c r="F10" i="6"/>
  <c r="G10" i="6"/>
  <c r="H10" i="6"/>
  <c r="I10" i="6"/>
  <c r="J10" i="6"/>
  <c r="K10" i="6"/>
  <c r="M10" i="6"/>
  <c r="N10" i="6"/>
  <c r="O10" i="6"/>
  <c r="P10" i="6"/>
  <c r="Q10" i="6"/>
  <c r="R10" i="6"/>
  <c r="S10" i="6"/>
  <c r="U10" i="6"/>
  <c r="V10" i="6"/>
  <c r="W10" i="6"/>
  <c r="X10" i="6"/>
  <c r="Y10" i="6"/>
  <c r="Z10" i="6"/>
  <c r="AA10" i="6"/>
  <c r="AC10" i="6"/>
  <c r="AD10" i="6"/>
  <c r="AE10" i="6"/>
  <c r="AF10" i="6"/>
  <c r="C11" i="5"/>
  <c r="D11" i="5"/>
  <c r="E11" i="5"/>
  <c r="F11" i="5"/>
  <c r="G11" i="5"/>
  <c r="H11" i="5"/>
  <c r="I11" i="5"/>
  <c r="K11" i="5"/>
  <c r="L11" i="5"/>
  <c r="M11" i="5"/>
  <c r="N11" i="5"/>
  <c r="O11" i="5"/>
  <c r="P11" i="5"/>
  <c r="Q11" i="5"/>
  <c r="S11" i="5"/>
  <c r="T11" i="5"/>
  <c r="U11" i="5"/>
  <c r="V11" i="5"/>
  <c r="W11" i="5"/>
  <c r="X11" i="5"/>
  <c r="Y11" i="5"/>
  <c r="AA11" i="5"/>
  <c r="AB11" i="5"/>
  <c r="AC11" i="5"/>
  <c r="AD11" i="5"/>
  <c r="AE11" i="5"/>
  <c r="AF11" i="5"/>
  <c r="B10" i="4"/>
  <c r="B11" i="4"/>
  <c r="C11" i="3"/>
  <c r="D11" i="3"/>
  <c r="E11" i="3"/>
  <c r="F11" i="3"/>
  <c r="G11" i="3"/>
  <c r="I11" i="3"/>
  <c r="K11" i="3"/>
  <c r="L11" i="3"/>
  <c r="M11" i="3"/>
  <c r="N11" i="3"/>
  <c r="O11" i="3"/>
  <c r="Q11" i="3"/>
  <c r="S11" i="3"/>
  <c r="T11" i="3"/>
  <c r="U11" i="3"/>
  <c r="V11" i="3"/>
  <c r="W11" i="3"/>
  <c r="Y11" i="3"/>
  <c r="AA11" i="3"/>
  <c r="AB11" i="3"/>
  <c r="AC11" i="3"/>
  <c r="AD11" i="3"/>
  <c r="AE11" i="3"/>
  <c r="B11" i="3"/>
  <c r="C10" i="4"/>
  <c r="D10" i="4"/>
  <c r="E10" i="4"/>
  <c r="F10" i="4"/>
  <c r="G10" i="4"/>
  <c r="I10" i="4"/>
  <c r="J10" i="4"/>
  <c r="K10" i="4"/>
  <c r="L10" i="4"/>
  <c r="M10" i="4"/>
  <c r="N10" i="4"/>
  <c r="O10" i="4"/>
  <c r="Q10" i="4"/>
  <c r="R10" i="4"/>
  <c r="S10" i="4"/>
  <c r="T10" i="4"/>
  <c r="U10" i="4"/>
  <c r="V10" i="4"/>
  <c r="W10" i="4"/>
  <c r="Y10" i="4"/>
  <c r="Z10" i="4"/>
  <c r="AA10" i="4"/>
  <c r="AB10" i="4"/>
  <c r="AC10" i="4"/>
  <c r="AD10" i="4"/>
  <c r="AE10" i="4"/>
  <c r="C10" i="3"/>
  <c r="D10" i="3"/>
  <c r="E10" i="3"/>
  <c r="F10" i="3"/>
  <c r="H10" i="3"/>
  <c r="J10" i="3"/>
  <c r="K10" i="3"/>
  <c r="L10" i="3"/>
  <c r="M10" i="3"/>
  <c r="N10" i="3"/>
  <c r="P10" i="3"/>
  <c r="R10" i="3"/>
  <c r="S10" i="3"/>
  <c r="T10" i="3"/>
  <c r="U10" i="3"/>
  <c r="V10" i="3"/>
  <c r="X10" i="3"/>
  <c r="Z10" i="3"/>
  <c r="AA10" i="3"/>
  <c r="AB10" i="3"/>
  <c r="AC10" i="3"/>
  <c r="AD10" i="3"/>
  <c r="AF10" i="3"/>
  <c r="B10"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4" l="1"/>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s="1"/>
  <c r="D16" i="58" s="1" a="1"/>
  <c r="D16" i="58" s="1"/>
  <c r="C17" i="58" a="1"/>
  <c r="C17" i="58" s="1"/>
  <c r="D17" i="58" s="1" a="1"/>
  <c r="D17" i="58" s="1"/>
  <c r="C18" i="58" a="1"/>
  <c r="C18" i="58" s="1"/>
  <c r="D18" i="58" s="1" a="1"/>
  <c r="D18" i="58" s="1"/>
  <c r="C19" i="58" a="1"/>
  <c r="C19" i="58" s="1"/>
  <c r="D19" i="58" s="1" a="1"/>
  <c r="D19" i="58" s="1"/>
  <c r="C20" i="58" a="1"/>
  <c r="C20" i="58" s="1"/>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s="1"/>
  <c r="D34" i="58" s="1" a="1"/>
  <c r="D34" i="58" s="1"/>
  <c r="C35" i="58" a="1"/>
  <c r="C35" i="58" s="1"/>
  <c r="D35" i="58" s="1" a="1"/>
  <c r="D35" i="58" s="1"/>
  <c r="C36" i="58" a="1"/>
  <c r="C36" i="58" s="1"/>
  <c r="D36" i="58" s="1" a="1"/>
  <c r="D36" i="58" s="1"/>
  <c r="C37" i="58" a="1"/>
  <c r="C37" i="58" s="1"/>
  <c r="D37" i="58" s="1" a="1"/>
  <c r="D37" i="58" s="1"/>
  <c r="C8" i="58" a="1"/>
  <c r="C8" i="58" s="1"/>
  <c r="D8" i="58" s="1" a="1"/>
  <c r="D8" i="58" s="1"/>
  <c r="E30" i="59"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93" i="32"/>
  <c r="B47" i="32" l="1"/>
  <c r="M53" i="32" s="1"/>
  <c r="B46" i="32"/>
  <c r="M52" i="3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B13" i="13" s="1"/>
  <c r="AI6" i="13"/>
  <c r="AI13" i="13" s="1"/>
  <c r="D6" i="13"/>
  <c r="E6" i="13"/>
  <c r="E13" i="13" s="1"/>
  <c r="F6" i="13"/>
  <c r="F13" i="13" s="1"/>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<sst xmlns="http://schemas.openxmlformats.org/spreadsheetml/2006/main" count="7734" uniqueCount="1089">
  <si>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</si>
  <si>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</si>
  <si>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</si>
  <si>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</si>
  <si>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</si>
  <si>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</si>
  <si>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</si>
  <si>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</si>
  <si>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</si>
  <si>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</si>
  <si>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</si>
  <si>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</si>
  <si>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</si>
  <si>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</si>
  <si>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</si>
  <si>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</si>
  <si>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</si>
  <si>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</si>
  <si>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</si>
  <si>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</si>
  <si>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</si>
  <si>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</si>
  <si>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</si>
  <si>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</si>
  <si>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</si>
  <si>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</si>
  <si>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</si>
  <si>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</si>
  <si>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</si>
  <si>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</si>
  <si>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</si>
  <si>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</si>
  <si>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</si>
  <si>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</si>
  <si>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</si>
  <si>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</si>
  <si>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</si>
  <si>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</si>
  <si>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</si>
  <si>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</si>
  <si>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</si>
  <si>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</si>
  <si>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</si>
  <si>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</si>
  <si>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</si>
  <si>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</si>
  <si>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</si>
  <si>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</si>
  <si>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</si>
  <si>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</si>
  <si>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</si>
  <si>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</si>
  <si>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</si>
  <si>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</si>
  <si>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</si>
  <si>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</si>
  <si>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</si>
  <si>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</si>
  <si>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</si>
  <si>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</si>
  <si>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</si>
  <si>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</si>
  <si>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</si>
  <si>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</si>
  <si>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</si>
  <si>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</si>
  <si>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</si>
  <si>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</si>
  <si>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</si>
  <si>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</si>
  <si>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</si>
  <si>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</si>
  <si>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</si>
  <si>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</si>
  <si>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</si>
  <si>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</si>
  <si>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</si>
  <si>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</si>
  <si>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</si>
  <si>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</si>
  <si>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</si>
  <si>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</si>
  <si>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</si>
  <si>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</si>
  <si>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</si>
  <si>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</si>
  <si>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</si>
  <si>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</si>
  <si>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</si>
  <si>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</si>
  <si>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</si>
  <si>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</si>
  <si>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</si>
  <si>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</si>
  <si>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</si>
  <si>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</si>
  <si>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</si>
  <si>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</si>
  <si>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</si>
  <si>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</si>
  <si>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</si>
  <si>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</si>
  <si>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</si>
  <si>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</si>
  <si>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</si>
  <si>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</si>
  <si>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</si>
  <si>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</si>
  <si>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</si>
  <si>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</si>
  <si>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</si>
  <si>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</si>
  <si>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</si>
  <si>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</si>
  <si>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</si>
  <si>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</si>
  <si>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</si>
  <si>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</si>
  <si>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</si>
  <si>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</si>
  <si>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</si>
  <si>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</si>
  <si>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</si>
  <si>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</si>
  <si>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</si>
  <si>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</si>
  <si>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</si>
  <si>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</si>
  <si>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</si>
  <si>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</si>
  <si>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</si>
  <si>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</si>
  <si>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</si>
  <si>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</si>
  <si>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</si>
  <si>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</si>
  <si>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</si>
  <si>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</si>
  <si>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</si>
  <si>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</si>
  <si>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</si>
  <si>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</si>
  <si>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</si>
  <si>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</si>
  <si>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</si>
  <si>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</si>
  <si>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</si>
  <si>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</si>
  <si>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</si>
  <si>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</si>
  <si>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</si>
  <si>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</si>
  <si>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</si>
  <si>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</si>
  <si>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</si>
  <si>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</si>
  <si>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</si>
  <si>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</si>
  <si>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</si>
  <si>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</si>
  <si>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</si>
  <si>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</si>
  <si>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</si>
  <si>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</si>
  <si>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</si>
  <si>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</si>
  <si>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</si>
  <si>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</si>
  <si>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</si>
  <si>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</si>
  <si>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</si>
  <si>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</si>
  <si>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</si>
  <si>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</si>
  <si>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</si>
  <si>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</si>
  <si>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</si>
  <si>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</si>
  <si>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</si>
  <si>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</si>
  <si>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</si>
  <si>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</si>
  <si>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</si>
  <si>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</si>
  <si>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</si>
  <si>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</si>
  <si>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</si>
  <si>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</si>
  <si>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</si>
  <si>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</si>
  <si>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</si>
  <si>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</si>
  <si>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</si>
  <si>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</si>
  <si>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</si>
  <si>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</si>
  <si>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</si>
  <si>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</si>
  <si>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</si>
  <si>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</si>
  <si>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</si>
  <si>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</si>
  <si>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</si>
  <si>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</si>
  <si>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</si>
  <si>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</si>
  <si>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</si>
  <si>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</si>
  <si>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</si>
  <si>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</si>
  <si>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</si>
  <si>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</si>
  <si>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</si>
  <si>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</si>
  <si>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</si>
  <si>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</si>
  <si>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</si>
  <si>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</si>
  <si>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</si>
  <si>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</si>
  <si>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</si>
  <si>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</si>
  <si>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</si>
  <si>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</si>
  <si>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</si>
  <si>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</si>
  <si>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</si>
  <si>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</si>
  <si>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</si>
  <si>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</si>
  <si>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</si>
  <si>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</si>
  <si>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</si>
  <si>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</si>
  <si>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</si>
  <si>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</si>
  <si>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</si>
  <si>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</si>
  <si>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</si>
  <si>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</si>
  <si>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</si>
  <si>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</si>
  <si>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</si>
  <si>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</si>
  <si>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</si>
  <si>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</si>
  <si>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</si>
  <si>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</si>
  <si>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</si>
  <si>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</si>
  <si>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</si>
  <si>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</si>
  <si>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</si>
  <si>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</si>
  <si>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</si>
  <si>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</si>
  <si>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</si>
  <si>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</si>
  <si>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</si>
  <si>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</si>
  <si>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</si>
  <si>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</si>
  <si>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</si>
  <si>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</si>
  <si>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</si>
  <si>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</si>
  <si>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</si>
  <si>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</si>
  <si>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</si>
  <si>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</si>
  <si>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</si>
  <si>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</si>
  <si>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</si>
  <si>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</si>
  <si>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</si>
  <si>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</si>
  <si>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</si>
  <si>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</si>
  <si>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</si>
  <si>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</si>
  <si>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</si>
  <si>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</si>
  <si>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</si>
  <si>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</si>
  <si>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</si>
  <si>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</si>
  <si>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</si>
  <si>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</si>
  <si>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</si>
  <si>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</si>
  <si>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</si>
  <si>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</si>
  <si>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</si>
  <si>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</si>
  <si>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</si>
  <si>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</si>
  <si>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</si>
  <si>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</si>
  <si>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</si>
  <si>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</si>
  <si>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</si>
  <si>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</si>
  <si>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</si>
  <si>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</si>
  <si>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</si>
  <si>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</si>
  <si>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</si>
  <si>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</si>
  <si>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</si>
  <si>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</si>
  <si>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</si>
  <si>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</si>
  <si>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</si>
  <si>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</si>
  <si>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</si>
  <si>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</si>
  <si>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</si>
  <si>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</si>
  <si>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</si>
  <si>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</si>
  <si>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</si>
  <si>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</si>
  <si>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</si>
  <si>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</si>
  <si>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</si>
  <si>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</si>
  <si>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</si>
  <si>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</si>
  <si>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</si>
  <si>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</si>
  <si>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</si>
  <si>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</si>
  <si>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</si>
  <si>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</si>
  <si>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</si>
  <si>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</si>
  <si>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</si>
  <si>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</si>
  <si>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</si>
  <si>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</si>
  <si>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</si>
  <si>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</si>
  <si>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</si>
  <si>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</si>
  <si>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</si>
  <si>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</si>
  <si>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</si>
  <si>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</si>
  <si>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</si>
  <si>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</si>
  <si>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</si>
  <si>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</si>
  <si>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</si>
  <si>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</si>
  <si>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</si>
  <si>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</si>
  <si>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</si>
  <si>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</si>
  <si>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</si>
  <si>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</si>
  <si>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</si>
  <si>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</si>
  <si>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</si>
  <si>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</si>
  <si>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</si>
  <si>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</si>
  <si>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</si>
  <si>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</si>
  <si>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</si>
  <si>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</si>
  <si>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</si>
  <si>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</si>
  <si>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</si>
  <si>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</si>
  <si>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</si>
  <si>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</si>
  <si>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</si>
  <si>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</si>
  <si>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</si>
  <si>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</si>
  <si>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</si>
  <si>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</si>
  <si>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</si>
  <si>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</si>
  <si>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</si>
  <si>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</si>
  <si>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</si>
  <si>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</si>
  <si>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</si>
  <si>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</si>
  <si>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</si>
  <si>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</si>
  <si>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</si>
  <si>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</si>
  <si>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</si>
  <si>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</si>
  <si>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</si>
  <si>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</si>
  <si>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</si>
  <si>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</si>
  <si>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</si>
  <si>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</si>
  <si>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</si>
  <si>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</si>
  <si>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</si>
  <si>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</si>
  <si>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</si>
  <si>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</si>
  <si>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</si>
  <si>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</si>
  <si>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</si>
  <si>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</si>
  <si>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</si>
  <si>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</si>
  <si>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</si>
  <si>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</si>
  <si>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</si>
  <si>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</si>
  <si>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</si>
  <si>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</si>
  <si>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</si>
  <si>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</si>
  <si>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</si>
  <si>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</si>
  <si>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</si>
  <si>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</si>
  <si>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</si>
  <si>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</si>
  <si>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</si>
  <si>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</si>
  <si>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</si>
  <si>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</si>
  <si>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</si>
  <si>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</si>
  <si>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</si>
  <si>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</si>
  <si>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</si>
  <si>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</si>
  <si>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</si>
  <si>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</si>
  <si>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</si>
  <si>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</si>
  <si>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</si>
  <si>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</si>
  <si>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</si>
  <si>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</si>
  <si>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</si>
  <si>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</si>
  <si>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</si>
  <si>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</si>
  <si>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</si>
  <si>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</si>
  <si>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</si>
  <si>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</si>
  <si>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</si>
  <si>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</si>
  <si>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</si>
  <si>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</si>
  <si>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</si>
  <si>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</si>
  <si>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</si>
  <si>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</si>
  <si>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</si>
  <si>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</si>
  <si>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</si>
  <si>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</si>
  <si>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</si>
  <si>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</si>
  <si>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</si>
  <si>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</si>
  <si>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</si>
  <si>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</si>
  <si>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</si>
  <si>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</si>
  <si>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</si>
  <si>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</si>
  <si>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</si>
  <si>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</si>
  <si>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</si>
  <si>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</si>
  <si>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</si>
  <si>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</si>
  <si>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</si>
  <si>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</si>
  <si>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</si>
  <si>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</si>
  <si>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</si>
  <si>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</si>
  <si>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</si>
  <si>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</si>
  <si>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</si>
  <si>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</si>
  <si>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</si>
  <si>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</si>
  <si>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</si>
  <si>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</si>
  <si>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</si>
  <si>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</si>
  <si>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</si>
  <si>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</si>
  <si>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</si>
  <si>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</si>
  <si>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</si>
  <si>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</si>
  <si>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</si>
  <si>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</si>
  <si>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</si>
  <si>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</si>
  <si>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</si>
  <si>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</si>
  <si>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</si>
  <si>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</si>
  <si>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</si>
  <si>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</si>
  <si>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</si>
  <si>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</si>
  <si>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</si>
  <si>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</si>
  <si>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</si>
  <si>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</si>
  <si>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</si>
  <si>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</si>
  <si>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</si>
  <si>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</si>
  <si>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</si>
  <si>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</si>
  <si>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</si>
  <si>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</si>
  <si>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</si>
  <si>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</si>
  <si>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</si>
  <si>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</si>
  <si>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</si>
  <si>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</si>
  <si>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</si>
  <si>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</si>
  <si>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</si>
  <si>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</si>
  <si>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</si>
  <si>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</si>
  <si>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</si>
  <si>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</si>
  <si>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</si>
  <si>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</si>
  <si>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</si>
  <si>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</si>
  <si>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</si>
  <si>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</si>
  <si>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</si>
  <si>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</si>
  <si>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</si>
  <si>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</si>
  <si>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</si>
  <si>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</si>
  <si>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</si>
  <si>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</si>
  <si>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</si>
  <si>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</si>
  <si>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</si>
  <si>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</si>
  <si>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</si>
  <si>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</si>
  <si>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</si>
  <si>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</si>
  <si>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</si>
  <si>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</si>
  <si>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</si>
  <si>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</si>
  <si>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</si>
  <si>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</si>
  <si>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</si>
  <si>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</si>
  <si>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</si>
  <si>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</si>
  <si>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</si>
  <si>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</si>
  <si>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</si>
  <si>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</si>
  <si>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</si>
  <si>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</si>
  <si>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</si>
  <si>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</si>
  <si>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</si>
  <si>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</si>
  <si>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</si>
  <si>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</si>
  <si>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</si>
  <si>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</si>
  <si>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</si>
  <si>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</si>
  <si>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</si>
  <si>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</si>
  <si>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</si>
  <si>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</si>
  <si>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</si>
  <si>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</si>
  <si>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</si>
  <si>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</si>
  <si>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</si>
  <si>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</si>
  <si>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</si>
  <si>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</si>
  <si>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</si>
  <si>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</si>
  <si>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</si>
  <si>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</si>
  <si>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</si>
  <si>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</si>
  <si>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</si>
  <si>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</si>
  <si>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</si>
  <si>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</si>
  <si>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</si>
  <si>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</si>
  <si>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</si>
  <si>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</si>
  <si>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</si>
  <si>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</si>
  <si>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</si>
  <si>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</si>
  <si>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</si>
  <si>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</si>
  <si>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</si>
  <si>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</si>
  <si>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</si>
  <si>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</si>
  <si>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</si>
  <si>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</si>
  <si>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</si>
  <si>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</si>
  <si>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</si>
  <si>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</si>
  <si>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</si>
  <si>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</si>
  <si>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</si>
  <si>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</si>
  <si>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</si>
  <si>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</si>
  <si>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</si>
  <si>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</si>
  <si>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</si>
  <si>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</si>
  <si>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</si>
  <si>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</si>
  <si>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</si>
  <si>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</si>
  <si>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</si>
  <si>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</si>
  <si>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</si>
  <si>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</si>
  <si>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</si>
  <si>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</si>
  <si>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</si>
  <si>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</si>
  <si>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</si>
  <si>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</si>
  <si>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</si>
  <si>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</si>
  <si>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</si>
  <si>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</si>
  <si>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</si>
  <si>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</si>
  <si>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</si>
  <si>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</si>
  <si>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</si>
  <si>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</si>
  <si>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</si>
  <si>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</si>
  <si>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</si>
  <si>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</si>
  <si>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</si>
  <si>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</si>
  <si>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</si>
  <si>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</si>
  <si>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</si>
  <si>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</si>
  <si>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</si>
  <si>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</si>
  <si>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</si>
  <si>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</si>
  <si>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</si>
  <si>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</si>
  <si>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</si>
  <si>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</si>
  <si>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</si>
  <si>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</si>
  <si>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</si>
  <si>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</si>
  <si>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</si>
  <si>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</si>
  <si>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</si>
  <si>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</si>
  <si>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</si>
  <si>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</si>
  <si>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</si>
  <si>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</si>
  <si>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</si>
  <si>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</si>
  <si>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</si>
  <si>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</si>
  <si>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</si>
  <si>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</si>
  <si>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</si>
  <si>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</si>
  <si>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</si>
  <si>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</si>
  <si>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</si>
  <si>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</si>
  <si>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</si>
  <si>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</si>
  <si>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</si>
  <si>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</si>
  <si>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</si>
  <si>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</si>
  <si>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</si>
  <si>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</si>
  <si>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</si>
  <si>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</si>
  <si>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</si>
  <si>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</si>
  <si>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</si>
  <si>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</si>
  <si>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</si>
  <si>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</si>
  <si>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</si>
  <si>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</si>
  <si>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</si>
  <si>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</si>
  <si>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</si>
  <si>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</si>
  <si>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</si>
  <si>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</si>
  <si>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</si>
  <si>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</si>
  <si>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</si>
  <si>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</si>
  <si>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</si>
  <si>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</si>
  <si>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</si>
  <si>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</si>
  <si>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</si>
  <si>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</si>
  <si>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</si>
  <si>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</si>
  <si>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</si>
  <si>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</si>
  <si>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</si>
  <si>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</si>
  <si>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</si>
  <si>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</si>
  <si>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</si>
  <si>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</si>
  <si>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</si>
  <si>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</si>
  <si>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</si>
  <si>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</si>
  <si>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</si>
  <si>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</si>
  <si>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</si>
  <si>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</si>
  <si>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</si>
  <si>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</si>
  <si>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</si>
  <si>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</si>
  <si>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</si>
  <si>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</si>
  <si>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</si>
  <si>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</si>
  <si>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</si>
  <si>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</si>
  <si>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</si>
  <si>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</si>
  <si>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</si>
  <si>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</si>
  <si>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</si>
  <si>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</si>
  <si>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</si>
  <si>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</si>
  <si>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</si>
  <si>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</si>
  <si>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</si>
  <si>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</si>
  <si>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</si>
  <si>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</si>
  <si>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</si>
  <si>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</si>
  <si>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</si>
  <si>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</si>
  <si>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</si>
  <si>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</si>
  <si>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</si>
  <si>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</si>
  <si>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</si>
  <si>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</si>
  <si>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</si>
  <si>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</si>
  <si>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</si>
  <si>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</si>
  <si>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</si>
  <si>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</si>
  <si>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</si>
  <si>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</si>
  <si>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</si>
  <si>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</si>
  <si>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</si>
  <si>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</si>
  <si>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</si>
  <si>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</si>
  <si>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</si>
  <si>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</si>
  <si>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</si>
  <si>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</si>
  <si>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</si>
  <si>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</si>
  <si>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</si>
  <si>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</si>
  <si>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</si>
  <si>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</si>
  <si>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</si>
  <si>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</si>
  <si>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</si>
  <si>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</si>
  <si>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</si>
  <si>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</si>
  <si>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</si>
  <si>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</si>
  <si>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</si>
  <si>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</si>
  <si>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</si>
  <si>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</si>
  <si>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</si>
  <si>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</si>
  <si>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</si>
  <si>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</si>
  <si>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</si>
  <si>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</si>
  <si>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</si>
  <si>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</si>
  <si>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</si>
  <si>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</si>
  <si>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</si>
  <si>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</si>
  <si>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</si>
  <si>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</si>
  <si>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</si>
  <si>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</si>
  <si>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</si>
  <si>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</si>
  <si>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</si>
  <si>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</si>
  <si>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</si>
  <si>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</si>
  <si>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</si>
  <si>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</si>
  <si>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</si>
  <si>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</si>
  <si>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</si>
  <si>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</si>
  <si>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</si>
  <si>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</si>
  <si>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</si>
  <si>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</si>
  <si>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</si>
  <si>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</si>
  <si>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</si>
  <si>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</si>
  <si>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</si>
  <si>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</si>
  <si>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</si>
  <si>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</si>
  <si>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</si>
  <si>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</si>
  <si>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</si>
  <si>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</si>
  <si>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</si>
  <si>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</si>
  <si>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</si>
  <si>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</si>
  <si>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</si>
  <si>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</si>
  <si>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</si>
  <si>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</si>
  <si>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</si>
  <si>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</si>
  <si>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</si>
  <si>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</si>
  <si>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</si>
  <si>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</si>
  <si>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</si>
  <si>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</si>
  <si>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</si>
  <si>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</si>
  <si>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</si>
  <si>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</si>
  <si>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</si>
  <si>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</si>
  <si>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</si>
  <si>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</si>
  <si>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</si>
  <si>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</si>
  <si>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</si>
  <si>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</si>
  <si>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</si>
  <si>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</si>
  <si>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</si>
  <si>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</si>
  <si>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</si>
  <si>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</si>
  <si>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</si>
  <si>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</si>
  <si>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</si>
  <si>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</si>
  <si>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</si>
  <si>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</si>
  <si>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</si>
  <si>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</si>
  <si>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</si>
  <si>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</si>
  <si>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</si>
  <si>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</si>
  <si>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</si>
  <si>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</si>
  <si>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</si>
  <si>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</si>
  <si>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</si>
  <si>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</si>
  <si>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</si>
  <si>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</si>
  <si>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</si>
  <si>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</si>
  <si>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</si>
  <si>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</si>
  <si>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</si>
  <si>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</si>
  <si>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</si>
  <si>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</si>
  <si>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</si>
  <si>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</si>
  <si>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</si>
  <si>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</si>
  <si>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</si>
  <si>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</si>
  <si>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</si>
  <si>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</si>
  <si>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</si>
  <si>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</si>
  <si>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</si>
  <si>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</si>
  <si>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</si>
  <si>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</si>
  <si>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</si>
  <si>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</si>
  <si>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</si>
  <si>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</si>
  <si>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</si>
  <si>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</si>
  <si>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</si>
  <si>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</si>
  <si>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</si>
  <si>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</si>
  <si>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</si>
  <si>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</si>
  <si>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</si>
  <si>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</si>
  <si>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</si>
  <si>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</si>
  <si>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</si>
  <si>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</si>
  <si>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</si>
  <si>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</si>
  <si>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</si>
  <si>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</si>
  <si>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</si>
  <si>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</si>
  <si>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</si>
  <si>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</si>
  <si>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</si>
  <si>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</si>
  <si>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</si>
  <si>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</si>
  <si>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</si>
  <si>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</si>
  <si>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</si>
  <si>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</si>
  <si>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</si>
  <si>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</si>
  <si>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</si>
  <si>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</si>
  <si>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</si>
  <si>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</si>
  <si>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</si>
  <si>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</si>
  <si>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</si>
  <si>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</si>
  <si>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</si>
  <si>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</si>
  <si>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</si>
  <si>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</si>
  <si>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</si>
  <si>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</si>
  <si>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</si>
  <si>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</si>
  <si>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</si>
  <si>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</si>
  <si>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</si>
  <si>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</si>
  <si>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</si>
  <si>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</si>
  <si>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</si>
  <si>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</si>
  <si>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</si>
  <si>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</si>
  <si>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</si>
  <si>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</si>
  <si>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</si>
  <si>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</si>
  <si>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</si>
  <si>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</si>
  <si>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</si>
  <si>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</si>
  <si>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</si>
  <si>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</si>
  <si>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</si>
  <si>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</si>
  <si>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</si>
  <si>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</si>
  <si>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</si>
  <si>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</si>
  <si>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</si>
  <si>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</si>
  <si>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</si>
  <si>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</si>
  <si>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</si>
  <si>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</si>
  <si>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</si>
  <si>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</si>
  <si>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</si>
  <si>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</si>
  <si>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</si>
  <si>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</si>
  <si>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</si>
  <si>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</si>
  <si>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</si>
  <si>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</si>
  <si>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</si>
  <si>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</si>
  <si>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</si>
  <si>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</si>
  <si>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</si>
  <si>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</si>
  <si>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</si>
  <si>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</si>
  <si>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</si>
  <si>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</si>
  <si>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</si>
  <si>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</si>
  <si>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</si>
  <si>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</si>
  <si>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</si>
  <si>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</si>
  <si>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</si>
  <si>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</si>
  <si>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</si>
  <si>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</si>
  <si>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</si>
  <si>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</si>
  <si>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</si>
  <si>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</si>
  <si>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</si>
  <si>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</si>
  <si>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</si>
  <si>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</si>
  <si>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</si>
  <si>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</si>
  <si>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Use Eurostat data to calculat fuel split and apply to aggregated POTEnCIA category; also inlcude the non-solids non-energy consumption in the neos tab</t>
  </si>
  <si>
    <t>Transformation input - Refineries</t>
  </si>
  <si>
    <t>all transformation inputs in tirf are treated as feedstocks</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</si>
  <si>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</si>
  <si>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</si>
  <si>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</si>
  <si>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</si>
  <si>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</si>
  <si>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</si>
  <si>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</si>
  <si>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</si>
  <si>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Non-energy use in the Chemical industry</t>
  </si>
  <si>
    <t>File: Central_2018_EU28_bal_yearly, Sheets: cenrf; Central_2018_EU28_bal_yearly: tirf, tigw, ticl, tibg, tigl, tipf, tibr</t>
  </si>
  <si>
    <t>File: Central_2018_EU28_ind_yearly, Sheet: CHI; Central_2018_EU28_bal_yearly: tich</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</si>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</sst>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6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31" fillId="0" borderId="0" xfId="0" applyFont="1" applyAlignment="1">
      <alignment wrapText="1"/>
    </xf>
    <xf numFmtId="0" fontId="31" fillId="41" borderId="0" xfId="0" applyFont="1" applyFill="1" applyAlignment="1">
      <alignment horizontal="left" vertical="top"/>
    </xf>
    <xf numFmtId="0" fontId="0" fillId="0" borderId="0" xfId="0"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left" vertical="top" wrapText="1"/>
    </xf>
    <xf numFmtId="0" fontId="31" fillId="41" borderId="0" xfId="0" applyFont="1" applyFill="1" applyAlignment="1">
      <alignment horizontal="left" vertical="top" wrapText="1"/>
    </xf>
    <xf numFmtId="172" fontId="0" fillId="0" borderId="0" xfId="0" applyNumberForma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6" name="Picture 5">
          <a:extLst>
            <a:ext uri="{FF2B5EF4-FFF2-40B4-BE49-F238E27FC236}">
              <a16:creationId xmlns:a16="http://schemas.microsoft.com/office/drawing/2014/main" id="{48CC2361-353A-470E-9C4C-44FF11A4CA86}"/>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7" name="Picture 6">
          <a:extLst>
            <a:ext uri="{FF2B5EF4-FFF2-40B4-BE49-F238E27FC236}">
              <a16:creationId xmlns:a16="http://schemas.microsoft.com/office/drawing/2014/main" id="{9325C860-D5D2-4A42-A549-D1BDDE83268E}"/>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8" name="Picture 7">
          <a:extLst>
            <a:ext uri="{FF2B5EF4-FFF2-40B4-BE49-F238E27FC236}">
              <a16:creationId xmlns:a16="http://schemas.microsoft.com/office/drawing/2014/main" id="{C8B78340-B6D3-44C3-9494-6D34C37F54F2}"/>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9" name="Picture 8">
          <a:extLst>
            <a:ext uri="{FF2B5EF4-FFF2-40B4-BE49-F238E27FC236}">
              <a16:creationId xmlns:a16="http://schemas.microsoft.com/office/drawing/2014/main" id="{3EF0B736-0777-4CD5-A2E2-9FBA964A15B9}"/>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Documents/eps-eu/InputData/indst/BIFUbC/BIFUbC-petroleum-diesel.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LOS"/>
      <sheetName val="cenisb"/>
      <sheetName val="tick"/>
      <sheetName val="tock"/>
      <sheetName val="tibf"/>
      <sheetName val="tobf"/>
      <sheetName val="tigw"/>
      <sheetName val="tipf"/>
      <sheetName val="tibr"/>
      <sheetName val="ticl"/>
      <sheetName val="tibg"/>
      <sheetName val="tigl"/>
      <sheetName val="tich"/>
      <sheetName val="nech"/>
      <sheetName val="tirf"/>
      <sheetName val="Waste Water"/>
      <sheetName val="Eurostat Coal Mining Data"/>
      <sheetName val="Eurostat Oil and Gas Ext. Data"/>
      <sheetName val="Coal and Oil-Gas Ext. Calcs"/>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efreshError="1">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1.bin"/><Relationship Id="rId4" Type="http://schemas.openxmlformats.org/officeDocument/2006/relationships/hyperlink" Target="https://www.oeko.de/oekodoc/1504/2012-070-de.pdf"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tabSelected="1" zoomScale="85" zoomScaleNormal="85" workbookViewId="0">
      <selection activeCell="G17" sqref="G17"/>
    </sheetView>
  </sheetViews>
  <sheetFormatPr defaultColWidth="10.6328125" defaultRowHeight="14.5" x14ac:dyDescent="0.35"/>
  <cols>
    <col min="1" max="1" width="10.6328125" customWidth="1"/>
    <col min="2" max="2" width="60.36328125" customWidth="1"/>
  </cols>
  <sheetData>
    <row r="1" spans="1:5" x14ac:dyDescent="0.35">
      <c r="A1" s="1" t="s">
        <v>435</v>
      </c>
    </row>
    <row r="2" spans="1:5" s="271" customFormat="1" x14ac:dyDescent="0.35"/>
    <row r="3" spans="1:5" s="271" customFormat="1" x14ac:dyDescent="0.35">
      <c r="A3" s="1" t="s">
        <v>436</v>
      </c>
      <c r="B3" s="323" t="s">
        <v>984</v>
      </c>
      <c r="C3" s="300"/>
      <c r="D3" s="300"/>
      <c r="E3" s="300"/>
    </row>
    <row r="4" spans="1:5" s="345" customFormat="1" x14ac:dyDescent="0.35"/>
    <row r="5" spans="1:5" s="345" customFormat="1" x14ac:dyDescent="0.35">
      <c r="B5" s="346" t="s">
        <v>992</v>
      </c>
    </row>
    <row r="6" spans="1:5" s="271" customFormat="1" x14ac:dyDescent="0.35">
      <c r="B6" s="271" t="s">
        <v>437</v>
      </c>
    </row>
    <row r="7" spans="1:5" s="271" customFormat="1" x14ac:dyDescent="0.35">
      <c r="B7" s="277">
        <v>2019</v>
      </c>
    </row>
    <row r="8" spans="1:5" s="271" customFormat="1" x14ac:dyDescent="0.35">
      <c r="B8" s="277" t="s">
        <v>438</v>
      </c>
    </row>
    <row r="9" spans="1:5" s="271" customFormat="1" x14ac:dyDescent="0.35">
      <c r="B9" s="328" t="s">
        <v>936</v>
      </c>
    </row>
    <row r="10" spans="1:5" s="345" customFormat="1" x14ac:dyDescent="0.35">
      <c r="B10" s="277" t="s">
        <v>937</v>
      </c>
    </row>
    <row r="11" spans="1:5" s="345" customFormat="1" x14ac:dyDescent="0.35">
      <c r="B11" s="277" t="s">
        <v>938</v>
      </c>
    </row>
    <row r="12" spans="1:5" s="271" customFormat="1" x14ac:dyDescent="0.35"/>
    <row r="13" spans="1:5" s="345" customFormat="1" x14ac:dyDescent="0.35">
      <c r="B13" s="346" t="s">
        <v>1065</v>
      </c>
    </row>
    <row r="14" spans="1:5" s="271" customFormat="1" x14ac:dyDescent="0.35">
      <c r="B14" s="277" t="s">
        <v>986</v>
      </c>
    </row>
    <row r="15" spans="1:5" s="345" customFormat="1" x14ac:dyDescent="0.35">
      <c r="B15" s="277">
        <v>2020</v>
      </c>
    </row>
    <row r="16" spans="1:5" s="345" customFormat="1" x14ac:dyDescent="0.35">
      <c r="B16" s="277" t="s">
        <v>987</v>
      </c>
    </row>
    <row r="17" spans="2:5" s="345" customFormat="1" x14ac:dyDescent="0.35">
      <c r="B17" s="328" t="s">
        <v>988</v>
      </c>
    </row>
    <row r="18" spans="2:5" s="345" customFormat="1" x14ac:dyDescent="0.35">
      <c r="B18" s="328" t="s">
        <v>989</v>
      </c>
    </row>
    <row r="19" spans="2:5" s="345" customFormat="1" x14ac:dyDescent="0.35">
      <c r="B19" s="277" t="s">
        <v>990</v>
      </c>
    </row>
    <row r="20" spans="2:5" s="345" customFormat="1" x14ac:dyDescent="0.35">
      <c r="B20" s="277" t="s">
        <v>993</v>
      </c>
    </row>
    <row r="21" spans="2:5" s="345" customFormat="1" x14ac:dyDescent="0.35">
      <c r="B21" s="277"/>
    </row>
    <row r="22" spans="2:5" x14ac:dyDescent="0.35">
      <c r="B22" s="299" t="s">
        <v>991</v>
      </c>
      <c r="C22" s="299"/>
      <c r="D22" s="300"/>
      <c r="E22" s="300"/>
    </row>
    <row r="23" spans="2:5" x14ac:dyDescent="0.35">
      <c r="B23" t="s">
        <v>90</v>
      </c>
    </row>
    <row r="24" spans="2:5" x14ac:dyDescent="0.35">
      <c r="B24" s="124">
        <v>2019</v>
      </c>
      <c r="C24" s="124"/>
    </row>
    <row r="25" spans="2:5" ht="29" x14ac:dyDescent="0.35">
      <c r="B25" s="322" t="s">
        <v>91</v>
      </c>
    </row>
    <row r="26" spans="2:5" x14ac:dyDescent="0.35">
      <c r="B26" s="125" t="s">
        <v>92</v>
      </c>
    </row>
    <row r="27" spans="2:5" x14ac:dyDescent="0.35">
      <c r="B27" t="s">
        <v>93</v>
      </c>
      <c r="C27" s="126"/>
    </row>
    <row r="28" spans="2:5" s="345" customFormat="1" x14ac:dyDescent="0.35">
      <c r="C28" s="126"/>
    </row>
    <row r="29" spans="2:5" s="345" customFormat="1" x14ac:dyDescent="0.35">
      <c r="B29" s="345" t="s">
        <v>437</v>
      </c>
      <c r="C29" s="126"/>
    </row>
    <row r="30" spans="2:5" s="345" customFormat="1" x14ac:dyDescent="0.35">
      <c r="B30" s="277">
        <v>2019</v>
      </c>
      <c r="C30" s="126"/>
    </row>
    <row r="31" spans="2:5" s="345" customFormat="1" x14ac:dyDescent="0.35">
      <c r="B31" s="277" t="s">
        <v>438</v>
      </c>
      <c r="C31" s="126"/>
    </row>
    <row r="32" spans="2:5" s="345" customFormat="1" x14ac:dyDescent="0.35">
      <c r="B32" s="328" t="s">
        <v>936</v>
      </c>
      <c r="C32" s="126"/>
    </row>
    <row r="33" spans="2:7" s="345" customFormat="1" x14ac:dyDescent="0.35">
      <c r="B33" s="277" t="s">
        <v>937</v>
      </c>
      <c r="C33" s="126"/>
    </row>
    <row r="34" spans="2:7" s="345" customFormat="1" x14ac:dyDescent="0.35">
      <c r="B34" s="277" t="s">
        <v>939</v>
      </c>
      <c r="C34" s="126"/>
    </row>
    <row r="35" spans="2:7" ht="14.25" customHeight="1" x14ac:dyDescent="0.5">
      <c r="G35" s="289"/>
    </row>
    <row r="36" spans="2:7" x14ac:dyDescent="0.35">
      <c r="B36" s="299" t="s">
        <v>485</v>
      </c>
      <c r="C36" s="300"/>
      <c r="D36" s="300"/>
      <c r="E36" s="300"/>
    </row>
    <row r="37" spans="2:7" s="271" customFormat="1" x14ac:dyDescent="0.35">
      <c r="B37" s="271" t="s">
        <v>437</v>
      </c>
    </row>
    <row r="38" spans="2:7" s="271" customFormat="1" x14ac:dyDescent="0.35">
      <c r="B38" s="124">
        <v>2020</v>
      </c>
    </row>
    <row r="39" spans="2:7" s="271" customFormat="1" x14ac:dyDescent="0.35">
      <c r="B39" s="271" t="s">
        <v>486</v>
      </c>
    </row>
    <row r="40" spans="2:7" s="271" customFormat="1" x14ac:dyDescent="0.35">
      <c r="B40" s="271" t="s">
        <v>487</v>
      </c>
    </row>
    <row r="41" spans="2:7" s="271" customFormat="1" x14ac:dyDescent="0.35"/>
    <row r="42" spans="2:7" s="271" customFormat="1" x14ac:dyDescent="0.35">
      <c r="B42" s="299" t="s">
        <v>492</v>
      </c>
      <c r="C42" s="300"/>
      <c r="D42" s="300"/>
      <c r="E42" s="300"/>
    </row>
    <row r="43" spans="2:7" s="271" customFormat="1" x14ac:dyDescent="0.35">
      <c r="B43" s="271" t="s">
        <v>493</v>
      </c>
    </row>
    <row r="44" spans="2:7" s="271" customFormat="1" x14ac:dyDescent="0.35">
      <c r="B44" s="277">
        <v>2012</v>
      </c>
    </row>
    <row r="45" spans="2:7" s="271" customFormat="1" x14ac:dyDescent="0.35">
      <c r="B45" s="271" t="s">
        <v>494</v>
      </c>
    </row>
    <row r="46" spans="2:7" s="271" customFormat="1" x14ac:dyDescent="0.35">
      <c r="B46" s="278" t="s">
        <v>454</v>
      </c>
    </row>
    <row r="47" spans="2:7" s="271" customFormat="1" x14ac:dyDescent="0.35">
      <c r="B47" s="271" t="s">
        <v>495</v>
      </c>
    </row>
    <row r="48" spans="2:7" s="296" customFormat="1" x14ac:dyDescent="0.35"/>
    <row r="49" spans="1:5" s="296" customFormat="1" x14ac:dyDescent="0.35">
      <c r="B49" s="299" t="s">
        <v>533</v>
      </c>
      <c r="C49" s="299"/>
      <c r="D49" s="300"/>
      <c r="E49" s="300"/>
    </row>
    <row r="50" spans="1:5" s="296" customFormat="1" x14ac:dyDescent="0.35">
      <c r="B50" s="296" t="s">
        <v>513</v>
      </c>
    </row>
    <row r="51" spans="1:5" s="296" customFormat="1" x14ac:dyDescent="0.35">
      <c r="B51" s="296" t="s">
        <v>509</v>
      </c>
    </row>
    <row r="52" spans="1:5" s="296" customFormat="1" x14ac:dyDescent="0.35">
      <c r="B52" s="296" t="s">
        <v>510</v>
      </c>
    </row>
    <row r="53" spans="1:5" s="296" customFormat="1" x14ac:dyDescent="0.35">
      <c r="B53" s="298" t="s">
        <v>511</v>
      </c>
    </row>
    <row r="54" spans="1:5" s="296" customFormat="1" x14ac:dyDescent="0.35">
      <c r="B54" s="296" t="s">
        <v>512</v>
      </c>
    </row>
    <row r="55" spans="1:5" s="296" customFormat="1" x14ac:dyDescent="0.35"/>
    <row r="56" spans="1:5" s="296" customFormat="1" x14ac:dyDescent="0.35">
      <c r="B56" s="299" t="s">
        <v>534</v>
      </c>
      <c r="C56" s="299"/>
      <c r="D56" s="299"/>
      <c r="E56" s="300"/>
    </row>
    <row r="57" spans="1:5" s="296" customFormat="1" x14ac:dyDescent="0.35">
      <c r="B57" s="316" t="s">
        <v>535</v>
      </c>
      <c r="C57" s="316"/>
      <c r="D57" s="316"/>
      <c r="E57" s="301"/>
    </row>
    <row r="58" spans="1:5" s="296" customFormat="1" x14ac:dyDescent="0.35">
      <c r="B58" s="317">
        <v>2017</v>
      </c>
      <c r="C58" s="316"/>
      <c r="D58" s="316"/>
      <c r="E58" s="301"/>
    </row>
    <row r="59" spans="1:5" s="296" customFormat="1" x14ac:dyDescent="0.35">
      <c r="B59" s="296" t="s">
        <v>935</v>
      </c>
    </row>
    <row r="60" spans="1:5" s="296" customFormat="1" x14ac:dyDescent="0.35">
      <c r="B60" s="298" t="s">
        <v>498</v>
      </c>
    </row>
    <row r="61" spans="1:5" s="296" customFormat="1" x14ac:dyDescent="0.35">
      <c r="B61" s="296" t="s">
        <v>499</v>
      </c>
    </row>
    <row r="63" spans="1:5" s="345" customFormat="1" x14ac:dyDescent="0.35"/>
    <row r="64" spans="1:5" s="345" customFormat="1" x14ac:dyDescent="0.35">
      <c r="A64" s="346" t="s">
        <v>1066</v>
      </c>
      <c r="B64" s="345" t="s">
        <v>1067</v>
      </c>
    </row>
    <row r="65" spans="1:7" s="345" customFormat="1" x14ac:dyDescent="0.35">
      <c r="B65" s="345" t="s">
        <v>1068</v>
      </c>
    </row>
    <row r="66" spans="1:7" s="345" customFormat="1" x14ac:dyDescent="0.35">
      <c r="B66" s="345" t="s">
        <v>1069</v>
      </c>
      <c r="C66" s="352"/>
      <c r="D66" s="352"/>
      <c r="E66" s="352"/>
      <c r="F66" s="352"/>
      <c r="G66" s="352"/>
    </row>
    <row r="67" spans="1:7" s="345" customFormat="1" x14ac:dyDescent="0.35">
      <c r="C67" s="352"/>
      <c r="D67" s="352"/>
      <c r="E67" s="352"/>
      <c r="F67" s="352"/>
      <c r="G67" s="352"/>
    </row>
    <row r="68" spans="1:7" s="345" customFormat="1" x14ac:dyDescent="0.35">
      <c r="B68" s="352" t="s">
        <v>1070</v>
      </c>
      <c r="C68" s="352"/>
      <c r="D68" s="352"/>
      <c r="E68" s="352"/>
      <c r="F68" s="352"/>
      <c r="G68" s="352"/>
    </row>
    <row r="69" spans="1:7" s="345" customFormat="1" x14ac:dyDescent="0.35">
      <c r="B69" s="352" t="s">
        <v>1071</v>
      </c>
      <c r="C69" s="352"/>
      <c r="D69" s="352"/>
      <c r="E69" s="352"/>
      <c r="F69" s="352"/>
      <c r="G69" s="352"/>
    </row>
    <row r="70" spans="1:7" s="345" customFormat="1" x14ac:dyDescent="0.35">
      <c r="B70" s="352" t="s">
        <v>1073</v>
      </c>
      <c r="C70" s="352"/>
      <c r="D70" s="352"/>
      <c r="E70" s="352"/>
      <c r="F70" s="352"/>
      <c r="G70" s="352"/>
    </row>
    <row r="71" spans="1:7" s="345" customFormat="1" x14ac:dyDescent="0.35">
      <c r="B71" s="321"/>
      <c r="C71" s="352"/>
      <c r="D71" s="352"/>
      <c r="E71" s="352"/>
      <c r="F71" s="352"/>
      <c r="G71" s="352"/>
    </row>
    <row r="72" spans="1:7" x14ac:dyDescent="0.35">
      <c r="B72" s="297" t="s">
        <v>537</v>
      </c>
      <c r="C72" s="350">
        <v>39683051000</v>
      </c>
    </row>
    <row r="73" spans="1:7" x14ac:dyDescent="0.35">
      <c r="A73" s="324" t="s">
        <v>985</v>
      </c>
      <c r="B73" s="298" t="s">
        <v>536</v>
      </c>
      <c r="D73" s="2"/>
      <c r="E73" s="320"/>
    </row>
    <row r="75" spans="1:7" x14ac:dyDescent="0.35">
      <c r="D75" s="2"/>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73" r:id="rId5" xr:uid="{00000000-0004-0000-0000-000004000000}"/>
    <hyperlink ref="B9" r:id="rId6" xr:uid="{00000000-0004-0000-0000-000005000000}"/>
    <hyperlink ref="B32" r:id="rId7" xr:uid="{00000000-0004-0000-0000-000006000000}"/>
    <hyperlink ref="B17" r:id="rId8" xr:uid="{00000000-0004-0000-0000-000007000000}"/>
    <hyperlink ref="B18" r:id="rId9" xr:uid="{00000000-0004-0000-0000-000008000000}"/>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zoomScale="85" zoomScaleNormal="85" workbookViewId="0">
      <selection sqref="A1:XFD1048576"/>
    </sheetView>
  </sheetViews>
  <sheetFormatPr defaultColWidth="10.7265625" defaultRowHeight="14.5" x14ac:dyDescent="0.35"/>
  <cols>
    <col min="1" max="1" width="59.81640625" style="345" customWidth="1"/>
    <col min="2" max="2" width="61" style="345" bestFit="1" customWidth="1"/>
    <col min="3" max="3" width="31.7265625" style="345" bestFit="1" customWidth="1"/>
    <col min="4" max="4" width="75.81640625" style="393" bestFit="1" customWidth="1"/>
    <col min="5" max="5" width="55.81640625" style="393" bestFit="1" customWidth="1"/>
    <col min="6" max="16384" width="10.7265625" style="345"/>
  </cols>
  <sheetData>
    <row r="1" spans="1:5" x14ac:dyDescent="0.35">
      <c r="A1" s="371" t="s">
        <v>975</v>
      </c>
      <c r="B1" s="391"/>
      <c r="C1" s="391"/>
      <c r="D1" s="392"/>
      <c r="E1" s="392"/>
    </row>
    <row r="3" spans="1:5" x14ac:dyDescent="0.35">
      <c r="A3" s="368" t="s">
        <v>1005</v>
      </c>
      <c r="B3" s="346" t="s">
        <v>1004</v>
      </c>
      <c r="C3" s="346" t="s">
        <v>481</v>
      </c>
      <c r="D3" s="351" t="s">
        <v>86</v>
      </c>
    </row>
    <row r="4" spans="1:5" x14ac:dyDescent="0.35">
      <c r="A4" s="345" t="s">
        <v>960</v>
      </c>
      <c r="B4" s="454" t="s">
        <v>961</v>
      </c>
      <c r="C4" s="345" t="s">
        <v>543</v>
      </c>
    </row>
    <row r="5" spans="1:5" ht="43.5" x14ac:dyDescent="0.35">
      <c r="A5" s="345" t="s">
        <v>959</v>
      </c>
      <c r="B5" s="393" t="s">
        <v>962</v>
      </c>
      <c r="C5" s="345" t="s">
        <v>544</v>
      </c>
      <c r="D5" s="393" t="s">
        <v>963</v>
      </c>
    </row>
    <row r="6" spans="1:5" ht="43.5" x14ac:dyDescent="0.35">
      <c r="A6" s="345" t="s">
        <v>958</v>
      </c>
      <c r="B6" s="393" t="s">
        <v>962</v>
      </c>
      <c r="C6" s="345" t="s">
        <v>545</v>
      </c>
      <c r="D6" s="393" t="s">
        <v>963</v>
      </c>
    </row>
    <row r="7" spans="1:5" x14ac:dyDescent="0.35">
      <c r="A7" s="345" t="s">
        <v>957</v>
      </c>
      <c r="B7" s="454" t="s">
        <v>964</v>
      </c>
      <c r="C7" s="345" t="s">
        <v>546</v>
      </c>
      <c r="D7" s="393" t="s">
        <v>974</v>
      </c>
    </row>
    <row r="8" spans="1:5" x14ac:dyDescent="0.35">
      <c r="A8" s="345" t="s">
        <v>956</v>
      </c>
      <c r="B8" s="454" t="s">
        <v>965</v>
      </c>
      <c r="C8" s="345" t="s">
        <v>547</v>
      </c>
    </row>
    <row r="9" spans="1:5" x14ac:dyDescent="0.35">
      <c r="A9" s="345" t="s">
        <v>955</v>
      </c>
      <c r="B9" s="454" t="s">
        <v>966</v>
      </c>
      <c r="C9" s="345" t="s">
        <v>548</v>
      </c>
    </row>
    <row r="10" spans="1:5" x14ac:dyDescent="0.35">
      <c r="A10" s="345" t="s">
        <v>954</v>
      </c>
      <c r="B10" s="454" t="s">
        <v>967</v>
      </c>
      <c r="C10" s="345" t="s">
        <v>549</v>
      </c>
    </row>
    <row r="11" spans="1:5" x14ac:dyDescent="0.35">
      <c r="A11" s="345" t="s">
        <v>952</v>
      </c>
      <c r="B11" s="454" t="s">
        <v>968</v>
      </c>
      <c r="C11" s="345" t="s">
        <v>550</v>
      </c>
    </row>
    <row r="12" spans="1:5" ht="29" x14ac:dyDescent="0.35">
      <c r="A12" s="345" t="s">
        <v>951</v>
      </c>
      <c r="B12" s="393" t="s">
        <v>1086</v>
      </c>
      <c r="C12" s="345" t="s">
        <v>551</v>
      </c>
      <c r="D12" s="393" t="s">
        <v>1076</v>
      </c>
    </row>
    <row r="13" spans="1:5" ht="29" x14ac:dyDescent="0.35">
      <c r="A13" s="345" t="s">
        <v>953</v>
      </c>
      <c r="B13" s="454" t="s">
        <v>1087</v>
      </c>
      <c r="C13" s="345" t="s">
        <v>552</v>
      </c>
    </row>
    <row r="14" spans="1:5" x14ac:dyDescent="0.35">
      <c r="A14" s="345" t="s">
        <v>944</v>
      </c>
      <c r="B14" s="454" t="s">
        <v>964</v>
      </c>
      <c r="C14" s="345" t="s">
        <v>553</v>
      </c>
    </row>
    <row r="15" spans="1:5" x14ac:dyDescent="0.35">
      <c r="A15" s="346" t="s">
        <v>949</v>
      </c>
      <c r="B15" s="393" t="s">
        <v>1027</v>
      </c>
      <c r="C15" s="345" t="s">
        <v>554</v>
      </c>
      <c r="D15" s="394" t="s">
        <v>982</v>
      </c>
    </row>
    <row r="16" spans="1:5" x14ac:dyDescent="0.35">
      <c r="A16" s="346" t="s">
        <v>949</v>
      </c>
      <c r="B16" s="393" t="s">
        <v>1028</v>
      </c>
      <c r="C16" s="345" t="s">
        <v>555</v>
      </c>
      <c r="D16" s="394" t="s">
        <v>982</v>
      </c>
    </row>
    <row r="17" spans="1:5" ht="29" x14ac:dyDescent="0.35">
      <c r="A17" s="345" t="s">
        <v>948</v>
      </c>
      <c r="B17" s="454" t="s">
        <v>1088</v>
      </c>
      <c r="C17" s="345" t="s">
        <v>556</v>
      </c>
    </row>
    <row r="18" spans="1:5" x14ac:dyDescent="0.35">
      <c r="A18" s="345" t="s">
        <v>947</v>
      </c>
      <c r="B18" s="454" t="s">
        <v>971</v>
      </c>
      <c r="C18" s="345" t="s">
        <v>557</v>
      </c>
    </row>
    <row r="19" spans="1:5" x14ac:dyDescent="0.35">
      <c r="A19" s="345" t="s">
        <v>946</v>
      </c>
      <c r="B19" s="454" t="s">
        <v>972</v>
      </c>
      <c r="C19" s="345" t="s">
        <v>558</v>
      </c>
      <c r="D19" s="393" t="s">
        <v>981</v>
      </c>
    </row>
    <row r="20" spans="1:5" x14ac:dyDescent="0.35">
      <c r="A20" s="345" t="s">
        <v>946</v>
      </c>
      <c r="B20" s="454" t="s">
        <v>972</v>
      </c>
      <c r="C20" s="345" t="s">
        <v>559</v>
      </c>
      <c r="D20" s="393" t="s">
        <v>981</v>
      </c>
    </row>
    <row r="21" spans="1:5" x14ac:dyDescent="0.35">
      <c r="A21" s="345" t="s">
        <v>946</v>
      </c>
      <c r="B21" s="454" t="s">
        <v>972</v>
      </c>
      <c r="C21" s="345" t="s">
        <v>560</v>
      </c>
      <c r="D21" s="393" t="s">
        <v>981</v>
      </c>
    </row>
    <row r="22" spans="1:5" x14ac:dyDescent="0.35">
      <c r="A22" s="345" t="s">
        <v>946</v>
      </c>
      <c r="B22" s="454" t="s">
        <v>972</v>
      </c>
      <c r="C22" s="345" t="s">
        <v>561</v>
      </c>
      <c r="D22" s="393" t="s">
        <v>981</v>
      </c>
    </row>
    <row r="23" spans="1:5" ht="29" x14ac:dyDescent="0.35">
      <c r="A23" s="345" t="s">
        <v>945</v>
      </c>
      <c r="B23" s="454" t="s">
        <v>973</v>
      </c>
      <c r="C23" s="345" t="s">
        <v>562</v>
      </c>
      <c r="D23" s="394" t="s">
        <v>983</v>
      </c>
    </row>
    <row r="24" spans="1:5" ht="29" x14ac:dyDescent="0.35">
      <c r="A24" s="345" t="s">
        <v>945</v>
      </c>
      <c r="B24" s="454" t="s">
        <v>973</v>
      </c>
      <c r="C24" s="345" t="s">
        <v>563</v>
      </c>
      <c r="D24" s="394" t="s">
        <v>983</v>
      </c>
    </row>
    <row r="25" spans="1:5" ht="29" x14ac:dyDescent="0.35">
      <c r="A25" s="345" t="s">
        <v>944</v>
      </c>
      <c r="B25" s="454" t="s">
        <v>964</v>
      </c>
      <c r="C25" s="345" t="s">
        <v>564</v>
      </c>
      <c r="D25" s="393" t="s">
        <v>1074</v>
      </c>
    </row>
    <row r="26" spans="1:5" x14ac:dyDescent="0.35">
      <c r="A26" s="345" t="s">
        <v>943</v>
      </c>
      <c r="B26" s="393" t="s">
        <v>940</v>
      </c>
      <c r="C26" s="345" t="s">
        <v>565</v>
      </c>
    </row>
    <row r="27" spans="1:5" x14ac:dyDescent="0.35">
      <c r="A27" s="395" t="s">
        <v>941</v>
      </c>
      <c r="B27" s="455" t="s">
        <v>941</v>
      </c>
      <c r="C27" s="345" t="s">
        <v>566</v>
      </c>
      <c r="D27" s="393" t="s">
        <v>568</v>
      </c>
    </row>
    <row r="28" spans="1:5" x14ac:dyDescent="0.35">
      <c r="A28" s="345" t="s">
        <v>942</v>
      </c>
      <c r="B28" s="454" t="s">
        <v>964</v>
      </c>
      <c r="C28" s="345" t="s">
        <v>567</v>
      </c>
      <c r="D28" s="393" t="s">
        <v>974</v>
      </c>
    </row>
    <row r="29" spans="1:5" x14ac:dyDescent="0.35">
      <c r="B29" s="346"/>
      <c r="D29" s="351"/>
    </row>
    <row r="31" spans="1:5" x14ac:dyDescent="0.35">
      <c r="A31" s="371" t="s">
        <v>976</v>
      </c>
      <c r="B31" s="391"/>
      <c r="C31" s="391"/>
      <c r="D31" s="392"/>
      <c r="E31" s="392"/>
    </row>
    <row r="33" spans="1:5" x14ac:dyDescent="0.35">
      <c r="A33" s="346" t="s">
        <v>1007</v>
      </c>
    </row>
    <row r="34" spans="1:5" x14ac:dyDescent="0.35">
      <c r="A34" s="346" t="s">
        <v>1008</v>
      </c>
    </row>
    <row r="36" spans="1:5" x14ac:dyDescent="0.35">
      <c r="A36" s="346" t="s">
        <v>1005</v>
      </c>
      <c r="B36" s="346" t="s">
        <v>1004</v>
      </c>
      <c r="C36" s="346" t="s">
        <v>977</v>
      </c>
      <c r="D36" s="351" t="s">
        <v>995</v>
      </c>
      <c r="E36" s="351" t="s">
        <v>1040</v>
      </c>
    </row>
    <row r="37" spans="1:5" x14ac:dyDescent="0.35">
      <c r="A37" s="345" t="s">
        <v>960</v>
      </c>
      <c r="B37" s="396" t="s">
        <v>961</v>
      </c>
      <c r="C37" s="345" t="s">
        <v>543</v>
      </c>
      <c r="D37" s="457" t="s">
        <v>996</v>
      </c>
    </row>
    <row r="38" spans="1:5" x14ac:dyDescent="0.35">
      <c r="A38" s="345" t="s">
        <v>956</v>
      </c>
      <c r="B38" s="396" t="s">
        <v>965</v>
      </c>
      <c r="C38" s="345" t="s">
        <v>547</v>
      </c>
      <c r="D38" s="457" t="s">
        <v>997</v>
      </c>
    </row>
    <row r="39" spans="1:5" x14ac:dyDescent="0.35">
      <c r="A39" s="345" t="s">
        <v>955</v>
      </c>
      <c r="B39" s="396" t="s">
        <v>966</v>
      </c>
      <c r="C39" s="345" t="s">
        <v>548</v>
      </c>
      <c r="D39" s="457" t="s">
        <v>999</v>
      </c>
    </row>
    <row r="40" spans="1:5" x14ac:dyDescent="0.35">
      <c r="A40" s="345" t="s">
        <v>954</v>
      </c>
      <c r="B40" s="396" t="s">
        <v>967</v>
      </c>
      <c r="C40" s="345" t="s">
        <v>549</v>
      </c>
      <c r="D40" s="457" t="s">
        <v>998</v>
      </c>
    </row>
    <row r="41" spans="1:5" x14ac:dyDescent="0.35">
      <c r="A41" s="345" t="s">
        <v>952</v>
      </c>
      <c r="B41" s="396" t="s">
        <v>968</v>
      </c>
      <c r="C41" s="345" t="s">
        <v>550</v>
      </c>
      <c r="D41" s="457" t="s">
        <v>482</v>
      </c>
    </row>
    <row r="42" spans="1:5" x14ac:dyDescent="0.35">
      <c r="A42" s="345" t="s">
        <v>951</v>
      </c>
      <c r="B42" s="345" t="s">
        <v>950</v>
      </c>
      <c r="C42" s="345" t="s">
        <v>551</v>
      </c>
      <c r="D42" s="457" t="s">
        <v>1000</v>
      </c>
      <c r="E42" s="393" t="s">
        <v>1042</v>
      </c>
    </row>
    <row r="43" spans="1:5" x14ac:dyDescent="0.35">
      <c r="A43" s="345" t="s">
        <v>953</v>
      </c>
      <c r="B43" s="396" t="s">
        <v>969</v>
      </c>
      <c r="C43" s="345" t="s">
        <v>552</v>
      </c>
      <c r="D43" s="457" t="s">
        <v>0</v>
      </c>
      <c r="E43" s="393" t="s">
        <v>1043</v>
      </c>
    </row>
    <row r="44" spans="1:5" x14ac:dyDescent="0.35">
      <c r="A44" s="345" t="s">
        <v>948</v>
      </c>
      <c r="B44" s="396" t="s">
        <v>970</v>
      </c>
      <c r="C44" s="345" t="s">
        <v>556</v>
      </c>
      <c r="D44" s="457" t="s">
        <v>311</v>
      </c>
      <c r="E44" s="393" t="s">
        <v>1044</v>
      </c>
    </row>
    <row r="45" spans="1:5" x14ac:dyDescent="0.35">
      <c r="A45" s="345" t="s">
        <v>947</v>
      </c>
      <c r="B45" s="396" t="s">
        <v>971</v>
      </c>
      <c r="C45" s="345" t="s">
        <v>557</v>
      </c>
      <c r="D45" s="457" t="s">
        <v>1001</v>
      </c>
      <c r="E45" s="393" t="s">
        <v>1044</v>
      </c>
    </row>
    <row r="46" spans="1:5" x14ac:dyDescent="0.35">
      <c r="A46" s="345" t="s">
        <v>959</v>
      </c>
      <c r="B46" s="459" t="s">
        <v>962</v>
      </c>
      <c r="C46" s="345" t="s">
        <v>544</v>
      </c>
      <c r="D46" s="457" t="s">
        <v>1</v>
      </c>
      <c r="E46" s="393" t="s">
        <v>1041</v>
      </c>
    </row>
    <row r="47" spans="1:5" x14ac:dyDescent="0.35">
      <c r="A47" s="345" t="s">
        <v>958</v>
      </c>
      <c r="B47" s="459"/>
      <c r="C47" s="345" t="s">
        <v>545</v>
      </c>
      <c r="D47" s="457" t="s">
        <v>434</v>
      </c>
      <c r="E47" s="393" t="s">
        <v>1041</v>
      </c>
    </row>
    <row r="48" spans="1:5" x14ac:dyDescent="0.35">
      <c r="A48" s="461" t="s">
        <v>949</v>
      </c>
      <c r="B48" s="345" t="s">
        <v>1027</v>
      </c>
      <c r="C48" s="345" t="s">
        <v>554</v>
      </c>
      <c r="D48" s="457" t="s">
        <v>1031</v>
      </c>
    </row>
    <row r="49" spans="1:5" x14ac:dyDescent="0.35">
      <c r="A49" s="461"/>
      <c r="B49" s="345" t="s">
        <v>1028</v>
      </c>
      <c r="C49" s="345" t="s">
        <v>555</v>
      </c>
      <c r="D49" s="457" t="s">
        <v>1032</v>
      </c>
      <c r="E49" s="393" t="s">
        <v>1044</v>
      </c>
    </row>
    <row r="50" spans="1:5" x14ac:dyDescent="0.35">
      <c r="A50" s="345" t="s">
        <v>943</v>
      </c>
      <c r="B50" s="345" t="s">
        <v>940</v>
      </c>
      <c r="C50" s="345" t="s">
        <v>565</v>
      </c>
      <c r="D50" s="457" t="s">
        <v>1002</v>
      </c>
    </row>
    <row r="51" spans="1:5" x14ac:dyDescent="0.35">
      <c r="A51" s="461" t="s">
        <v>946</v>
      </c>
      <c r="B51" s="461" t="s">
        <v>972</v>
      </c>
      <c r="C51" s="345" t="s">
        <v>558</v>
      </c>
      <c r="D51" s="460" t="s">
        <v>809</v>
      </c>
    </row>
    <row r="52" spans="1:5" x14ac:dyDescent="0.35">
      <c r="A52" s="461"/>
      <c r="B52" s="461"/>
      <c r="C52" s="345" t="s">
        <v>559</v>
      </c>
      <c r="D52" s="460"/>
    </row>
    <row r="53" spans="1:5" x14ac:dyDescent="0.35">
      <c r="A53" s="461"/>
      <c r="B53" s="461"/>
      <c r="C53" s="345" t="s">
        <v>560</v>
      </c>
      <c r="D53" s="460"/>
    </row>
    <row r="54" spans="1:5" x14ac:dyDescent="0.35">
      <c r="A54" s="461"/>
      <c r="B54" s="461"/>
      <c r="C54" s="349" t="s">
        <v>561</v>
      </c>
      <c r="D54" s="460"/>
    </row>
    <row r="55" spans="1:5" x14ac:dyDescent="0.35">
      <c r="A55" s="461" t="s">
        <v>945</v>
      </c>
      <c r="B55" s="461" t="s">
        <v>973</v>
      </c>
      <c r="C55" s="349" t="s">
        <v>562</v>
      </c>
      <c r="D55" s="460" t="s">
        <v>312</v>
      </c>
    </row>
    <row r="56" spans="1:5" x14ac:dyDescent="0.35">
      <c r="A56" s="461"/>
      <c r="B56" s="461"/>
      <c r="C56" s="345" t="s">
        <v>563</v>
      </c>
      <c r="D56" s="460"/>
    </row>
    <row r="57" spans="1:5" x14ac:dyDescent="0.35">
      <c r="A57" s="345" t="s">
        <v>957</v>
      </c>
      <c r="B57" s="459" t="s">
        <v>1013</v>
      </c>
      <c r="C57" s="345" t="s">
        <v>546</v>
      </c>
      <c r="D57" s="460" t="s">
        <v>316</v>
      </c>
    </row>
    <row r="58" spans="1:5" x14ac:dyDescent="0.35">
      <c r="A58" s="461" t="s">
        <v>944</v>
      </c>
      <c r="B58" s="459"/>
      <c r="C58" s="345" t="s">
        <v>553</v>
      </c>
      <c r="D58" s="460"/>
    </row>
    <row r="59" spans="1:5" x14ac:dyDescent="0.35">
      <c r="A59" s="461"/>
      <c r="B59" s="459"/>
      <c r="C59" s="349" t="s">
        <v>564</v>
      </c>
      <c r="D59" s="460"/>
    </row>
    <row r="60" spans="1:5" x14ac:dyDescent="0.35">
      <c r="A60" s="345" t="s">
        <v>942</v>
      </c>
      <c r="B60" s="459"/>
      <c r="C60" s="345" t="s">
        <v>567</v>
      </c>
      <c r="D60" s="460"/>
    </row>
    <row r="61" spans="1:5" x14ac:dyDescent="0.35">
      <c r="A61" s="397" t="s">
        <v>941</v>
      </c>
      <c r="B61" s="397" t="s">
        <v>941</v>
      </c>
      <c r="C61" s="345" t="s">
        <v>566</v>
      </c>
      <c r="D61" s="457" t="s">
        <v>1003</v>
      </c>
    </row>
    <row r="62" spans="1:5" x14ac:dyDescent="0.35">
      <c r="A62" s="458"/>
      <c r="B62" s="398"/>
    </row>
    <row r="64" spans="1:5" x14ac:dyDescent="0.35">
      <c r="A64" s="371" t="s">
        <v>1006</v>
      </c>
      <c r="B64" s="391"/>
      <c r="C64" s="391"/>
      <c r="D64" s="392"/>
      <c r="E64" s="392"/>
    </row>
    <row r="66" spans="1:1" x14ac:dyDescent="0.35">
      <c r="A66" s="345" t="s">
        <v>979</v>
      </c>
    </row>
    <row r="67" spans="1:1" x14ac:dyDescent="0.35">
      <c r="A67" s="298" t="s">
        <v>978</v>
      </c>
    </row>
    <row r="68" spans="1:1" x14ac:dyDescent="0.35">
      <c r="A68" s="345"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8ECD145F-4A60-406B-BC2A-21DBBE62375E}"/>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zoomScale="85" zoomScaleNormal="85" workbookViewId="0">
      <selection activeCell="F10" sqref="F10"/>
    </sheetView>
  </sheetViews>
  <sheetFormatPr defaultColWidth="9" defaultRowHeight="12.5" x14ac:dyDescent="0.25"/>
  <cols>
    <col min="1" max="1" width="0.81640625" style="334" customWidth="1"/>
    <col min="2" max="2" width="25" style="334" hidden="1" customWidth="1"/>
    <col min="3" max="3" width="92.7265625" style="334" hidden="1" customWidth="1"/>
    <col min="4" max="4" width="9" style="334"/>
    <col min="5" max="5" width="18.7265625" style="334" bestFit="1" customWidth="1"/>
    <col min="6" max="6" width="44.6328125" style="334" bestFit="1" customWidth="1"/>
    <col min="7" max="7" width="20.81640625" style="334" bestFit="1" customWidth="1"/>
    <col min="8" max="8" width="3.08984375" style="334" customWidth="1"/>
    <col min="9" max="9" width="20" style="334" bestFit="1" customWidth="1"/>
    <col min="10" max="10" width="3.08984375" style="334" customWidth="1"/>
    <col min="11" max="11" width="23.08984375" style="334" customWidth="1"/>
    <col min="12" max="12" width="20" style="334" bestFit="1" customWidth="1"/>
    <col min="13" max="13" width="3.08984375" style="334" customWidth="1"/>
    <col min="14" max="14" width="42.81640625" style="334" bestFit="1" customWidth="1"/>
    <col min="15" max="15" width="19" style="334" customWidth="1"/>
    <col min="16" max="16384" width="9" style="334"/>
  </cols>
  <sheetData>
    <row r="1" spans="2:15" ht="4.1500000000000004" customHeight="1" thickBot="1" x14ac:dyDescent="0.3"/>
    <row r="2" spans="2:15" ht="19.899999999999999" customHeight="1" thickBot="1" x14ac:dyDescent="0.35">
      <c r="E2" s="402" t="s">
        <v>1009</v>
      </c>
      <c r="F2" s="403"/>
      <c r="G2" s="404"/>
      <c r="I2" s="405" t="s">
        <v>994</v>
      </c>
      <c r="K2" s="406" t="s">
        <v>1033</v>
      </c>
      <c r="L2" s="407"/>
      <c r="N2" s="406" t="s">
        <v>1034</v>
      </c>
      <c r="O2" s="407"/>
    </row>
    <row r="3" spans="2:15" ht="13" x14ac:dyDescent="0.3">
      <c r="B3" s="332" t="s">
        <v>574</v>
      </c>
      <c r="C3" s="331" t="s">
        <v>575</v>
      </c>
      <c r="E3" s="332" t="s">
        <v>574</v>
      </c>
      <c r="F3" s="337" t="s">
        <v>575</v>
      </c>
      <c r="G3" s="340" t="s">
        <v>1011</v>
      </c>
      <c r="I3" s="400" t="s">
        <v>29</v>
      </c>
      <c r="K3" s="408" t="s">
        <v>1010</v>
      </c>
      <c r="L3" s="409" t="s">
        <v>1012</v>
      </c>
      <c r="N3" s="408" t="s">
        <v>1010</v>
      </c>
      <c r="O3" s="409" t="s">
        <v>1012</v>
      </c>
    </row>
    <row r="4" spans="2:15" x14ac:dyDescent="0.25">
      <c r="B4" s="343" t="s">
        <v>430</v>
      </c>
      <c r="C4" s="342" t="s">
        <v>429</v>
      </c>
      <c r="E4" s="329" t="s">
        <v>430</v>
      </c>
      <c r="F4" s="330" t="s">
        <v>429</v>
      </c>
      <c r="G4" s="339"/>
      <c r="I4" s="400" t="s">
        <v>788</v>
      </c>
      <c r="K4" s="412" t="s">
        <v>13</v>
      </c>
      <c r="L4" s="410" t="s">
        <v>788</v>
      </c>
      <c r="N4" s="417" t="s">
        <v>154</v>
      </c>
      <c r="O4" s="339" t="s">
        <v>788</v>
      </c>
    </row>
    <row r="5" spans="2:15" x14ac:dyDescent="0.25">
      <c r="B5" s="343" t="s">
        <v>576</v>
      </c>
      <c r="C5" s="342" t="s">
        <v>577</v>
      </c>
      <c r="E5" s="329" t="s">
        <v>428</v>
      </c>
      <c r="F5" s="330" t="s">
        <v>318</v>
      </c>
      <c r="G5" s="339" t="s">
        <v>788</v>
      </c>
      <c r="I5" s="400" t="s">
        <v>496</v>
      </c>
      <c r="K5" s="412" t="s">
        <v>16</v>
      </c>
      <c r="L5" s="410"/>
      <c r="N5" s="418" t="s">
        <v>156</v>
      </c>
      <c r="O5" s="339"/>
    </row>
    <row r="6" spans="2:15" x14ac:dyDescent="0.25">
      <c r="B6" s="343" t="s">
        <v>428</v>
      </c>
      <c r="C6" s="342" t="s">
        <v>318</v>
      </c>
      <c r="E6" s="329" t="s">
        <v>427</v>
      </c>
      <c r="F6" s="330" t="s">
        <v>160</v>
      </c>
      <c r="G6" s="339"/>
      <c r="I6" s="400" t="s">
        <v>52</v>
      </c>
      <c r="K6" s="414" t="s">
        <v>17</v>
      </c>
      <c r="L6" s="410" t="s">
        <v>88</v>
      </c>
      <c r="N6" s="419" t="s">
        <v>158</v>
      </c>
      <c r="O6" s="339"/>
    </row>
    <row r="7" spans="2:15" x14ac:dyDescent="0.25">
      <c r="B7" s="343" t="s">
        <v>578</v>
      </c>
      <c r="C7" s="342" t="s">
        <v>579</v>
      </c>
      <c r="E7" s="329" t="s">
        <v>426</v>
      </c>
      <c r="F7" s="330" t="s">
        <v>425</v>
      </c>
      <c r="G7" s="339"/>
      <c r="I7" s="400" t="s">
        <v>88</v>
      </c>
      <c r="K7" s="414" t="s">
        <v>18</v>
      </c>
      <c r="L7" s="410" t="s">
        <v>789</v>
      </c>
      <c r="N7" s="420" t="s">
        <v>160</v>
      </c>
      <c r="O7" s="339"/>
    </row>
    <row r="8" spans="2:15" x14ac:dyDescent="0.25">
      <c r="B8" s="343" t="s">
        <v>427</v>
      </c>
      <c r="C8" s="342" t="s">
        <v>160</v>
      </c>
      <c r="E8" s="329" t="s">
        <v>424</v>
      </c>
      <c r="F8" s="330" t="s">
        <v>423</v>
      </c>
      <c r="G8" s="339"/>
      <c r="I8" s="400" t="s">
        <v>320</v>
      </c>
      <c r="K8" s="414" t="s">
        <v>19</v>
      </c>
      <c r="L8" s="410" t="s">
        <v>88</v>
      </c>
      <c r="N8" s="420" t="s">
        <v>162</v>
      </c>
      <c r="O8" s="339"/>
    </row>
    <row r="9" spans="2:15" x14ac:dyDescent="0.25">
      <c r="B9" s="343" t="s">
        <v>580</v>
      </c>
      <c r="C9" s="342" t="s">
        <v>581</v>
      </c>
      <c r="E9" s="329" t="s">
        <v>422</v>
      </c>
      <c r="F9" s="330" t="s">
        <v>421</v>
      </c>
      <c r="G9" s="339"/>
      <c r="I9" s="400" t="s">
        <v>87</v>
      </c>
      <c r="K9" s="414" t="s">
        <v>20</v>
      </c>
      <c r="L9" s="410" t="s">
        <v>89</v>
      </c>
      <c r="N9" s="420" t="s">
        <v>164</v>
      </c>
      <c r="O9" s="339"/>
    </row>
    <row r="10" spans="2:15" x14ac:dyDescent="0.25">
      <c r="B10" s="343" t="s">
        <v>426</v>
      </c>
      <c r="C10" s="342" t="s">
        <v>425</v>
      </c>
      <c r="E10" s="329" t="s">
        <v>420</v>
      </c>
      <c r="F10" s="330" t="s">
        <v>419</v>
      </c>
      <c r="G10" s="339"/>
      <c r="I10" s="400" t="s">
        <v>89</v>
      </c>
      <c r="K10" s="414" t="s">
        <v>21</v>
      </c>
      <c r="L10" s="410" t="s">
        <v>88</v>
      </c>
      <c r="N10" s="420" t="s">
        <v>166</v>
      </c>
      <c r="O10" s="339"/>
    </row>
    <row r="11" spans="2:15" x14ac:dyDescent="0.25">
      <c r="B11" s="343" t="s">
        <v>424</v>
      </c>
      <c r="C11" s="342" t="s">
        <v>423</v>
      </c>
      <c r="E11" s="329" t="s">
        <v>418</v>
      </c>
      <c r="F11" s="330" t="s">
        <v>417</v>
      </c>
      <c r="G11" s="339"/>
      <c r="I11" s="400" t="s">
        <v>789</v>
      </c>
      <c r="K11" s="412" t="s">
        <v>22</v>
      </c>
      <c r="L11" s="410"/>
      <c r="N11" s="419" t="s">
        <v>168</v>
      </c>
      <c r="O11" s="339"/>
    </row>
    <row r="12" spans="2:15" ht="13" thickBot="1" x14ac:dyDescent="0.3">
      <c r="B12" s="343" t="s">
        <v>582</v>
      </c>
      <c r="C12" s="342" t="s">
        <v>583</v>
      </c>
      <c r="E12" s="329" t="s">
        <v>416</v>
      </c>
      <c r="F12" s="330" t="s">
        <v>415</v>
      </c>
      <c r="G12" s="339"/>
      <c r="I12" s="401" t="s">
        <v>30</v>
      </c>
      <c r="K12" s="414" t="s">
        <v>23</v>
      </c>
      <c r="L12" s="410" t="s">
        <v>496</v>
      </c>
      <c r="N12" s="419" t="s">
        <v>15</v>
      </c>
      <c r="O12" s="339"/>
    </row>
    <row r="13" spans="2:15" x14ac:dyDescent="0.25">
      <c r="B13" s="343" t="s">
        <v>422</v>
      </c>
      <c r="C13" s="342" t="s">
        <v>421</v>
      </c>
      <c r="E13" s="329" t="s">
        <v>414</v>
      </c>
      <c r="F13" s="330" t="s">
        <v>413</v>
      </c>
      <c r="G13" s="339"/>
      <c r="K13" s="414" t="s">
        <v>24</v>
      </c>
      <c r="L13" s="410"/>
      <c r="N13" s="420" t="s">
        <v>171</v>
      </c>
      <c r="O13" s="339"/>
    </row>
    <row r="14" spans="2:15" x14ac:dyDescent="0.25">
      <c r="B14" s="343" t="s">
        <v>420</v>
      </c>
      <c r="C14" s="342" t="s">
        <v>419</v>
      </c>
      <c r="E14" s="329" t="s">
        <v>412</v>
      </c>
      <c r="F14" s="330" t="s">
        <v>411</v>
      </c>
      <c r="G14" s="339"/>
      <c r="K14" s="412" t="s">
        <v>25</v>
      </c>
      <c r="L14" s="410"/>
      <c r="N14" s="420" t="s">
        <v>173</v>
      </c>
      <c r="O14" s="339"/>
    </row>
    <row r="15" spans="2:15" x14ac:dyDescent="0.25">
      <c r="B15" s="343" t="s">
        <v>584</v>
      </c>
      <c r="C15" s="342" t="s">
        <v>585</v>
      </c>
      <c r="E15" s="329" t="s">
        <v>410</v>
      </c>
      <c r="F15" s="330" t="s">
        <v>409</v>
      </c>
      <c r="G15" s="339"/>
      <c r="K15" s="414" t="s">
        <v>26</v>
      </c>
      <c r="L15" s="410" t="s">
        <v>52</v>
      </c>
      <c r="N15" s="419" t="s">
        <v>175</v>
      </c>
      <c r="O15" s="339"/>
    </row>
    <row r="16" spans="2:15" x14ac:dyDescent="0.25">
      <c r="B16" s="343" t="s">
        <v>586</v>
      </c>
      <c r="C16" s="342" t="s">
        <v>587</v>
      </c>
      <c r="E16" s="329" t="s">
        <v>408</v>
      </c>
      <c r="F16" s="330" t="s">
        <v>407</v>
      </c>
      <c r="G16" s="339"/>
      <c r="K16" s="414" t="s">
        <v>27</v>
      </c>
      <c r="L16" s="410"/>
      <c r="N16" s="418" t="s">
        <v>177</v>
      </c>
      <c r="O16" s="339"/>
    </row>
    <row r="17" spans="2:15" x14ac:dyDescent="0.25">
      <c r="B17" s="343" t="s">
        <v>418</v>
      </c>
      <c r="C17" s="342" t="s">
        <v>417</v>
      </c>
      <c r="E17" s="329" t="s">
        <v>406</v>
      </c>
      <c r="F17" s="330" t="s">
        <v>405</v>
      </c>
      <c r="G17" s="339" t="s">
        <v>496</v>
      </c>
      <c r="K17" s="412" t="s">
        <v>28</v>
      </c>
      <c r="L17" s="410" t="s">
        <v>320</v>
      </c>
      <c r="N17" s="419" t="s">
        <v>179</v>
      </c>
      <c r="O17" s="339"/>
    </row>
    <row r="18" spans="2:15" x14ac:dyDescent="0.25">
      <c r="B18" s="343" t="s">
        <v>416</v>
      </c>
      <c r="C18" s="342" t="s">
        <v>415</v>
      </c>
      <c r="E18" s="329" t="s">
        <v>404</v>
      </c>
      <c r="F18" s="330" t="s">
        <v>403</v>
      </c>
      <c r="G18" s="339"/>
      <c r="K18" s="412" t="s">
        <v>29</v>
      </c>
      <c r="L18" s="410" t="s">
        <v>29</v>
      </c>
      <c r="N18" s="419" t="s">
        <v>181</v>
      </c>
      <c r="O18" s="339"/>
    </row>
    <row r="19" spans="2:15" ht="13" thickBot="1" x14ac:dyDescent="0.3">
      <c r="B19" s="343" t="s">
        <v>588</v>
      </c>
      <c r="C19" s="342" t="s">
        <v>589</v>
      </c>
      <c r="E19" s="329" t="s">
        <v>402</v>
      </c>
      <c r="F19" s="330" t="s">
        <v>401</v>
      </c>
      <c r="G19" s="339"/>
      <c r="K19" s="413" t="s">
        <v>30</v>
      </c>
      <c r="L19" s="411" t="s">
        <v>30</v>
      </c>
      <c r="N19" s="419" t="s">
        <v>183</v>
      </c>
      <c r="O19" s="339"/>
    </row>
    <row r="20" spans="2:15" x14ac:dyDescent="0.25">
      <c r="B20" s="343" t="s">
        <v>590</v>
      </c>
      <c r="C20" s="342" t="s">
        <v>591</v>
      </c>
      <c r="E20" s="329" t="s">
        <v>400</v>
      </c>
      <c r="F20" s="330" t="s">
        <v>259</v>
      </c>
      <c r="G20" s="339"/>
      <c r="N20" s="419" t="s">
        <v>185</v>
      </c>
      <c r="O20" s="339"/>
    </row>
    <row r="21" spans="2:15" x14ac:dyDescent="0.25">
      <c r="B21" s="343" t="s">
        <v>414</v>
      </c>
      <c r="C21" s="342" t="s">
        <v>413</v>
      </c>
      <c r="E21" s="329" t="s">
        <v>399</v>
      </c>
      <c r="F21" s="330" t="s">
        <v>29</v>
      </c>
      <c r="G21" s="339" t="s">
        <v>29</v>
      </c>
      <c r="N21" s="418" t="s">
        <v>187</v>
      </c>
      <c r="O21" s="339"/>
    </row>
    <row r="22" spans="2:15" x14ac:dyDescent="0.25">
      <c r="B22" s="343" t="s">
        <v>412</v>
      </c>
      <c r="C22" s="342" t="s">
        <v>411</v>
      </c>
      <c r="E22" s="329" t="s">
        <v>573</v>
      </c>
      <c r="F22" s="330"/>
      <c r="G22" s="339"/>
      <c r="N22" s="417" t="s">
        <v>189</v>
      </c>
      <c r="O22" s="339"/>
    </row>
    <row r="23" spans="2:15" x14ac:dyDescent="0.25">
      <c r="B23" s="343" t="s">
        <v>410</v>
      </c>
      <c r="C23" s="342" t="s">
        <v>409</v>
      </c>
      <c r="E23" s="329" t="s">
        <v>396</v>
      </c>
      <c r="F23" s="330" t="s">
        <v>43</v>
      </c>
      <c r="G23" s="339" t="s">
        <v>496</v>
      </c>
      <c r="N23" s="418" t="s">
        <v>191</v>
      </c>
      <c r="O23" s="339"/>
    </row>
    <row r="24" spans="2:15" x14ac:dyDescent="0.25">
      <c r="B24" s="343" t="s">
        <v>408</v>
      </c>
      <c r="C24" s="342" t="s">
        <v>407</v>
      </c>
      <c r="E24" s="329" t="s">
        <v>395</v>
      </c>
      <c r="F24" s="330" t="s">
        <v>320</v>
      </c>
      <c r="G24" s="339" t="s">
        <v>320</v>
      </c>
      <c r="N24" s="419" t="s">
        <v>193</v>
      </c>
      <c r="O24" s="339" t="s">
        <v>87</v>
      </c>
    </row>
    <row r="25" spans="2:15" x14ac:dyDescent="0.25">
      <c r="B25" s="343" t="s">
        <v>406</v>
      </c>
      <c r="C25" s="342" t="s">
        <v>405</v>
      </c>
      <c r="E25" s="329" t="s">
        <v>394</v>
      </c>
      <c r="F25" s="330" t="s">
        <v>393</v>
      </c>
      <c r="G25" s="339"/>
      <c r="N25" s="420" t="s">
        <v>195</v>
      </c>
      <c r="O25" s="339"/>
    </row>
    <row r="26" spans="2:15" ht="13" x14ac:dyDescent="0.3">
      <c r="B26" s="343" t="s">
        <v>404</v>
      </c>
      <c r="C26" s="342" t="s">
        <v>403</v>
      </c>
      <c r="E26" s="338" t="s">
        <v>392</v>
      </c>
      <c r="F26" s="374" t="s">
        <v>391</v>
      </c>
      <c r="G26" s="333" t="s">
        <v>87</v>
      </c>
      <c r="H26" s="399" t="s">
        <v>813</v>
      </c>
      <c r="N26" s="420" t="s">
        <v>197</v>
      </c>
      <c r="O26" s="339"/>
    </row>
    <row r="27" spans="2:15" x14ac:dyDescent="0.25">
      <c r="B27" s="343" t="s">
        <v>592</v>
      </c>
      <c r="C27" s="342" t="s">
        <v>593</v>
      </c>
      <c r="E27" s="338" t="s">
        <v>390</v>
      </c>
      <c r="F27" s="374" t="s">
        <v>389</v>
      </c>
      <c r="G27" s="333" t="s">
        <v>87</v>
      </c>
      <c r="N27" s="419" t="s">
        <v>199</v>
      </c>
      <c r="O27" s="339"/>
    </row>
    <row r="28" spans="2:15" x14ac:dyDescent="0.25">
      <c r="B28" s="343" t="s">
        <v>402</v>
      </c>
      <c r="C28" s="342" t="s">
        <v>401</v>
      </c>
      <c r="E28" s="338" t="s">
        <v>388</v>
      </c>
      <c r="F28" s="374" t="s">
        <v>387</v>
      </c>
      <c r="G28" s="333" t="s">
        <v>789</v>
      </c>
      <c r="N28" s="420" t="s">
        <v>201</v>
      </c>
      <c r="O28" s="339"/>
    </row>
    <row r="29" spans="2:15" x14ac:dyDescent="0.25">
      <c r="B29" s="343" t="s">
        <v>594</v>
      </c>
      <c r="C29" s="342" t="s">
        <v>595</v>
      </c>
      <c r="E29" s="338" t="s">
        <v>386</v>
      </c>
      <c r="F29" s="374" t="s">
        <v>213</v>
      </c>
      <c r="G29" s="333" t="s">
        <v>789</v>
      </c>
      <c r="N29" s="420" t="s">
        <v>203</v>
      </c>
      <c r="O29" s="339"/>
    </row>
    <row r="30" spans="2:15" x14ac:dyDescent="0.25">
      <c r="B30" s="343" t="s">
        <v>400</v>
      </c>
      <c r="C30" s="342" t="s">
        <v>259</v>
      </c>
      <c r="E30" s="338" t="s">
        <v>385</v>
      </c>
      <c r="F30" s="374" t="s">
        <v>384</v>
      </c>
      <c r="G30" s="333" t="s">
        <v>789</v>
      </c>
      <c r="N30" s="420" t="s">
        <v>205</v>
      </c>
      <c r="O30" s="339"/>
    </row>
    <row r="31" spans="2:15" x14ac:dyDescent="0.25">
      <c r="B31" s="343" t="s">
        <v>596</v>
      </c>
      <c r="C31" s="342" t="s">
        <v>597</v>
      </c>
      <c r="E31" s="338" t="s">
        <v>383</v>
      </c>
      <c r="F31" s="374" t="s">
        <v>130</v>
      </c>
      <c r="G31" s="333" t="s">
        <v>88</v>
      </c>
      <c r="N31" s="418" t="s">
        <v>207</v>
      </c>
      <c r="O31" s="339"/>
    </row>
    <row r="32" spans="2:15" x14ac:dyDescent="0.25">
      <c r="B32" s="343" t="s">
        <v>598</v>
      </c>
      <c r="C32" s="342" t="s">
        <v>599</v>
      </c>
      <c r="E32" s="338" t="s">
        <v>382</v>
      </c>
      <c r="F32" s="374" t="s">
        <v>381</v>
      </c>
      <c r="G32" s="333" t="s">
        <v>88</v>
      </c>
      <c r="N32" s="419" t="s">
        <v>209</v>
      </c>
      <c r="O32" s="339" t="s">
        <v>789</v>
      </c>
    </row>
    <row r="33" spans="2:15" x14ac:dyDescent="0.25">
      <c r="B33" s="343" t="s">
        <v>600</v>
      </c>
      <c r="C33" s="342" t="s">
        <v>601</v>
      </c>
      <c r="E33" s="338" t="s">
        <v>380</v>
      </c>
      <c r="F33" s="374" t="s">
        <v>379</v>
      </c>
      <c r="G33" s="333" t="s">
        <v>88</v>
      </c>
      <c r="N33" s="420" t="s">
        <v>211</v>
      </c>
      <c r="O33" s="339"/>
    </row>
    <row r="34" spans="2:15" x14ac:dyDescent="0.25">
      <c r="B34" s="343" t="s">
        <v>602</v>
      </c>
      <c r="C34" s="342" t="s">
        <v>603</v>
      </c>
      <c r="E34" s="338" t="s">
        <v>378</v>
      </c>
      <c r="F34" s="374" t="s">
        <v>377</v>
      </c>
      <c r="G34" s="333" t="s">
        <v>88</v>
      </c>
      <c r="N34" s="420" t="s">
        <v>213</v>
      </c>
      <c r="O34" s="339"/>
    </row>
    <row r="35" spans="2:15" x14ac:dyDescent="0.25">
      <c r="B35" s="343" t="s">
        <v>604</v>
      </c>
      <c r="C35" s="342" t="s">
        <v>605</v>
      </c>
      <c r="E35" s="338" t="s">
        <v>376</v>
      </c>
      <c r="F35" s="374" t="s">
        <v>375</v>
      </c>
      <c r="G35" s="333" t="s">
        <v>88</v>
      </c>
      <c r="N35" s="419" t="s">
        <v>105</v>
      </c>
      <c r="O35" s="339" t="s">
        <v>789</v>
      </c>
    </row>
    <row r="36" spans="2:15" x14ac:dyDescent="0.25">
      <c r="B36" s="343" t="s">
        <v>399</v>
      </c>
      <c r="C36" s="342" t="s">
        <v>29</v>
      </c>
      <c r="E36" s="338" t="s">
        <v>374</v>
      </c>
      <c r="F36" s="374" t="s">
        <v>373</v>
      </c>
      <c r="G36" s="333" t="s">
        <v>88</v>
      </c>
      <c r="N36" s="419" t="s">
        <v>216</v>
      </c>
      <c r="O36" s="339" t="s">
        <v>88</v>
      </c>
    </row>
    <row r="37" spans="2:15" x14ac:dyDescent="0.25">
      <c r="B37" s="343" t="s">
        <v>398</v>
      </c>
      <c r="C37" s="342" t="s">
        <v>397</v>
      </c>
      <c r="D37" s="329"/>
      <c r="E37" s="338" t="s">
        <v>372</v>
      </c>
      <c r="F37" s="374" t="s">
        <v>371</v>
      </c>
      <c r="G37" s="333" t="s">
        <v>88</v>
      </c>
      <c r="N37" s="420" t="s">
        <v>218</v>
      </c>
      <c r="O37" s="339"/>
    </row>
    <row r="38" spans="2:15" x14ac:dyDescent="0.25">
      <c r="B38" s="343" t="s">
        <v>396</v>
      </c>
      <c r="C38" s="342" t="s">
        <v>43</v>
      </c>
      <c r="E38" s="338" t="s">
        <v>370</v>
      </c>
      <c r="F38" s="374" t="s">
        <v>369</v>
      </c>
      <c r="G38" s="333" t="s">
        <v>88</v>
      </c>
      <c r="N38" s="420" t="s">
        <v>220</v>
      </c>
      <c r="O38" s="339"/>
    </row>
    <row r="39" spans="2:15" x14ac:dyDescent="0.25">
      <c r="B39" s="343" t="s">
        <v>607</v>
      </c>
      <c r="C39" s="342" t="s">
        <v>22</v>
      </c>
      <c r="E39" s="338" t="s">
        <v>368</v>
      </c>
      <c r="F39" s="374" t="s">
        <v>367</v>
      </c>
      <c r="G39" s="333" t="s">
        <v>88</v>
      </c>
      <c r="N39" s="419" t="s">
        <v>222</v>
      </c>
      <c r="O39" s="339" t="s">
        <v>88</v>
      </c>
    </row>
    <row r="40" spans="2:15" x14ac:dyDescent="0.25">
      <c r="B40" s="343" t="s">
        <v>608</v>
      </c>
      <c r="C40" s="342" t="s">
        <v>609</v>
      </c>
      <c r="E40" s="338" t="s">
        <v>366</v>
      </c>
      <c r="F40" s="374" t="s">
        <v>239</v>
      </c>
      <c r="G40" s="333" t="s">
        <v>88</v>
      </c>
      <c r="N40" s="420" t="s">
        <v>224</v>
      </c>
      <c r="O40" s="339"/>
    </row>
    <row r="41" spans="2:15" x14ac:dyDescent="0.25">
      <c r="B41" s="343" t="s">
        <v>610</v>
      </c>
      <c r="C41" s="342" t="s">
        <v>611</v>
      </c>
      <c r="E41" s="338" t="s">
        <v>365</v>
      </c>
      <c r="F41" s="374" t="s">
        <v>364</v>
      </c>
      <c r="G41" s="333" t="s">
        <v>88</v>
      </c>
      <c r="N41" s="420" t="s">
        <v>226</v>
      </c>
      <c r="O41" s="339"/>
    </row>
    <row r="42" spans="2:15" x14ac:dyDescent="0.25">
      <c r="B42" s="343" t="s">
        <v>395</v>
      </c>
      <c r="C42" s="342" t="s">
        <v>320</v>
      </c>
      <c r="E42" s="338" t="s">
        <v>363</v>
      </c>
      <c r="F42" s="374" t="s">
        <v>362</v>
      </c>
      <c r="G42" s="333" t="s">
        <v>88</v>
      </c>
      <c r="N42" s="420" t="s">
        <v>228</v>
      </c>
      <c r="O42" s="339"/>
    </row>
    <row r="43" spans="2:15" x14ac:dyDescent="0.25">
      <c r="B43" s="343" t="s">
        <v>612</v>
      </c>
      <c r="C43" s="342" t="s">
        <v>613</v>
      </c>
      <c r="E43" s="338" t="s">
        <v>361</v>
      </c>
      <c r="F43" s="374" t="s">
        <v>241</v>
      </c>
      <c r="G43" s="333" t="s">
        <v>88</v>
      </c>
      <c r="N43" s="419" t="s">
        <v>130</v>
      </c>
      <c r="O43" s="339" t="s">
        <v>88</v>
      </c>
    </row>
    <row r="44" spans="2:15" x14ac:dyDescent="0.25">
      <c r="B44" s="343" t="s">
        <v>606</v>
      </c>
      <c r="C44" s="342" t="s">
        <v>261</v>
      </c>
      <c r="E44" s="338" t="s">
        <v>360</v>
      </c>
      <c r="F44" s="374" t="s">
        <v>359</v>
      </c>
      <c r="G44" s="333" t="s">
        <v>88</v>
      </c>
      <c r="N44" s="419" t="s">
        <v>231</v>
      </c>
      <c r="O44" s="339" t="s">
        <v>88</v>
      </c>
    </row>
    <row r="45" spans="2:15" x14ac:dyDescent="0.25">
      <c r="B45" s="343" t="s">
        <v>614</v>
      </c>
      <c r="C45" s="342" t="s">
        <v>615</v>
      </c>
      <c r="E45" s="329" t="s">
        <v>358</v>
      </c>
      <c r="F45" s="330" t="s">
        <v>357</v>
      </c>
      <c r="G45" s="339" t="s">
        <v>788</v>
      </c>
      <c r="N45" s="419" t="s">
        <v>233</v>
      </c>
      <c r="O45" s="339" t="s">
        <v>89</v>
      </c>
    </row>
    <row r="46" spans="2:15" x14ac:dyDescent="0.25">
      <c r="B46" s="343" t="s">
        <v>616</v>
      </c>
      <c r="C46" s="342" t="s">
        <v>617</v>
      </c>
      <c r="E46" s="329" t="s">
        <v>356</v>
      </c>
      <c r="F46" s="330" t="s">
        <v>181</v>
      </c>
      <c r="G46" s="339"/>
      <c r="N46" s="419" t="s">
        <v>235</v>
      </c>
      <c r="O46" s="339" t="s">
        <v>89</v>
      </c>
    </row>
    <row r="47" spans="2:15" x14ac:dyDescent="0.25">
      <c r="B47" s="343" t="s">
        <v>618</v>
      </c>
      <c r="C47" s="342" t="s">
        <v>619</v>
      </c>
      <c r="E47" s="329" t="s">
        <v>355</v>
      </c>
      <c r="F47" s="330" t="s">
        <v>354</v>
      </c>
      <c r="G47" s="339"/>
      <c r="N47" s="420" t="s">
        <v>237</v>
      </c>
      <c r="O47" s="339"/>
    </row>
    <row r="48" spans="2:15" x14ac:dyDescent="0.25">
      <c r="B48" s="343" t="s">
        <v>620</v>
      </c>
      <c r="C48" s="342" t="s">
        <v>621</v>
      </c>
      <c r="E48" s="329" t="s">
        <v>353</v>
      </c>
      <c r="F48" s="330" t="s">
        <v>352</v>
      </c>
      <c r="G48" s="339" t="s">
        <v>52</v>
      </c>
      <c r="N48" s="420" t="s">
        <v>239</v>
      </c>
      <c r="O48" s="339"/>
    </row>
    <row r="49" spans="2:15" x14ac:dyDescent="0.25">
      <c r="B49" s="343" t="s">
        <v>622</v>
      </c>
      <c r="C49" s="342" t="s">
        <v>623</v>
      </c>
      <c r="E49" s="329" t="s">
        <v>351</v>
      </c>
      <c r="F49" s="330" t="s">
        <v>283</v>
      </c>
      <c r="G49" s="339" t="s">
        <v>52</v>
      </c>
      <c r="N49" s="420" t="s">
        <v>241</v>
      </c>
      <c r="O49" s="339"/>
    </row>
    <row r="50" spans="2:15" x14ac:dyDescent="0.25">
      <c r="B50" s="343" t="s">
        <v>624</v>
      </c>
      <c r="C50" s="342" t="s">
        <v>625</v>
      </c>
      <c r="E50" s="329" t="s">
        <v>350</v>
      </c>
      <c r="F50" s="330" t="s">
        <v>349</v>
      </c>
      <c r="G50" s="339" t="s">
        <v>52</v>
      </c>
      <c r="N50" s="420" t="s">
        <v>243</v>
      </c>
      <c r="O50" s="339"/>
    </row>
    <row r="51" spans="2:15" x14ac:dyDescent="0.25">
      <c r="B51" s="343" t="s">
        <v>394</v>
      </c>
      <c r="C51" s="342" t="s">
        <v>393</v>
      </c>
      <c r="E51" s="329" t="s">
        <v>348</v>
      </c>
      <c r="F51" s="330" t="s">
        <v>347</v>
      </c>
      <c r="G51" s="339" t="s">
        <v>52</v>
      </c>
      <c r="N51" s="420" t="s">
        <v>245</v>
      </c>
      <c r="O51" s="339"/>
    </row>
    <row r="52" spans="2:15" x14ac:dyDescent="0.25">
      <c r="B52" s="343" t="s">
        <v>626</v>
      </c>
      <c r="C52" s="342" t="s">
        <v>627</v>
      </c>
      <c r="E52" s="329" t="s">
        <v>346</v>
      </c>
      <c r="F52" s="330" t="s">
        <v>345</v>
      </c>
      <c r="G52" s="339" t="s">
        <v>52</v>
      </c>
      <c r="N52" s="420" t="s">
        <v>247</v>
      </c>
      <c r="O52" s="339"/>
    </row>
    <row r="53" spans="2:15" x14ac:dyDescent="0.25">
      <c r="B53" s="343" t="s">
        <v>392</v>
      </c>
      <c r="C53" s="342" t="s">
        <v>391</v>
      </c>
      <c r="E53" s="329" t="s">
        <v>344</v>
      </c>
      <c r="F53" s="330" t="s">
        <v>343</v>
      </c>
      <c r="G53" s="339" t="s">
        <v>52</v>
      </c>
      <c r="N53" s="417" t="s">
        <v>108</v>
      </c>
      <c r="O53" s="339"/>
    </row>
    <row r="54" spans="2:15" x14ac:dyDescent="0.25">
      <c r="B54" s="343" t="s">
        <v>628</v>
      </c>
      <c r="C54" s="342" t="s">
        <v>629</v>
      </c>
      <c r="E54" s="329" t="s">
        <v>342</v>
      </c>
      <c r="F54" s="330" t="s">
        <v>341</v>
      </c>
      <c r="G54" s="339" t="s">
        <v>52</v>
      </c>
      <c r="N54" s="418" t="s">
        <v>43</v>
      </c>
      <c r="O54" s="339" t="s">
        <v>496</v>
      </c>
    </row>
    <row r="55" spans="2:15" x14ac:dyDescent="0.25">
      <c r="B55" s="343" t="s">
        <v>630</v>
      </c>
      <c r="C55" s="342" t="s">
        <v>631</v>
      </c>
      <c r="E55" s="329" t="s">
        <v>340</v>
      </c>
      <c r="F55" s="330" t="s">
        <v>339</v>
      </c>
      <c r="G55" s="339" t="s">
        <v>52</v>
      </c>
      <c r="N55" s="418" t="s">
        <v>251</v>
      </c>
      <c r="O55" s="339"/>
    </row>
    <row r="56" spans="2:15" x14ac:dyDescent="0.25">
      <c r="B56" s="343" t="s">
        <v>632</v>
      </c>
      <c r="C56" s="342" t="s">
        <v>633</v>
      </c>
      <c r="E56" s="329" t="s">
        <v>338</v>
      </c>
      <c r="F56" s="330" t="s">
        <v>295</v>
      </c>
      <c r="G56" s="339" t="s">
        <v>52</v>
      </c>
      <c r="N56" s="419" t="s">
        <v>253</v>
      </c>
      <c r="O56" s="339"/>
    </row>
    <row r="57" spans="2:15" x14ac:dyDescent="0.25">
      <c r="B57" s="343" t="s">
        <v>390</v>
      </c>
      <c r="C57" s="342" t="s">
        <v>389</v>
      </c>
      <c r="E57" s="329" t="s">
        <v>337</v>
      </c>
      <c r="F57" s="330" t="s">
        <v>336</v>
      </c>
      <c r="G57" s="339" t="s">
        <v>52</v>
      </c>
      <c r="N57" s="419" t="s">
        <v>255</v>
      </c>
      <c r="O57" s="339"/>
    </row>
    <row r="58" spans="2:15" x14ac:dyDescent="0.25">
      <c r="B58" s="343" t="s">
        <v>634</v>
      </c>
      <c r="C58" s="342" t="s">
        <v>635</v>
      </c>
      <c r="E58" s="329" t="s">
        <v>335</v>
      </c>
      <c r="F58" s="330" t="s">
        <v>319</v>
      </c>
      <c r="G58" s="339"/>
      <c r="N58" s="419" t="s">
        <v>257</v>
      </c>
      <c r="O58" s="339"/>
    </row>
    <row r="59" spans="2:15" x14ac:dyDescent="0.25">
      <c r="B59" s="343" t="s">
        <v>636</v>
      </c>
      <c r="C59" s="342" t="s">
        <v>637</v>
      </c>
      <c r="E59" s="329" t="s">
        <v>334</v>
      </c>
      <c r="F59" s="330" t="s">
        <v>112</v>
      </c>
      <c r="G59" s="339" t="s">
        <v>320</v>
      </c>
      <c r="N59" s="419" t="s">
        <v>259</v>
      </c>
      <c r="O59" s="339"/>
    </row>
    <row r="60" spans="2:15" x14ac:dyDescent="0.25">
      <c r="B60" s="343" t="s">
        <v>638</v>
      </c>
      <c r="C60" s="342" t="s">
        <v>639</v>
      </c>
      <c r="E60" s="329" t="s">
        <v>333</v>
      </c>
      <c r="F60" s="330" t="s">
        <v>273</v>
      </c>
      <c r="G60" s="339" t="s">
        <v>320</v>
      </c>
      <c r="N60" s="417" t="s">
        <v>261</v>
      </c>
      <c r="O60" s="339" t="s">
        <v>320</v>
      </c>
    </row>
    <row r="61" spans="2:15" x14ac:dyDescent="0.25">
      <c r="B61" s="343" t="s">
        <v>640</v>
      </c>
      <c r="C61" s="342" t="s">
        <v>641</v>
      </c>
      <c r="E61" s="329" t="s">
        <v>332</v>
      </c>
      <c r="F61" s="330" t="s">
        <v>331</v>
      </c>
      <c r="G61" s="339"/>
      <c r="N61" s="417" t="s">
        <v>263</v>
      </c>
      <c r="O61" s="339" t="s">
        <v>320</v>
      </c>
    </row>
    <row r="62" spans="2:15" x14ac:dyDescent="0.25">
      <c r="B62" s="343" t="s">
        <v>642</v>
      </c>
      <c r="C62" s="342" t="s">
        <v>643</v>
      </c>
      <c r="E62" s="329" t="s">
        <v>330</v>
      </c>
      <c r="F62" s="330" t="s">
        <v>329</v>
      </c>
      <c r="G62" s="339"/>
      <c r="N62" s="417" t="s">
        <v>265</v>
      </c>
      <c r="O62" s="339"/>
    </row>
    <row r="63" spans="2:15" x14ac:dyDescent="0.25">
      <c r="B63" s="343" t="s">
        <v>644</v>
      </c>
      <c r="C63" s="342" t="s">
        <v>645</v>
      </c>
      <c r="E63" s="329" t="s">
        <v>328</v>
      </c>
      <c r="F63" s="330" t="s">
        <v>327</v>
      </c>
      <c r="G63" s="339" t="s">
        <v>788</v>
      </c>
      <c r="N63" s="418" t="s">
        <v>267</v>
      </c>
      <c r="O63" s="339"/>
    </row>
    <row r="64" spans="2:15" x14ac:dyDescent="0.25">
      <c r="B64" s="343" t="s">
        <v>646</v>
      </c>
      <c r="C64" s="342" t="s">
        <v>647</v>
      </c>
      <c r="E64" s="329" t="s">
        <v>326</v>
      </c>
      <c r="F64" s="330" t="s">
        <v>325</v>
      </c>
      <c r="G64" s="339" t="s">
        <v>52</v>
      </c>
      <c r="N64" s="418" t="s">
        <v>269</v>
      </c>
      <c r="O64" s="339"/>
    </row>
    <row r="65" spans="2:15" x14ac:dyDescent="0.25">
      <c r="B65" s="343" t="s">
        <v>648</v>
      </c>
      <c r="C65" s="342" t="s">
        <v>649</v>
      </c>
      <c r="E65" s="329" t="s">
        <v>324</v>
      </c>
      <c r="F65" s="330" t="s">
        <v>323</v>
      </c>
      <c r="G65" s="339" t="s">
        <v>52</v>
      </c>
      <c r="N65" s="418" t="s">
        <v>271</v>
      </c>
      <c r="O65" s="339"/>
    </row>
    <row r="66" spans="2:15" ht="13" thickBot="1" x14ac:dyDescent="0.3">
      <c r="B66" s="343" t="s">
        <v>388</v>
      </c>
      <c r="C66" s="342" t="s">
        <v>387</v>
      </c>
      <c r="E66" s="335" t="s">
        <v>322</v>
      </c>
      <c r="F66" s="336" t="s">
        <v>321</v>
      </c>
      <c r="G66" s="339" t="s">
        <v>52</v>
      </c>
      <c r="N66" s="419" t="s">
        <v>273</v>
      </c>
      <c r="O66" s="339"/>
    </row>
    <row r="67" spans="2:15" ht="14.5" x14ac:dyDescent="0.35">
      <c r="B67" s="343" t="s">
        <v>386</v>
      </c>
      <c r="C67" s="342" t="s">
        <v>213</v>
      </c>
      <c r="E67" s="375" t="s">
        <v>787</v>
      </c>
      <c r="F67" s="376"/>
      <c r="N67" s="419" t="s">
        <v>275</v>
      </c>
      <c r="O67" s="339"/>
    </row>
    <row r="68" spans="2:15" x14ac:dyDescent="0.25">
      <c r="B68" s="343" t="s">
        <v>385</v>
      </c>
      <c r="C68" s="342" t="s">
        <v>384</v>
      </c>
      <c r="E68" s="334" t="s">
        <v>814</v>
      </c>
      <c r="N68" s="418" t="s">
        <v>277</v>
      </c>
      <c r="O68" s="339"/>
    </row>
    <row r="69" spans="2:15" x14ac:dyDescent="0.25">
      <c r="B69" s="343" t="s">
        <v>383</v>
      </c>
      <c r="C69" s="342" t="s">
        <v>130</v>
      </c>
      <c r="E69" s="334" t="s">
        <v>815</v>
      </c>
      <c r="N69" s="418" t="s">
        <v>279</v>
      </c>
      <c r="O69" s="339" t="s">
        <v>52</v>
      </c>
    </row>
    <row r="70" spans="2:15" x14ac:dyDescent="0.25">
      <c r="B70" s="343" t="s">
        <v>650</v>
      </c>
      <c r="C70" s="342" t="s">
        <v>651</v>
      </c>
      <c r="E70" s="334" t="s">
        <v>816</v>
      </c>
      <c r="N70" s="419" t="s">
        <v>281</v>
      </c>
      <c r="O70" s="339"/>
    </row>
    <row r="71" spans="2:15" x14ac:dyDescent="0.25">
      <c r="B71" s="343" t="s">
        <v>382</v>
      </c>
      <c r="C71" s="342" t="s">
        <v>381</v>
      </c>
      <c r="N71" s="419" t="s">
        <v>283</v>
      </c>
      <c r="O71" s="339"/>
    </row>
    <row r="72" spans="2:15" x14ac:dyDescent="0.25">
      <c r="B72" s="343" t="s">
        <v>652</v>
      </c>
      <c r="C72" s="342" t="s">
        <v>653</v>
      </c>
      <c r="N72" s="419" t="s">
        <v>110</v>
      </c>
      <c r="O72" s="339"/>
    </row>
    <row r="73" spans="2:15" x14ac:dyDescent="0.25">
      <c r="B73" s="343" t="s">
        <v>380</v>
      </c>
      <c r="C73" s="342" t="s">
        <v>379</v>
      </c>
      <c r="N73" s="419" t="s">
        <v>286</v>
      </c>
      <c r="O73" s="339"/>
    </row>
    <row r="74" spans="2:15" x14ac:dyDescent="0.25">
      <c r="B74" s="343" t="s">
        <v>378</v>
      </c>
      <c r="C74" s="342" t="s">
        <v>377</v>
      </c>
      <c r="N74" s="419" t="s">
        <v>111</v>
      </c>
      <c r="O74" s="339"/>
    </row>
    <row r="75" spans="2:15" x14ac:dyDescent="0.25">
      <c r="B75" s="343" t="s">
        <v>654</v>
      </c>
      <c r="C75" s="342" t="s">
        <v>655</v>
      </c>
      <c r="N75" s="420" t="s">
        <v>289</v>
      </c>
      <c r="O75" s="339"/>
    </row>
    <row r="76" spans="2:15" x14ac:dyDescent="0.25">
      <c r="B76" s="343" t="s">
        <v>656</v>
      </c>
      <c r="C76" s="342" t="s">
        <v>657</v>
      </c>
      <c r="N76" s="420" t="s">
        <v>291</v>
      </c>
      <c r="O76" s="339"/>
    </row>
    <row r="77" spans="2:15" x14ac:dyDescent="0.25">
      <c r="B77" s="343" t="s">
        <v>376</v>
      </c>
      <c r="C77" s="342" t="s">
        <v>375</v>
      </c>
      <c r="N77" s="420" t="s">
        <v>293</v>
      </c>
      <c r="O77" s="339"/>
    </row>
    <row r="78" spans="2:15" x14ac:dyDescent="0.25">
      <c r="B78" s="343" t="s">
        <v>374</v>
      </c>
      <c r="C78" s="342" t="s">
        <v>373</v>
      </c>
      <c r="N78" s="420" t="s">
        <v>295</v>
      </c>
      <c r="O78" s="339"/>
    </row>
    <row r="79" spans="2:15" x14ac:dyDescent="0.25">
      <c r="B79" s="343" t="s">
        <v>658</v>
      </c>
      <c r="C79" s="342" t="s">
        <v>659</v>
      </c>
      <c r="N79" s="418" t="s">
        <v>112</v>
      </c>
      <c r="O79" s="339"/>
    </row>
    <row r="80" spans="2:15" x14ac:dyDescent="0.25">
      <c r="B80" s="343" t="s">
        <v>660</v>
      </c>
      <c r="C80" s="342" t="s">
        <v>661</v>
      </c>
      <c r="N80" s="417" t="s">
        <v>29</v>
      </c>
      <c r="O80" s="339" t="s">
        <v>29</v>
      </c>
    </row>
    <row r="81" spans="2:15" x14ac:dyDescent="0.25">
      <c r="B81" s="343" t="s">
        <v>662</v>
      </c>
      <c r="C81" s="342" t="s">
        <v>663</v>
      </c>
      <c r="N81" s="417" t="s">
        <v>299</v>
      </c>
      <c r="O81" s="339" t="s">
        <v>788</v>
      </c>
    </row>
    <row r="82" spans="2:15" x14ac:dyDescent="0.25">
      <c r="B82" s="343" t="s">
        <v>664</v>
      </c>
      <c r="C82" s="342" t="s">
        <v>665</v>
      </c>
      <c r="N82" s="418" t="s">
        <v>300</v>
      </c>
      <c r="O82" s="339"/>
    </row>
    <row r="83" spans="2:15" x14ac:dyDescent="0.25">
      <c r="B83" s="343" t="s">
        <v>372</v>
      </c>
      <c r="C83" s="342" t="s">
        <v>371</v>
      </c>
      <c r="N83" s="418" t="s">
        <v>302</v>
      </c>
      <c r="O83" s="339"/>
    </row>
    <row r="84" spans="2:15" x14ac:dyDescent="0.25">
      <c r="B84" s="343" t="s">
        <v>666</v>
      </c>
      <c r="C84" s="342" t="s">
        <v>667</v>
      </c>
      <c r="N84" s="417" t="s">
        <v>30</v>
      </c>
      <c r="O84" s="339" t="s">
        <v>30</v>
      </c>
    </row>
    <row r="85" spans="2:15" x14ac:dyDescent="0.25">
      <c r="B85" s="343" t="s">
        <v>370</v>
      </c>
      <c r="C85" s="342" t="s">
        <v>369</v>
      </c>
      <c r="N85" s="417" t="s">
        <v>305</v>
      </c>
      <c r="O85" s="422" t="s">
        <v>30</v>
      </c>
    </row>
    <row r="86" spans="2:15" ht="13" thickBot="1" x14ac:dyDescent="0.3">
      <c r="B86" s="343" t="s">
        <v>668</v>
      </c>
      <c r="C86" s="342" t="s">
        <v>669</v>
      </c>
      <c r="N86" s="421" t="s">
        <v>307</v>
      </c>
      <c r="O86" s="423" t="s">
        <v>30</v>
      </c>
    </row>
    <row r="87" spans="2:15" x14ac:dyDescent="0.25">
      <c r="B87" s="343" t="s">
        <v>670</v>
      </c>
      <c r="C87" s="342" t="s">
        <v>671</v>
      </c>
    </row>
    <row r="88" spans="2:15" x14ac:dyDescent="0.25">
      <c r="B88" s="343" t="s">
        <v>672</v>
      </c>
      <c r="C88" s="342" t="s">
        <v>673</v>
      </c>
    </row>
    <row r="89" spans="2:15" x14ac:dyDescent="0.25">
      <c r="B89" s="343" t="s">
        <v>368</v>
      </c>
      <c r="C89" s="342" t="s">
        <v>367</v>
      </c>
    </row>
    <row r="90" spans="2:15" x14ac:dyDescent="0.25">
      <c r="B90" s="343" t="s">
        <v>366</v>
      </c>
      <c r="C90" s="342" t="s">
        <v>239</v>
      </c>
    </row>
    <row r="91" spans="2:15" x14ac:dyDescent="0.25">
      <c r="B91" s="343" t="s">
        <v>365</v>
      </c>
      <c r="C91" s="342" t="s">
        <v>364</v>
      </c>
    </row>
    <row r="92" spans="2:15" x14ac:dyDescent="0.25">
      <c r="B92" s="343" t="s">
        <v>363</v>
      </c>
      <c r="C92" s="342" t="s">
        <v>362</v>
      </c>
    </row>
    <row r="93" spans="2:15" x14ac:dyDescent="0.25">
      <c r="B93" s="343" t="s">
        <v>361</v>
      </c>
      <c r="C93" s="342" t="s">
        <v>241</v>
      </c>
    </row>
    <row r="94" spans="2:15" x14ac:dyDescent="0.25">
      <c r="B94" s="343" t="s">
        <v>360</v>
      </c>
      <c r="C94" s="342" t="s">
        <v>359</v>
      </c>
    </row>
    <row r="95" spans="2:15" x14ac:dyDescent="0.25">
      <c r="B95" s="343" t="s">
        <v>358</v>
      </c>
      <c r="C95" s="342" t="s">
        <v>357</v>
      </c>
    </row>
    <row r="96" spans="2:15" x14ac:dyDescent="0.25">
      <c r="B96" s="343" t="s">
        <v>356</v>
      </c>
      <c r="C96" s="342" t="s">
        <v>181</v>
      </c>
    </row>
    <row r="97" spans="2:3" x14ac:dyDescent="0.25">
      <c r="B97" s="343" t="s">
        <v>674</v>
      </c>
      <c r="C97" s="342" t="s">
        <v>675</v>
      </c>
    </row>
    <row r="98" spans="2:3" x14ac:dyDescent="0.25">
      <c r="B98" s="343" t="s">
        <v>676</v>
      </c>
      <c r="C98" s="342" t="s">
        <v>677</v>
      </c>
    </row>
    <row r="99" spans="2:3" x14ac:dyDescent="0.25">
      <c r="B99" s="343" t="s">
        <v>355</v>
      </c>
      <c r="C99" s="342" t="s">
        <v>354</v>
      </c>
    </row>
    <row r="100" spans="2:3" x14ac:dyDescent="0.25">
      <c r="B100" s="343" t="s">
        <v>678</v>
      </c>
      <c r="C100" s="342" t="s">
        <v>679</v>
      </c>
    </row>
    <row r="101" spans="2:3" x14ac:dyDescent="0.25">
      <c r="B101" s="343" t="s">
        <v>680</v>
      </c>
      <c r="C101" s="342" t="s">
        <v>681</v>
      </c>
    </row>
    <row r="102" spans="2:3" x14ac:dyDescent="0.25">
      <c r="B102" s="343" t="s">
        <v>682</v>
      </c>
      <c r="C102" s="342" t="s">
        <v>683</v>
      </c>
    </row>
    <row r="103" spans="2:3" x14ac:dyDescent="0.25">
      <c r="B103" s="343" t="s">
        <v>684</v>
      </c>
      <c r="C103" s="342" t="s">
        <v>685</v>
      </c>
    </row>
    <row r="104" spans="2:3" x14ac:dyDescent="0.25">
      <c r="B104" s="343" t="s">
        <v>686</v>
      </c>
      <c r="C104" s="342" t="s">
        <v>687</v>
      </c>
    </row>
    <row r="105" spans="2:3" x14ac:dyDescent="0.25">
      <c r="B105" s="343" t="s">
        <v>688</v>
      </c>
      <c r="C105" s="342" t="s">
        <v>689</v>
      </c>
    </row>
    <row r="106" spans="2:3" x14ac:dyDescent="0.25">
      <c r="B106" s="343" t="s">
        <v>690</v>
      </c>
      <c r="C106" s="342" t="s">
        <v>691</v>
      </c>
    </row>
    <row r="107" spans="2:3" x14ac:dyDescent="0.25">
      <c r="B107" s="343" t="s">
        <v>353</v>
      </c>
      <c r="C107" s="342" t="s">
        <v>352</v>
      </c>
    </row>
    <row r="108" spans="2:3" x14ac:dyDescent="0.25">
      <c r="B108" s="343" t="s">
        <v>692</v>
      </c>
      <c r="C108" s="342" t="s">
        <v>693</v>
      </c>
    </row>
    <row r="109" spans="2:3" x14ac:dyDescent="0.25">
      <c r="B109" s="343" t="s">
        <v>694</v>
      </c>
      <c r="C109" s="342" t="s">
        <v>695</v>
      </c>
    </row>
    <row r="110" spans="2:3" x14ac:dyDescent="0.25">
      <c r="B110" s="343" t="s">
        <v>696</v>
      </c>
      <c r="C110" s="342" t="s">
        <v>697</v>
      </c>
    </row>
    <row r="111" spans="2:3" x14ac:dyDescent="0.25">
      <c r="B111" s="343" t="s">
        <v>698</v>
      </c>
      <c r="C111" s="342" t="s">
        <v>699</v>
      </c>
    </row>
    <row r="112" spans="2:3" x14ac:dyDescent="0.25">
      <c r="B112" s="343" t="s">
        <v>700</v>
      </c>
      <c r="C112" s="342" t="s">
        <v>701</v>
      </c>
    </row>
    <row r="113" spans="2:3" x14ac:dyDescent="0.25">
      <c r="B113" s="343" t="s">
        <v>702</v>
      </c>
      <c r="C113" s="342" t="s">
        <v>703</v>
      </c>
    </row>
    <row r="114" spans="2:3" x14ac:dyDescent="0.25">
      <c r="B114" s="343" t="s">
        <v>351</v>
      </c>
      <c r="C114" s="342" t="s">
        <v>283</v>
      </c>
    </row>
    <row r="115" spans="2:3" x14ac:dyDescent="0.25">
      <c r="B115" s="343" t="s">
        <v>704</v>
      </c>
      <c r="C115" s="342" t="s">
        <v>111</v>
      </c>
    </row>
    <row r="116" spans="2:3" x14ac:dyDescent="0.25">
      <c r="B116" s="343" t="s">
        <v>705</v>
      </c>
      <c r="C116" s="342" t="s">
        <v>289</v>
      </c>
    </row>
    <row r="117" spans="2:3" x14ac:dyDescent="0.25">
      <c r="B117" s="343" t="s">
        <v>350</v>
      </c>
      <c r="C117" s="342" t="s">
        <v>349</v>
      </c>
    </row>
    <row r="118" spans="2:3" x14ac:dyDescent="0.25">
      <c r="B118" s="343" t="s">
        <v>706</v>
      </c>
      <c r="C118" s="342" t="s">
        <v>707</v>
      </c>
    </row>
    <row r="119" spans="2:3" x14ac:dyDescent="0.25">
      <c r="B119" s="343" t="s">
        <v>348</v>
      </c>
      <c r="C119" s="342" t="s">
        <v>347</v>
      </c>
    </row>
    <row r="120" spans="2:3" x14ac:dyDescent="0.25">
      <c r="B120" s="343" t="s">
        <v>708</v>
      </c>
      <c r="C120" s="342" t="s">
        <v>291</v>
      </c>
    </row>
    <row r="121" spans="2:3" x14ac:dyDescent="0.25">
      <c r="B121" s="343" t="s">
        <v>346</v>
      </c>
      <c r="C121" s="342" t="s">
        <v>345</v>
      </c>
    </row>
    <row r="122" spans="2:3" x14ac:dyDescent="0.25">
      <c r="B122" s="343" t="s">
        <v>344</v>
      </c>
      <c r="C122" s="342" t="s">
        <v>343</v>
      </c>
    </row>
    <row r="123" spans="2:3" x14ac:dyDescent="0.25">
      <c r="B123" s="343" t="s">
        <v>709</v>
      </c>
      <c r="C123" s="342" t="s">
        <v>293</v>
      </c>
    </row>
    <row r="124" spans="2:3" x14ac:dyDescent="0.25">
      <c r="B124" s="343" t="s">
        <v>342</v>
      </c>
      <c r="C124" s="342" t="s">
        <v>341</v>
      </c>
    </row>
    <row r="125" spans="2:3" x14ac:dyDescent="0.25">
      <c r="B125" s="343" t="s">
        <v>340</v>
      </c>
      <c r="C125" s="342" t="s">
        <v>339</v>
      </c>
    </row>
    <row r="126" spans="2:3" x14ac:dyDescent="0.25">
      <c r="B126" s="343" t="s">
        <v>338</v>
      </c>
      <c r="C126" s="342" t="s">
        <v>295</v>
      </c>
    </row>
    <row r="127" spans="2:3" x14ac:dyDescent="0.25">
      <c r="B127" s="343" t="s">
        <v>337</v>
      </c>
      <c r="C127" s="342" t="s">
        <v>336</v>
      </c>
    </row>
    <row r="128" spans="2:3" x14ac:dyDescent="0.25">
      <c r="B128" s="343" t="s">
        <v>710</v>
      </c>
      <c r="C128" s="342" t="s">
        <v>711</v>
      </c>
    </row>
    <row r="129" spans="2:3" x14ac:dyDescent="0.25">
      <c r="B129" s="343" t="s">
        <v>712</v>
      </c>
      <c r="C129" s="342" t="s">
        <v>713</v>
      </c>
    </row>
    <row r="130" spans="2:3" x14ac:dyDescent="0.25">
      <c r="B130" s="343" t="s">
        <v>714</v>
      </c>
      <c r="C130" s="342" t="s">
        <v>715</v>
      </c>
    </row>
    <row r="131" spans="2:3" x14ac:dyDescent="0.25">
      <c r="B131" s="343" t="s">
        <v>716</v>
      </c>
      <c r="C131" s="342" t="s">
        <v>717</v>
      </c>
    </row>
    <row r="132" spans="2:3" x14ac:dyDescent="0.25">
      <c r="B132" s="343" t="s">
        <v>718</v>
      </c>
      <c r="C132" s="342" t="s">
        <v>719</v>
      </c>
    </row>
    <row r="133" spans="2:3" x14ac:dyDescent="0.25">
      <c r="B133" s="343" t="s">
        <v>720</v>
      </c>
      <c r="C133" s="342" t="s">
        <v>721</v>
      </c>
    </row>
    <row r="134" spans="2:3" x14ac:dyDescent="0.25">
      <c r="B134" s="343" t="s">
        <v>335</v>
      </c>
      <c r="C134" s="342" t="s">
        <v>319</v>
      </c>
    </row>
    <row r="135" spans="2:3" x14ac:dyDescent="0.25">
      <c r="B135" s="343" t="s">
        <v>722</v>
      </c>
      <c r="C135" s="342" t="s">
        <v>723</v>
      </c>
    </row>
    <row r="136" spans="2:3" x14ac:dyDescent="0.25">
      <c r="B136" s="343" t="s">
        <v>724</v>
      </c>
      <c r="C136" s="342" t="s">
        <v>725</v>
      </c>
    </row>
    <row r="137" spans="2:3" x14ac:dyDescent="0.25">
      <c r="B137" s="343" t="s">
        <v>726</v>
      </c>
      <c r="C137" s="342" t="s">
        <v>727</v>
      </c>
    </row>
    <row r="138" spans="2:3" x14ac:dyDescent="0.25">
      <c r="B138" s="343" t="s">
        <v>728</v>
      </c>
      <c r="C138" s="342" t="s">
        <v>729</v>
      </c>
    </row>
    <row r="139" spans="2:3" x14ac:dyDescent="0.25">
      <c r="B139" s="343" t="s">
        <v>730</v>
      </c>
      <c r="C139" s="342" t="s">
        <v>731</v>
      </c>
    </row>
    <row r="140" spans="2:3" x14ac:dyDescent="0.25">
      <c r="B140" s="343" t="s">
        <v>732</v>
      </c>
      <c r="C140" s="342" t="s">
        <v>733</v>
      </c>
    </row>
    <row r="141" spans="2:3" x14ac:dyDescent="0.25">
      <c r="B141" s="343" t="s">
        <v>334</v>
      </c>
      <c r="C141" s="342" t="s">
        <v>112</v>
      </c>
    </row>
    <row r="142" spans="2:3" x14ac:dyDescent="0.25">
      <c r="B142" s="343" t="s">
        <v>734</v>
      </c>
      <c r="C142" s="342" t="s">
        <v>735</v>
      </c>
    </row>
    <row r="143" spans="2:3" x14ac:dyDescent="0.25">
      <c r="B143" s="343" t="s">
        <v>736</v>
      </c>
      <c r="C143" s="342" t="s">
        <v>737</v>
      </c>
    </row>
    <row r="144" spans="2:3" x14ac:dyDescent="0.25">
      <c r="B144" s="343" t="s">
        <v>738</v>
      </c>
      <c r="C144" s="342" t="s">
        <v>739</v>
      </c>
    </row>
    <row r="145" spans="2:3" x14ac:dyDescent="0.25">
      <c r="B145" s="343" t="s">
        <v>740</v>
      </c>
      <c r="C145" s="342" t="s">
        <v>27</v>
      </c>
    </row>
    <row r="146" spans="2:3" x14ac:dyDescent="0.25">
      <c r="B146" s="343" t="s">
        <v>333</v>
      </c>
      <c r="C146" s="342" t="s">
        <v>273</v>
      </c>
    </row>
    <row r="147" spans="2:3" x14ac:dyDescent="0.25">
      <c r="B147" s="343" t="s">
        <v>741</v>
      </c>
      <c r="C147" s="342" t="s">
        <v>742</v>
      </c>
    </row>
    <row r="148" spans="2:3" x14ac:dyDescent="0.25">
      <c r="B148" s="343" t="s">
        <v>743</v>
      </c>
      <c r="C148" s="342" t="s">
        <v>744</v>
      </c>
    </row>
    <row r="149" spans="2:3" x14ac:dyDescent="0.25">
      <c r="B149" s="343" t="s">
        <v>745</v>
      </c>
      <c r="C149" s="342" t="s">
        <v>746</v>
      </c>
    </row>
    <row r="150" spans="2:3" x14ac:dyDescent="0.25">
      <c r="B150" s="343" t="s">
        <v>747</v>
      </c>
      <c r="C150" s="342" t="s">
        <v>748</v>
      </c>
    </row>
    <row r="151" spans="2:3" x14ac:dyDescent="0.25">
      <c r="B151" s="343" t="s">
        <v>749</v>
      </c>
      <c r="C151" s="342" t="s">
        <v>750</v>
      </c>
    </row>
    <row r="152" spans="2:3" x14ac:dyDescent="0.25">
      <c r="B152" s="343" t="s">
        <v>751</v>
      </c>
      <c r="C152" s="342" t="s">
        <v>752</v>
      </c>
    </row>
    <row r="153" spans="2:3" x14ac:dyDescent="0.25">
      <c r="B153" s="343" t="s">
        <v>753</v>
      </c>
      <c r="C153" s="342" t="s">
        <v>754</v>
      </c>
    </row>
    <row r="154" spans="2:3" x14ac:dyDescent="0.25">
      <c r="B154" s="343" t="s">
        <v>755</v>
      </c>
      <c r="C154" s="342" t="s">
        <v>756</v>
      </c>
    </row>
    <row r="155" spans="2:3" x14ac:dyDescent="0.25">
      <c r="B155" s="343" t="s">
        <v>757</v>
      </c>
      <c r="C155" s="342" t="s">
        <v>758</v>
      </c>
    </row>
    <row r="156" spans="2:3" x14ac:dyDescent="0.25">
      <c r="B156" s="343" t="s">
        <v>332</v>
      </c>
      <c r="C156" s="342" t="s">
        <v>331</v>
      </c>
    </row>
    <row r="157" spans="2:3" x14ac:dyDescent="0.25">
      <c r="B157" s="343" t="s">
        <v>759</v>
      </c>
      <c r="C157" s="342" t="s">
        <v>760</v>
      </c>
    </row>
    <row r="158" spans="2:3" x14ac:dyDescent="0.25">
      <c r="B158" s="343" t="s">
        <v>761</v>
      </c>
      <c r="C158" s="342" t="s">
        <v>762</v>
      </c>
    </row>
    <row r="159" spans="2:3" x14ac:dyDescent="0.25">
      <c r="B159" s="343" t="s">
        <v>763</v>
      </c>
      <c r="C159" s="342" t="s">
        <v>764</v>
      </c>
    </row>
    <row r="160" spans="2:3" x14ac:dyDescent="0.25">
      <c r="B160" s="343" t="s">
        <v>330</v>
      </c>
      <c r="C160" s="342" t="s">
        <v>329</v>
      </c>
    </row>
    <row r="161" spans="2:3" x14ac:dyDescent="0.25">
      <c r="B161" s="343" t="s">
        <v>765</v>
      </c>
      <c r="C161" s="342" t="s">
        <v>766</v>
      </c>
    </row>
    <row r="162" spans="2:3" x14ac:dyDescent="0.25">
      <c r="B162" s="343" t="s">
        <v>767</v>
      </c>
      <c r="C162" s="342" t="s">
        <v>768</v>
      </c>
    </row>
    <row r="163" spans="2:3" x14ac:dyDescent="0.25">
      <c r="B163" s="343" t="s">
        <v>328</v>
      </c>
      <c r="C163" s="342" t="s">
        <v>327</v>
      </c>
    </row>
    <row r="164" spans="2:3" x14ac:dyDescent="0.25">
      <c r="B164" s="343" t="s">
        <v>326</v>
      </c>
      <c r="C164" s="342" t="s">
        <v>325</v>
      </c>
    </row>
    <row r="165" spans="2:3" x14ac:dyDescent="0.25">
      <c r="B165" s="343" t="s">
        <v>769</v>
      </c>
      <c r="C165" s="342" t="s">
        <v>770</v>
      </c>
    </row>
    <row r="166" spans="2:3" x14ac:dyDescent="0.25">
      <c r="B166" s="343" t="s">
        <v>771</v>
      </c>
      <c r="C166" s="342" t="s">
        <v>772</v>
      </c>
    </row>
    <row r="167" spans="2:3" x14ac:dyDescent="0.25">
      <c r="B167" s="343" t="s">
        <v>773</v>
      </c>
      <c r="C167" s="342" t="s">
        <v>774</v>
      </c>
    </row>
    <row r="168" spans="2:3" x14ac:dyDescent="0.25">
      <c r="B168" s="343" t="s">
        <v>324</v>
      </c>
      <c r="C168" s="342" t="s">
        <v>323</v>
      </c>
    </row>
    <row r="169" spans="2:3" x14ac:dyDescent="0.25">
      <c r="B169" s="343" t="s">
        <v>775</v>
      </c>
      <c r="C169" s="342" t="s">
        <v>776</v>
      </c>
    </row>
    <row r="170" spans="2:3" x14ac:dyDescent="0.25">
      <c r="B170" s="343" t="s">
        <v>322</v>
      </c>
      <c r="C170" s="342" t="s">
        <v>321</v>
      </c>
    </row>
    <row r="171" spans="2:3" x14ac:dyDescent="0.25">
      <c r="B171" s="343" t="s">
        <v>777</v>
      </c>
      <c r="C171" s="342" t="s">
        <v>778</v>
      </c>
    </row>
    <row r="172" spans="2:3" x14ac:dyDescent="0.25">
      <c r="B172" s="343" t="s">
        <v>779</v>
      </c>
      <c r="C172" s="342" t="s">
        <v>780</v>
      </c>
    </row>
    <row r="173" spans="2:3" x14ac:dyDescent="0.25">
      <c r="B173" s="343" t="s">
        <v>781</v>
      </c>
      <c r="C173" s="342" t="s">
        <v>782</v>
      </c>
    </row>
    <row r="174" spans="2:3" x14ac:dyDescent="0.25">
      <c r="B174" s="343" t="s">
        <v>783</v>
      </c>
      <c r="C174" s="342" t="s">
        <v>784</v>
      </c>
    </row>
    <row r="175" spans="2:3" ht="13" thickBot="1" x14ac:dyDescent="0.3">
      <c r="B175" s="341" t="s">
        <v>785</v>
      </c>
      <c r="C175" s="344" t="s">
        <v>786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
  <sheetViews>
    <sheetView workbookViewId="0">
      <selection activeCell="J45" sqref="J45"/>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08984375" defaultRowHeight="10.5" x14ac:dyDescent="0.35"/>
  <cols>
    <col min="1" max="1" width="50.7265625" style="140" customWidth="1"/>
    <col min="2" max="52" width="9.7265625" style="146" customWidth="1"/>
    <col min="53" max="16384" width="9.08984375" style="140"/>
  </cols>
  <sheetData>
    <row r="1" spans="1:52" ht="13" x14ac:dyDescent="0.3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35">
      <c r="A2" s="145"/>
    </row>
    <row r="3" spans="1:52" x14ac:dyDescent="0.3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3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3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3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3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3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3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3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3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3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3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3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3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3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3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3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3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3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3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3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3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3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3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3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3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3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3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3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3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3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3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3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3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3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3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3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3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3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3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3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3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3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3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3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3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3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3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3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3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3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3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3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3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3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3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3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3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3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3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3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3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3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3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3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3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3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3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3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3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3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3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3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3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3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3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3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3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3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3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3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3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3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3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3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3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3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3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3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3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3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3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3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3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3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3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3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3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3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3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3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3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3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3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3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3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3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3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3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3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3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3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3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3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3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3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3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3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3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3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3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3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3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3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3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3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3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3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3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3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3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3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3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3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3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3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3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3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3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3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3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3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3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3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3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3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3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3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3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3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3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3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3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3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3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3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3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3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3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3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3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3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3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3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3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3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3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3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3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3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3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3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3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3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3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3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3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3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3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3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3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3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3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3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3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3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3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3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3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3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3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3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3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3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3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3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3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3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3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3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3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3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3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3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3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3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3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3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3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3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3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3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3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3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3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3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3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3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3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3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3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3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3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3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3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3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3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3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3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3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3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3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3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3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3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3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3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3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3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3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3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3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3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3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3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3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3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3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3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3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3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3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3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3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3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3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3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3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3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3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3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3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3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3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3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3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3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3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3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3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3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3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3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3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3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3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3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3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3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3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3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3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3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3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3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3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3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3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3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3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3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3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3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3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3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3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3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3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3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3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3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3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3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3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3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3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3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3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3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3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3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3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3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3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3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3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3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3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3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3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3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3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3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3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3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3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3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3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3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3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3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3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3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3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3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3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3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3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3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3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3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3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3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3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3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3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3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3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3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3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3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3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3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3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3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3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3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3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3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3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3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3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3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3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3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3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3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3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3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3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3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3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3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3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3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3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3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3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3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3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3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3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3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3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3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3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3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3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3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3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3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3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3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3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3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3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3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3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3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3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3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3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3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3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3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3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3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3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3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3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3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3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3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3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3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3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3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3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3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3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3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3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3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3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3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3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3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3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3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3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3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3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3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3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3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3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3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3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3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3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3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3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3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3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3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3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3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3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3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3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3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3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3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3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3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3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3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3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3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3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3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3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3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3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3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3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3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3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3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3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3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3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3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3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3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3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3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3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3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3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3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3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3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3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3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3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3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3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3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3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3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3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3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3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3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3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3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3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3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3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3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3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3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3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3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3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3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3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3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3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3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3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3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3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3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3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3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3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3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3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3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3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3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3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3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3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3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3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3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3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3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3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3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3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3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3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3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3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3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3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3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3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3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3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3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3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3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3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3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3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3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3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3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3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3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3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3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3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3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3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3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3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3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3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3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3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3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3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3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3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3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3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3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3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3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3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3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3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3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3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3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3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3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3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3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3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3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3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3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3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3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3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3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3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3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3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3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3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3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3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3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3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3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3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3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3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3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3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3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3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3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3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3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3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3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3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3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3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3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3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3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3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3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3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3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3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3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3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3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3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3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3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3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3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3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3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3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3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3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3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3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3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3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3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3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3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3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3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3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3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3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3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3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3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3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3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3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3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3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3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3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3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3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3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3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3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3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3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3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3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3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3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3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3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3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3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3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3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3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3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3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3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3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3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3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3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3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3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3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3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3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3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3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3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3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3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3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3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3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3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3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3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3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3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3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3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3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3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3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3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3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3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3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3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3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3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3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3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3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3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3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3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3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3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3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3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3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3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3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3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3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3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3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3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3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3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3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3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3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3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3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3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3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3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3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3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3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3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3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3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3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3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3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3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3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3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3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3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3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3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3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3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3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3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3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3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3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3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3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3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3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3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3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3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3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3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3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3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3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3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3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3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3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3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3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3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3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3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3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3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3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3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3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3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3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3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3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3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3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3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3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3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3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3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3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3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3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3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3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3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3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3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3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3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3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3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3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3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3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3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3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3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3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3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3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3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3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3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3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3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3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3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3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3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3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3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3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3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3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3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3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3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3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3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3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3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3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3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3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3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3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3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3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3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3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3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3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3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3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3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3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3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3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3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3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3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3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3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3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3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3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3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3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3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zoomScale="106" zoomScaleNormal="106" workbookViewId="0">
      <pane xSplit="3" ySplit="1" topLeftCell="X29" activePane="bottomRight" state="frozen"/>
      <selection activeCell="C2" sqref="C2"/>
      <selection pane="topRight" activeCell="C2" sqref="C2"/>
      <selection pane="bottomLeft" activeCell="C2" sqref="C2"/>
      <selection pane="bottomRight" activeCell="X3" sqref="X3"/>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25">
      <c r="A3" s="438"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25">
      <c r="A4" s="438"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25">
      <c r="A5" s="438"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25">
      <c r="A6" s="438"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25">
      <c r="A9" s="438"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25">
      <c r="A16" s="438"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25">
      <c r="A17" s="438"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25">
      <c r="A22" s="438"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25">
      <c r="A31" s="438"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25">
      <c r="A32" s="438"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25">
      <c r="A33" s="438"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25">
      <c r="A34" s="438"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25">
      <c r="A35" s="438"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25">
      <c r="A43" s="438"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25">
      <c r="A44" s="438"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25">
      <c r="A45" s="438"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25">
      <c r="A46" s="438"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25">
      <c r="A50" s="438"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25">
      <c r="A52" s="438"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25">
      <c r="A53" s="438"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25">
      <c r="A54" s="438"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25">
      <c r="A55" s="438"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25">
      <c r="A56" s="438"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25">
      <c r="A61" s="438"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25">
      <c r="A62" s="438"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25">
      <c r="A69" s="438"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25">
      <c r="A70" s="438"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25">
      <c r="A72" s="438"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25">
      <c r="A74" s="438"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25">
      <c r="A78" s="438"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25">
      <c r="A80" s="438"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O2" activePane="bottomRight" state="frozen"/>
      <selection activeCell="C2" sqref="C2"/>
      <selection pane="topRight" activeCell="C2" sqref="C2"/>
      <selection pane="bottomLeft" activeCell="C2" sqref="C2"/>
      <selection pane="bottomRight" activeCell="A44" sqref="A44:XFD45"/>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25">
      <c r="A3" s="438"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25">
      <c r="A4" s="438"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25">
      <c r="A5" s="438"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25">
      <c r="A6" s="438"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25">
      <c r="A7" s="438"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25">
      <c r="A8" s="438"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25">
      <c r="A9" s="438"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25">
      <c r="A12" s="438"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25">
      <c r="A13" s="438"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25">
      <c r="A15" s="438"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25">
      <c r="A16" s="438"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25">
      <c r="A17" s="438"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25">
      <c r="A19" s="438"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25">
      <c r="A21" s="438"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25">
      <c r="A22" s="438"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25">
      <c r="A31" s="438"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25">
      <c r="A35" s="438"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25">
      <c r="A39" s="438"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25">
      <c r="A42" s="438"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25">
      <c r="A44" s="438"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25">
      <c r="A45" s="438"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25">
      <c r="A46" s="438"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25">
      <c r="A47" s="438"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25">
      <c r="A48" s="438"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25">
      <c r="A49" s="438"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25">
      <c r="A50" s="438"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25">
      <c r="A51" s="438"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25">
      <c r="A52" s="438"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25">
      <c r="A53" s="438"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25">
      <c r="A54" s="438"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25">
      <c r="A55" s="438"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25">
      <c r="A59" s="438"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25">
      <c r="A61" s="438"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25">
      <c r="A62" s="438"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25">
      <c r="A80" s="438"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Z519"/>
  <sheetViews>
    <sheetView showGridLines="0" zoomScaleNormal="100" workbookViewId="0">
      <pane xSplit="1" ySplit="1" topLeftCell="V28" activePane="bottomRight" state="frozen"/>
      <selection activeCell="X237" sqref="X237"/>
      <selection pane="topRight" activeCell="X237" sqref="X237"/>
      <selection pane="bottomLeft" activeCell="X237" sqref="X237"/>
      <selection pane="bottomRight" activeCell="A19" sqref="A19"/>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3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3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3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3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3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3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3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3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3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3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3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3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3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3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3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3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3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3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3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3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3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3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3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3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3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3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3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3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3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3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3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3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3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3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3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3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3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3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3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3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3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3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3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3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3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3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3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3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3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3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3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3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3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3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3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3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3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3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3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3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3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3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3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3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3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3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3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3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3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3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3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3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3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3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3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3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3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3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3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3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3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3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3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3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3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3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3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3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3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3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3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3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3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3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3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3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3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3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3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3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3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3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3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3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3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3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3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3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3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3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3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3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3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3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3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3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3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3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3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3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3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3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3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3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3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3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3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3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3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3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3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3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3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3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3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3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3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3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3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3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3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3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3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3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3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3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3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3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3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3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3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3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3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3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3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3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3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3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3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3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3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3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3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3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3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3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3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3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3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3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3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3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3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3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3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3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3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3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3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3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3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3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3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3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3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3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3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3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3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3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3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3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3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3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3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3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3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3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3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3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3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3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3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3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3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3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3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3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3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3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3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3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3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3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3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3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3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3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3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3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3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3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3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3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3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3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3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3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3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3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3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3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3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3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3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3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3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3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3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3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3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3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3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3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3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3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3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3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3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3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3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3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3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3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3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3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3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3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3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3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3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3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3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3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3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3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3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3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3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3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3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3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3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3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3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3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3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3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3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3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3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3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3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3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3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3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3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3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3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3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3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3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3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3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3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3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3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3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3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3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3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3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3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3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3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3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3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3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3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3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3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3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3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3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3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3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3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3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3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3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3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3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3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3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3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3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3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3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3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3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3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3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3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3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3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3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3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3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3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3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3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3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3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3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3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3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3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3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3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3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3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3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3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3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3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3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3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3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3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3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3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3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3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3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3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3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3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3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3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3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3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3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3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3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3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3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3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3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3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3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3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3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3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3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3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3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3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3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3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3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3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3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3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3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3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3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3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3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3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3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3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3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3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3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3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3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3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3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3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3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3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3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3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3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3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3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3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3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3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3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3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3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3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3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3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3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3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3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3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3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3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3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3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3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3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3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3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3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3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3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3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3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3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3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3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3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3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3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3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3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3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3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3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3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3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3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3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3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3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3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3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3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3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3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3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3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3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3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3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3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3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3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3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3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3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3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3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3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3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3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3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3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3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3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3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3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3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AZ340"/>
  <sheetViews>
    <sheetView showGridLines="0" zoomScaleNormal="100" workbookViewId="0">
      <pane xSplit="1" ySplit="1" topLeftCell="V16" activePane="bottomRight" state="frozen"/>
      <selection activeCell="X237" sqref="X237"/>
      <selection pane="topRight" activeCell="X237" sqref="X237"/>
      <selection pane="bottomLeft" activeCell="X237" sqref="X237"/>
      <selection pane="bottomRight" activeCell="AB31" sqref="AB31"/>
    </sheetView>
  </sheetViews>
  <sheetFormatPr defaultColWidth="9.08984375" defaultRowHeight="12" customHeight="1" x14ac:dyDescent="0.35"/>
  <cols>
    <col min="1" max="1" width="50.7265625" style="20" customWidth="1"/>
    <col min="2" max="52" width="8.7265625" style="21" customWidth="1"/>
    <col min="53" max="16384" width="9.08984375" style="20"/>
  </cols>
  <sheetData>
    <row r="1" spans="1:52" ht="12" customHeight="1" x14ac:dyDescent="0.3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3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3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3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3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3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3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3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3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3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3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3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3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3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3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3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3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3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3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3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3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3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3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3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3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3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3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3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3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3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3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3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3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3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3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3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3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3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3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3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3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3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3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3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3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3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3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3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3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3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3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3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3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3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3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3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3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3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3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3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3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3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3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3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3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3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3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3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3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3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3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3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3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3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3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3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3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3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3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3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3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3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3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3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3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3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3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3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3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3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3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3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3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3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3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3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3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3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3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3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3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3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3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3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3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3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3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3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3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3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3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3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3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3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3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3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3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3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3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3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3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3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3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3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3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3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3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3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3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3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3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3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3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3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3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3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3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3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3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3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3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3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3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3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3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3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3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3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3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3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3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3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3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3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3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3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3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3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3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3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3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3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3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3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3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3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3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3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3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3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3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3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3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3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3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3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3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3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3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3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3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3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3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3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3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3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3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3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3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3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3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3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3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3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3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3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3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3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3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3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3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3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3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3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3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3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3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3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3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3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3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3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3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3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3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3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3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3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3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3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3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3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3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3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3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3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3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3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3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3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3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3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3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3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3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3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3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3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3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3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3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3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3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3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3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3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3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3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3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3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3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3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3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3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3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3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3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3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3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3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3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3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3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3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3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3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3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3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3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3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3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3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3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3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3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3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3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3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3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3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3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3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3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3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3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3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3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3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3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3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3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3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3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3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3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3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3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3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3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3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3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3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3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3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3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3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3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3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3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3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3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3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3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3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3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3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3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3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3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3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3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3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3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3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3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3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3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3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3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3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3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3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3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3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3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3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3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3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3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3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3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3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3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3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3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3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3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3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3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3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3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3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3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3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3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3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3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3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3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3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3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3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3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3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3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3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3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3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3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3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3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3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3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3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3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3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3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3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3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3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3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3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3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3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3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3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3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3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3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3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3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3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3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3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3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3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3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3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3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3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3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3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3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3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3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3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3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3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3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3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3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3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3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3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3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3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3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3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3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3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3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3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3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3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3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3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3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3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3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3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3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3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3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3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3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3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3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3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3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3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3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3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3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3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3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3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3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3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3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3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3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3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3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3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3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3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3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3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3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3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3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3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3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3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3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3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3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3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3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3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3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3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3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3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3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3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3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3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3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3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3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3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3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3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3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3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3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3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3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3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3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3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3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3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3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3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3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3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3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3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3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3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3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3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3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3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3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3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3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3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3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3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3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3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3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3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3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3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3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3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3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3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3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3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3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3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3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3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3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3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3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3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3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3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3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3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3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3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3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3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3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3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3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3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3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3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3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3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3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3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3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3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3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3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3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3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3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3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3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3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3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3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3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3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3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3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3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3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3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3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3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3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3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3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3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3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3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3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3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3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3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3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3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3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3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3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3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3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3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3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3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3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3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3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3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3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3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3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3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3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3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3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3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3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3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3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3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3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3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3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3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3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3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3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3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3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3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3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3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3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3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3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3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3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3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3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3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3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3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3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3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3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3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3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3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3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3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3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3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3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3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3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3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3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3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3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3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3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3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3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3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3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3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3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3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3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3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3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3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3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3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3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3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3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3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3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3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3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3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3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3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3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3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3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3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3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3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3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3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3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3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3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3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3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3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3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3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3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3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3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3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3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3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3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3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3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3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3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3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3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3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3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3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3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3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3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3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3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3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3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3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3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3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3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3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3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3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3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3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3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3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3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3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3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3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3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3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3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3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3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3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3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3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3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3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3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3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3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3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3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3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3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3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3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3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3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3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3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3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3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3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3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3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3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3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3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3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3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3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3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3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3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3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3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3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3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3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3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3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3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3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3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3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3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3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3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3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3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3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3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3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3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3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3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3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3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3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3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3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3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3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3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3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3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3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3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3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3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3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3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3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3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3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3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3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3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3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3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3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3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3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3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3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3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3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3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3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3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3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3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3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3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3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3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3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3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3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3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3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3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3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3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3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3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3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3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3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3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3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3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3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3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3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3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3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3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3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3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3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3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3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3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3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25">
      <c r="A3" s="438"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25">
      <c r="A4" s="438"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25">
      <c r="A5" s="438"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25">
      <c r="A6" s="438"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25">
      <c r="A9" s="438"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25">
      <c r="A16" s="438"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25">
      <c r="A17" s="438"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25">
      <c r="A19" s="438"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25">
      <c r="A21" s="438"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25">
      <c r="A22" s="438"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25">
      <c r="A31" s="438"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25">
      <c r="A32" s="438"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25">
      <c r="A33" s="438"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25">
      <c r="A35" s="438"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25">
      <c r="A39" s="438"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25">
      <c r="A42" s="438"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25">
      <c r="A44" s="438"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25">
      <c r="A45" s="438"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25">
      <c r="A53" s="438"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25">
      <c r="A54" s="438"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25">
      <c r="A55" s="438"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25">
      <c r="A56" s="438"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25">
      <c r="A58" s="438"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25">
      <c r="A59" s="438"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25">
      <c r="A61" s="438"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25">
      <c r="A62" s="438"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25">
      <c r="A69" s="438"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25">
      <c r="A70" s="438"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25">
      <c r="A80" s="438"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25">
      <c r="A81" s="438"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25">
      <c r="A82" s="438"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25">
      <c r="A3" s="438" t="str">
        <f>IF((INDEX('Fuel Mapping'!$O$4:$O$86,MATCH(gla!B3,'Fuel Mapping'!$N$4:$N$86,0)))=0,"",INDEX('Fuel Mapping'!$O$4:$O$86,MATCH(gla!B3,'Fuel Mapping'!$N$4:$N$86,0)))</f>
        <v>Coal</v>
      </c>
      <c r="B3" s="240" t="s">
        <v>154</v>
      </c>
      <c r="C3" s="415" t="s">
        <v>155</v>
      </c>
      <c r="D3" s="242">
        <v>64.410132193553551</v>
      </c>
      <c r="E3" s="416">
        <v>72.412956472158967</v>
      </c>
      <c r="F3" s="416">
        <v>24.750771357932809</v>
      </c>
      <c r="G3" s="416">
        <v>21.594210215476735</v>
      </c>
      <c r="H3" s="416">
        <v>23.284862053966947</v>
      </c>
      <c r="I3" s="416">
        <v>15.887262440661056</v>
      </c>
      <c r="J3" s="416">
        <v>20.355022722855505</v>
      </c>
      <c r="K3" s="416">
        <v>5.8737668021103016</v>
      </c>
      <c r="L3" s="416">
        <v>11.338527709776502</v>
      </c>
      <c r="M3" s="416">
        <v>15.414241666115045</v>
      </c>
      <c r="N3" s="416">
        <v>15.392076514119465</v>
      </c>
      <c r="O3" s="416">
        <v>5.4976979760670499</v>
      </c>
      <c r="P3" s="416">
        <v>3.3739370499054653</v>
      </c>
      <c r="Q3" s="416">
        <v>7.4348688540093066</v>
      </c>
      <c r="R3" s="416">
        <v>6.3052768561504413</v>
      </c>
      <c r="S3" s="416">
        <v>0</v>
      </c>
      <c r="T3" s="416">
        <v>2.0020805156932644E-3</v>
      </c>
      <c r="U3" s="416">
        <v>4.019287962044811E-2</v>
      </c>
      <c r="V3" s="416">
        <v>7.13180459139965E-2</v>
      </c>
      <c r="W3" s="416">
        <v>8.6312900699476225E-2</v>
      </c>
      <c r="X3" s="416">
        <v>9.8573139054701345E-2</v>
      </c>
      <c r="Y3" s="416">
        <v>0.10879921172195901</v>
      </c>
      <c r="Z3" s="416">
        <v>0.1130215415900596</v>
      </c>
      <c r="AA3" s="416">
        <v>0.13213513534065283</v>
      </c>
      <c r="AB3" s="416">
        <v>0.14601590133305156</v>
      </c>
      <c r="AC3" s="416">
        <v>0.16285320390319455</v>
      </c>
      <c r="AD3" s="416">
        <v>0.18320364217103968</v>
      </c>
      <c r="AE3" s="416">
        <v>0.20390924372740774</v>
      </c>
      <c r="AF3" s="416">
        <v>0.21855675466545765</v>
      </c>
      <c r="AG3" s="416">
        <v>0.18116018293702874</v>
      </c>
      <c r="AH3" s="416">
        <v>0.16124295668061356</v>
      </c>
      <c r="AI3" s="416">
        <v>0.14755995262759705</v>
      </c>
      <c r="AJ3" s="416">
        <v>0.1298015672737832</v>
      </c>
      <c r="AK3" s="416">
        <v>0.10994108991193956</v>
      </c>
      <c r="AL3" s="416">
        <v>0.10810092221133806</v>
      </c>
      <c r="AM3" s="416">
        <v>0.10867810906507813</v>
      </c>
      <c r="AN3" s="416">
        <v>0.10851289332049402</v>
      </c>
      <c r="AO3" s="416">
        <v>0.10566707195451289</v>
      </c>
      <c r="AP3" s="416">
        <v>0.10097272828451433</v>
      </c>
      <c r="AQ3" s="416">
        <v>9.5848829257196275E-2</v>
      </c>
      <c r="AR3" s="416">
        <v>8.310508746985773E-2</v>
      </c>
      <c r="AS3" s="416">
        <v>7.050197357334459E-2</v>
      </c>
      <c r="AT3" s="416">
        <v>5.6719589125528477E-2</v>
      </c>
      <c r="AU3" s="416">
        <v>4.6126676371725156E-2</v>
      </c>
      <c r="AV3" s="416">
        <v>3.9069846418704451E-2</v>
      </c>
      <c r="AW3" s="416">
        <v>3.6284519431007363E-2</v>
      </c>
      <c r="AX3" s="416">
        <v>3.187029202676888E-2</v>
      </c>
      <c r="AY3" s="416">
        <v>2.6841875429814411E-2</v>
      </c>
      <c r="AZ3" s="416">
        <v>2.3602284566857496E-2</v>
      </c>
      <c r="BA3" s="416">
        <v>2.0408852624942887E-2</v>
      </c>
      <c r="BB3" s="244">
        <v>1.7603938831675058E-2</v>
      </c>
    </row>
    <row r="4" spans="1:54" x14ac:dyDescent="0.25">
      <c r="A4" s="438"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25">
      <c r="A5" s="438"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25">
      <c r="A6" s="438"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25">
      <c r="A7" s="438"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25">
      <c r="A9" s="438"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25">
      <c r="A10" s="438"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25">
      <c r="A12" s="438"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25">
      <c r="A13" s="438"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25">
      <c r="A15" s="438"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25">
      <c r="A16" s="438"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25">
      <c r="A17" s="438"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25">
      <c r="A18" s="438"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25">
      <c r="A19" s="438"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25">
      <c r="A21" s="438" t="str">
        <f>IF((INDEX('Fuel Mapping'!$O$4:$O$86,MATCH(gla!B21,'Fuel Mapping'!$N$4:$N$86,0)))=0,"",INDEX('Fuel Mapping'!$O$4:$O$86,MATCH(gla!B21,'Fuel Mapping'!$N$4:$N$86,0)))</f>
        <v/>
      </c>
      <c r="B21" s="240" t="s">
        <v>189</v>
      </c>
      <c r="C21" s="415" t="s">
        <v>190</v>
      </c>
      <c r="D21" s="242">
        <v>570.6120590153854</v>
      </c>
      <c r="E21" s="416">
        <v>548.69349060126888</v>
      </c>
      <c r="F21" s="416">
        <v>443.71694639737439</v>
      </c>
      <c r="G21" s="416">
        <v>411.70646115835348</v>
      </c>
      <c r="H21" s="416">
        <v>287.33473100007956</v>
      </c>
      <c r="I21" s="416">
        <v>260.28043217941456</v>
      </c>
      <c r="J21" s="416">
        <v>261.96145611099917</v>
      </c>
      <c r="K21" s="416">
        <v>257.68301292930755</v>
      </c>
      <c r="L21" s="416">
        <v>135.81800928240909</v>
      </c>
      <c r="M21" s="416">
        <v>160.0397248767994</v>
      </c>
      <c r="N21" s="416">
        <v>79.342129684444984</v>
      </c>
      <c r="O21" s="416">
        <v>72.561501344732406</v>
      </c>
      <c r="P21" s="416">
        <v>75.306306763896004</v>
      </c>
      <c r="Q21" s="416">
        <v>77.379171647345416</v>
      </c>
      <c r="R21" s="416">
        <v>62.157844764599417</v>
      </c>
      <c r="S21" s="416">
        <v>64.066242646989906</v>
      </c>
      <c r="T21" s="416">
        <v>63.420367918101654</v>
      </c>
      <c r="U21" s="416">
        <v>66.681944067095841</v>
      </c>
      <c r="V21" s="416">
        <v>72.787651732382415</v>
      </c>
      <c r="W21" s="416">
        <v>73.424668722274689</v>
      </c>
      <c r="X21" s="416">
        <v>74.245281936626625</v>
      </c>
      <c r="Y21" s="416">
        <v>75.301874758613707</v>
      </c>
      <c r="Z21" s="416">
        <v>74.583249743861344</v>
      </c>
      <c r="AA21" s="416">
        <v>74.871025963075297</v>
      </c>
      <c r="AB21" s="416">
        <v>75.327882363014623</v>
      </c>
      <c r="AC21" s="416">
        <v>75.736607178234067</v>
      </c>
      <c r="AD21" s="416">
        <v>75.864345085298424</v>
      </c>
      <c r="AE21" s="416">
        <v>75.805907017725488</v>
      </c>
      <c r="AF21" s="416">
        <v>76.625964190382547</v>
      </c>
      <c r="AG21" s="416">
        <v>74.577382060264725</v>
      </c>
      <c r="AH21" s="416">
        <v>72.321471358396948</v>
      </c>
      <c r="AI21" s="416">
        <v>70.637329362033284</v>
      </c>
      <c r="AJ21" s="416">
        <v>70.16888997827742</v>
      </c>
      <c r="AK21" s="416">
        <v>69.827081253286622</v>
      </c>
      <c r="AL21" s="416">
        <v>68.063972728165851</v>
      </c>
      <c r="AM21" s="416">
        <v>66.932287421684421</v>
      </c>
      <c r="AN21" s="416">
        <v>65.988705324074473</v>
      </c>
      <c r="AO21" s="416">
        <v>65.327484564190684</v>
      </c>
      <c r="AP21" s="416">
        <v>63.357355324985413</v>
      </c>
      <c r="AQ21" s="416">
        <v>60.699202192951887</v>
      </c>
      <c r="AR21" s="416">
        <v>60.946249324848388</v>
      </c>
      <c r="AS21" s="416">
        <v>60.800278502816631</v>
      </c>
      <c r="AT21" s="416">
        <v>60.037764892359</v>
      </c>
      <c r="AU21" s="416">
        <v>59.224651193353189</v>
      </c>
      <c r="AV21" s="416">
        <v>59.508432564932598</v>
      </c>
      <c r="AW21" s="416">
        <v>60.523199554382025</v>
      </c>
      <c r="AX21" s="416">
        <v>59.851396896010435</v>
      </c>
      <c r="AY21" s="416">
        <v>58.574892802012378</v>
      </c>
      <c r="AZ21" s="416">
        <v>58.069272252168595</v>
      </c>
      <c r="BA21" s="416">
        <v>56.751219284819783</v>
      </c>
      <c r="BB21" s="244">
        <v>54.735526364220959</v>
      </c>
    </row>
    <row r="22" spans="1:54" x14ac:dyDescent="0.25">
      <c r="A22" s="438"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25">
      <c r="A31" s="438"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25">
      <c r="A35" s="438"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25">
      <c r="A44" s="438"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25">
      <c r="A45" s="438"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Mapping'!$O$4:$O$86,MATCH(gla!B52,'Fuel Mapping'!$N$4:$N$86,0)))=0,"",INDEX('Fuel Mapping'!$O$4:$O$86,MATCH(gla!B52,'Fuel Mapping'!$N$4:$N$86,0)))</f>
        <v/>
      </c>
      <c r="B52" s="240" t="s">
        <v>108</v>
      </c>
      <c r="C52" s="415" t="s">
        <v>249</v>
      </c>
      <c r="D52" s="242">
        <v>7157.8702460611576</v>
      </c>
      <c r="E52" s="416">
        <v>7185.8639494182135</v>
      </c>
      <c r="F52" s="416">
        <v>7044.3694496771923</v>
      </c>
      <c r="G52" s="416">
        <v>7253.3021540091131</v>
      </c>
      <c r="H52" s="416">
        <v>7258.0332314590287</v>
      </c>
      <c r="I52" s="416">
        <v>7335.127668305352</v>
      </c>
      <c r="J52" s="416">
        <v>7078.8715110776138</v>
      </c>
      <c r="K52" s="416">
        <v>7352.6072946536406</v>
      </c>
      <c r="L52" s="416">
        <v>7250.50486199242</v>
      </c>
      <c r="M52" s="416">
        <v>6032.8719677493809</v>
      </c>
      <c r="N52" s="416">
        <v>6475.7899110380977</v>
      </c>
      <c r="O52" s="416">
        <v>6493.31293168102</v>
      </c>
      <c r="P52" s="416">
        <v>6323.848075805141</v>
      </c>
      <c r="Q52" s="416">
        <v>5907.8792133800634</v>
      </c>
      <c r="R52" s="416">
        <v>5812.1335821292505</v>
      </c>
      <c r="S52" s="416">
        <v>5852.5997927577246</v>
      </c>
      <c r="T52" s="416">
        <v>5976.608403024532</v>
      </c>
      <c r="U52" s="416">
        <v>6072.230637814997</v>
      </c>
      <c r="V52" s="416">
        <v>6132.8082611775035</v>
      </c>
      <c r="W52" s="416">
        <v>6033.6006233989719</v>
      </c>
      <c r="X52" s="416">
        <v>6012.9104207776982</v>
      </c>
      <c r="Y52" s="416">
        <v>6083.4975784347298</v>
      </c>
      <c r="Z52" s="416">
        <v>6090.8704835504723</v>
      </c>
      <c r="AA52" s="416">
        <v>6098.135027782585</v>
      </c>
      <c r="AB52" s="416">
        <v>6134.2939940660499</v>
      </c>
      <c r="AC52" s="416">
        <v>6183.787149118355</v>
      </c>
      <c r="AD52" s="416">
        <v>6252.7895156509467</v>
      </c>
      <c r="AE52" s="416">
        <v>6283.5227653320708</v>
      </c>
      <c r="AF52" s="416">
        <v>6287.7228148031472</v>
      </c>
      <c r="AG52" s="416">
        <v>6258.4476784495546</v>
      </c>
      <c r="AH52" s="416">
        <v>6188.8672204422055</v>
      </c>
      <c r="AI52" s="416">
        <v>6167.6460982508879</v>
      </c>
      <c r="AJ52" s="416">
        <v>6119.8243458917541</v>
      </c>
      <c r="AK52" s="416">
        <v>6126.1608298851634</v>
      </c>
      <c r="AL52" s="416">
        <v>6062.9916569354536</v>
      </c>
      <c r="AM52" s="416">
        <v>5993.4599820005787</v>
      </c>
      <c r="AN52" s="416">
        <v>6014.564763657505</v>
      </c>
      <c r="AO52" s="416">
        <v>5975.1071760022369</v>
      </c>
      <c r="AP52" s="416">
        <v>5924.659112784333</v>
      </c>
      <c r="AQ52" s="416">
        <v>5836.3022199432708</v>
      </c>
      <c r="AR52" s="416">
        <v>5835.1467830043848</v>
      </c>
      <c r="AS52" s="416">
        <v>5859.3258380345615</v>
      </c>
      <c r="AT52" s="416">
        <v>5813.0491670309702</v>
      </c>
      <c r="AU52" s="416">
        <v>5809.6648684071997</v>
      </c>
      <c r="AV52" s="416">
        <v>5783.645956365378</v>
      </c>
      <c r="AW52" s="416">
        <v>5853.2237251154838</v>
      </c>
      <c r="AX52" s="416">
        <v>5821.9190020264123</v>
      </c>
      <c r="AY52" s="416">
        <v>5710.39373938465</v>
      </c>
      <c r="AZ52" s="416">
        <v>5695.0787178901037</v>
      </c>
      <c r="BA52" s="416">
        <v>5586.4230955418834</v>
      </c>
      <c r="BB52" s="244">
        <v>5450.4373839548634</v>
      </c>
    </row>
    <row r="53" spans="1:54" x14ac:dyDescent="0.25">
      <c r="A53" s="438"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25">
      <c r="A54" s="438"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Mapping'!$O$4:$O$86,MATCH(gla!B59,'Fuel Mapping'!$N$4:$N$86,0)))=0,"",INDEX('Fuel Mapping'!$O$4:$O$86,MATCH(gla!B59,'Fuel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Mapping'!$O$4:$O$86,MATCH(gla!B60,'Fuel Mapping'!$N$4:$N$86,0)))=0,"",INDEX('Fuel Mapping'!$O$4:$O$86,MATCH(gla!B60,'Fuel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Mapping'!$O$4:$O$86,MATCH(gla!B61,'Fuel Mapping'!$N$4:$N$86,0)))=0,"",INDEX('Fuel Mapping'!$O$4:$O$86,MATCH(gla!B61,'Fuel Mapping'!$N$4:$N$86,0)))</f>
        <v/>
      </c>
      <c r="B61" s="240" t="s">
        <v>265</v>
      </c>
      <c r="C61" s="415" t="s">
        <v>266</v>
      </c>
      <c r="D61" s="242">
        <v>0</v>
      </c>
      <c r="E61" s="416">
        <v>0</v>
      </c>
      <c r="F61" s="416">
        <v>0</v>
      </c>
      <c r="G61" s="416">
        <v>0.80615897916924451</v>
      </c>
      <c r="H61" s="416">
        <v>0.38665348787589982</v>
      </c>
      <c r="I61" s="416">
        <v>0.59597041938032624</v>
      </c>
      <c r="J61" s="416">
        <v>0.60620121257123594</v>
      </c>
      <c r="K61" s="416">
        <v>2.4043821772809926</v>
      </c>
      <c r="L61" s="416">
        <v>1.7774925399945241</v>
      </c>
      <c r="M61" s="416">
        <v>1.5862035172224129</v>
      </c>
      <c r="N61" s="416">
        <v>1.8394029892880825</v>
      </c>
      <c r="O61" s="416">
        <v>2.3870436600178127</v>
      </c>
      <c r="P61" s="416">
        <v>2.1444219492616834</v>
      </c>
      <c r="Q61" s="416">
        <v>2.7646676207813132</v>
      </c>
      <c r="R61" s="416">
        <v>5.048076244861484</v>
      </c>
      <c r="S61" s="416">
        <v>5.0926044779124471</v>
      </c>
      <c r="T61" s="416">
        <v>5.7087022510533938</v>
      </c>
      <c r="U61" s="416">
        <v>6.2575205225842989</v>
      </c>
      <c r="V61" s="416">
        <v>8.3921124317334286</v>
      </c>
      <c r="W61" s="416">
        <v>9.9602007275501556</v>
      </c>
      <c r="X61" s="416">
        <v>10.85569745809916</v>
      </c>
      <c r="Y61" s="416">
        <v>11.148484692447077</v>
      </c>
      <c r="Z61" s="416">
        <v>13.364671532970057</v>
      </c>
      <c r="AA61" s="416">
        <v>14.505496774339809</v>
      </c>
      <c r="AB61" s="416">
        <v>15.412400085265514</v>
      </c>
      <c r="AC61" s="416">
        <v>15.729768375397265</v>
      </c>
      <c r="AD61" s="416">
        <v>16.491044828215536</v>
      </c>
      <c r="AE61" s="416">
        <v>17.275245901687747</v>
      </c>
      <c r="AF61" s="416">
        <v>18.142721795417756</v>
      </c>
      <c r="AG61" s="416">
        <v>20.26776906559051</v>
      </c>
      <c r="AH61" s="416">
        <v>22.204452143014564</v>
      </c>
      <c r="AI61" s="416">
        <v>24.038909471354799</v>
      </c>
      <c r="AJ61" s="416">
        <v>29.468568951718403</v>
      </c>
      <c r="AK61" s="416">
        <v>34.268182923195845</v>
      </c>
      <c r="AL61" s="416">
        <v>40.663248803303361</v>
      </c>
      <c r="AM61" s="416">
        <v>45.991882964984043</v>
      </c>
      <c r="AN61" s="416">
        <v>49.60602084717884</v>
      </c>
      <c r="AO61" s="416">
        <v>57.178778148084255</v>
      </c>
      <c r="AP61" s="416">
        <v>64.60682252708564</v>
      </c>
      <c r="AQ61" s="416">
        <v>70.625815356853053</v>
      </c>
      <c r="AR61" s="416">
        <v>79.300734314767098</v>
      </c>
      <c r="AS61" s="416">
        <v>84.75410635628208</v>
      </c>
      <c r="AT61" s="416">
        <v>92.439053343484275</v>
      </c>
      <c r="AU61" s="416">
        <v>101.62689327722661</v>
      </c>
      <c r="AV61" s="416">
        <v>115.43569191295391</v>
      </c>
      <c r="AW61" s="416">
        <v>122.99617145843571</v>
      </c>
      <c r="AX61" s="416">
        <v>134.18576834562165</v>
      </c>
      <c r="AY61" s="416">
        <v>157.87393701122548</v>
      </c>
      <c r="AZ61" s="416">
        <v>165.29538786044483</v>
      </c>
      <c r="BA61" s="416">
        <v>191.78293709205295</v>
      </c>
      <c r="BB61" s="244">
        <v>215.98432742282731</v>
      </c>
    </row>
    <row r="62" spans="1:54" x14ac:dyDescent="0.25">
      <c r="A62" s="438"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25">
      <c r="A65" s="438"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25">
      <c r="A66" s="438"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25">
      <c r="A69" s="438"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25">
      <c r="A72" s="438"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25">
      <c r="A74" s="438"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25">
      <c r="A76" s="438"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25">
      <c r="A78" s="438"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Mapping'!$O$4:$O$86,MATCH(gla!B79,'Fuel Mapping'!$N$4:$N$86,0)))=0,"",INDEX('Fuel Mapping'!$O$4:$O$86,MATCH(gla!B79,'Fuel Mapping'!$N$4:$N$86,0)))</f>
        <v>Electricity</v>
      </c>
      <c r="B79" s="240" t="s">
        <v>29</v>
      </c>
      <c r="C79" s="415" t="s">
        <v>298</v>
      </c>
      <c r="D79" s="242">
        <v>2990.7252517735214</v>
      </c>
      <c r="E79" s="416">
        <v>3020.8565066334259</v>
      </c>
      <c r="F79" s="416">
        <v>3051.0385947908262</v>
      </c>
      <c r="G79" s="416">
        <v>2807.913281742522</v>
      </c>
      <c r="H79" s="416">
        <v>2964.3204709200363</v>
      </c>
      <c r="I79" s="416">
        <v>2826.1359686177025</v>
      </c>
      <c r="J79" s="416">
        <v>3090.1425080482286</v>
      </c>
      <c r="K79" s="416">
        <v>3197.7196653236824</v>
      </c>
      <c r="L79" s="416">
        <v>2926.4084963120222</v>
      </c>
      <c r="M79" s="416">
        <v>2610.3595129385421</v>
      </c>
      <c r="N79" s="416">
        <v>2611.5866148768473</v>
      </c>
      <c r="O79" s="416">
        <v>2789.412210391783</v>
      </c>
      <c r="P79" s="416">
        <v>2632.0177041115026</v>
      </c>
      <c r="Q79" s="416">
        <v>2413.9685518597626</v>
      </c>
      <c r="R79" s="416">
        <v>2454.2065406225165</v>
      </c>
      <c r="S79" s="416">
        <v>2588.8086444532614</v>
      </c>
      <c r="T79" s="416">
        <v>2576.3650092155704</v>
      </c>
      <c r="U79" s="416">
        <v>2516.8245298904098</v>
      </c>
      <c r="V79" s="416">
        <v>2364.0861250383009</v>
      </c>
      <c r="W79" s="416">
        <v>2306.4389470508195</v>
      </c>
      <c r="X79" s="416">
        <v>2278.8841718926601</v>
      </c>
      <c r="Y79" s="416">
        <v>2236.1847350872035</v>
      </c>
      <c r="Z79" s="416">
        <v>2237.9787067380844</v>
      </c>
      <c r="AA79" s="416">
        <v>2194.9678832622853</v>
      </c>
      <c r="AB79" s="416">
        <v>2155.3028527398774</v>
      </c>
      <c r="AC79" s="416">
        <v>2116.1680471881605</v>
      </c>
      <c r="AD79" s="416">
        <v>2089.3914423194215</v>
      </c>
      <c r="AE79" s="416">
        <v>2102.8140193698464</v>
      </c>
      <c r="AF79" s="416">
        <v>2154.0577991265809</v>
      </c>
      <c r="AG79" s="416">
        <v>2201.2884669865689</v>
      </c>
      <c r="AH79" s="416">
        <v>2271.2762336211117</v>
      </c>
      <c r="AI79" s="416">
        <v>2312.8702877160681</v>
      </c>
      <c r="AJ79" s="416">
        <v>2363.9010366959201</v>
      </c>
      <c r="AK79" s="416">
        <v>2373.7861586293325</v>
      </c>
      <c r="AL79" s="416">
        <v>2411.9610416216824</v>
      </c>
      <c r="AM79" s="416">
        <v>2470.5796229620651</v>
      </c>
      <c r="AN79" s="416">
        <v>2484.9836982905963</v>
      </c>
      <c r="AO79" s="416">
        <v>2543.7700650244642</v>
      </c>
      <c r="AP79" s="416">
        <v>2597.3035832244641</v>
      </c>
      <c r="AQ79" s="416">
        <v>2693.6153361838042</v>
      </c>
      <c r="AR79" s="416">
        <v>2721.125373181168</v>
      </c>
      <c r="AS79" s="416">
        <v>2740.2601885393765</v>
      </c>
      <c r="AT79" s="416">
        <v>2808.8826906514928</v>
      </c>
      <c r="AU79" s="416">
        <v>2832.9174819045193</v>
      </c>
      <c r="AV79" s="416">
        <v>2862.4538621505058</v>
      </c>
      <c r="AW79" s="416">
        <v>2841.4950566513471</v>
      </c>
      <c r="AX79" s="416">
        <v>2897.4956758971116</v>
      </c>
      <c r="AY79" s="416">
        <v>2985.0185035200407</v>
      </c>
      <c r="AZ79" s="416">
        <v>3005.3244783023533</v>
      </c>
      <c r="BA79" s="416">
        <v>3100.5092014060388</v>
      </c>
      <c r="BB79" s="244">
        <v>3200.8171378654647</v>
      </c>
    </row>
    <row r="80" spans="1:54" x14ac:dyDescent="0.25">
      <c r="A80" s="438" t="str">
        <f>IF((INDEX('Fuel Mapping'!$O$4:$O$86,MATCH(gla!B80,'Fuel Mapping'!$N$4:$N$86,0)))=0,"",INDEX('Fuel Mapping'!$O$4:$O$86,MATCH(gla!B80,'Fuel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Mapping'!$O$4:$O$86,MATCH(gla!B83,'Fuel Mapping'!$N$4:$N$86,0)))=0,"",INDEX('Fuel Mapping'!$O$4:$O$86,MATCH(gla!B83,'Fuel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25">
      <c r="A3" s="438" t="str">
        <f>IF((INDEX('Fuel Mapping'!$O$4:$O$86,MATCH(cem!B3,'Fuel Mapping'!$N$4:$N$86,0)))=0,"",INDEX('Fuel Mapping'!$O$4:$O$86,MATCH(cem!B3,'Fuel Mapping'!$N$4:$N$86,0)))</f>
        <v>Coal</v>
      </c>
      <c r="B3" s="240" t="s">
        <v>154</v>
      </c>
      <c r="C3" s="415" t="s">
        <v>155</v>
      </c>
      <c r="D3" s="242">
        <v>7237.192104704046</v>
      </c>
      <c r="E3" s="416">
        <v>6363.3704386514164</v>
      </c>
      <c r="F3" s="416">
        <v>5612.4195426933338</v>
      </c>
      <c r="G3" s="416">
        <v>5571.1363783932911</v>
      </c>
      <c r="H3" s="416">
        <v>5280.066310810962</v>
      </c>
      <c r="I3" s="416">
        <v>4679.3051158647086</v>
      </c>
      <c r="J3" s="416">
        <v>4997.0442862927212</v>
      </c>
      <c r="K3" s="416">
        <v>6006.9771383845737</v>
      </c>
      <c r="L3" s="416">
        <v>4874.8897377227668</v>
      </c>
      <c r="M3" s="416">
        <v>3771.3287201210219</v>
      </c>
      <c r="N3" s="416">
        <v>3622.2131710626941</v>
      </c>
      <c r="O3" s="416">
        <v>4001.928333208406</v>
      </c>
      <c r="P3" s="416">
        <v>3557.9674698376007</v>
      </c>
      <c r="Q3" s="416">
        <v>2749.3838001639338</v>
      </c>
      <c r="R3" s="416">
        <v>2685.8131211753898</v>
      </c>
      <c r="S3" s="416">
        <v>2576.9919991083348</v>
      </c>
      <c r="T3" s="416">
        <v>2609.6971197881007</v>
      </c>
      <c r="U3" s="416">
        <v>2596.6379531179396</v>
      </c>
      <c r="V3" s="416">
        <v>2451.9445868398066</v>
      </c>
      <c r="W3" s="416">
        <v>2409.63482736477</v>
      </c>
      <c r="X3" s="416">
        <v>2384.7705926771105</v>
      </c>
      <c r="Y3" s="416">
        <v>2383.8938504422367</v>
      </c>
      <c r="Z3" s="416">
        <v>2350.4861337831721</v>
      </c>
      <c r="AA3" s="416">
        <v>2334.4402239318183</v>
      </c>
      <c r="AB3" s="416">
        <v>2325.9187912882667</v>
      </c>
      <c r="AC3" s="416">
        <v>2325.2433252688729</v>
      </c>
      <c r="AD3" s="416">
        <v>2328.3297953615106</v>
      </c>
      <c r="AE3" s="416">
        <v>2330.4896871489245</v>
      </c>
      <c r="AF3" s="416">
        <v>2332.2393492737656</v>
      </c>
      <c r="AG3" s="416">
        <v>2315.2873182550234</v>
      </c>
      <c r="AH3" s="416">
        <v>2293.6066586101697</v>
      </c>
      <c r="AI3" s="416">
        <v>2283.3741313897244</v>
      </c>
      <c r="AJ3" s="416">
        <v>2248.6009610132214</v>
      </c>
      <c r="AK3" s="416">
        <v>2215.7586689202049</v>
      </c>
      <c r="AL3" s="416">
        <v>2175.0608485503617</v>
      </c>
      <c r="AM3" s="416">
        <v>2141.8903069325747</v>
      </c>
      <c r="AN3" s="416">
        <v>2120.1143732945861</v>
      </c>
      <c r="AO3" s="416">
        <v>2065.5630856400503</v>
      </c>
      <c r="AP3" s="416">
        <v>2039.265353784876</v>
      </c>
      <c r="AQ3" s="416">
        <v>1971.7937435338004</v>
      </c>
      <c r="AR3" s="416">
        <v>1890.4118310863691</v>
      </c>
      <c r="AS3" s="416">
        <v>1673.9564583392432</v>
      </c>
      <c r="AT3" s="416">
        <v>1541.6045629671223</v>
      </c>
      <c r="AU3" s="416">
        <v>1265.1045490159386</v>
      </c>
      <c r="AV3" s="416">
        <v>1171.7534259478496</v>
      </c>
      <c r="AW3" s="416">
        <v>1169.8927845906983</v>
      </c>
      <c r="AX3" s="416">
        <v>1162.1274613006269</v>
      </c>
      <c r="AY3" s="416">
        <v>956.26940947173262</v>
      </c>
      <c r="AZ3" s="416">
        <v>949.3388763288616</v>
      </c>
      <c r="BA3" s="416">
        <v>872.05850082630411</v>
      </c>
      <c r="BB3" s="244">
        <v>781.05298737983469</v>
      </c>
    </row>
    <row r="4" spans="1:54" x14ac:dyDescent="0.25">
      <c r="A4" s="438"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25">
      <c r="A5" s="438"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25">
      <c r="A6" s="438"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25">
      <c r="A7" s="438"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25">
      <c r="A9" s="438"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25">
      <c r="A10" s="438"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25">
      <c r="A12" s="438"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25">
      <c r="A13" s="438"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25">
      <c r="A15" s="438"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25">
      <c r="A16" s="438"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25">
      <c r="A17" s="438"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25">
      <c r="A18" s="438"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25">
      <c r="A19" s="438"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25">
      <c r="A21" s="438" t="str">
        <f>IF((INDEX('Fuel Mapping'!$O$4:$O$86,MATCH(cem!B21,'Fuel Mapping'!$N$4:$N$86,0)))=0,"",INDEX('Fuel Mapping'!$O$4:$O$86,MATCH(cem!B21,'Fuel Mapping'!$N$4:$N$86,0)))</f>
        <v/>
      </c>
      <c r="B21" s="240" t="s">
        <v>189</v>
      </c>
      <c r="C21" s="415" t="s">
        <v>190</v>
      </c>
      <c r="D21" s="242">
        <v>8757.2369301563685</v>
      </c>
      <c r="E21" s="416">
        <v>9009.0580413418847</v>
      </c>
      <c r="F21" s="416">
        <v>9298.1808216758636</v>
      </c>
      <c r="G21" s="416">
        <v>9241.1569372535159</v>
      </c>
      <c r="H21" s="416">
        <v>10021.479514533725</v>
      </c>
      <c r="I21" s="416">
        <v>9988.1888055953023</v>
      </c>
      <c r="J21" s="416">
        <v>10082.142400548719</v>
      </c>
      <c r="K21" s="416">
        <v>9396.780775742729</v>
      </c>
      <c r="L21" s="416">
        <v>8926.5023022489495</v>
      </c>
      <c r="M21" s="416">
        <v>6676.3540105816255</v>
      </c>
      <c r="N21" s="416">
        <v>6153.5350566659554</v>
      </c>
      <c r="O21" s="416">
        <v>5610.6326444021133</v>
      </c>
      <c r="P21" s="416">
        <v>4885.3346173841328</v>
      </c>
      <c r="Q21" s="416">
        <v>4541.1808727079015</v>
      </c>
      <c r="R21" s="416">
        <v>4023.2596370488955</v>
      </c>
      <c r="S21" s="416">
        <v>4209.9610562420703</v>
      </c>
      <c r="T21" s="416">
        <v>4190.9021109459127</v>
      </c>
      <c r="U21" s="416">
        <v>4080.6598771396443</v>
      </c>
      <c r="V21" s="416">
        <v>3895.7945210053617</v>
      </c>
      <c r="W21" s="416">
        <v>3780.3235405956689</v>
      </c>
      <c r="X21" s="416">
        <v>3737.9221422950677</v>
      </c>
      <c r="Y21" s="416">
        <v>3748.07029054434</v>
      </c>
      <c r="Z21" s="416">
        <v>3723.7318814381611</v>
      </c>
      <c r="AA21" s="416">
        <v>3697.1680014232616</v>
      </c>
      <c r="AB21" s="416">
        <v>3682.925532665723</v>
      </c>
      <c r="AC21" s="416">
        <v>3693.8360387531507</v>
      </c>
      <c r="AD21" s="416">
        <v>3718.4398436973529</v>
      </c>
      <c r="AE21" s="416">
        <v>3740.6573737149824</v>
      </c>
      <c r="AF21" s="416">
        <v>3761.3128769169452</v>
      </c>
      <c r="AG21" s="416">
        <v>3765.2975136445139</v>
      </c>
      <c r="AH21" s="416">
        <v>3759.709674734464</v>
      </c>
      <c r="AI21" s="416">
        <v>3760.1366299853389</v>
      </c>
      <c r="AJ21" s="416">
        <v>3752.0328024481178</v>
      </c>
      <c r="AK21" s="416">
        <v>3728.4434837187764</v>
      </c>
      <c r="AL21" s="416">
        <v>3702.4461063208209</v>
      </c>
      <c r="AM21" s="416">
        <v>3676.1043641272304</v>
      </c>
      <c r="AN21" s="416">
        <v>3665.6329664203877</v>
      </c>
      <c r="AO21" s="416">
        <v>3603.0972165861244</v>
      </c>
      <c r="AP21" s="416">
        <v>3541.685320934871</v>
      </c>
      <c r="AQ21" s="416">
        <v>3371.64626859087</v>
      </c>
      <c r="AR21" s="416">
        <v>3089.7444726737049</v>
      </c>
      <c r="AS21" s="416">
        <v>2759.642006466599</v>
      </c>
      <c r="AT21" s="416">
        <v>2377.9776397482428</v>
      </c>
      <c r="AU21" s="416">
        <v>2099.1463247718398</v>
      </c>
      <c r="AV21" s="416">
        <v>2041.7405489741575</v>
      </c>
      <c r="AW21" s="416">
        <v>2032.5101081344139</v>
      </c>
      <c r="AX21" s="416">
        <v>2019.8582236583095</v>
      </c>
      <c r="AY21" s="416">
        <v>1896.2148665141865</v>
      </c>
      <c r="AZ21" s="416">
        <v>1875.0474133882328</v>
      </c>
      <c r="BA21" s="416">
        <v>1824.6444654044556</v>
      </c>
      <c r="BB21" s="244">
        <v>1744.1267858730678</v>
      </c>
    </row>
    <row r="22" spans="1:54" x14ac:dyDescent="0.25">
      <c r="A22" s="438"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25">
      <c r="A31" s="438"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25">
      <c r="A35" s="438"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25">
      <c r="A36" s="438"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25">
      <c r="A37" s="438"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25">
      <c r="A39" s="438"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25">
      <c r="A42" s="438"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25">
      <c r="A44" s="438"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25">
      <c r="A45" s="438"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25">
      <c r="A46" s="438"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25">
      <c r="A50" s="438"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25">
      <c r="A52" s="438" t="str">
        <f>IF((INDEX('Fuel Mapping'!$O$4:$O$86,MATCH(cem!B52,'Fuel Mapping'!$N$4:$N$86,0)))=0,"",INDEX('Fuel Mapping'!$O$4:$O$86,MATCH(cem!B52,'Fuel Mapping'!$N$4:$N$86,0)))</f>
        <v/>
      </c>
      <c r="B52" s="240" t="s">
        <v>108</v>
      </c>
      <c r="C52" s="415" t="s">
        <v>249</v>
      </c>
      <c r="D52" s="242">
        <v>1875.9422476431062</v>
      </c>
      <c r="E52" s="416">
        <v>1832.5674544008166</v>
      </c>
      <c r="F52" s="416">
        <v>2109.1997710193928</v>
      </c>
      <c r="G52" s="416">
        <v>1607.3918849526756</v>
      </c>
      <c r="H52" s="416">
        <v>1731.7020339794969</v>
      </c>
      <c r="I52" s="416">
        <v>1522.2622960174001</v>
      </c>
      <c r="J52" s="416">
        <v>1919.4806435107732</v>
      </c>
      <c r="K52" s="416">
        <v>1509.8811144423821</v>
      </c>
      <c r="L52" s="416">
        <v>936.25455809018047</v>
      </c>
      <c r="M52" s="416">
        <v>511.60833840001868</v>
      </c>
      <c r="N52" s="416">
        <v>412.77095712542359</v>
      </c>
      <c r="O52" s="416">
        <v>592.30344224410453</v>
      </c>
      <c r="P52" s="416">
        <v>349.33646556533841</v>
      </c>
      <c r="Q52" s="416">
        <v>623.40785618540428</v>
      </c>
      <c r="R52" s="416">
        <v>476.13558448317201</v>
      </c>
      <c r="S52" s="416">
        <v>819.03921493479106</v>
      </c>
      <c r="T52" s="416">
        <v>842.109580696732</v>
      </c>
      <c r="U52" s="416">
        <v>821.93148687967118</v>
      </c>
      <c r="V52" s="416">
        <v>791.52854773713273</v>
      </c>
      <c r="W52" s="416">
        <v>767.17503303687158</v>
      </c>
      <c r="X52" s="416">
        <v>757.62371766541764</v>
      </c>
      <c r="Y52" s="416">
        <v>761.31674215228543</v>
      </c>
      <c r="Z52" s="416">
        <v>760.16403849464245</v>
      </c>
      <c r="AA52" s="416">
        <v>756.19313233968069</v>
      </c>
      <c r="AB52" s="416">
        <v>755.91150419450901</v>
      </c>
      <c r="AC52" s="416">
        <v>761.70598510970501</v>
      </c>
      <c r="AD52" s="416">
        <v>774.13325977950603</v>
      </c>
      <c r="AE52" s="416">
        <v>786.48751730130346</v>
      </c>
      <c r="AF52" s="416">
        <v>798.12951841477093</v>
      </c>
      <c r="AG52" s="416">
        <v>806.02580270315138</v>
      </c>
      <c r="AH52" s="416">
        <v>809.61525387700669</v>
      </c>
      <c r="AI52" s="416">
        <v>815.6574366349065</v>
      </c>
      <c r="AJ52" s="416">
        <v>820.19457375063769</v>
      </c>
      <c r="AK52" s="416">
        <v>818.62488140335131</v>
      </c>
      <c r="AL52" s="416">
        <v>817.63044346883987</v>
      </c>
      <c r="AM52" s="416">
        <v>817.15597085764011</v>
      </c>
      <c r="AN52" s="416">
        <v>823.515642954334</v>
      </c>
      <c r="AO52" s="416">
        <v>822.73317692131411</v>
      </c>
      <c r="AP52" s="416">
        <v>834.14281236265924</v>
      </c>
      <c r="AQ52" s="416">
        <v>830.35081922393067</v>
      </c>
      <c r="AR52" s="416">
        <v>861.38714944121614</v>
      </c>
      <c r="AS52" s="416">
        <v>887.29582313069557</v>
      </c>
      <c r="AT52" s="416">
        <v>918.11388196691985</v>
      </c>
      <c r="AU52" s="416">
        <v>970.333497153228</v>
      </c>
      <c r="AV52" s="416">
        <v>981.28456255552624</v>
      </c>
      <c r="AW52" s="416">
        <v>985.35387165162831</v>
      </c>
      <c r="AX52" s="416">
        <v>987.4804465608903</v>
      </c>
      <c r="AY52" s="416">
        <v>974.90864539443305</v>
      </c>
      <c r="AZ52" s="416">
        <v>975.33053018556552</v>
      </c>
      <c r="BA52" s="416">
        <v>984.93595946106302</v>
      </c>
      <c r="BB52" s="244">
        <v>982.69905651363604</v>
      </c>
    </row>
    <row r="53" spans="1:54" x14ac:dyDescent="0.25">
      <c r="A53" s="438"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25">
      <c r="A54" s="438"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25">
      <c r="A55" s="438"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25">
      <c r="A56" s="438"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25">
      <c r="A59" s="438" t="str">
        <f>IF((INDEX('Fuel Mapping'!$O$4:$O$86,MATCH(cem!B59,'Fuel Mapping'!$N$4:$N$86,0)))=0,"",INDEX('Fuel Mapping'!$O$4:$O$86,MATCH(cem!B59,'Fuel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Mapping'!$O$4:$O$86,MATCH(cem!B60,'Fuel Mapping'!$N$4:$N$86,0)))=0,"",INDEX('Fuel Mapping'!$O$4:$O$86,MATCH(cem!B60,'Fuel Mapping'!$N$4:$N$86,0)))</f>
        <v>Heat</v>
      </c>
      <c r="B60" s="240" t="s">
        <v>263</v>
      </c>
      <c r="C60" s="415" t="s">
        <v>264</v>
      </c>
      <c r="D60" s="242">
        <v>89.772188999717898</v>
      </c>
      <c r="E60" s="416">
        <v>88.694573813677593</v>
      </c>
      <c r="F60" s="416">
        <v>74.431126437149956</v>
      </c>
      <c r="G60" s="416">
        <v>74.820203209764074</v>
      </c>
      <c r="H60" s="416">
        <v>118.37937777771609</v>
      </c>
      <c r="I60" s="416">
        <v>97.636216375370452</v>
      </c>
      <c r="J60" s="416">
        <v>136.45141005946087</v>
      </c>
      <c r="K60" s="416">
        <v>99.083354887749792</v>
      </c>
      <c r="L60" s="416">
        <v>73.199257045353463</v>
      </c>
      <c r="M60" s="416">
        <v>77.875330884655924</v>
      </c>
      <c r="N60" s="416">
        <v>79.740955061231034</v>
      </c>
      <c r="O60" s="416">
        <v>77.577219677551341</v>
      </c>
      <c r="P60" s="416">
        <v>77.324172662999629</v>
      </c>
      <c r="Q60" s="416">
        <v>62.915033351051846</v>
      </c>
      <c r="R60" s="416">
        <v>70.374166188697046</v>
      </c>
      <c r="S60" s="416">
        <v>100.46224222390377</v>
      </c>
      <c r="T60" s="416">
        <v>96.747252455571868</v>
      </c>
      <c r="U60" s="416">
        <v>92.350313680031491</v>
      </c>
      <c r="V60" s="416">
        <v>91.54652771824648</v>
      </c>
      <c r="W60" s="416">
        <v>89.478616356971358</v>
      </c>
      <c r="X60" s="416">
        <v>89.284136962847541</v>
      </c>
      <c r="Y60" s="416">
        <v>90.122117979469962</v>
      </c>
      <c r="Z60" s="416">
        <v>92.768897586296745</v>
      </c>
      <c r="AA60" s="416">
        <v>93.227290602555229</v>
      </c>
      <c r="AB60" s="416">
        <v>94.460982821557351</v>
      </c>
      <c r="AC60" s="416">
        <v>96.485368913585816</v>
      </c>
      <c r="AD60" s="416">
        <v>99.105560137864188</v>
      </c>
      <c r="AE60" s="416">
        <v>101.46383891514439</v>
      </c>
      <c r="AF60" s="416">
        <v>103.52599095682901</v>
      </c>
      <c r="AG60" s="416">
        <v>105.86643252147864</v>
      </c>
      <c r="AH60" s="416">
        <v>107.41924173365062</v>
      </c>
      <c r="AI60" s="416">
        <v>108.81840415074512</v>
      </c>
      <c r="AJ60" s="416">
        <v>112.21388649581237</v>
      </c>
      <c r="AK60" s="416">
        <v>113.73861120396016</v>
      </c>
      <c r="AL60" s="416">
        <v>117.16234662734982</v>
      </c>
      <c r="AM60" s="416">
        <v>120.79036645840473</v>
      </c>
      <c r="AN60" s="416">
        <v>125.75171526892541</v>
      </c>
      <c r="AO60" s="416">
        <v>136.18427069630428</v>
      </c>
      <c r="AP60" s="416">
        <v>149.75351077043078</v>
      </c>
      <c r="AQ60" s="416">
        <v>174.45512319606485</v>
      </c>
      <c r="AR60" s="416">
        <v>215.02276222720369</v>
      </c>
      <c r="AS60" s="416">
        <v>269.99139968632255</v>
      </c>
      <c r="AT60" s="416">
        <v>332.09336045783641</v>
      </c>
      <c r="AU60" s="416">
        <v>424.92750896476889</v>
      </c>
      <c r="AV60" s="416">
        <v>461.70089180302676</v>
      </c>
      <c r="AW60" s="416">
        <v>465.85055588512841</v>
      </c>
      <c r="AX60" s="416">
        <v>475.72539383783896</v>
      </c>
      <c r="AY60" s="416">
        <v>553.30071802067096</v>
      </c>
      <c r="AZ60" s="416">
        <v>560.00457746938162</v>
      </c>
      <c r="BA60" s="416">
        <v>586.80839081266856</v>
      </c>
      <c r="BB60" s="244">
        <v>651.69802607712438</v>
      </c>
    </row>
    <row r="61" spans="1:54" x14ac:dyDescent="0.25">
      <c r="A61" s="438" t="str">
        <f>IF((INDEX('Fuel Mapping'!$O$4:$O$86,MATCH(cem!B61,'Fuel Mapping'!$N$4:$N$86,0)))=0,"",INDEX('Fuel Mapping'!$O$4:$O$86,MATCH(cem!B61,'Fuel Mapping'!$N$4:$N$86,0)))</f>
        <v/>
      </c>
      <c r="B61" s="240" t="s">
        <v>265</v>
      </c>
      <c r="C61" s="415" t="s">
        <v>266</v>
      </c>
      <c r="D61" s="242">
        <v>602.33683871706683</v>
      </c>
      <c r="E61" s="416">
        <v>651.99752999999998</v>
      </c>
      <c r="F61" s="416">
        <v>674.86419000000001</v>
      </c>
      <c r="G61" s="416">
        <v>965.92562649542492</v>
      </c>
      <c r="H61" s="416">
        <v>922.20749836607808</v>
      </c>
      <c r="I61" s="416">
        <v>1135.4590983985966</v>
      </c>
      <c r="J61" s="416">
        <v>1202.433654988773</v>
      </c>
      <c r="K61" s="416">
        <v>1549.9129163768687</v>
      </c>
      <c r="L61" s="416">
        <v>924.99954538981808</v>
      </c>
      <c r="M61" s="416">
        <v>932.59741310819004</v>
      </c>
      <c r="N61" s="416">
        <v>854.90422297163354</v>
      </c>
      <c r="O61" s="416">
        <v>936.60064403686772</v>
      </c>
      <c r="P61" s="416">
        <v>832.22624892203646</v>
      </c>
      <c r="Q61" s="416">
        <v>921.38480289463621</v>
      </c>
      <c r="R61" s="416">
        <v>1008.4574519263915</v>
      </c>
      <c r="S61" s="416">
        <v>906.15540976015382</v>
      </c>
      <c r="T61" s="416">
        <v>931.55481352725974</v>
      </c>
      <c r="U61" s="416">
        <v>933.88125198552018</v>
      </c>
      <c r="V61" s="416">
        <v>916.00713069592632</v>
      </c>
      <c r="W61" s="416">
        <v>907.57834318494463</v>
      </c>
      <c r="X61" s="416">
        <v>904.44760893248315</v>
      </c>
      <c r="Y61" s="416">
        <v>910.21733990829432</v>
      </c>
      <c r="Z61" s="416">
        <v>921.6358313019141</v>
      </c>
      <c r="AA61" s="416">
        <v>924.21713412254041</v>
      </c>
      <c r="AB61" s="416">
        <v>930.56342114674089</v>
      </c>
      <c r="AC61" s="416">
        <v>941.93819362099487</v>
      </c>
      <c r="AD61" s="416">
        <v>959.07336052772087</v>
      </c>
      <c r="AE61" s="416">
        <v>975.71063382582395</v>
      </c>
      <c r="AF61" s="416">
        <v>992.06979466935695</v>
      </c>
      <c r="AG61" s="416">
        <v>1008.0160109928723</v>
      </c>
      <c r="AH61" s="416">
        <v>1019.2757444154795</v>
      </c>
      <c r="AI61" s="416">
        <v>1031.1474581839275</v>
      </c>
      <c r="AJ61" s="416">
        <v>1050.1792828548996</v>
      </c>
      <c r="AK61" s="416">
        <v>1059.5292867131704</v>
      </c>
      <c r="AL61" s="416">
        <v>1073.8845565268582</v>
      </c>
      <c r="AM61" s="416">
        <v>1088.5837684160847</v>
      </c>
      <c r="AN61" s="416">
        <v>1110.0989929790919</v>
      </c>
      <c r="AO61" s="416">
        <v>1204.8448760750609</v>
      </c>
      <c r="AP61" s="416">
        <v>1233.2472329892632</v>
      </c>
      <c r="AQ61" s="416">
        <v>1359.6182172483084</v>
      </c>
      <c r="AR61" s="416">
        <v>1537.1602654246872</v>
      </c>
      <c r="AS61" s="416">
        <v>1870.7713597077175</v>
      </c>
      <c r="AT61" s="416">
        <v>2135.5065800435455</v>
      </c>
      <c r="AU61" s="416">
        <v>2372.4417006004774</v>
      </c>
      <c r="AV61" s="416">
        <v>2425.3870277900601</v>
      </c>
      <c r="AW61" s="416">
        <v>2458.0260976798236</v>
      </c>
      <c r="AX61" s="416">
        <v>2503.9904307867882</v>
      </c>
      <c r="AY61" s="416">
        <v>2624.2252289569883</v>
      </c>
      <c r="AZ61" s="416">
        <v>2674.3041042015693</v>
      </c>
      <c r="BA61" s="416">
        <v>2761.4184009365258</v>
      </c>
      <c r="BB61" s="244">
        <v>2795.7741161510658</v>
      </c>
    </row>
    <row r="62" spans="1:54" x14ac:dyDescent="0.25">
      <c r="A62" s="438"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25">
      <c r="A65" s="438"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25">
      <c r="A66" s="438"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25">
      <c r="A69" s="438"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25">
      <c r="A70" s="438"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25">
      <c r="A72" s="438"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25">
      <c r="A73" s="438"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25">
      <c r="A74" s="438"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25">
      <c r="A76" s="438"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25">
      <c r="A78" s="438"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Mapping'!$O$4:$O$86,MATCH(cem!B79,'Fuel Mapping'!$N$4:$N$86,0)))=0,"",INDEX('Fuel Mapping'!$O$4:$O$86,MATCH(cem!B79,'Fuel Mapping'!$N$4:$N$86,0)))</f>
        <v>Electricity</v>
      </c>
      <c r="B79" s="240" t="s">
        <v>29</v>
      </c>
      <c r="C79" s="415" t="s">
        <v>298</v>
      </c>
      <c r="D79" s="242">
        <v>1697.9991122057579</v>
      </c>
      <c r="E79" s="416">
        <v>1636.8981953618065</v>
      </c>
      <c r="F79" s="416">
        <v>1621.1230659901707</v>
      </c>
      <c r="G79" s="416">
        <v>1602.5135394544041</v>
      </c>
      <c r="H79" s="416">
        <v>1669.9726385229767</v>
      </c>
      <c r="I79" s="416">
        <v>1621.0085612373441</v>
      </c>
      <c r="J79" s="416">
        <v>1699.6530145482775</v>
      </c>
      <c r="K79" s="416">
        <v>1743.7786859355253</v>
      </c>
      <c r="L79" s="416">
        <v>1521.8606360054453</v>
      </c>
      <c r="M79" s="416">
        <v>1198.6744082531229</v>
      </c>
      <c r="N79" s="416">
        <v>1140.00435749556</v>
      </c>
      <c r="O79" s="416">
        <v>1141.3659502283078</v>
      </c>
      <c r="P79" s="416">
        <v>1006.2081036586344</v>
      </c>
      <c r="Q79" s="416">
        <v>952.42987244557753</v>
      </c>
      <c r="R79" s="416">
        <v>915.81064855423335</v>
      </c>
      <c r="S79" s="416">
        <v>935.446943619173</v>
      </c>
      <c r="T79" s="416">
        <v>940.47449252416311</v>
      </c>
      <c r="U79" s="416">
        <v>933.33978723705161</v>
      </c>
      <c r="V79" s="416">
        <v>923.65001238075706</v>
      </c>
      <c r="W79" s="416">
        <v>908.54021411481972</v>
      </c>
      <c r="X79" s="416">
        <v>917.23124588747726</v>
      </c>
      <c r="Y79" s="416">
        <v>910.89820289263002</v>
      </c>
      <c r="Z79" s="416">
        <v>918.56431026040389</v>
      </c>
      <c r="AA79" s="416">
        <v>905.14960188082591</v>
      </c>
      <c r="AB79" s="416">
        <v>915.32235202065192</v>
      </c>
      <c r="AC79" s="416">
        <v>906.2068744705191</v>
      </c>
      <c r="AD79" s="416">
        <v>907.70437018258076</v>
      </c>
      <c r="AE79" s="416">
        <v>912.14442450633851</v>
      </c>
      <c r="AF79" s="416">
        <v>928.67192112435157</v>
      </c>
      <c r="AG79" s="416">
        <v>924.12465099430335</v>
      </c>
      <c r="AH79" s="416">
        <v>924.74620720452174</v>
      </c>
      <c r="AI79" s="416">
        <v>925.59436822227497</v>
      </c>
      <c r="AJ79" s="416">
        <v>931.87369677557786</v>
      </c>
      <c r="AK79" s="416">
        <v>927.30602274814146</v>
      </c>
      <c r="AL79" s="416">
        <v>927.41832991743331</v>
      </c>
      <c r="AM79" s="416">
        <v>925.05046558806077</v>
      </c>
      <c r="AN79" s="416">
        <v>926.71447446169464</v>
      </c>
      <c r="AO79" s="416">
        <v>932.8970150912703</v>
      </c>
      <c r="AP79" s="416">
        <v>935.48604065227175</v>
      </c>
      <c r="AQ79" s="416">
        <v>941.77130312144709</v>
      </c>
      <c r="AR79" s="416">
        <v>964.59929240742531</v>
      </c>
      <c r="AS79" s="416">
        <v>989.99819695808196</v>
      </c>
      <c r="AT79" s="416">
        <v>1027.392314504667</v>
      </c>
      <c r="AU79" s="416">
        <v>1075.4324152971653</v>
      </c>
      <c r="AV79" s="416">
        <v>1102.2352192107385</v>
      </c>
      <c r="AW79" s="416">
        <v>1108.6528079208822</v>
      </c>
      <c r="AX79" s="416">
        <v>1124.9634153261452</v>
      </c>
      <c r="AY79" s="416">
        <v>1220.1912890117273</v>
      </c>
      <c r="AZ79" s="416">
        <v>1235.4403406443112</v>
      </c>
      <c r="BA79" s="416">
        <v>1282.8932994564811</v>
      </c>
      <c r="BB79" s="244">
        <v>1393.8493879105331</v>
      </c>
    </row>
    <row r="80" spans="1:54" x14ac:dyDescent="0.25">
      <c r="A80" s="438" t="str">
        <f>IF((INDEX('Fuel Mapping'!$O$4:$O$86,MATCH(cem!B80,'Fuel Mapping'!$N$4:$N$86,0)))=0,"",INDEX('Fuel Mapping'!$O$4:$O$86,MATCH(cem!B80,'Fuel Mapping'!$N$4:$N$86,0)))</f>
        <v>Coal</v>
      </c>
      <c r="B80" s="240" t="s">
        <v>299</v>
      </c>
      <c r="C80" s="415">
        <v>7200</v>
      </c>
      <c r="D80" s="242">
        <v>486.91304090026188</v>
      </c>
      <c r="E80" s="416">
        <v>364.22256999999991</v>
      </c>
      <c r="F80" s="416">
        <v>342.57067000000006</v>
      </c>
      <c r="G80" s="416">
        <v>504.97737999999993</v>
      </c>
      <c r="H80" s="416">
        <v>603.19720999999981</v>
      </c>
      <c r="I80" s="416">
        <v>676.26045777475974</v>
      </c>
      <c r="J80" s="416">
        <v>770.69986903961114</v>
      </c>
      <c r="K80" s="416">
        <v>987.49429705472039</v>
      </c>
      <c r="L80" s="416">
        <v>1423.2917749207056</v>
      </c>
      <c r="M80" s="416">
        <v>1617.9651395165417</v>
      </c>
      <c r="N80" s="416">
        <v>1772.7525409859577</v>
      </c>
      <c r="O80" s="416">
        <v>1798.1744373742083</v>
      </c>
      <c r="P80" s="416">
        <v>1648.9016451098789</v>
      </c>
      <c r="Q80" s="416">
        <v>1884.9285327490425</v>
      </c>
      <c r="R80" s="416">
        <v>2157.1266694059468</v>
      </c>
      <c r="S80" s="416">
        <v>2020.2052204597587</v>
      </c>
      <c r="T80" s="416">
        <v>2090.4410401355735</v>
      </c>
      <c r="U80" s="416">
        <v>2130.7290806398546</v>
      </c>
      <c r="V80" s="416">
        <v>2051.4219753325724</v>
      </c>
      <c r="W80" s="416">
        <v>2024.0023168939567</v>
      </c>
      <c r="X80" s="416">
        <v>2010.637635838877</v>
      </c>
      <c r="Y80" s="416">
        <v>2026.0978193046444</v>
      </c>
      <c r="Z80" s="416">
        <v>2019.6719820871567</v>
      </c>
      <c r="AA80" s="416">
        <v>2013.6185825543027</v>
      </c>
      <c r="AB80" s="416">
        <v>2019.4391583816373</v>
      </c>
      <c r="AC80" s="416">
        <v>2041.3305418089221</v>
      </c>
      <c r="AD80" s="416">
        <v>2073.7511870391854</v>
      </c>
      <c r="AE80" s="416">
        <v>2105.3875822701898</v>
      </c>
      <c r="AF80" s="416">
        <v>2135.8369037286288</v>
      </c>
      <c r="AG80" s="416">
        <v>2149.9791437100048</v>
      </c>
      <c r="AH80" s="416">
        <v>2153.9478642876666</v>
      </c>
      <c r="AI80" s="416">
        <v>2167.03550433794</v>
      </c>
      <c r="AJ80" s="416">
        <v>2162.7026329307746</v>
      </c>
      <c r="AK80" s="416">
        <v>2147.6873925433279</v>
      </c>
      <c r="AL80" s="416">
        <v>2126.7024233822408</v>
      </c>
      <c r="AM80" s="416">
        <v>2113.7582413414484</v>
      </c>
      <c r="AN80" s="416">
        <v>2117.4811384168856</v>
      </c>
      <c r="AO80" s="416">
        <v>2124.6775445032908</v>
      </c>
      <c r="AP80" s="416">
        <v>2115.2301863322377</v>
      </c>
      <c r="AQ80" s="416">
        <v>2127.3416424403117</v>
      </c>
      <c r="AR80" s="416">
        <v>2139.9456384716859</v>
      </c>
      <c r="AS80" s="416">
        <v>2162.7057569349008</v>
      </c>
      <c r="AT80" s="416">
        <v>2195.9225989873125</v>
      </c>
      <c r="AU80" s="416">
        <v>2197.3711388152801</v>
      </c>
      <c r="AV80" s="416">
        <v>2194.4797394740167</v>
      </c>
      <c r="AW80" s="416">
        <v>2197.3044188925642</v>
      </c>
      <c r="AX80" s="416">
        <v>2191.5538050359705</v>
      </c>
      <c r="AY80" s="416">
        <v>2117.0971453572092</v>
      </c>
      <c r="AZ80" s="416">
        <v>2115.2098453269355</v>
      </c>
      <c r="BA80" s="416">
        <v>2074.4889657393342</v>
      </c>
      <c r="BB80" s="244">
        <v>1989.8692736689457</v>
      </c>
    </row>
    <row r="81" spans="1:54" x14ac:dyDescent="0.25">
      <c r="A81" s="438"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25">
      <c r="A82" s="438"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25">
      <c r="A83" s="438" t="str">
        <f>IF((INDEX('Fuel Mapping'!$O$4:$O$86,MATCH(cem!B83,'Fuel Mapping'!$N$4:$N$86,0)))=0,"",INDEX('Fuel Mapping'!$O$4:$O$86,MATCH(cem!B83,'Fuel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25">
      <c r="A3" s="438" t="str">
        <f>IF((INDEX('Fuel Mapping'!$O$4:$O$86,MATCH(cer!B3,'Fuel Mapping'!$N$4:$N$86,0)))=0,"",INDEX('Fuel Mapping'!$O$4:$O$86,MATCH(cer!B3,'Fuel Mapping'!$N$4:$N$86,0)))</f>
        <v>Coal</v>
      </c>
      <c r="B3" s="240" t="s">
        <v>154</v>
      </c>
      <c r="C3" s="415" t="s">
        <v>155</v>
      </c>
      <c r="D3" s="242">
        <v>421.3558355810963</v>
      </c>
      <c r="E3" s="416">
        <v>475.01348487642133</v>
      </c>
      <c r="F3" s="416">
        <v>553.63489594873283</v>
      </c>
      <c r="G3" s="416">
        <v>677.75863139123726</v>
      </c>
      <c r="H3" s="416">
        <v>770.03349713507043</v>
      </c>
      <c r="I3" s="416">
        <v>858.92115495431699</v>
      </c>
      <c r="J3" s="416">
        <v>523.16635098442214</v>
      </c>
      <c r="K3" s="416">
        <v>1304.0510848133176</v>
      </c>
      <c r="L3" s="416">
        <v>1920.098984567463</v>
      </c>
      <c r="M3" s="416">
        <v>1000.0083882128575</v>
      </c>
      <c r="N3" s="416">
        <v>1461.3989938757429</v>
      </c>
      <c r="O3" s="416">
        <v>1717.8750881969668</v>
      </c>
      <c r="P3" s="416">
        <v>1780.621901947937</v>
      </c>
      <c r="Q3" s="416">
        <v>1860.7266625730094</v>
      </c>
      <c r="R3" s="416">
        <v>2193.7247923125228</v>
      </c>
      <c r="S3" s="416">
        <v>1838.8116281093332</v>
      </c>
      <c r="T3" s="416">
        <v>1844.8060241831552</v>
      </c>
      <c r="U3" s="416">
        <v>1845.9656309577326</v>
      </c>
      <c r="V3" s="416">
        <v>1770.4905718968107</v>
      </c>
      <c r="W3" s="416">
        <v>1731.4229411080532</v>
      </c>
      <c r="X3" s="416">
        <v>1709.159952512169</v>
      </c>
      <c r="Y3" s="416">
        <v>1704.6951260070575</v>
      </c>
      <c r="Z3" s="416">
        <v>1647.4607725696176</v>
      </c>
      <c r="AA3" s="416">
        <v>1593.4518682752803</v>
      </c>
      <c r="AB3" s="416">
        <v>1533.5609936097883</v>
      </c>
      <c r="AC3" s="416">
        <v>1495.0941795709446</v>
      </c>
      <c r="AD3" s="416">
        <v>1496.243984984792</v>
      </c>
      <c r="AE3" s="416">
        <v>1426.8802416113415</v>
      </c>
      <c r="AF3" s="416">
        <v>1388.19405039204</v>
      </c>
      <c r="AG3" s="416">
        <v>1386.6694116149608</v>
      </c>
      <c r="AH3" s="416">
        <v>1321.0496310430458</v>
      </c>
      <c r="AI3" s="416">
        <v>1274.2095938363798</v>
      </c>
      <c r="AJ3" s="416">
        <v>1194.946203508277</v>
      </c>
      <c r="AK3" s="416">
        <v>1114.7647463893154</v>
      </c>
      <c r="AL3" s="416">
        <v>1045.4355553539453</v>
      </c>
      <c r="AM3" s="416">
        <v>1009.7813034948121</v>
      </c>
      <c r="AN3" s="416">
        <v>1009.0323222184758</v>
      </c>
      <c r="AO3" s="416">
        <v>990.66336521174185</v>
      </c>
      <c r="AP3" s="416">
        <v>974.78958650273387</v>
      </c>
      <c r="AQ3" s="416">
        <v>946.24944754637431</v>
      </c>
      <c r="AR3" s="416">
        <v>920.92630433223701</v>
      </c>
      <c r="AS3" s="416">
        <v>903.44384802287743</v>
      </c>
      <c r="AT3" s="416">
        <v>837.89534305113511</v>
      </c>
      <c r="AU3" s="416">
        <v>791.97159749260379</v>
      </c>
      <c r="AV3" s="416">
        <v>723.99686468721507</v>
      </c>
      <c r="AW3" s="416">
        <v>675.76311091054265</v>
      </c>
      <c r="AX3" s="416">
        <v>660.21402435982486</v>
      </c>
      <c r="AY3" s="416">
        <v>537.45796917242512</v>
      </c>
      <c r="AZ3" s="416">
        <v>454.58925091320282</v>
      </c>
      <c r="BA3" s="416">
        <v>440.43688471591503</v>
      </c>
      <c r="BB3" s="244">
        <v>366.64902361458519</v>
      </c>
    </row>
    <row r="4" spans="1:54" x14ac:dyDescent="0.25">
      <c r="A4" s="438"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25">
      <c r="A5" s="438"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25">
      <c r="A6" s="438"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25">
      <c r="A7" s="438"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25">
      <c r="A9" s="438"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25">
      <c r="A10" s="438"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25">
      <c r="A12" s="438"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25">
      <c r="A13" s="438"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25">
      <c r="A15" s="438"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25">
      <c r="A16" s="438"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25">
      <c r="A17" s="438"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25">
      <c r="A18" s="438"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25">
      <c r="A19" s="438"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25">
      <c r="A21" s="438" t="str">
        <f>IF((INDEX('Fuel Mapping'!$O$4:$O$86,MATCH(cer!B21,'Fuel Mapping'!$N$4:$N$86,0)))=0,"",INDEX('Fuel Mapping'!$O$4:$O$86,MATCH(cer!B21,'Fuel Mapping'!$N$4:$N$86,0)))</f>
        <v/>
      </c>
      <c r="B21" s="240" t="s">
        <v>189</v>
      </c>
      <c r="C21" s="415" t="s">
        <v>190</v>
      </c>
      <c r="D21" s="242">
        <v>2151.7890098066059</v>
      </c>
      <c r="E21" s="416">
        <v>2089.8976874145415</v>
      </c>
      <c r="F21" s="416">
        <v>2268.4201209261696</v>
      </c>
      <c r="G21" s="416">
        <v>2342.9312994752777</v>
      </c>
      <c r="H21" s="416">
        <v>2443.804971624772</v>
      </c>
      <c r="I21" s="416">
        <v>2523.584684785239</v>
      </c>
      <c r="J21" s="416">
        <v>2025.5996161366309</v>
      </c>
      <c r="K21" s="416">
        <v>2361.0470141251308</v>
      </c>
      <c r="L21" s="416">
        <v>2598.836625892829</v>
      </c>
      <c r="M21" s="416">
        <v>2774.0502005649969</v>
      </c>
      <c r="N21" s="416">
        <v>2841.0793090915072</v>
      </c>
      <c r="O21" s="416">
        <v>2765.3866284739206</v>
      </c>
      <c r="P21" s="416">
        <v>2417.0168456893821</v>
      </c>
      <c r="Q21" s="416">
        <v>1916.7056733404952</v>
      </c>
      <c r="R21" s="416">
        <v>1903.4191904406293</v>
      </c>
      <c r="S21" s="416">
        <v>2426.9687000058284</v>
      </c>
      <c r="T21" s="416">
        <v>2416.3295605105927</v>
      </c>
      <c r="U21" s="416">
        <v>2340.30029611697</v>
      </c>
      <c r="V21" s="416">
        <v>2273.6558141006649</v>
      </c>
      <c r="W21" s="416">
        <v>2200.5317121795188</v>
      </c>
      <c r="X21" s="416">
        <v>2155.1694874583195</v>
      </c>
      <c r="Y21" s="416">
        <v>2085.8417551276439</v>
      </c>
      <c r="Z21" s="416">
        <v>2057.8519079352536</v>
      </c>
      <c r="AA21" s="416">
        <v>1781.8913709153014</v>
      </c>
      <c r="AB21" s="416">
        <v>1736.236861043953</v>
      </c>
      <c r="AC21" s="416">
        <v>1547.6460133027163</v>
      </c>
      <c r="AD21" s="416">
        <v>1553.8521358892408</v>
      </c>
      <c r="AE21" s="416">
        <v>1505.1087303945089</v>
      </c>
      <c r="AF21" s="416">
        <v>1460.6702005106267</v>
      </c>
      <c r="AG21" s="416">
        <v>1459.7517214155434</v>
      </c>
      <c r="AH21" s="416">
        <v>1385.0889127668336</v>
      </c>
      <c r="AI21" s="416">
        <v>1377.4751426557764</v>
      </c>
      <c r="AJ21" s="416">
        <v>1330.5420152917829</v>
      </c>
      <c r="AK21" s="416">
        <v>1241.8058495957778</v>
      </c>
      <c r="AL21" s="416">
        <v>1166.9502082765532</v>
      </c>
      <c r="AM21" s="416">
        <v>1140.3758815667059</v>
      </c>
      <c r="AN21" s="416">
        <v>1134.0816432334843</v>
      </c>
      <c r="AO21" s="416">
        <v>1119.0972701885214</v>
      </c>
      <c r="AP21" s="416">
        <v>1101.0828461636229</v>
      </c>
      <c r="AQ21" s="416">
        <v>1079.9961883286985</v>
      </c>
      <c r="AR21" s="416">
        <v>1060.0270325816261</v>
      </c>
      <c r="AS21" s="416">
        <v>975.61062911913314</v>
      </c>
      <c r="AT21" s="416">
        <v>937.12152732118318</v>
      </c>
      <c r="AU21" s="416">
        <v>786.81090176913028</v>
      </c>
      <c r="AV21" s="416">
        <v>744.23057783919614</v>
      </c>
      <c r="AW21" s="416">
        <v>636.99554831961677</v>
      </c>
      <c r="AX21" s="416">
        <v>623.78033800907485</v>
      </c>
      <c r="AY21" s="416">
        <v>557.82940847721216</v>
      </c>
      <c r="AZ21" s="416">
        <v>485.70054508980252</v>
      </c>
      <c r="BA21" s="416">
        <v>474.03388806203878</v>
      </c>
      <c r="BB21" s="244">
        <v>406.11572633027657</v>
      </c>
    </row>
    <row r="22" spans="1:54" x14ac:dyDescent="0.25">
      <c r="A22" s="438"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25">
      <c r="A31" s="438"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25">
      <c r="A35" s="438"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25">
      <c r="A36" s="438"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25">
      <c r="A37" s="438"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25">
      <c r="A39" s="438"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25">
      <c r="A42" s="438"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25">
      <c r="A44" s="438"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25">
      <c r="A45" s="438"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25">
      <c r="A46" s="438"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25">
      <c r="A50" s="438"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25">
      <c r="A52" s="438" t="str">
        <f>IF((INDEX('Fuel Mapping'!$O$4:$O$86,MATCH(cer!B52,'Fuel Mapping'!$N$4:$N$86,0)))=0,"",INDEX('Fuel Mapping'!$O$4:$O$86,MATCH(cer!B52,'Fuel Mapping'!$N$4:$N$86,0)))</f>
        <v/>
      </c>
      <c r="B52" s="240" t="s">
        <v>108</v>
      </c>
      <c r="C52" s="415" t="s">
        <v>249</v>
      </c>
      <c r="D52" s="242">
        <v>8255.0411934452914</v>
      </c>
      <c r="E52" s="416">
        <v>9052.623756180963</v>
      </c>
      <c r="F52" s="416">
        <v>8200.6366593034109</v>
      </c>
      <c r="G52" s="416">
        <v>9363.373961038209</v>
      </c>
      <c r="H52" s="416">
        <v>8772.5450045614707</v>
      </c>
      <c r="I52" s="416">
        <v>9537.2510997573554</v>
      </c>
      <c r="J52" s="416">
        <v>8349.3970454116115</v>
      </c>
      <c r="K52" s="416">
        <v>7835.4561709039735</v>
      </c>
      <c r="L52" s="416">
        <v>8371.7018999173961</v>
      </c>
      <c r="M52" s="416">
        <v>6404.424203850599</v>
      </c>
      <c r="N52" s="416">
        <v>6870.9225299382915</v>
      </c>
      <c r="O52" s="416">
        <v>6577.2938561522542</v>
      </c>
      <c r="P52" s="416">
        <v>6845.2766537880834</v>
      </c>
      <c r="Q52" s="416">
        <v>7112.4291030875056</v>
      </c>
      <c r="R52" s="416">
        <v>6963.9726301841756</v>
      </c>
      <c r="S52" s="416">
        <v>6148.3476885567607</v>
      </c>
      <c r="T52" s="416">
        <v>6097.5187731328724</v>
      </c>
      <c r="U52" s="416">
        <v>6011.9791451989913</v>
      </c>
      <c r="V52" s="416">
        <v>5895.2475854145287</v>
      </c>
      <c r="W52" s="416">
        <v>5754.1379523565111</v>
      </c>
      <c r="X52" s="416">
        <v>5705.8796958355797</v>
      </c>
      <c r="Y52" s="416">
        <v>5715.5800910651069</v>
      </c>
      <c r="Z52" s="416">
        <v>5736.8496313075693</v>
      </c>
      <c r="AA52" s="416">
        <v>5724.3844498639392</v>
      </c>
      <c r="AB52" s="416">
        <v>5754.4582163644809</v>
      </c>
      <c r="AC52" s="416">
        <v>5768.4162052437323</v>
      </c>
      <c r="AD52" s="416">
        <v>5839.9936652722708</v>
      </c>
      <c r="AE52" s="416">
        <v>5938.6136198973099</v>
      </c>
      <c r="AF52" s="416">
        <v>5994.8352980948121</v>
      </c>
      <c r="AG52" s="416">
        <v>6040.4099098420738</v>
      </c>
      <c r="AH52" s="416">
        <v>6091.3554798431487</v>
      </c>
      <c r="AI52" s="416">
        <v>6159.0392732311193</v>
      </c>
      <c r="AJ52" s="416">
        <v>6188.4394056961783</v>
      </c>
      <c r="AK52" s="416">
        <v>6198.1229874119035</v>
      </c>
      <c r="AL52" s="416">
        <v>6213.6460490716554</v>
      </c>
      <c r="AM52" s="416">
        <v>6215.0804185928164</v>
      </c>
      <c r="AN52" s="416">
        <v>6251.4534719208441</v>
      </c>
      <c r="AO52" s="416">
        <v>6269.5095746840807</v>
      </c>
      <c r="AP52" s="416">
        <v>6274.3105295941832</v>
      </c>
      <c r="AQ52" s="416">
        <v>6309.4331373001451</v>
      </c>
      <c r="AR52" s="416">
        <v>6345.7442354652476</v>
      </c>
      <c r="AS52" s="416">
        <v>6334.1584284673918</v>
      </c>
      <c r="AT52" s="416">
        <v>6388.6022536985856</v>
      </c>
      <c r="AU52" s="416">
        <v>6240.2427118551641</v>
      </c>
      <c r="AV52" s="416">
        <v>6277.8012023685224</v>
      </c>
      <c r="AW52" s="416">
        <v>6188.1711908361904</v>
      </c>
      <c r="AX52" s="416">
        <v>6222.2916438148131</v>
      </c>
      <c r="AY52" s="416">
        <v>6224.3302328791815</v>
      </c>
      <c r="AZ52" s="416">
        <v>6135.4442184930904</v>
      </c>
      <c r="BA52" s="416">
        <v>6105.5924517388376</v>
      </c>
      <c r="BB52" s="244">
        <v>5999.9766427190834</v>
      </c>
    </row>
    <row r="53" spans="1:54" x14ac:dyDescent="0.25">
      <c r="A53" s="438"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25">
      <c r="A54" s="438"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25">
      <c r="A55" s="438"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25">
      <c r="A56" s="438"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25">
      <c r="A59" s="438" t="str">
        <f>IF((INDEX('Fuel Mapping'!$O$4:$O$86,MATCH(cer!B59,'Fuel Mapping'!$N$4:$N$86,0)))=0,"",INDEX('Fuel Mapping'!$O$4:$O$86,MATCH(cer!B59,'Fuel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Mapping'!$O$4:$O$86,MATCH(cer!B60,'Fuel Mapping'!$N$4:$N$86,0)))=0,"",INDEX('Fuel Mapping'!$O$4:$O$86,MATCH(cer!B60,'Fuel Mapping'!$N$4:$N$86,0)))</f>
        <v>Heat</v>
      </c>
      <c r="B60" s="240" t="s">
        <v>263</v>
      </c>
      <c r="C60" s="415" t="s">
        <v>264</v>
      </c>
      <c r="D60" s="242">
        <v>64.951270874680134</v>
      </c>
      <c r="E60" s="416">
        <v>79.010086186322454</v>
      </c>
      <c r="F60" s="416">
        <v>68.421533562850044</v>
      </c>
      <c r="G60" s="416">
        <v>65.884546790235916</v>
      </c>
      <c r="H60" s="416">
        <v>116.98727222228392</v>
      </c>
      <c r="I60" s="416">
        <v>131.8718712582583</v>
      </c>
      <c r="J60" s="416">
        <v>105.55187994053908</v>
      </c>
      <c r="K60" s="416">
        <v>133.22803511225018</v>
      </c>
      <c r="L60" s="416">
        <v>138.30484295464652</v>
      </c>
      <c r="M60" s="416">
        <v>89.437699115344074</v>
      </c>
      <c r="N60" s="416">
        <v>114.6796887670214</v>
      </c>
      <c r="O60" s="416">
        <v>124.31931412837562</v>
      </c>
      <c r="P60" s="416">
        <v>139.71659246424107</v>
      </c>
      <c r="Q60" s="416">
        <v>143.32727312554141</v>
      </c>
      <c r="R60" s="416">
        <v>151.46690212004708</v>
      </c>
      <c r="S60" s="416">
        <v>167.5724175198369</v>
      </c>
      <c r="T60" s="416">
        <v>165.08320065542699</v>
      </c>
      <c r="U60" s="416">
        <v>161.28464094604703</v>
      </c>
      <c r="V60" s="416">
        <v>161.26348050741777</v>
      </c>
      <c r="W60" s="416">
        <v>161.37954163699607</v>
      </c>
      <c r="X60" s="416">
        <v>163.53440210658442</v>
      </c>
      <c r="Y60" s="416">
        <v>164.71055103736347</v>
      </c>
      <c r="Z60" s="416">
        <v>168.13564896845</v>
      </c>
      <c r="AA60" s="416">
        <v>167.76746699273431</v>
      </c>
      <c r="AB60" s="416">
        <v>169.38334068694616</v>
      </c>
      <c r="AC60" s="416">
        <v>170.73575574914275</v>
      </c>
      <c r="AD60" s="416">
        <v>172.64438167616609</v>
      </c>
      <c r="AE60" s="416">
        <v>175.44789412872112</v>
      </c>
      <c r="AF60" s="416">
        <v>183.93493738351643</v>
      </c>
      <c r="AG60" s="416">
        <v>185.56361287770062</v>
      </c>
      <c r="AH60" s="416">
        <v>189.56939335456624</v>
      </c>
      <c r="AI60" s="416">
        <v>191.38200532517322</v>
      </c>
      <c r="AJ60" s="416">
        <v>196.79124611119161</v>
      </c>
      <c r="AK60" s="416">
        <v>207.80786039301287</v>
      </c>
      <c r="AL60" s="416">
        <v>209.88566362708482</v>
      </c>
      <c r="AM60" s="416">
        <v>210.43635519958582</v>
      </c>
      <c r="AN60" s="416">
        <v>211.49843998282489</v>
      </c>
      <c r="AO60" s="416">
        <v>212.86932735050263</v>
      </c>
      <c r="AP60" s="416">
        <v>213.4149505961382</v>
      </c>
      <c r="AQ60" s="416">
        <v>212.95101325229302</v>
      </c>
      <c r="AR60" s="416">
        <v>212.11044477571875</v>
      </c>
      <c r="AS60" s="416">
        <v>211.13606095874559</v>
      </c>
      <c r="AT60" s="416">
        <v>209.46311097318517</v>
      </c>
      <c r="AU60" s="416">
        <v>207.99329816820762</v>
      </c>
      <c r="AV60" s="416">
        <v>205.01442522048151</v>
      </c>
      <c r="AW60" s="416">
        <v>203.71168859536348</v>
      </c>
      <c r="AX60" s="416">
        <v>204.95507938398606</v>
      </c>
      <c r="AY60" s="416">
        <v>204.98123576425141</v>
      </c>
      <c r="AZ60" s="416">
        <v>207.85724188425547</v>
      </c>
      <c r="BA60" s="416">
        <v>209.32973122989429</v>
      </c>
      <c r="BB60" s="244">
        <v>207.22857906886648</v>
      </c>
    </row>
    <row r="61" spans="1:54" x14ac:dyDescent="0.25">
      <c r="A61" s="438" t="str">
        <f>IF((INDEX('Fuel Mapping'!$O$4:$O$86,MATCH(cer!B61,'Fuel Mapping'!$N$4:$N$86,0)))=0,"",INDEX('Fuel Mapping'!$O$4:$O$86,MATCH(cer!B61,'Fuel Mapping'!$N$4:$N$86,0)))</f>
        <v/>
      </c>
      <c r="B61" s="240" t="s">
        <v>265</v>
      </c>
      <c r="C61" s="415" t="s">
        <v>266</v>
      </c>
      <c r="D61" s="242">
        <v>0.26273562295257585</v>
      </c>
      <c r="E61" s="416">
        <v>6.6176600000000203</v>
      </c>
      <c r="F61" s="416">
        <v>5.5017399999999821</v>
      </c>
      <c r="G61" s="416">
        <v>78.769374525406064</v>
      </c>
      <c r="H61" s="416">
        <v>205.46469814604563</v>
      </c>
      <c r="I61" s="416">
        <v>422.89410243368508</v>
      </c>
      <c r="J61" s="416">
        <v>353.30983379865626</v>
      </c>
      <c r="K61" s="416">
        <v>78.599681445850464</v>
      </c>
      <c r="L61" s="416">
        <v>354.00727207018701</v>
      </c>
      <c r="M61" s="416">
        <v>351.64200337458635</v>
      </c>
      <c r="N61" s="416">
        <v>447.70823953190154</v>
      </c>
      <c r="O61" s="416">
        <v>567.82735814774344</v>
      </c>
      <c r="P61" s="416">
        <v>393.71191162721243</v>
      </c>
      <c r="Q61" s="416">
        <v>474.80540747324517</v>
      </c>
      <c r="R61" s="416">
        <v>404.26456301539497</v>
      </c>
      <c r="S61" s="416">
        <v>564.4448734673233</v>
      </c>
      <c r="T61" s="416">
        <v>556.81160851242714</v>
      </c>
      <c r="U61" s="416">
        <v>551.86145002983699</v>
      </c>
      <c r="V61" s="416">
        <v>543.13693327620001</v>
      </c>
      <c r="W61" s="416">
        <v>535.23171534943913</v>
      </c>
      <c r="X61" s="416">
        <v>530.73132527108623</v>
      </c>
      <c r="Y61" s="416">
        <v>556.29603247842897</v>
      </c>
      <c r="Z61" s="416">
        <v>565.96369437074691</v>
      </c>
      <c r="AA61" s="416">
        <v>669.56518040053288</v>
      </c>
      <c r="AB61" s="416">
        <v>677.51134853393432</v>
      </c>
      <c r="AC61" s="416">
        <v>733.6323236921063</v>
      </c>
      <c r="AD61" s="416">
        <v>743.7646412566445</v>
      </c>
      <c r="AE61" s="416">
        <v>769.01741920202528</v>
      </c>
      <c r="AF61" s="416">
        <v>783.27807950124043</v>
      </c>
      <c r="AG61" s="416">
        <v>790.10874604411549</v>
      </c>
      <c r="AH61" s="416">
        <v>826.83389196955864</v>
      </c>
      <c r="AI61" s="416">
        <v>834.91711356459973</v>
      </c>
      <c r="AJ61" s="416">
        <v>859.42969328087531</v>
      </c>
      <c r="AK61" s="416">
        <v>895.96829542408784</v>
      </c>
      <c r="AL61" s="416">
        <v>924.56455566402076</v>
      </c>
      <c r="AM61" s="416">
        <v>943.51767593106638</v>
      </c>
      <c r="AN61" s="416">
        <v>957.75804452262037</v>
      </c>
      <c r="AO61" s="416">
        <v>983.1678461175045</v>
      </c>
      <c r="AP61" s="416">
        <v>1004.5469232767537</v>
      </c>
      <c r="AQ61" s="416">
        <v>1025.7373685174668</v>
      </c>
      <c r="AR61" s="416">
        <v>1051.411526956306</v>
      </c>
      <c r="AS61" s="416">
        <v>1169.5674790990147</v>
      </c>
      <c r="AT61" s="416">
        <v>1211.9592501015056</v>
      </c>
      <c r="AU61" s="416">
        <v>1413.4159847944302</v>
      </c>
      <c r="AV61" s="416">
        <v>1457.8433251727595</v>
      </c>
      <c r="AW61" s="416">
        <v>1572.421153321967</v>
      </c>
      <c r="AX61" s="416">
        <v>1619.8444476804575</v>
      </c>
      <c r="AY61" s="416">
        <v>1701.8537585672468</v>
      </c>
      <c r="AZ61" s="416">
        <v>1742.1466904533195</v>
      </c>
      <c r="BA61" s="416">
        <v>1798.6496141186756</v>
      </c>
      <c r="BB61" s="244">
        <v>1892.102749665883</v>
      </c>
    </row>
    <row r="62" spans="1:54" x14ac:dyDescent="0.25">
      <c r="A62" s="438"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25">
      <c r="A65" s="438"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25">
      <c r="A66" s="438"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25">
      <c r="A69" s="438"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25">
      <c r="A70" s="438"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25">
      <c r="A72" s="438"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25">
      <c r="A73" s="438"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25">
      <c r="A74" s="438"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25">
      <c r="A76" s="438"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25">
      <c r="A78" s="438"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Mapping'!$O$4:$O$86,MATCH(cer!B79,'Fuel Mapping'!$N$4:$N$86,0)))=0,"",INDEX('Fuel Mapping'!$O$4:$O$86,MATCH(cer!B79,'Fuel Mapping'!$N$4:$N$86,0)))</f>
        <v>Electricity</v>
      </c>
      <c r="B79" s="240" t="s">
        <v>29</v>
      </c>
      <c r="C79" s="415" t="s">
        <v>298</v>
      </c>
      <c r="D79" s="242">
        <v>2173.6103759018342</v>
      </c>
      <c r="E79" s="416">
        <v>2337.7406080047649</v>
      </c>
      <c r="F79" s="416">
        <v>2348.9109692190004</v>
      </c>
      <c r="G79" s="416">
        <v>2494.7771888030752</v>
      </c>
      <c r="H79" s="416">
        <v>2471.7169005569813</v>
      </c>
      <c r="I79" s="416">
        <v>2777.6834403420894</v>
      </c>
      <c r="J79" s="416">
        <v>2515.364777403493</v>
      </c>
      <c r="K79" s="416">
        <v>2550.989278740793</v>
      </c>
      <c r="L79" s="416">
        <v>2769.2935376825321</v>
      </c>
      <c r="M79" s="416">
        <v>2316.7103988083363</v>
      </c>
      <c r="N79" s="416">
        <v>2468.7008333636854</v>
      </c>
      <c r="O79" s="416">
        <v>2370.2524571032873</v>
      </c>
      <c r="P79" s="416">
        <v>2416.1019167006157</v>
      </c>
      <c r="Q79" s="416">
        <v>2351.0447661763615</v>
      </c>
      <c r="R79" s="416">
        <v>2356.0264311588621</v>
      </c>
      <c r="S79" s="416">
        <v>2252.1088877923557</v>
      </c>
      <c r="T79" s="416">
        <v>2210.2519001971928</v>
      </c>
      <c r="U79" s="416">
        <v>2177.626805663368</v>
      </c>
      <c r="V79" s="416">
        <v>2163.4985229901681</v>
      </c>
      <c r="W79" s="416">
        <v>2141.5930684921691</v>
      </c>
      <c r="X79" s="416">
        <v>2166.2567752581976</v>
      </c>
      <c r="Y79" s="416">
        <v>2166.5498994269374</v>
      </c>
      <c r="Z79" s="416">
        <v>2177.033510226212</v>
      </c>
      <c r="AA79" s="416">
        <v>2186.5078367012575</v>
      </c>
      <c r="AB79" s="416">
        <v>2213.3515416323062</v>
      </c>
      <c r="AC79" s="416">
        <v>2228.9971397292511</v>
      </c>
      <c r="AD79" s="416">
        <v>2260.3695636915031</v>
      </c>
      <c r="AE79" s="416">
        <v>2286.931319407739</v>
      </c>
      <c r="AF79" s="416">
        <v>2337.4411101229134</v>
      </c>
      <c r="AG79" s="416">
        <v>2359.7235631907911</v>
      </c>
      <c r="AH79" s="416">
        <v>2398.699801480906</v>
      </c>
      <c r="AI79" s="416">
        <v>2430.0773463521277</v>
      </c>
      <c r="AJ79" s="416">
        <v>2484.2209511923593</v>
      </c>
      <c r="AK79" s="416">
        <v>2551.2948773827588</v>
      </c>
      <c r="AL79" s="416">
        <v>2594.0901970811005</v>
      </c>
      <c r="AM79" s="416">
        <v>2630.8693375501675</v>
      </c>
      <c r="AN79" s="416">
        <v>2656.8847879408791</v>
      </c>
      <c r="AO79" s="416">
        <v>2700.7600711313407</v>
      </c>
      <c r="AP79" s="416">
        <v>2741.9771807027596</v>
      </c>
      <c r="AQ79" s="416">
        <v>2782.022115696946</v>
      </c>
      <c r="AR79" s="416">
        <v>2832.7778916834</v>
      </c>
      <c r="AS79" s="416">
        <v>2906.3947823835456</v>
      </c>
      <c r="AT79" s="416">
        <v>3003.6287632772805</v>
      </c>
      <c r="AU79" s="416">
        <v>3161.7685067961716</v>
      </c>
      <c r="AV79" s="416">
        <v>3263.8156082912383</v>
      </c>
      <c r="AW79" s="416">
        <v>3419.0705254304585</v>
      </c>
      <c r="AX79" s="416">
        <v>3494.8066644865989</v>
      </c>
      <c r="AY79" s="416">
        <v>3616.626755603806</v>
      </c>
      <c r="AZ79" s="416">
        <v>3812.1530333877836</v>
      </c>
      <c r="BA79" s="416">
        <v>3895.8246462533994</v>
      </c>
      <c r="BB79" s="244">
        <v>4052.6525985266057</v>
      </c>
    </row>
    <row r="80" spans="1:54" x14ac:dyDescent="0.25">
      <c r="A80" s="438" t="str">
        <f>IF((INDEX('Fuel Mapping'!$O$4:$O$86,MATCH(cer!B80,'Fuel Mapping'!$N$4:$N$86,0)))=0,"",INDEX('Fuel Mapping'!$O$4:$O$86,MATCH(cer!B80,'Fuel Mapping'!$N$4:$N$86,0)))</f>
        <v>Coal</v>
      </c>
      <c r="B80" s="240" t="s">
        <v>299</v>
      </c>
      <c r="C80" s="415">
        <v>7200</v>
      </c>
      <c r="D80" s="242">
        <v>0</v>
      </c>
      <c r="E80" s="416">
        <v>5.3768100000000008</v>
      </c>
      <c r="F80" s="416">
        <v>4.55457</v>
      </c>
      <c r="G80" s="416">
        <v>15.275630000000005</v>
      </c>
      <c r="H80" s="416">
        <v>18.276289999999999</v>
      </c>
      <c r="I80" s="416">
        <v>44.337115644790558</v>
      </c>
      <c r="J80" s="416">
        <v>46.1120709603886</v>
      </c>
      <c r="K80" s="416">
        <v>14.410502945279426</v>
      </c>
      <c r="L80" s="416">
        <v>29.418045079294139</v>
      </c>
      <c r="M80" s="416">
        <v>39.498640483458395</v>
      </c>
      <c r="N80" s="416">
        <v>74.074031533790702</v>
      </c>
      <c r="O80" s="416">
        <v>179.01361782040274</v>
      </c>
      <c r="P80" s="416">
        <v>296.52267435779771</v>
      </c>
      <c r="Q80" s="416">
        <v>324.49203079282768</v>
      </c>
      <c r="R80" s="416">
        <v>218.12606939398279</v>
      </c>
      <c r="S80" s="416">
        <v>366.94070395975882</v>
      </c>
      <c r="T80" s="416">
        <v>358.97108170092241</v>
      </c>
      <c r="U80" s="416">
        <v>352.76579803511555</v>
      </c>
      <c r="V80" s="416">
        <v>337.01705207075702</v>
      </c>
      <c r="W80" s="416">
        <v>325.16750887299548</v>
      </c>
      <c r="X80" s="416">
        <v>320.00376965161871</v>
      </c>
      <c r="Y80" s="416">
        <v>321.82909452274436</v>
      </c>
      <c r="Z80" s="416">
        <v>321.78854120285496</v>
      </c>
      <c r="AA80" s="416">
        <v>322.59738548416152</v>
      </c>
      <c r="AB80" s="416">
        <v>326.43384924034393</v>
      </c>
      <c r="AC80" s="416">
        <v>331.77019183917997</v>
      </c>
      <c r="AD80" s="416">
        <v>338.11152659755032</v>
      </c>
      <c r="AE80" s="416">
        <v>345.79377808172768</v>
      </c>
      <c r="AF80" s="416">
        <v>353.22616385100764</v>
      </c>
      <c r="AG80" s="416">
        <v>355.07644901229742</v>
      </c>
      <c r="AH80" s="416">
        <v>357.21194930545619</v>
      </c>
      <c r="AI80" s="416">
        <v>361.05784548060905</v>
      </c>
      <c r="AJ80" s="416">
        <v>370.67636887216042</v>
      </c>
      <c r="AK80" s="416">
        <v>396.58703248833137</v>
      </c>
      <c r="AL80" s="416">
        <v>406.852666132151</v>
      </c>
      <c r="AM80" s="416">
        <v>413.27679263697047</v>
      </c>
      <c r="AN80" s="416">
        <v>417.08569785706675</v>
      </c>
      <c r="AO80" s="416">
        <v>420.8905403830787</v>
      </c>
      <c r="AP80" s="416">
        <v>422.48147864849074</v>
      </c>
      <c r="AQ80" s="416">
        <v>425.49629077140446</v>
      </c>
      <c r="AR80" s="416">
        <v>428.55992932087014</v>
      </c>
      <c r="AS80" s="416">
        <v>434.47202460939599</v>
      </c>
      <c r="AT80" s="416">
        <v>440.66042502340008</v>
      </c>
      <c r="AU80" s="416">
        <v>444.69010027677086</v>
      </c>
      <c r="AV80" s="416">
        <v>445.74022743498227</v>
      </c>
      <c r="AW80" s="416">
        <v>444.08088888573678</v>
      </c>
      <c r="AX80" s="416">
        <v>447.29630442286646</v>
      </c>
      <c r="AY80" s="416">
        <v>446.16340125833563</v>
      </c>
      <c r="AZ80" s="416">
        <v>447.10906702361706</v>
      </c>
      <c r="BA80" s="416">
        <v>443.68541979003555</v>
      </c>
      <c r="BB80" s="244">
        <v>442.01995981544457</v>
      </c>
    </row>
    <row r="81" spans="1:54" x14ac:dyDescent="0.25">
      <c r="A81" s="438"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25">
      <c r="A82" s="438"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25">
      <c r="A83" s="438" t="str">
        <f>IF((INDEX('Fuel Mapping'!$O$4:$O$86,MATCH(cer!B83,'Fuel Mapping'!$N$4:$N$86,0)))=0,"",INDEX('Fuel Mapping'!$O$4:$O$86,MATCH(cer!B83,'Fuel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25">
      <c r="A3" s="438" t="str">
        <f>IF((INDEX('Fuel Mapping'!$O$4:$O$86,MATCH(cpi!B3,'Fuel Mapping'!$N$4:$N$86,0)))=0,"",INDEX('Fuel Mapping'!$O$4:$O$86,MATCH(cpi!B3,'Fuel Mapping'!$N$4:$N$86,0)))</f>
        <v>Coal</v>
      </c>
      <c r="B3" s="240" t="s">
        <v>154</v>
      </c>
      <c r="C3" s="415" t="s">
        <v>155</v>
      </c>
      <c r="D3" s="242">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416">
        <v>0</v>
      </c>
      <c r="BB3" s="244">
        <v>0</v>
      </c>
    </row>
    <row r="4" spans="1:54" x14ac:dyDescent="0.25">
      <c r="A4" s="438"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25">
      <c r="A5" s="438"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25">
      <c r="A6" s="438"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25">
      <c r="A9" s="438"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25">
      <c r="A16" s="438"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25">
      <c r="A17" s="438"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Mapping'!$O$4:$O$86,MATCH(cpi!B21,'Fuel Mapping'!$N$4:$N$86,0)))=0,"",INDEX('Fuel Mapping'!$O$4:$O$86,MATCH(cpi!B21,'Fuel Mapping'!$N$4:$N$86,0)))</f>
        <v/>
      </c>
      <c r="B21" s="240" t="s">
        <v>189</v>
      </c>
      <c r="C21" s="415" t="s">
        <v>190</v>
      </c>
      <c r="D21" s="242">
        <v>1.9824206140719804</v>
      </c>
      <c r="E21" s="416">
        <v>4.0000100000000005</v>
      </c>
      <c r="F21" s="416">
        <v>3.0002399999999989</v>
      </c>
      <c r="G21" s="416">
        <v>6.0062799999999994</v>
      </c>
      <c r="H21" s="416">
        <v>7.0900000000000007</v>
      </c>
      <c r="I21" s="416">
        <v>3.0572420521146291</v>
      </c>
      <c r="J21" s="416">
        <v>0.99999000000000016</v>
      </c>
      <c r="K21" s="416">
        <v>2.1</v>
      </c>
      <c r="L21" s="416">
        <v>1.0002799999999998</v>
      </c>
      <c r="M21" s="416">
        <v>2.1000000000000005</v>
      </c>
      <c r="N21" s="416">
        <v>1.0270364496798519</v>
      </c>
      <c r="O21" s="416">
        <v>1.0270368276362465</v>
      </c>
      <c r="P21" s="416">
        <v>1.0270394712152615</v>
      </c>
      <c r="Q21" s="416">
        <v>1.0270377737325105</v>
      </c>
      <c r="R21" s="416">
        <v>1.0270375023988036</v>
      </c>
      <c r="S21" s="416">
        <v>1.0271043242014055</v>
      </c>
      <c r="T21" s="416">
        <v>1.0771624336380445</v>
      </c>
      <c r="U21" s="416">
        <v>1.1129228119069114</v>
      </c>
      <c r="V21" s="416">
        <v>1.125819262154671</v>
      </c>
      <c r="W21" s="416">
        <v>1.1401315033355921</v>
      </c>
      <c r="X21" s="416">
        <v>1.1696153184356908</v>
      </c>
      <c r="Y21" s="416">
        <v>1.1898669510941706</v>
      </c>
      <c r="Z21" s="416">
        <v>1.2214406850139379</v>
      </c>
      <c r="AA21" s="416">
        <v>1.2371877383290375</v>
      </c>
      <c r="AB21" s="416">
        <v>1.2488374668086204</v>
      </c>
      <c r="AC21" s="416">
        <v>1.2619437288468118</v>
      </c>
      <c r="AD21" s="416">
        <v>1.2922311507864619</v>
      </c>
      <c r="AE21" s="416">
        <v>1.3178233716339596</v>
      </c>
      <c r="AF21" s="416">
        <v>1.3409631353955502</v>
      </c>
      <c r="AG21" s="416">
        <v>1.3619267337880654</v>
      </c>
      <c r="AH21" s="416">
        <v>1.3911074906128007</v>
      </c>
      <c r="AI21" s="416">
        <v>1.4127208075702087</v>
      </c>
      <c r="AJ21" s="416">
        <v>1.4247356738691528</v>
      </c>
      <c r="AK21" s="416">
        <v>1.4471743996149555</v>
      </c>
      <c r="AL21" s="416">
        <v>1.4651218017656182</v>
      </c>
      <c r="AM21" s="416">
        <v>1.4850782714306074</v>
      </c>
      <c r="AN21" s="416">
        <v>1.5000654144292631</v>
      </c>
      <c r="AO21" s="416">
        <v>1.5154044990541615</v>
      </c>
      <c r="AP21" s="416">
        <v>1.526336785462836</v>
      </c>
      <c r="AQ21" s="416">
        <v>1.5333642706098858</v>
      </c>
      <c r="AR21" s="416">
        <v>1.5424512801993453</v>
      </c>
      <c r="AS21" s="416">
        <v>1.5524087050757236</v>
      </c>
      <c r="AT21" s="416">
        <v>1.5618285831135803</v>
      </c>
      <c r="AU21" s="416">
        <v>1.568992160153267</v>
      </c>
      <c r="AV21" s="416">
        <v>1.5748853844192299</v>
      </c>
      <c r="AW21" s="416">
        <v>1.5797228020609804</v>
      </c>
      <c r="AX21" s="416">
        <v>1.5828310874865468</v>
      </c>
      <c r="AY21" s="416">
        <v>1.5807035675528416</v>
      </c>
      <c r="AZ21" s="416">
        <v>1.5760329020000463</v>
      </c>
      <c r="BA21" s="416">
        <v>1.5716320888392112</v>
      </c>
      <c r="BB21" s="244">
        <v>1.5667212026062525</v>
      </c>
    </row>
    <row r="22" spans="1:54" x14ac:dyDescent="0.25">
      <c r="A22" s="438"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25">
      <c r="A31" s="438"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25">
      <c r="A35" s="438"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25">
      <c r="A44" s="438"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25">
      <c r="A45" s="438"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Mapping'!$O$4:$O$86,MATCH(cpi!B52,'Fuel Mapping'!$N$4:$N$86,0)))=0,"",INDEX('Fuel Mapping'!$O$4:$O$86,MATCH(cpi!B52,'Fuel Mapping'!$N$4:$N$86,0)))</f>
        <v/>
      </c>
      <c r="B52" s="240" t="s">
        <v>108</v>
      </c>
      <c r="C52" s="415" t="s">
        <v>249</v>
      </c>
      <c r="D52" s="242">
        <v>435.46410916950077</v>
      </c>
      <c r="E52" s="416">
        <v>1125.7679099999998</v>
      </c>
      <c r="F52" s="416">
        <v>906.02689999999984</v>
      </c>
      <c r="G52" s="416">
        <v>1818.1511499999999</v>
      </c>
      <c r="H52" s="416">
        <v>2069.0996799999998</v>
      </c>
      <c r="I52" s="416">
        <v>2063.0465566746479</v>
      </c>
      <c r="J52" s="416">
        <v>1888.00594</v>
      </c>
      <c r="K52" s="416">
        <v>1906.63059</v>
      </c>
      <c r="L52" s="416">
        <v>1969.40897</v>
      </c>
      <c r="M52" s="416">
        <v>1474.8394500000002</v>
      </c>
      <c r="N52" s="416">
        <v>1527.5336576531768</v>
      </c>
      <c r="O52" s="416">
        <v>1765.1565153515883</v>
      </c>
      <c r="P52" s="416">
        <v>1476.3804957873331</v>
      </c>
      <c r="Q52" s="416">
        <v>1671.5112544263634</v>
      </c>
      <c r="R52" s="416">
        <v>1445.2883935414966</v>
      </c>
      <c r="S52" s="416">
        <v>1410.8966040637818</v>
      </c>
      <c r="T52" s="416">
        <v>1440.5264834783338</v>
      </c>
      <c r="U52" s="416">
        <v>1469.1894795988292</v>
      </c>
      <c r="V52" s="416">
        <v>1460.1129818654917</v>
      </c>
      <c r="W52" s="416">
        <v>1453.0752173335043</v>
      </c>
      <c r="X52" s="416">
        <v>1455.2291963728571</v>
      </c>
      <c r="Y52" s="416">
        <v>1464.5397135243779</v>
      </c>
      <c r="Z52" s="416">
        <v>1475.8200914053298</v>
      </c>
      <c r="AA52" s="416">
        <v>1482.8971092618326</v>
      </c>
      <c r="AB52" s="416">
        <v>1486.552804475836</v>
      </c>
      <c r="AC52" s="416">
        <v>1492.8900828993999</v>
      </c>
      <c r="AD52" s="416">
        <v>1511.1786350907555</v>
      </c>
      <c r="AE52" s="416">
        <v>1532.6912347299988</v>
      </c>
      <c r="AF52" s="416">
        <v>1547.0713053167763</v>
      </c>
      <c r="AG52" s="416">
        <v>1561.3314230017331</v>
      </c>
      <c r="AH52" s="416">
        <v>1579.4388814787355</v>
      </c>
      <c r="AI52" s="416">
        <v>1593.3063209719351</v>
      </c>
      <c r="AJ52" s="416">
        <v>1598.3324323245893</v>
      </c>
      <c r="AK52" s="416">
        <v>1606.3666606849879</v>
      </c>
      <c r="AL52" s="416">
        <v>1610.2225652063159</v>
      </c>
      <c r="AM52" s="416">
        <v>1613.1940718765916</v>
      </c>
      <c r="AN52" s="416">
        <v>1620.4222170830985</v>
      </c>
      <c r="AO52" s="416">
        <v>1623.9797704358471</v>
      </c>
      <c r="AP52" s="416">
        <v>1626.5086710520438</v>
      </c>
      <c r="AQ52" s="416">
        <v>1627.2598450090529</v>
      </c>
      <c r="AR52" s="416">
        <v>1629.029030854673</v>
      </c>
      <c r="AS52" s="416">
        <v>1633.4538565404771</v>
      </c>
      <c r="AT52" s="416">
        <v>1634.9495770700512</v>
      </c>
      <c r="AU52" s="416">
        <v>1635.1904966763709</v>
      </c>
      <c r="AV52" s="416">
        <v>1635.0438372795174</v>
      </c>
      <c r="AW52" s="416">
        <v>1634.6829893461661</v>
      </c>
      <c r="AX52" s="416">
        <v>1633.9720849684115</v>
      </c>
      <c r="AY52" s="416">
        <v>1627.1965654821954</v>
      </c>
      <c r="AZ52" s="416">
        <v>1623.6181377255268</v>
      </c>
      <c r="BA52" s="416">
        <v>1615.4499640975355</v>
      </c>
      <c r="BB52" s="244">
        <v>1608.0710464633783</v>
      </c>
    </row>
    <row r="53" spans="1:54" x14ac:dyDescent="0.25">
      <c r="A53" s="438"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25">
      <c r="A54" s="438"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Mapping'!$O$4:$O$86,MATCH(cpi!B59,'Fuel Mapping'!$N$4:$N$86,0)))=0,"",INDEX('Fuel Mapping'!$O$4:$O$86,MATCH(cpi!B59,'Fuel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Mapping'!$O$4:$O$86,MATCH(cpi!B60,'Fuel Mapping'!$N$4:$N$86,0)))=0,"",INDEX('Fuel Mapping'!$O$4:$O$86,MATCH(cpi!B60,'Fuel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Mapping'!$O$4:$O$86,MATCH(cpi!B61,'Fuel Mapping'!$N$4:$N$86,0)))=0,"",INDEX('Fuel Mapping'!$O$4:$O$86,MATCH(cpi!B61,'Fuel Mapping'!$N$4:$N$86,0)))</f>
        <v/>
      </c>
      <c r="B61" s="240" t="s">
        <v>265</v>
      </c>
      <c r="C61" s="415" t="s">
        <v>266</v>
      </c>
      <c r="D61" s="242">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416">
        <v>0</v>
      </c>
      <c r="BB61" s="244">
        <v>0</v>
      </c>
    </row>
    <row r="62" spans="1:54" x14ac:dyDescent="0.25">
      <c r="A62" s="438"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Mapping'!$O$4:$O$86,MATCH(cpi!B79,'Fuel Mapping'!$N$4:$N$86,0)))=0,"",INDEX('Fuel Mapping'!$O$4:$O$86,MATCH(cpi!B79,'Fuel Mapping'!$N$4:$N$86,0)))</f>
        <v>Electricity</v>
      </c>
      <c r="B79" s="240" t="s">
        <v>29</v>
      </c>
      <c r="C79" s="415" t="s">
        <v>298</v>
      </c>
      <c r="D79" s="242">
        <v>98.296168291463076</v>
      </c>
      <c r="E79" s="416">
        <v>99.107729999999989</v>
      </c>
      <c r="F79" s="416">
        <v>98.742249999999999</v>
      </c>
      <c r="G79" s="416">
        <v>102.36033999999999</v>
      </c>
      <c r="H79" s="416">
        <v>106.42824000000002</v>
      </c>
      <c r="I79" s="416">
        <v>116.65389311160226</v>
      </c>
      <c r="J79" s="416">
        <v>115.38620999999998</v>
      </c>
      <c r="K79" s="416">
        <v>107.27432999999999</v>
      </c>
      <c r="L79" s="416">
        <v>105.39337999999996</v>
      </c>
      <c r="M79" s="416">
        <v>103.82029999999999</v>
      </c>
      <c r="N79" s="416">
        <v>104.32074534554373</v>
      </c>
      <c r="O79" s="416">
        <v>101.62547264416438</v>
      </c>
      <c r="P79" s="416">
        <v>99.016065682846033</v>
      </c>
      <c r="Q79" s="416">
        <v>97.807495279472008</v>
      </c>
      <c r="R79" s="416">
        <v>95.349927963157057</v>
      </c>
      <c r="S79" s="416">
        <v>94.564853591495577</v>
      </c>
      <c r="T79" s="416">
        <v>95.926646041303854</v>
      </c>
      <c r="U79" s="416">
        <v>97.228035699242966</v>
      </c>
      <c r="V79" s="416">
        <v>96.368551504927439</v>
      </c>
      <c r="W79" s="416">
        <v>94.67071208665908</v>
      </c>
      <c r="X79" s="416">
        <v>94.632818357443213</v>
      </c>
      <c r="Y79" s="416">
        <v>95.201880889313898</v>
      </c>
      <c r="Z79" s="416">
        <v>96.013918952222198</v>
      </c>
      <c r="AA79" s="416">
        <v>97.061185122124513</v>
      </c>
      <c r="AB79" s="416">
        <v>96.759040099744027</v>
      </c>
      <c r="AC79" s="416">
        <v>96.776086209532437</v>
      </c>
      <c r="AD79" s="416">
        <v>97.434789318440494</v>
      </c>
      <c r="AE79" s="416">
        <v>98.965505681151228</v>
      </c>
      <c r="AF79" s="416">
        <v>99.614573312095104</v>
      </c>
      <c r="AG79" s="416">
        <v>100.22003629134767</v>
      </c>
      <c r="AH79" s="416">
        <v>101.16379444140378</v>
      </c>
      <c r="AI79" s="416">
        <v>101.86432650298315</v>
      </c>
      <c r="AJ79" s="416">
        <v>102.0575760160211</v>
      </c>
      <c r="AK79" s="416">
        <v>102.5504226266208</v>
      </c>
      <c r="AL79" s="416">
        <v>102.70637149734357</v>
      </c>
      <c r="AM79" s="416">
        <v>102.83831866982932</v>
      </c>
      <c r="AN79" s="416">
        <v>103.10682368144923</v>
      </c>
      <c r="AO79" s="416">
        <v>103.17829618925974</v>
      </c>
      <c r="AP79" s="416">
        <v>103.20649615537262</v>
      </c>
      <c r="AQ79" s="416">
        <v>103.13895523127734</v>
      </c>
      <c r="AR79" s="416">
        <v>103.20367847253883</v>
      </c>
      <c r="AS79" s="416">
        <v>103.37213382582742</v>
      </c>
      <c r="AT79" s="416">
        <v>103.38166093179714</v>
      </c>
      <c r="AU79" s="416">
        <v>103.30663153408931</v>
      </c>
      <c r="AV79" s="416">
        <v>103.24684339258761</v>
      </c>
      <c r="AW79" s="416">
        <v>103.10595769161132</v>
      </c>
      <c r="AX79" s="416">
        <v>102.97644291030763</v>
      </c>
      <c r="AY79" s="416">
        <v>102.5322037312657</v>
      </c>
      <c r="AZ79" s="416">
        <v>102.19701397648602</v>
      </c>
      <c r="BA79" s="416">
        <v>101.76054298882093</v>
      </c>
      <c r="BB79" s="244">
        <v>101.3032350708896</v>
      </c>
    </row>
    <row r="80" spans="1:54" x14ac:dyDescent="0.25">
      <c r="A80" s="438" t="str">
        <f>IF((INDEX('Fuel Mapping'!$O$4:$O$86,MATCH(cpi!B80,'Fuel Mapping'!$N$4:$N$86,0)))=0,"",INDEX('Fuel Mapping'!$O$4:$O$86,MATCH(cpi!B80,'Fuel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Mapping'!$O$4:$O$86,MATCH(cpi!B83,'Fuel Mapping'!$N$4:$N$86,0)))=0,"",INDEX('Fuel Mapping'!$O$4:$O$86,MATCH(cpi!B83,'Fuel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3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3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3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3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3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3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3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3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3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3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3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3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3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3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3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3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3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3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3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3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3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3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3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3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3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3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3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3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3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3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3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3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3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3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3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3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3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3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3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3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3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3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3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3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3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3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3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3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3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3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3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3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3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3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3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3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3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3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3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3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3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3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3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3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3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3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3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3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3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3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3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3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3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3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3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3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3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3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3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3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3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3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3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3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3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3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3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3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3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3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3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3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3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3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3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3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3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3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3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3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3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3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3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3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3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3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3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3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3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3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3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3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3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3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3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3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3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3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3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3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3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3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3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3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3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3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3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3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3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3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3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3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3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3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3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3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3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3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3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3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3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3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3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3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3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3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3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3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3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3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3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3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3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3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3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3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3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3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3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3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3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3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3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3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3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3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3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3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3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3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3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3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3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3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3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3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3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3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3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3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3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3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3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3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3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3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3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3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3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3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3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3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3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3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3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3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3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3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3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3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3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3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3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3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3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3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3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3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3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3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3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3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3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3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3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3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3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3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3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3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3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3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3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3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3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3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3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3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3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3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3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3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3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3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3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3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3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3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3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3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3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3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3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3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3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3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3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3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3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3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3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3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3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3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3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3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3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3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3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3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3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3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3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3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3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3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3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3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3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3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3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3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3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3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3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3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3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3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3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3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3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3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3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3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3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3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3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3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3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3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3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3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3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3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3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3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3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3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3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3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3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3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3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3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3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3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3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3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3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3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3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3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3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3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3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3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3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3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3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3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3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3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3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3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3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3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3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3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3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3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3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3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3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3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3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3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3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3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3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3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3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3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3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3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3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3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3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3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3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3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35"/>
    <row r="148" spans="1:52" ht="12" hidden="1" customHeight="1" x14ac:dyDescent="0.3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3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3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3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3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3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3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3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3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3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3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3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3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35"/>
    <row r="162" spans="1:52" ht="12" hidden="1" customHeight="1" x14ac:dyDescent="0.3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3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3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3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3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3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3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3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3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3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3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3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3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3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3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3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3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3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3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3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3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3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3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3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3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3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3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3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3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3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3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3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3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3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3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3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3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3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3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3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3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3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3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3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3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3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3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3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3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3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3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3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3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3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3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FC89-83D3-499C-8146-DAA2768908C7}">
  <sheetPr>
    <tabColor theme="8" tint="0.59999389629810485"/>
    <pageSetUpPr fitToPage="1"/>
  </sheetPr>
  <dimension ref="A1:BA85"/>
  <sheetViews>
    <sheetView showGridLines="0" workbookViewId="0">
      <pane xSplit="2" ySplit="1" topLeftCell="G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1077</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52019.433144393792</v>
      </c>
      <c r="D2" s="238">
        <v>49138.122139999985</v>
      </c>
      <c r="E2" s="238">
        <v>46643.68212999995</v>
      </c>
      <c r="F2" s="238">
        <v>47856.140400000004</v>
      </c>
      <c r="G2" s="238">
        <v>48121.857240000012</v>
      </c>
      <c r="H2" s="238">
        <v>46110.442507036532</v>
      </c>
      <c r="I2" s="238">
        <v>49223.523100000042</v>
      </c>
      <c r="J2" s="238">
        <v>49420.50584999998</v>
      </c>
      <c r="K2" s="238">
        <v>47419.942190000009</v>
      </c>
      <c r="L2" s="238">
        <v>34941.273449999971</v>
      </c>
      <c r="M2" s="238">
        <v>42304.297879732469</v>
      </c>
      <c r="N2" s="238">
        <v>41836.293316255462</v>
      </c>
      <c r="O2" s="238">
        <v>40234.404062039837</v>
      </c>
      <c r="P2" s="238">
        <v>39276.466474297195</v>
      </c>
      <c r="Q2" s="238">
        <v>38798.002541326896</v>
      </c>
      <c r="R2" s="238">
        <v>37766.719014627241</v>
      </c>
      <c r="S2" s="238">
        <v>34925.125992666137</v>
      </c>
      <c r="T2" s="238">
        <v>35674.869725545592</v>
      </c>
      <c r="U2" s="238">
        <v>33423.60650813672</v>
      </c>
      <c r="V2" s="238">
        <v>32743.43358484561</v>
      </c>
      <c r="W2" s="238">
        <v>31986.191371282981</v>
      </c>
      <c r="X2" s="238">
        <v>31629.836078122349</v>
      </c>
      <c r="Y2" s="238">
        <v>31074.104704236153</v>
      </c>
      <c r="Z2" s="238">
        <v>30424.661739790579</v>
      </c>
      <c r="AA2" s="238">
        <v>30007.374199118211</v>
      </c>
      <c r="AB2" s="238">
        <v>29788.005117613982</v>
      </c>
      <c r="AC2" s="238">
        <v>29713.383534174252</v>
      </c>
      <c r="AD2" s="238">
        <v>29669.625020212752</v>
      </c>
      <c r="AE2" s="238">
        <v>29630.79328897977</v>
      </c>
      <c r="AF2" s="238">
        <v>29444.527439984882</v>
      </c>
      <c r="AG2" s="238">
        <v>29088.212540448658</v>
      </c>
      <c r="AH2" s="238">
        <v>28897.131173257272</v>
      </c>
      <c r="AI2" s="238">
        <v>28511.578047293497</v>
      </c>
      <c r="AJ2" s="238">
        <v>27968.159841530007</v>
      </c>
      <c r="AK2" s="238">
        <v>27389.603145675163</v>
      </c>
      <c r="AL2" s="238">
        <v>26893.904100943633</v>
      </c>
      <c r="AM2" s="238">
        <v>26632.322230515849</v>
      </c>
      <c r="AN2" s="238">
        <v>26279.490098543418</v>
      </c>
      <c r="AO2" s="238">
        <v>25802.377566400261</v>
      </c>
      <c r="AP2" s="238">
        <v>25361.097233115401</v>
      </c>
      <c r="AQ2" s="238">
        <v>24877.039580491713</v>
      </c>
      <c r="AR2" s="238">
        <v>24538.637915045336</v>
      </c>
      <c r="AS2" s="238">
        <v>24121.445299831717</v>
      </c>
      <c r="AT2" s="238">
        <v>23599.268196368455</v>
      </c>
      <c r="AU2" s="238">
        <v>22838.751386333272</v>
      </c>
      <c r="AV2" s="238">
        <v>22352.162829866847</v>
      </c>
      <c r="AW2" s="238">
        <v>21740.121281051717</v>
      </c>
      <c r="AX2" s="238">
        <v>20584.467229022688</v>
      </c>
      <c r="AY2" s="238">
        <v>19887.60866670989</v>
      </c>
      <c r="AZ2" s="238">
        <v>18282.520348609371</v>
      </c>
      <c r="BA2" s="239">
        <v>16902.070987393556</v>
      </c>
    </row>
    <row r="3" spans="1:53" x14ac:dyDescent="0.25">
      <c r="A3" s="240" t="s">
        <v>154</v>
      </c>
      <c r="B3" s="415" t="s">
        <v>155</v>
      </c>
      <c r="C3" s="242">
        <v>51400.726879639951</v>
      </c>
      <c r="D3" s="416">
        <v>48524.60919999997</v>
      </c>
      <c r="E3" s="416">
        <v>46059.433079999952</v>
      </c>
      <c r="F3" s="416">
        <v>47316.539000000004</v>
      </c>
      <c r="G3" s="416">
        <v>47641.827300000012</v>
      </c>
      <c r="H3" s="416">
        <v>45617.238859535966</v>
      </c>
      <c r="I3" s="416">
        <v>48555.298510000044</v>
      </c>
      <c r="J3" s="416">
        <v>48793.753529999987</v>
      </c>
      <c r="K3" s="416">
        <v>46693.958140000002</v>
      </c>
      <c r="L3" s="416">
        <v>34297.186979999969</v>
      </c>
      <c r="M3" s="416">
        <v>41421.523932758544</v>
      </c>
      <c r="N3" s="416">
        <v>40925.144004650436</v>
      </c>
      <c r="O3" s="416">
        <v>39463.02747386293</v>
      </c>
      <c r="P3" s="416">
        <v>38515.598955037793</v>
      </c>
      <c r="Q3" s="416">
        <v>38162.959831678403</v>
      </c>
      <c r="R3" s="416">
        <v>37286.305023827575</v>
      </c>
      <c r="S3" s="416">
        <v>34510.663255436375</v>
      </c>
      <c r="T3" s="416">
        <v>35260.310906564227</v>
      </c>
      <c r="U3" s="416">
        <v>33036.962039604048</v>
      </c>
      <c r="V3" s="416">
        <v>32360.632778535746</v>
      </c>
      <c r="W3" s="416">
        <v>31607.82798181352</v>
      </c>
      <c r="X3" s="416">
        <v>31252.455036457992</v>
      </c>
      <c r="Y3" s="416">
        <v>30701.193802029873</v>
      </c>
      <c r="Z3" s="416">
        <v>30057.611576472555</v>
      </c>
      <c r="AA3" s="416">
        <v>29643.002587171992</v>
      </c>
      <c r="AB3" s="416">
        <v>29424.594436967534</v>
      </c>
      <c r="AC3" s="416">
        <v>29349.216604945497</v>
      </c>
      <c r="AD3" s="416">
        <v>29304.665991138838</v>
      </c>
      <c r="AE3" s="416">
        <v>29264.841853142203</v>
      </c>
      <c r="AF3" s="416">
        <v>29079.71244204371</v>
      </c>
      <c r="AG3" s="416">
        <v>28726.637666679471</v>
      </c>
      <c r="AH3" s="416">
        <v>28537.077923503584</v>
      </c>
      <c r="AI3" s="416">
        <v>28155.956511924956</v>
      </c>
      <c r="AJ3" s="416">
        <v>27618.794168562399</v>
      </c>
      <c r="AK3" s="416">
        <v>27047.120022304935</v>
      </c>
      <c r="AL3" s="416">
        <v>26557.01716187127</v>
      </c>
      <c r="AM3" s="416">
        <v>26298.166259721209</v>
      </c>
      <c r="AN3" s="416">
        <v>25949.111825273874</v>
      </c>
      <c r="AO3" s="416">
        <v>25477.45139571212</v>
      </c>
      <c r="AP3" s="416">
        <v>25041.054634187949</v>
      </c>
      <c r="AQ3" s="416">
        <v>24561.866004397034</v>
      </c>
      <c r="AR3" s="416">
        <v>24227.107440960335</v>
      </c>
      <c r="AS3" s="416">
        <v>23814.435922099059</v>
      </c>
      <c r="AT3" s="416">
        <v>23297.98351174347</v>
      </c>
      <c r="AU3" s="416">
        <v>22546.150755740782</v>
      </c>
      <c r="AV3" s="416">
        <v>22065.472496540337</v>
      </c>
      <c r="AW3" s="416">
        <v>21461.160241152622</v>
      </c>
      <c r="AX3" s="416">
        <v>20317.169565274602</v>
      </c>
      <c r="AY3" s="416">
        <v>19624.63539122208</v>
      </c>
      <c r="AZ3" s="416">
        <v>18050.909599247065</v>
      </c>
      <c r="BA3" s="244">
        <v>16683.606253530237</v>
      </c>
    </row>
    <row r="4" spans="1:53" x14ac:dyDescent="0.25">
      <c r="A4" s="245" t="s">
        <v>156</v>
      </c>
      <c r="B4" s="246" t="s">
        <v>157</v>
      </c>
      <c r="C4" s="247">
        <v>51373.856231195343</v>
      </c>
      <c r="D4" s="248">
        <v>48495.608379999976</v>
      </c>
      <c r="E4" s="248">
        <v>46026.63432999995</v>
      </c>
      <c r="F4" s="248">
        <v>47159.838950000005</v>
      </c>
      <c r="G4" s="248">
        <v>47468.428280000007</v>
      </c>
      <c r="H4" s="248">
        <v>45447.873586544294</v>
      </c>
      <c r="I4" s="248">
        <v>48367.399760000044</v>
      </c>
      <c r="J4" s="248">
        <v>48608.452299999983</v>
      </c>
      <c r="K4" s="248">
        <v>46513.557310000004</v>
      </c>
      <c r="L4" s="248">
        <v>34153.58658999997</v>
      </c>
      <c r="M4" s="248">
        <v>41263.598953075751</v>
      </c>
      <c r="N4" s="248">
        <v>40769.846320292534</v>
      </c>
      <c r="O4" s="248">
        <v>39311.336349524034</v>
      </c>
      <c r="P4" s="248">
        <v>38371.837144136392</v>
      </c>
      <c r="Q4" s="248">
        <v>37999.923708000599</v>
      </c>
      <c r="R4" s="248">
        <v>37143.761706140853</v>
      </c>
      <c r="S4" s="248">
        <v>34394.099239987161</v>
      </c>
      <c r="T4" s="248">
        <v>35143.465906538368</v>
      </c>
      <c r="U4" s="248">
        <v>32927.951071198637</v>
      </c>
      <c r="V4" s="248">
        <v>32252.676482306917</v>
      </c>
      <c r="W4" s="248">
        <v>31501.126242593949</v>
      </c>
      <c r="X4" s="248">
        <v>31146.038346664682</v>
      </c>
      <c r="Y4" s="248">
        <v>30596.084025999546</v>
      </c>
      <c r="Z4" s="248">
        <v>29954.184909889449</v>
      </c>
      <c r="AA4" s="248">
        <v>29540.38042810703</v>
      </c>
      <c r="AB4" s="248">
        <v>29322.310835923283</v>
      </c>
      <c r="AC4" s="248">
        <v>29246.806942985902</v>
      </c>
      <c r="AD4" s="248">
        <v>29202.132188868745</v>
      </c>
      <c r="AE4" s="248">
        <v>29162.126671917431</v>
      </c>
      <c r="AF4" s="248">
        <v>28977.417650984185</v>
      </c>
      <c r="AG4" s="248">
        <v>28625.340157349448</v>
      </c>
      <c r="AH4" s="248">
        <v>28436.29137597941</v>
      </c>
      <c r="AI4" s="248">
        <v>28056.52364508342</v>
      </c>
      <c r="AJ4" s="248">
        <v>27521.157795745643</v>
      </c>
      <c r="AK4" s="248">
        <v>26951.459084465514</v>
      </c>
      <c r="AL4" s="248">
        <v>26462.943200429727</v>
      </c>
      <c r="AM4" s="248">
        <v>26204.86599385535</v>
      </c>
      <c r="AN4" s="248">
        <v>25856.883755090043</v>
      </c>
      <c r="AO4" s="248">
        <v>25386.752754405177</v>
      </c>
      <c r="AP4" s="248">
        <v>24951.719919437433</v>
      </c>
      <c r="AQ4" s="248">
        <v>24473.894563979498</v>
      </c>
      <c r="AR4" s="248">
        <v>24140.152055667422</v>
      </c>
      <c r="AS4" s="248">
        <v>23728.74840435083</v>
      </c>
      <c r="AT4" s="248">
        <v>23213.895351648196</v>
      </c>
      <c r="AU4" s="248">
        <v>22464.501231446222</v>
      </c>
      <c r="AV4" s="248">
        <v>21985.473376931335</v>
      </c>
      <c r="AW4" s="248">
        <v>21383.335335628275</v>
      </c>
      <c r="AX4" s="248">
        <v>20242.731531160858</v>
      </c>
      <c r="AY4" s="248">
        <v>19551.4760885176</v>
      </c>
      <c r="AZ4" s="248">
        <v>17986.982179042716</v>
      </c>
      <c r="BA4" s="249">
        <v>16623.444235677012</v>
      </c>
    </row>
    <row r="5" spans="1:53" x14ac:dyDescent="0.25">
      <c r="A5" s="250" t="s">
        <v>158</v>
      </c>
      <c r="B5" s="251" t="s">
        <v>159</v>
      </c>
      <c r="C5" s="252">
        <v>51213.187563900115</v>
      </c>
      <c r="D5" s="253">
        <v>48383.91075999997</v>
      </c>
      <c r="E5" s="253">
        <v>45941.635329999954</v>
      </c>
      <c r="F5" s="253">
        <v>47059.140980000004</v>
      </c>
      <c r="G5" s="253">
        <v>47353.427570000007</v>
      </c>
      <c r="H5" s="253">
        <v>45325.34625353197</v>
      </c>
      <c r="I5" s="253">
        <v>48221.798970000047</v>
      </c>
      <c r="J5" s="253">
        <v>48460.751999999993</v>
      </c>
      <c r="K5" s="253">
        <v>46359.050510000008</v>
      </c>
      <c r="L5" s="253">
        <v>34067.885069999975</v>
      </c>
      <c r="M5" s="253">
        <v>41138.370782636688</v>
      </c>
      <c r="N5" s="253">
        <v>40620.089668526394</v>
      </c>
      <c r="O5" s="253">
        <v>39184.723968071186</v>
      </c>
      <c r="P5" s="253">
        <v>38263.612888959949</v>
      </c>
      <c r="Q5" s="253">
        <v>37890.318191714417</v>
      </c>
      <c r="R5" s="253">
        <v>37023.26456903341</v>
      </c>
      <c r="S5" s="253">
        <v>34281.456022203281</v>
      </c>
      <c r="T5" s="253">
        <v>35032.915040193482</v>
      </c>
      <c r="U5" s="253">
        <v>32822.504447915257</v>
      </c>
      <c r="V5" s="253">
        <v>32150.394729001047</v>
      </c>
      <c r="W5" s="253">
        <v>31402.942613069663</v>
      </c>
      <c r="X5" s="253">
        <v>31050.239787460592</v>
      </c>
      <c r="Y5" s="253">
        <v>30503.541948770751</v>
      </c>
      <c r="Z5" s="253">
        <v>29864.972179157932</v>
      </c>
      <c r="AA5" s="253">
        <v>29454.101789316122</v>
      </c>
      <c r="AB5" s="253">
        <v>29237.836501613787</v>
      </c>
      <c r="AC5" s="253">
        <v>29163.903846545607</v>
      </c>
      <c r="AD5" s="253">
        <v>29120.407590047776</v>
      </c>
      <c r="AE5" s="253">
        <v>29081.653671663702</v>
      </c>
      <c r="AF5" s="253">
        <v>28898.553400323246</v>
      </c>
      <c r="AG5" s="253">
        <v>28548.44287940874</v>
      </c>
      <c r="AH5" s="253">
        <v>28360.683630402291</v>
      </c>
      <c r="AI5" s="253">
        <v>27982.836381115176</v>
      </c>
      <c r="AJ5" s="253">
        <v>27449.662106166277</v>
      </c>
      <c r="AK5" s="253">
        <v>26882.254388136476</v>
      </c>
      <c r="AL5" s="253">
        <v>26395.750388948865</v>
      </c>
      <c r="AM5" s="253">
        <v>26139.07358294286</v>
      </c>
      <c r="AN5" s="253">
        <v>25792.632235348232</v>
      </c>
      <c r="AO5" s="253">
        <v>25324.22972259059</v>
      </c>
      <c r="AP5" s="253">
        <v>24890.848866099048</v>
      </c>
      <c r="AQ5" s="253">
        <v>24414.945794619849</v>
      </c>
      <c r="AR5" s="253">
        <v>24082.60684174734</v>
      </c>
      <c r="AS5" s="253">
        <v>23673.026533550197</v>
      </c>
      <c r="AT5" s="253">
        <v>23160.451928147584</v>
      </c>
      <c r="AU5" s="253">
        <v>22414.44274486247</v>
      </c>
      <c r="AV5" s="253">
        <v>21936.955117688914</v>
      </c>
      <c r="AW5" s="253">
        <v>21336.505156443371</v>
      </c>
      <c r="AX5" s="253">
        <v>20199.856672461494</v>
      </c>
      <c r="AY5" s="253">
        <v>19511.699208259695</v>
      </c>
      <c r="AZ5" s="253">
        <v>17951.46971714633</v>
      </c>
      <c r="BA5" s="254">
        <v>16591.351594480682</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51213.187563900115</v>
      </c>
      <c r="D7" s="258">
        <v>48383.91075999997</v>
      </c>
      <c r="E7" s="258">
        <v>45941.635329999954</v>
      </c>
      <c r="F7" s="258">
        <v>47059.140980000004</v>
      </c>
      <c r="G7" s="258">
        <v>47353.427570000007</v>
      </c>
      <c r="H7" s="258">
        <v>45325.34625353197</v>
      </c>
      <c r="I7" s="258">
        <v>48221.798970000047</v>
      </c>
      <c r="J7" s="258">
        <v>48460.751999999993</v>
      </c>
      <c r="K7" s="258">
        <v>46359.050510000008</v>
      </c>
      <c r="L7" s="258">
        <v>34067.885069999975</v>
      </c>
      <c r="M7" s="258">
        <v>41138.370782636688</v>
      </c>
      <c r="N7" s="258">
        <v>40620.089668526394</v>
      </c>
      <c r="O7" s="258">
        <v>39184.723968071186</v>
      </c>
      <c r="P7" s="258">
        <v>38263.612888959949</v>
      </c>
      <c r="Q7" s="258">
        <v>37890.318191714417</v>
      </c>
      <c r="R7" s="258">
        <v>37023.26456903341</v>
      </c>
      <c r="S7" s="258">
        <v>34281.456022203281</v>
      </c>
      <c r="T7" s="258">
        <v>35032.915040193482</v>
      </c>
      <c r="U7" s="258">
        <v>32822.504447915257</v>
      </c>
      <c r="V7" s="258">
        <v>32150.394729001047</v>
      </c>
      <c r="W7" s="258">
        <v>31402.942613069663</v>
      </c>
      <c r="X7" s="258">
        <v>31050.239787460592</v>
      </c>
      <c r="Y7" s="258">
        <v>30503.541948770751</v>
      </c>
      <c r="Z7" s="258">
        <v>29864.972179157932</v>
      </c>
      <c r="AA7" s="258">
        <v>29454.101789316122</v>
      </c>
      <c r="AB7" s="258">
        <v>29237.836501613787</v>
      </c>
      <c r="AC7" s="258">
        <v>29163.903846545607</v>
      </c>
      <c r="AD7" s="258">
        <v>29120.407590047776</v>
      </c>
      <c r="AE7" s="258">
        <v>29081.653671663702</v>
      </c>
      <c r="AF7" s="258">
        <v>28898.553400323246</v>
      </c>
      <c r="AG7" s="258">
        <v>28548.44287940874</v>
      </c>
      <c r="AH7" s="258">
        <v>28360.683630402291</v>
      </c>
      <c r="AI7" s="258">
        <v>27982.836381115176</v>
      </c>
      <c r="AJ7" s="258">
        <v>27449.662106166277</v>
      </c>
      <c r="AK7" s="258">
        <v>26882.254388136476</v>
      </c>
      <c r="AL7" s="258">
        <v>26395.750388948865</v>
      </c>
      <c r="AM7" s="258">
        <v>26139.07358294286</v>
      </c>
      <c r="AN7" s="258">
        <v>25792.632235348232</v>
      </c>
      <c r="AO7" s="258">
        <v>25324.22972259059</v>
      </c>
      <c r="AP7" s="258">
        <v>24890.848866099048</v>
      </c>
      <c r="AQ7" s="258">
        <v>24414.945794619849</v>
      </c>
      <c r="AR7" s="258">
        <v>24082.60684174734</v>
      </c>
      <c r="AS7" s="258">
        <v>23673.026533550197</v>
      </c>
      <c r="AT7" s="258">
        <v>23160.451928147584</v>
      </c>
      <c r="AU7" s="258">
        <v>22414.44274486247</v>
      </c>
      <c r="AV7" s="258">
        <v>21936.955117688914</v>
      </c>
      <c r="AW7" s="258">
        <v>21336.505156443371</v>
      </c>
      <c r="AX7" s="258">
        <v>20199.856672461494</v>
      </c>
      <c r="AY7" s="258">
        <v>19511.699208259695</v>
      </c>
      <c r="AZ7" s="258">
        <v>17951.46971714633</v>
      </c>
      <c r="BA7" s="259">
        <v>16591.351594480682</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160.66866729523173</v>
      </c>
      <c r="D11" s="253">
        <v>111.69762000000026</v>
      </c>
      <c r="E11" s="253">
        <v>84.999000000000038</v>
      </c>
      <c r="F11" s="253">
        <v>100.69797000000003</v>
      </c>
      <c r="G11" s="253">
        <v>115.00071</v>
      </c>
      <c r="H11" s="253">
        <v>122.52733301231814</v>
      </c>
      <c r="I11" s="253">
        <v>145.60079000000002</v>
      </c>
      <c r="J11" s="253">
        <v>147.70030000000003</v>
      </c>
      <c r="K11" s="253">
        <v>154.50679999999997</v>
      </c>
      <c r="L11" s="253">
        <v>85.701520000000002</v>
      </c>
      <c r="M11" s="253">
        <v>125.22817043905737</v>
      </c>
      <c r="N11" s="253">
        <v>149.75665176613171</v>
      </c>
      <c r="O11" s="253">
        <v>126.61238145284227</v>
      </c>
      <c r="P11" s="253">
        <v>108.22425517643335</v>
      </c>
      <c r="Q11" s="253">
        <v>109.6055162861846</v>
      </c>
      <c r="R11" s="253">
        <v>120.49713710744074</v>
      </c>
      <c r="S11" s="253">
        <v>112.64321778387071</v>
      </c>
      <c r="T11" s="253">
        <v>110.55086634489346</v>
      </c>
      <c r="U11" s="253">
        <v>105.44662328337105</v>
      </c>
      <c r="V11" s="253">
        <v>102.28175330587311</v>
      </c>
      <c r="W11" s="253">
        <v>98.183629524283262</v>
      </c>
      <c r="X11" s="253">
        <v>95.798559204084739</v>
      </c>
      <c r="Y11" s="253">
        <v>92.54207722879724</v>
      </c>
      <c r="Z11" s="253">
        <v>89.212730731520139</v>
      </c>
      <c r="AA11" s="253">
        <v>86.278638790910719</v>
      </c>
      <c r="AB11" s="253">
        <v>84.474334309488867</v>
      </c>
      <c r="AC11" s="253">
        <v>82.90309644029486</v>
      </c>
      <c r="AD11" s="253">
        <v>81.724598820973995</v>
      </c>
      <c r="AE11" s="253">
        <v>80.473000253719292</v>
      </c>
      <c r="AF11" s="253">
        <v>78.864250660943668</v>
      </c>
      <c r="AG11" s="253">
        <v>76.897277940709955</v>
      </c>
      <c r="AH11" s="253">
        <v>75.607745577117271</v>
      </c>
      <c r="AI11" s="253">
        <v>73.687263968241439</v>
      </c>
      <c r="AJ11" s="253">
        <v>71.495689579366072</v>
      </c>
      <c r="AK11" s="253">
        <v>69.204696329037859</v>
      </c>
      <c r="AL11" s="253">
        <v>67.192811480863156</v>
      </c>
      <c r="AM11" s="253">
        <v>65.7924109124898</v>
      </c>
      <c r="AN11" s="253">
        <v>64.251519741806277</v>
      </c>
      <c r="AO11" s="253">
        <v>62.523031814584762</v>
      </c>
      <c r="AP11" s="253">
        <v>60.871053338390453</v>
      </c>
      <c r="AQ11" s="253">
        <v>58.948769359649781</v>
      </c>
      <c r="AR11" s="253">
        <v>57.54521392008256</v>
      </c>
      <c r="AS11" s="253">
        <v>55.721870800635585</v>
      </c>
      <c r="AT11" s="253">
        <v>53.443423500612241</v>
      </c>
      <c r="AU11" s="253">
        <v>50.058486583751112</v>
      </c>
      <c r="AV11" s="253">
        <v>48.518259242417869</v>
      </c>
      <c r="AW11" s="253">
        <v>46.83017918490647</v>
      </c>
      <c r="AX11" s="253">
        <v>42.874858699363557</v>
      </c>
      <c r="AY11" s="253">
        <v>39.776880257904494</v>
      </c>
      <c r="AZ11" s="253">
        <v>35.512461896386448</v>
      </c>
      <c r="BA11" s="254">
        <v>32.092641196327577</v>
      </c>
    </row>
    <row r="12" spans="1:53" x14ac:dyDescent="0.25">
      <c r="A12" s="255" t="s">
        <v>171</v>
      </c>
      <c r="B12" s="256" t="s">
        <v>172</v>
      </c>
      <c r="C12" s="257">
        <v>160.66866729523173</v>
      </c>
      <c r="D12" s="258">
        <v>111.69762000000026</v>
      </c>
      <c r="E12" s="258">
        <v>84.999000000000038</v>
      </c>
      <c r="F12" s="258">
        <v>100.69797000000003</v>
      </c>
      <c r="G12" s="258">
        <v>115.00071</v>
      </c>
      <c r="H12" s="258">
        <v>122.52733301231814</v>
      </c>
      <c r="I12" s="258">
        <v>145.60079000000002</v>
      </c>
      <c r="J12" s="258">
        <v>147.70030000000003</v>
      </c>
      <c r="K12" s="258">
        <v>154.50679999999997</v>
      </c>
      <c r="L12" s="258">
        <v>85.701520000000002</v>
      </c>
      <c r="M12" s="258">
        <v>125.22817043905737</v>
      </c>
      <c r="N12" s="258">
        <v>149.75665176613171</v>
      </c>
      <c r="O12" s="258">
        <v>126.61238145284227</v>
      </c>
      <c r="P12" s="258">
        <v>108.22425517643335</v>
      </c>
      <c r="Q12" s="258">
        <v>109.6055162861846</v>
      </c>
      <c r="R12" s="258">
        <v>120.49713710744074</v>
      </c>
      <c r="S12" s="258">
        <v>112.64321778387071</v>
      </c>
      <c r="T12" s="258">
        <v>110.55086634489346</v>
      </c>
      <c r="U12" s="258">
        <v>105.44662328337105</v>
      </c>
      <c r="V12" s="258">
        <v>102.28175330587311</v>
      </c>
      <c r="W12" s="258">
        <v>98.183629524283262</v>
      </c>
      <c r="X12" s="258">
        <v>95.798559204084739</v>
      </c>
      <c r="Y12" s="258">
        <v>92.54207722879724</v>
      </c>
      <c r="Z12" s="258">
        <v>89.212730731520139</v>
      </c>
      <c r="AA12" s="258">
        <v>86.278638790910719</v>
      </c>
      <c r="AB12" s="258">
        <v>84.474334309488867</v>
      </c>
      <c r="AC12" s="258">
        <v>82.90309644029486</v>
      </c>
      <c r="AD12" s="258">
        <v>81.724598820973995</v>
      </c>
      <c r="AE12" s="258">
        <v>80.473000253719292</v>
      </c>
      <c r="AF12" s="258">
        <v>78.864250660943668</v>
      </c>
      <c r="AG12" s="258">
        <v>76.897277940709955</v>
      </c>
      <c r="AH12" s="258">
        <v>75.607745577117271</v>
      </c>
      <c r="AI12" s="258">
        <v>73.687263968241439</v>
      </c>
      <c r="AJ12" s="258">
        <v>71.495689579366072</v>
      </c>
      <c r="AK12" s="258">
        <v>69.204696329037859</v>
      </c>
      <c r="AL12" s="258">
        <v>67.192811480863156</v>
      </c>
      <c r="AM12" s="258">
        <v>65.7924109124898</v>
      </c>
      <c r="AN12" s="258">
        <v>64.251519741806277</v>
      </c>
      <c r="AO12" s="258">
        <v>62.523031814584762</v>
      </c>
      <c r="AP12" s="258">
        <v>60.871053338390453</v>
      </c>
      <c r="AQ12" s="258">
        <v>58.948769359649781</v>
      </c>
      <c r="AR12" s="258">
        <v>57.54521392008256</v>
      </c>
      <c r="AS12" s="258">
        <v>55.721870800635585</v>
      </c>
      <c r="AT12" s="258">
        <v>53.443423500612241</v>
      </c>
      <c r="AU12" s="258">
        <v>50.058486583751112</v>
      </c>
      <c r="AV12" s="258">
        <v>48.518259242417869</v>
      </c>
      <c r="AW12" s="258">
        <v>46.83017918490647</v>
      </c>
      <c r="AX12" s="258">
        <v>42.874858699363557</v>
      </c>
      <c r="AY12" s="258">
        <v>39.776880257904494</v>
      </c>
      <c r="AZ12" s="258">
        <v>35.512461896386448</v>
      </c>
      <c r="BA12" s="259">
        <v>32.092641196327577</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125.20004999999999</v>
      </c>
      <c r="G15" s="248">
        <v>135.49996999999999</v>
      </c>
      <c r="H15" s="248">
        <v>129.04836058964062</v>
      </c>
      <c r="I15" s="248">
        <v>144.9</v>
      </c>
      <c r="J15" s="248">
        <v>139.29995</v>
      </c>
      <c r="K15" s="248">
        <v>140.59970999999996</v>
      </c>
      <c r="L15" s="248">
        <v>124.39973000000002</v>
      </c>
      <c r="M15" s="248">
        <v>136.3810985046243</v>
      </c>
      <c r="N15" s="248">
        <v>134.90016374067147</v>
      </c>
      <c r="O15" s="248">
        <v>130.76823150061199</v>
      </c>
      <c r="P15" s="248">
        <v>122.2177925079655</v>
      </c>
      <c r="Q15" s="248">
        <v>135.97488358990458</v>
      </c>
      <c r="R15" s="248">
        <v>133.27602653410111</v>
      </c>
      <c r="S15" s="248">
        <v>116.5640154492169</v>
      </c>
      <c r="T15" s="248">
        <v>116.84500002585969</v>
      </c>
      <c r="U15" s="248">
        <v>109.01096840542264</v>
      </c>
      <c r="V15" s="248">
        <v>107.95629622882574</v>
      </c>
      <c r="W15" s="248">
        <v>106.70173921956905</v>
      </c>
      <c r="X15" s="248">
        <v>106.41668979330942</v>
      </c>
      <c r="Y15" s="248">
        <v>105.10977603032357</v>
      </c>
      <c r="Z15" s="248">
        <v>103.42666658310556</v>
      </c>
      <c r="AA15" s="248">
        <v>102.62215906496517</v>
      </c>
      <c r="AB15" s="248">
        <v>102.28360104425792</v>
      </c>
      <c r="AC15" s="248">
        <v>102.40966195960608</v>
      </c>
      <c r="AD15" s="248">
        <v>102.53380227008815</v>
      </c>
      <c r="AE15" s="248">
        <v>102.7151812247801</v>
      </c>
      <c r="AF15" s="248">
        <v>102.29479105952095</v>
      </c>
      <c r="AG15" s="248">
        <v>101.29750933002657</v>
      </c>
      <c r="AH15" s="248">
        <v>100.78654752417481</v>
      </c>
      <c r="AI15" s="248">
        <v>99.432866841533965</v>
      </c>
      <c r="AJ15" s="248">
        <v>97.636372816757557</v>
      </c>
      <c r="AK15" s="248">
        <v>95.660937839420029</v>
      </c>
      <c r="AL15" s="248">
        <v>94.073961441544114</v>
      </c>
      <c r="AM15" s="248">
        <v>93.300265865858563</v>
      </c>
      <c r="AN15" s="248">
        <v>92.228070183834248</v>
      </c>
      <c r="AO15" s="248">
        <v>90.698641306938626</v>
      </c>
      <c r="AP15" s="248">
        <v>89.334714750512063</v>
      </c>
      <c r="AQ15" s="248">
        <v>87.971440417538318</v>
      </c>
      <c r="AR15" s="248">
        <v>86.95538529290998</v>
      </c>
      <c r="AS15" s="248">
        <v>85.687517748226782</v>
      </c>
      <c r="AT15" s="248">
        <v>84.088160095277047</v>
      </c>
      <c r="AU15" s="248">
        <v>81.649524294562639</v>
      </c>
      <c r="AV15" s="248">
        <v>79.999119608999237</v>
      </c>
      <c r="AW15" s="248">
        <v>77.824905524349148</v>
      </c>
      <c r="AX15" s="248">
        <v>74.438034113744806</v>
      </c>
      <c r="AY15" s="248">
        <v>73.159302704478677</v>
      </c>
      <c r="AZ15" s="248">
        <v>63.927420204352472</v>
      </c>
      <c r="BA15" s="249">
        <v>60.162017853225592</v>
      </c>
    </row>
    <row r="16" spans="1:53" x14ac:dyDescent="0.25">
      <c r="A16" s="250" t="s">
        <v>179</v>
      </c>
      <c r="B16" s="251" t="s">
        <v>180</v>
      </c>
      <c r="C16" s="252">
        <v>0</v>
      </c>
      <c r="D16" s="253">
        <v>0</v>
      </c>
      <c r="E16" s="253">
        <v>0</v>
      </c>
      <c r="F16" s="253">
        <v>125.20004999999999</v>
      </c>
      <c r="G16" s="253">
        <v>135.49996999999999</v>
      </c>
      <c r="H16" s="253">
        <v>129.04836058964062</v>
      </c>
      <c r="I16" s="253">
        <v>144.9</v>
      </c>
      <c r="J16" s="253">
        <v>139.29995</v>
      </c>
      <c r="K16" s="253">
        <v>140.59970999999996</v>
      </c>
      <c r="L16" s="253">
        <v>124.39973000000002</v>
      </c>
      <c r="M16" s="253">
        <v>136.3810985046243</v>
      </c>
      <c r="N16" s="253">
        <v>134.90016374067147</v>
      </c>
      <c r="O16" s="253">
        <v>130.76823150061199</v>
      </c>
      <c r="P16" s="253">
        <v>122.2177925079655</v>
      </c>
      <c r="Q16" s="253">
        <v>135.97488358990458</v>
      </c>
      <c r="R16" s="253">
        <v>133.27602653410111</v>
      </c>
      <c r="S16" s="253">
        <v>116.5640154492169</v>
      </c>
      <c r="T16" s="253">
        <v>116.84500002585969</v>
      </c>
      <c r="U16" s="253">
        <v>109.01096840542264</v>
      </c>
      <c r="V16" s="253">
        <v>107.95629622882574</v>
      </c>
      <c r="W16" s="253">
        <v>106.70173921956905</v>
      </c>
      <c r="X16" s="253">
        <v>106.41668979330942</v>
      </c>
      <c r="Y16" s="253">
        <v>105.10977603032357</v>
      </c>
      <c r="Z16" s="253">
        <v>103.42666658310556</v>
      </c>
      <c r="AA16" s="253">
        <v>102.62215906496517</v>
      </c>
      <c r="AB16" s="253">
        <v>102.28360104425792</v>
      </c>
      <c r="AC16" s="253">
        <v>102.40966195960608</v>
      </c>
      <c r="AD16" s="253">
        <v>102.53380227008815</v>
      </c>
      <c r="AE16" s="253">
        <v>102.7151812247801</v>
      </c>
      <c r="AF16" s="253">
        <v>102.29479105952095</v>
      </c>
      <c r="AG16" s="253">
        <v>101.29750933002657</v>
      </c>
      <c r="AH16" s="253">
        <v>100.78654752417481</v>
      </c>
      <c r="AI16" s="253">
        <v>99.432866841533965</v>
      </c>
      <c r="AJ16" s="253">
        <v>97.636372816757557</v>
      </c>
      <c r="AK16" s="253">
        <v>95.660937839420029</v>
      </c>
      <c r="AL16" s="253">
        <v>94.073961441544114</v>
      </c>
      <c r="AM16" s="253">
        <v>93.300265865858563</v>
      </c>
      <c r="AN16" s="253">
        <v>92.228070183834248</v>
      </c>
      <c r="AO16" s="253">
        <v>90.698641306938626</v>
      </c>
      <c r="AP16" s="253">
        <v>89.334714750512063</v>
      </c>
      <c r="AQ16" s="253">
        <v>87.971440417538318</v>
      </c>
      <c r="AR16" s="253">
        <v>86.95538529290998</v>
      </c>
      <c r="AS16" s="253">
        <v>85.687517748226782</v>
      </c>
      <c r="AT16" s="253">
        <v>84.088160095277047</v>
      </c>
      <c r="AU16" s="253">
        <v>81.649524294562639</v>
      </c>
      <c r="AV16" s="253">
        <v>79.999119608999237</v>
      </c>
      <c r="AW16" s="253">
        <v>77.824905524349148</v>
      </c>
      <c r="AX16" s="253">
        <v>74.438034113744806</v>
      </c>
      <c r="AY16" s="253">
        <v>73.159302704478677</v>
      </c>
      <c r="AZ16" s="253">
        <v>63.927420204352472</v>
      </c>
      <c r="BA16" s="254">
        <v>60.162017853225592</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26.870648444612204</v>
      </c>
      <c r="D20" s="248">
        <v>29.000819999999997</v>
      </c>
      <c r="E20" s="248">
        <v>32.798749999999998</v>
      </c>
      <c r="F20" s="248">
        <v>31.500000000000004</v>
      </c>
      <c r="G20" s="248">
        <v>37.899049999999995</v>
      </c>
      <c r="H20" s="248">
        <v>40.316912402028549</v>
      </c>
      <c r="I20" s="248">
        <v>42.998750000000008</v>
      </c>
      <c r="J20" s="248">
        <v>46.001280000000001</v>
      </c>
      <c r="K20" s="248">
        <v>39.801119999999997</v>
      </c>
      <c r="L20" s="248">
        <v>19.200659999999999</v>
      </c>
      <c r="M20" s="248">
        <v>21.543881178175688</v>
      </c>
      <c r="N20" s="248">
        <v>20.3975206172376</v>
      </c>
      <c r="O20" s="248">
        <v>20.922892838281079</v>
      </c>
      <c r="P20" s="248">
        <v>21.544018393441842</v>
      </c>
      <c r="Q20" s="248">
        <v>27.061240087895296</v>
      </c>
      <c r="R20" s="248">
        <v>9.2672911526250115</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534.25036097472946</v>
      </c>
      <c r="D21" s="416">
        <v>558.01219999999989</v>
      </c>
      <c r="E21" s="416">
        <v>526.84921000000008</v>
      </c>
      <c r="F21" s="416">
        <v>533.00142000000005</v>
      </c>
      <c r="G21" s="416">
        <v>476.1299600000001</v>
      </c>
      <c r="H21" s="416">
        <v>488.02073387117059</v>
      </c>
      <c r="I21" s="416">
        <v>662.82459999999992</v>
      </c>
      <c r="J21" s="416">
        <v>619.65232000000015</v>
      </c>
      <c r="K21" s="416">
        <v>720.68404999999984</v>
      </c>
      <c r="L21" s="416">
        <v>616.88646999999992</v>
      </c>
      <c r="M21" s="416">
        <v>862.42428369454751</v>
      </c>
      <c r="N21" s="416">
        <v>906.51570220456608</v>
      </c>
      <c r="O21" s="416">
        <v>767.05347835178452</v>
      </c>
      <c r="P21" s="416">
        <v>756.18613424378134</v>
      </c>
      <c r="Q21" s="416">
        <v>624.1991271111583</v>
      </c>
      <c r="R21" s="416">
        <v>447.88351384398385</v>
      </c>
      <c r="S21" s="416">
        <v>391.70899268330351</v>
      </c>
      <c r="T21" s="416">
        <v>392.73581995975684</v>
      </c>
      <c r="U21" s="416">
        <v>366.35973163714431</v>
      </c>
      <c r="V21" s="416">
        <v>362.76375257068855</v>
      </c>
      <c r="W21" s="416">
        <v>358.49748043641745</v>
      </c>
      <c r="X21" s="416">
        <v>357.49063742922289</v>
      </c>
      <c r="Y21" s="416">
        <v>353.05678313616039</v>
      </c>
      <c r="Z21" s="416">
        <v>347.36706178759403</v>
      </c>
      <c r="AA21" s="416">
        <v>344.62665546899143</v>
      </c>
      <c r="AB21" s="416">
        <v>343.45668614178504</v>
      </c>
      <c r="AC21" s="416">
        <v>343.84945001399706</v>
      </c>
      <c r="AD21" s="416">
        <v>344.23832211368784</v>
      </c>
      <c r="AE21" s="416">
        <v>344.81877756813981</v>
      </c>
      <c r="AF21" s="416">
        <v>343.38100612670235</v>
      </c>
      <c r="AG21" s="416">
        <v>340.00889693549863</v>
      </c>
      <c r="AH21" s="416">
        <v>338.27612087608088</v>
      </c>
      <c r="AI21" s="416">
        <v>333.71568003843061</v>
      </c>
      <c r="AJ21" s="416">
        <v>327.67311631984251</v>
      </c>
      <c r="AK21" s="416">
        <v>321.02812010476163</v>
      </c>
      <c r="AL21" s="416">
        <v>315.68918197094871</v>
      </c>
      <c r="AM21" s="416">
        <v>313.07905561917568</v>
      </c>
      <c r="AN21" s="416">
        <v>309.46851924041545</v>
      </c>
      <c r="AO21" s="416">
        <v>304.32486344838355</v>
      </c>
      <c r="AP21" s="416">
        <v>299.73666535710777</v>
      </c>
      <c r="AQ21" s="416">
        <v>295.15188657454837</v>
      </c>
      <c r="AR21" s="416">
        <v>291.73197813958814</v>
      </c>
      <c r="AS21" s="416">
        <v>287.4685231971157</v>
      </c>
      <c r="AT21" s="416">
        <v>282.09385314387822</v>
      </c>
      <c r="AU21" s="416">
        <v>273.90460629786838</v>
      </c>
      <c r="AV21" s="416">
        <v>268.3596700973543</v>
      </c>
      <c r="AW21" s="416">
        <v>261.05901928464777</v>
      </c>
      <c r="AX21" s="416">
        <v>249.69932533577958</v>
      </c>
      <c r="AY21" s="416">
        <v>245.40607491892473</v>
      </c>
      <c r="AZ21" s="416">
        <v>214.46922598481189</v>
      </c>
      <c r="BA21" s="244">
        <v>201.79623916357656</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534.25036097472946</v>
      </c>
      <c r="D30" s="248">
        <v>558.01219999999989</v>
      </c>
      <c r="E30" s="248">
        <v>526.84921000000008</v>
      </c>
      <c r="F30" s="248">
        <v>533.00142000000005</v>
      </c>
      <c r="G30" s="248">
        <v>476.1299600000001</v>
      </c>
      <c r="H30" s="248">
        <v>488.02073387117059</v>
      </c>
      <c r="I30" s="248">
        <v>662.82459999999992</v>
      </c>
      <c r="J30" s="248">
        <v>619.65232000000015</v>
      </c>
      <c r="K30" s="248">
        <v>720.68404999999984</v>
      </c>
      <c r="L30" s="248">
        <v>616.88646999999992</v>
      </c>
      <c r="M30" s="248">
        <v>862.42428369454751</v>
      </c>
      <c r="N30" s="248">
        <v>906.51570220456608</v>
      </c>
      <c r="O30" s="248">
        <v>767.05347835178452</v>
      </c>
      <c r="P30" s="248">
        <v>756.18613424378134</v>
      </c>
      <c r="Q30" s="248">
        <v>624.1991271111583</v>
      </c>
      <c r="R30" s="248">
        <v>447.88351384398385</v>
      </c>
      <c r="S30" s="248">
        <v>391.70899268330351</v>
      </c>
      <c r="T30" s="248">
        <v>392.73581995975684</v>
      </c>
      <c r="U30" s="248">
        <v>366.35973163714431</v>
      </c>
      <c r="V30" s="248">
        <v>362.76375257068855</v>
      </c>
      <c r="W30" s="248">
        <v>358.49748043641745</v>
      </c>
      <c r="X30" s="248">
        <v>357.49063742922289</v>
      </c>
      <c r="Y30" s="248">
        <v>353.05678313616039</v>
      </c>
      <c r="Z30" s="248">
        <v>347.36706178759403</v>
      </c>
      <c r="AA30" s="248">
        <v>344.62665546899143</v>
      </c>
      <c r="AB30" s="248">
        <v>343.45668614178504</v>
      </c>
      <c r="AC30" s="248">
        <v>343.84945001399706</v>
      </c>
      <c r="AD30" s="248">
        <v>344.23832211368784</v>
      </c>
      <c r="AE30" s="248">
        <v>344.81877756813981</v>
      </c>
      <c r="AF30" s="248">
        <v>343.38100612670235</v>
      </c>
      <c r="AG30" s="248">
        <v>340.00889693549863</v>
      </c>
      <c r="AH30" s="248">
        <v>338.27612087608088</v>
      </c>
      <c r="AI30" s="248">
        <v>333.71568003843061</v>
      </c>
      <c r="AJ30" s="248">
        <v>327.67311631984251</v>
      </c>
      <c r="AK30" s="248">
        <v>321.02812010476163</v>
      </c>
      <c r="AL30" s="248">
        <v>315.68918197094871</v>
      </c>
      <c r="AM30" s="248">
        <v>313.07905561917568</v>
      </c>
      <c r="AN30" s="248">
        <v>309.46851924041545</v>
      </c>
      <c r="AO30" s="248">
        <v>304.32486344838355</v>
      </c>
      <c r="AP30" s="248">
        <v>299.73666535710777</v>
      </c>
      <c r="AQ30" s="248">
        <v>295.15188657454837</v>
      </c>
      <c r="AR30" s="248">
        <v>291.73197813958814</v>
      </c>
      <c r="AS30" s="248">
        <v>287.4685231971157</v>
      </c>
      <c r="AT30" s="248">
        <v>282.09385314387822</v>
      </c>
      <c r="AU30" s="248">
        <v>273.90460629786838</v>
      </c>
      <c r="AV30" s="248">
        <v>268.3596700973543</v>
      </c>
      <c r="AW30" s="248">
        <v>261.05901928464777</v>
      </c>
      <c r="AX30" s="248">
        <v>249.69932533577958</v>
      </c>
      <c r="AY30" s="248">
        <v>245.40607491892473</v>
      </c>
      <c r="AZ30" s="248">
        <v>214.46922598481189</v>
      </c>
      <c r="BA30" s="249">
        <v>201.79623916357656</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0.99995999999999996</v>
      </c>
      <c r="F44" s="253">
        <v>1</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534.25036097472946</v>
      </c>
      <c r="D45" s="253">
        <v>558.01219999999989</v>
      </c>
      <c r="E45" s="253">
        <v>525.84924999999998</v>
      </c>
      <c r="F45" s="253">
        <v>532.00141999999994</v>
      </c>
      <c r="G45" s="253">
        <v>476.1299600000001</v>
      </c>
      <c r="H45" s="253">
        <v>488.02073387117059</v>
      </c>
      <c r="I45" s="253">
        <v>662.82459999999992</v>
      </c>
      <c r="J45" s="253">
        <v>619.65232000000015</v>
      </c>
      <c r="K45" s="253">
        <v>720.68404999999984</v>
      </c>
      <c r="L45" s="253">
        <v>616.88646999999992</v>
      </c>
      <c r="M45" s="253">
        <v>862.42428369454751</v>
      </c>
      <c r="N45" s="253">
        <v>906.51570220456608</v>
      </c>
      <c r="O45" s="253">
        <v>767.05347835178452</v>
      </c>
      <c r="P45" s="253">
        <v>756.18613424378134</v>
      </c>
      <c r="Q45" s="253">
        <v>624.1991271111583</v>
      </c>
      <c r="R45" s="253">
        <v>447.88351384398385</v>
      </c>
      <c r="S45" s="253">
        <v>391.70899268330351</v>
      </c>
      <c r="T45" s="253">
        <v>392.73581995975684</v>
      </c>
      <c r="U45" s="253">
        <v>366.35973163714431</v>
      </c>
      <c r="V45" s="253">
        <v>362.76375257068855</v>
      </c>
      <c r="W45" s="253">
        <v>358.49748043641745</v>
      </c>
      <c r="X45" s="253">
        <v>357.49063742922289</v>
      </c>
      <c r="Y45" s="253">
        <v>353.05678313616039</v>
      </c>
      <c r="Z45" s="253">
        <v>347.36706178759403</v>
      </c>
      <c r="AA45" s="253">
        <v>344.62665546899143</v>
      </c>
      <c r="AB45" s="253">
        <v>343.45668614178504</v>
      </c>
      <c r="AC45" s="253">
        <v>343.84945001399706</v>
      </c>
      <c r="AD45" s="253">
        <v>344.23832211368784</v>
      </c>
      <c r="AE45" s="253">
        <v>344.81877756813981</v>
      </c>
      <c r="AF45" s="253">
        <v>343.38100612670235</v>
      </c>
      <c r="AG45" s="253">
        <v>340.00889693549863</v>
      </c>
      <c r="AH45" s="253">
        <v>338.27612087608088</v>
      </c>
      <c r="AI45" s="253">
        <v>333.71568003843061</v>
      </c>
      <c r="AJ45" s="253">
        <v>327.67311631984251</v>
      </c>
      <c r="AK45" s="253">
        <v>321.02812010476163</v>
      </c>
      <c r="AL45" s="253">
        <v>315.68918197094871</v>
      </c>
      <c r="AM45" s="253">
        <v>313.07905561917568</v>
      </c>
      <c r="AN45" s="253">
        <v>309.46851924041545</v>
      </c>
      <c r="AO45" s="253">
        <v>304.32486344838355</v>
      </c>
      <c r="AP45" s="253">
        <v>299.73666535710777</v>
      </c>
      <c r="AQ45" s="253">
        <v>295.15188657454837</v>
      </c>
      <c r="AR45" s="253">
        <v>291.73197813958814</v>
      </c>
      <c r="AS45" s="253">
        <v>287.4685231971157</v>
      </c>
      <c r="AT45" s="253">
        <v>282.09385314387822</v>
      </c>
      <c r="AU45" s="253">
        <v>273.90460629786838</v>
      </c>
      <c r="AV45" s="253">
        <v>268.3596700973543</v>
      </c>
      <c r="AW45" s="253">
        <v>261.05901928464777</v>
      </c>
      <c r="AX45" s="253">
        <v>249.69932533577958</v>
      </c>
      <c r="AY45" s="253">
        <v>245.40607491892473</v>
      </c>
      <c r="AZ45" s="253">
        <v>214.46922598481189</v>
      </c>
      <c r="BA45" s="254">
        <v>201.79623916357656</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0.9553835865099809</v>
      </c>
      <c r="I47" s="258">
        <v>1</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534.25036097472946</v>
      </c>
      <c r="D49" s="258">
        <v>558.01219999999989</v>
      </c>
      <c r="E49" s="258">
        <v>525.84924999999998</v>
      </c>
      <c r="F49" s="258">
        <v>532.00141999999994</v>
      </c>
      <c r="G49" s="258">
        <v>476.1299600000001</v>
      </c>
      <c r="H49" s="258">
        <v>487.06535028466061</v>
      </c>
      <c r="I49" s="258">
        <v>661.82459999999992</v>
      </c>
      <c r="J49" s="258">
        <v>619.65232000000015</v>
      </c>
      <c r="K49" s="258">
        <v>720.68404999999984</v>
      </c>
      <c r="L49" s="258">
        <v>616.88646999999992</v>
      </c>
      <c r="M49" s="258">
        <v>862.42428369454751</v>
      </c>
      <c r="N49" s="258">
        <v>906.51570220456608</v>
      </c>
      <c r="O49" s="258">
        <v>767.05347835178452</v>
      </c>
      <c r="P49" s="258">
        <v>756.18613424378134</v>
      </c>
      <c r="Q49" s="258">
        <v>624.1991271111583</v>
      </c>
      <c r="R49" s="258">
        <v>447.88351384398385</v>
      </c>
      <c r="S49" s="258">
        <v>391.70899268330351</v>
      </c>
      <c r="T49" s="258">
        <v>392.73581995975684</v>
      </c>
      <c r="U49" s="258">
        <v>366.35973163714431</v>
      </c>
      <c r="V49" s="258">
        <v>362.76375257068855</v>
      </c>
      <c r="W49" s="258">
        <v>358.49748043641745</v>
      </c>
      <c r="X49" s="258">
        <v>357.49063742922289</v>
      </c>
      <c r="Y49" s="258">
        <v>353.05678313616039</v>
      </c>
      <c r="Z49" s="258">
        <v>347.36706178759403</v>
      </c>
      <c r="AA49" s="258">
        <v>344.62665546899143</v>
      </c>
      <c r="AB49" s="258">
        <v>343.45668614178504</v>
      </c>
      <c r="AC49" s="258">
        <v>343.84945001399706</v>
      </c>
      <c r="AD49" s="258">
        <v>344.23832211368784</v>
      </c>
      <c r="AE49" s="258">
        <v>344.81877756813981</v>
      </c>
      <c r="AF49" s="258">
        <v>343.38100612670235</v>
      </c>
      <c r="AG49" s="258">
        <v>340.00889693549863</v>
      </c>
      <c r="AH49" s="258">
        <v>338.27612087608088</v>
      </c>
      <c r="AI49" s="258">
        <v>333.71568003843061</v>
      </c>
      <c r="AJ49" s="258">
        <v>327.67311631984251</v>
      </c>
      <c r="AK49" s="258">
        <v>321.02812010476163</v>
      </c>
      <c r="AL49" s="258">
        <v>315.68918197094871</v>
      </c>
      <c r="AM49" s="258">
        <v>313.07905561917568</v>
      </c>
      <c r="AN49" s="258">
        <v>309.46851924041545</v>
      </c>
      <c r="AO49" s="258">
        <v>304.32486344838355</v>
      </c>
      <c r="AP49" s="258">
        <v>299.73666535710777</v>
      </c>
      <c r="AQ49" s="258">
        <v>295.15188657454837</v>
      </c>
      <c r="AR49" s="258">
        <v>291.73197813958814</v>
      </c>
      <c r="AS49" s="258">
        <v>287.4685231971157</v>
      </c>
      <c r="AT49" s="258">
        <v>282.09385314387822</v>
      </c>
      <c r="AU49" s="258">
        <v>273.90460629786838</v>
      </c>
      <c r="AV49" s="258">
        <v>268.3596700973543</v>
      </c>
      <c r="AW49" s="258">
        <v>261.05901928464777</v>
      </c>
      <c r="AX49" s="258">
        <v>249.69932533577958</v>
      </c>
      <c r="AY49" s="258">
        <v>245.40607491892473</v>
      </c>
      <c r="AZ49" s="258">
        <v>214.46922598481189</v>
      </c>
      <c r="BA49" s="259">
        <v>201.79623916357656</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84.455903779102769</v>
      </c>
      <c r="D52" s="416">
        <v>55.500740000000008</v>
      </c>
      <c r="E52" s="416">
        <v>57.399840000000005</v>
      </c>
      <c r="F52" s="416">
        <v>6.5999799999999995</v>
      </c>
      <c r="G52" s="416">
        <v>3.8999799999999998</v>
      </c>
      <c r="H52" s="416">
        <v>5.1829136294097804</v>
      </c>
      <c r="I52" s="416">
        <v>5.3999899999999998</v>
      </c>
      <c r="J52" s="416">
        <v>7.1000000000000005</v>
      </c>
      <c r="K52" s="416">
        <v>5.3</v>
      </c>
      <c r="L52" s="416">
        <v>27.200000000000003</v>
      </c>
      <c r="M52" s="416">
        <v>20.349663279370986</v>
      </c>
      <c r="N52" s="416">
        <v>4.6336094004530466</v>
      </c>
      <c r="O52" s="416">
        <v>4.3231098251318221</v>
      </c>
      <c r="P52" s="416">
        <v>4.6813850156149357</v>
      </c>
      <c r="Q52" s="416">
        <v>10.84358253733134</v>
      </c>
      <c r="R52" s="416">
        <v>32.530476955684378</v>
      </c>
      <c r="S52" s="416">
        <v>22.753744546457263</v>
      </c>
      <c r="T52" s="416">
        <v>21.822999021594931</v>
      </c>
      <c r="U52" s="416">
        <v>20.284736895527455</v>
      </c>
      <c r="V52" s="416">
        <v>20.037053739175906</v>
      </c>
      <c r="W52" s="416">
        <v>19.865909033047704</v>
      </c>
      <c r="X52" s="416">
        <v>19.89040423513481</v>
      </c>
      <c r="Y52" s="416">
        <v>19.854119070126302</v>
      </c>
      <c r="Z52" s="416">
        <v>19.683101530427891</v>
      </c>
      <c r="AA52" s="416">
        <v>19.744956477236755</v>
      </c>
      <c r="AB52" s="416">
        <v>19.953994504660997</v>
      </c>
      <c r="AC52" s="416">
        <v>20.317479214755643</v>
      </c>
      <c r="AD52" s="416">
        <v>20.720706960225009</v>
      </c>
      <c r="AE52" s="416">
        <v>21.132658269419657</v>
      </c>
      <c r="AF52" s="416">
        <v>21.433991814469909</v>
      </c>
      <c r="AG52" s="416">
        <v>21.565976833682704</v>
      </c>
      <c r="AH52" s="416">
        <v>21.777128877609776</v>
      </c>
      <c r="AI52" s="416">
        <v>21.905855330111191</v>
      </c>
      <c r="AJ52" s="416">
        <v>21.692556647766921</v>
      </c>
      <c r="AK52" s="416">
        <v>21.455003265469308</v>
      </c>
      <c r="AL52" s="416">
        <v>21.197757101411909</v>
      </c>
      <c r="AM52" s="416">
        <v>21.076915175459678</v>
      </c>
      <c r="AN52" s="416">
        <v>20.909754029132149</v>
      </c>
      <c r="AO52" s="416">
        <v>20.601307239760434</v>
      </c>
      <c r="AP52" s="416">
        <v>20.305933570341963</v>
      </c>
      <c r="AQ52" s="416">
        <v>20.021689520127431</v>
      </c>
      <c r="AR52" s="416">
        <v>19.79849594541276</v>
      </c>
      <c r="AS52" s="416">
        <v>19.540854535547702</v>
      </c>
      <c r="AT52" s="416">
        <v>19.190831481105239</v>
      </c>
      <c r="AU52" s="416">
        <v>18.696024294614677</v>
      </c>
      <c r="AV52" s="416">
        <v>18.330663229153586</v>
      </c>
      <c r="AW52" s="416">
        <v>17.902020614447814</v>
      </c>
      <c r="AX52" s="416">
        <v>17.598338412303036</v>
      </c>
      <c r="AY52" s="416">
        <v>17.567200568884619</v>
      </c>
      <c r="AZ52" s="416">
        <v>17.141523377490028</v>
      </c>
      <c r="BA52" s="244">
        <v>16.668494699738755</v>
      </c>
    </row>
    <row r="53" spans="1:53" x14ac:dyDescent="0.25">
      <c r="A53" s="245" t="s">
        <v>43</v>
      </c>
      <c r="B53" s="246" t="s">
        <v>250</v>
      </c>
      <c r="C53" s="247">
        <v>84.455903779102769</v>
      </c>
      <c r="D53" s="248">
        <v>55.500740000000008</v>
      </c>
      <c r="E53" s="248">
        <v>57.399840000000005</v>
      </c>
      <c r="F53" s="248">
        <v>6.5999799999999995</v>
      </c>
      <c r="G53" s="248">
        <v>3.8999799999999998</v>
      </c>
      <c r="H53" s="248">
        <v>5.1829136294097804</v>
      </c>
      <c r="I53" s="248">
        <v>5.3999899999999998</v>
      </c>
      <c r="J53" s="248">
        <v>7.1000000000000005</v>
      </c>
      <c r="K53" s="248">
        <v>5.3</v>
      </c>
      <c r="L53" s="248">
        <v>27.200000000000003</v>
      </c>
      <c r="M53" s="248">
        <v>20.349663279370986</v>
      </c>
      <c r="N53" s="248">
        <v>4.6336094004530466</v>
      </c>
      <c r="O53" s="248">
        <v>4.3231098251318221</v>
      </c>
      <c r="P53" s="248">
        <v>4.6813850156149357</v>
      </c>
      <c r="Q53" s="248">
        <v>10.84358253733134</v>
      </c>
      <c r="R53" s="248">
        <v>32.530476955684378</v>
      </c>
      <c r="S53" s="248">
        <v>22.753744546457263</v>
      </c>
      <c r="T53" s="248">
        <v>21.822999021594931</v>
      </c>
      <c r="U53" s="248">
        <v>20.284736895527455</v>
      </c>
      <c r="V53" s="248">
        <v>20.037053739175906</v>
      </c>
      <c r="W53" s="248">
        <v>19.865909033047704</v>
      </c>
      <c r="X53" s="248">
        <v>19.89040423513481</v>
      </c>
      <c r="Y53" s="248">
        <v>19.854119070126302</v>
      </c>
      <c r="Z53" s="248">
        <v>19.683101530427891</v>
      </c>
      <c r="AA53" s="248">
        <v>19.744956477236755</v>
      </c>
      <c r="AB53" s="248">
        <v>19.953994504660997</v>
      </c>
      <c r="AC53" s="248">
        <v>20.317479214755643</v>
      </c>
      <c r="AD53" s="248">
        <v>20.720706960225009</v>
      </c>
      <c r="AE53" s="248">
        <v>21.132658269419657</v>
      </c>
      <c r="AF53" s="248">
        <v>21.433991814469909</v>
      </c>
      <c r="AG53" s="248">
        <v>21.565976833682704</v>
      </c>
      <c r="AH53" s="248">
        <v>21.777128877609776</v>
      </c>
      <c r="AI53" s="248">
        <v>21.905855330111191</v>
      </c>
      <c r="AJ53" s="248">
        <v>21.692556647766921</v>
      </c>
      <c r="AK53" s="248">
        <v>21.455003265469308</v>
      </c>
      <c r="AL53" s="248">
        <v>21.197757101411909</v>
      </c>
      <c r="AM53" s="248">
        <v>21.076915175459678</v>
      </c>
      <c r="AN53" s="248">
        <v>20.909754029132149</v>
      </c>
      <c r="AO53" s="248">
        <v>20.601307239760434</v>
      </c>
      <c r="AP53" s="248">
        <v>20.305933570341963</v>
      </c>
      <c r="AQ53" s="248">
        <v>20.021689520127431</v>
      </c>
      <c r="AR53" s="248">
        <v>19.79849594541276</v>
      </c>
      <c r="AS53" s="248">
        <v>19.540854535547702</v>
      </c>
      <c r="AT53" s="248">
        <v>19.190831481105239</v>
      </c>
      <c r="AU53" s="248">
        <v>18.696024294614677</v>
      </c>
      <c r="AV53" s="248">
        <v>18.330663229153586</v>
      </c>
      <c r="AW53" s="248">
        <v>17.902020614447814</v>
      </c>
      <c r="AX53" s="248">
        <v>17.598338412303036</v>
      </c>
      <c r="AY53" s="248">
        <v>17.567200568884619</v>
      </c>
      <c r="AZ53" s="248">
        <v>17.141523377490028</v>
      </c>
      <c r="BA53" s="249">
        <v>16.668494699738755</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040C7-5BAB-4915-B114-8FFABE6BC39D}">
  <sheetPr>
    <tabColor theme="8" tint="0.59999389629810485"/>
    <pageSetUpPr fitToPage="1"/>
  </sheetPr>
  <dimension ref="A1:BA85"/>
  <sheetViews>
    <sheetView showGridLines="0" workbookViewId="0">
      <pane xSplit="2" ySplit="1" topLeftCell="W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1078</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893.93218971839337</v>
      </c>
      <c r="D2" s="238">
        <v>802.16285999999991</v>
      </c>
      <c r="E2" s="238">
        <v>820.83138000000019</v>
      </c>
      <c r="F2" s="238">
        <v>808.51991000000021</v>
      </c>
      <c r="G2" s="238">
        <v>831.37731000000008</v>
      </c>
      <c r="H2" s="238">
        <v>802.04297687630788</v>
      </c>
      <c r="I2" s="238">
        <v>811.20366000000001</v>
      </c>
      <c r="J2" s="238">
        <v>820.8122800000001</v>
      </c>
      <c r="K2" s="238">
        <v>876.00616000000014</v>
      </c>
      <c r="L2" s="238">
        <v>786.50685999999996</v>
      </c>
      <c r="M2" s="238">
        <v>917.6467870186334</v>
      </c>
      <c r="N2" s="238">
        <v>903.36199310965026</v>
      </c>
      <c r="O2" s="238">
        <v>862.44534908716594</v>
      </c>
      <c r="P2" s="238">
        <v>779.59338225033935</v>
      </c>
      <c r="Q2" s="238">
        <v>767.88623189115333</v>
      </c>
      <c r="R2" s="238">
        <v>701.18057719820229</v>
      </c>
      <c r="S2" s="238">
        <v>638.25318129499283</v>
      </c>
      <c r="T2" s="238">
        <v>448.63354034278223</v>
      </c>
      <c r="U2" s="238">
        <v>447.89132321184024</v>
      </c>
      <c r="V2" s="238">
        <v>432.59912826467189</v>
      </c>
      <c r="W2" s="238">
        <v>407.92067541145616</v>
      </c>
      <c r="X2" s="238">
        <v>390.014508476152</v>
      </c>
      <c r="Y2" s="238">
        <v>379.85890932520715</v>
      </c>
      <c r="Z2" s="238">
        <v>369.55310143131999</v>
      </c>
      <c r="AA2" s="238">
        <v>365.08932544435248</v>
      </c>
      <c r="AB2" s="238">
        <v>350.43107427179103</v>
      </c>
      <c r="AC2" s="238">
        <v>338.0190332438043</v>
      </c>
      <c r="AD2" s="238">
        <v>327.81647917608842</v>
      </c>
      <c r="AE2" s="238">
        <v>318.52817286443923</v>
      </c>
      <c r="AF2" s="238">
        <v>311.14272754753307</v>
      </c>
      <c r="AG2" s="238">
        <v>303.30522248371341</v>
      </c>
      <c r="AH2" s="238">
        <v>294.10087344003261</v>
      </c>
      <c r="AI2" s="238">
        <v>277.3492042445161</v>
      </c>
      <c r="AJ2" s="238">
        <v>258.5049221640819</v>
      </c>
      <c r="AK2" s="238">
        <v>241.66143340068217</v>
      </c>
      <c r="AL2" s="238">
        <v>227.54739152483006</v>
      </c>
      <c r="AM2" s="238">
        <v>213.00818250448663</v>
      </c>
      <c r="AN2" s="238">
        <v>200.4382500796485</v>
      </c>
      <c r="AO2" s="238">
        <v>187.74064967128086</v>
      </c>
      <c r="AP2" s="238">
        <v>176.43600928574031</v>
      </c>
      <c r="AQ2" s="238">
        <v>166.92700600473384</v>
      </c>
      <c r="AR2" s="238">
        <v>156.82438051006835</v>
      </c>
      <c r="AS2" s="238">
        <v>148.73164031465873</v>
      </c>
      <c r="AT2" s="238">
        <v>142.5685922855377</v>
      </c>
      <c r="AU2" s="238">
        <v>135.17344276451064</v>
      </c>
      <c r="AV2" s="238">
        <v>126.33407557382475</v>
      </c>
      <c r="AW2" s="238">
        <v>117.91272112125024</v>
      </c>
      <c r="AX2" s="238">
        <v>103.08144365262559</v>
      </c>
      <c r="AY2" s="238">
        <v>92.930748987958225</v>
      </c>
      <c r="AZ2" s="238">
        <v>79.383735764670121</v>
      </c>
      <c r="BA2" s="239">
        <v>69.725017037307737</v>
      </c>
    </row>
    <row r="3" spans="1:53" x14ac:dyDescent="0.25">
      <c r="A3" s="240" t="s">
        <v>154</v>
      </c>
      <c r="B3" s="415" t="s">
        <v>155</v>
      </c>
      <c r="C3" s="242">
        <v>557.73285375041269</v>
      </c>
      <c r="D3" s="416">
        <v>562.00423999999998</v>
      </c>
      <c r="E3" s="416">
        <v>598.79122000000007</v>
      </c>
      <c r="F3" s="416">
        <v>622.20128999999997</v>
      </c>
      <c r="G3" s="416">
        <v>672.49837000000002</v>
      </c>
      <c r="H3" s="416">
        <v>666.47401632417518</v>
      </c>
      <c r="I3" s="416">
        <v>694.99052999999992</v>
      </c>
      <c r="J3" s="416">
        <v>709.71217000000001</v>
      </c>
      <c r="K3" s="416">
        <v>773.30493000000001</v>
      </c>
      <c r="L3" s="416">
        <v>691.20686999999998</v>
      </c>
      <c r="M3" s="416">
        <v>822.41874867339004</v>
      </c>
      <c r="N3" s="416">
        <v>829.12858256524817</v>
      </c>
      <c r="O3" s="416">
        <v>793.53854566174448</v>
      </c>
      <c r="P3" s="416">
        <v>741.66493398974137</v>
      </c>
      <c r="Q3" s="416">
        <v>743.64392970936592</v>
      </c>
      <c r="R3" s="416">
        <v>679.58900438963542</v>
      </c>
      <c r="S3" s="416">
        <v>637.99138764295242</v>
      </c>
      <c r="T3" s="416">
        <v>448.39131573387243</v>
      </c>
      <c r="U3" s="416">
        <v>447.66392006446807</v>
      </c>
      <c r="V3" s="416">
        <v>432.38826780949233</v>
      </c>
      <c r="W3" s="416">
        <v>407.72878900622521</v>
      </c>
      <c r="X3" s="416">
        <v>389.84079780990851</v>
      </c>
      <c r="Y3" s="416">
        <v>379.7042908771167</v>
      </c>
      <c r="Z3" s="416">
        <v>369.41606866352566</v>
      </c>
      <c r="AA3" s="416">
        <v>364.97170868064308</v>
      </c>
      <c r="AB3" s="416">
        <v>350.33357986324927</v>
      </c>
      <c r="AC3" s="416">
        <v>337.94067831726181</v>
      </c>
      <c r="AD3" s="416">
        <v>327.75516391117446</v>
      </c>
      <c r="AE3" s="416">
        <v>318.48632989083683</v>
      </c>
      <c r="AF3" s="416">
        <v>311.12174653175134</v>
      </c>
      <c r="AG3" s="416">
        <v>303.30522248371341</v>
      </c>
      <c r="AH3" s="416">
        <v>294.10087344003261</v>
      </c>
      <c r="AI3" s="416">
        <v>277.3492042445161</v>
      </c>
      <c r="AJ3" s="416">
        <v>258.5049221640819</v>
      </c>
      <c r="AK3" s="416">
        <v>241.66143340068217</v>
      </c>
      <c r="AL3" s="416">
        <v>227.54739152483006</v>
      </c>
      <c r="AM3" s="416">
        <v>213.00818250448663</v>
      </c>
      <c r="AN3" s="416">
        <v>200.4382500796485</v>
      </c>
      <c r="AO3" s="416">
        <v>187.74064967128086</v>
      </c>
      <c r="AP3" s="416">
        <v>176.43600928574031</v>
      </c>
      <c r="AQ3" s="416">
        <v>166.92700600473384</v>
      </c>
      <c r="AR3" s="416">
        <v>156.82438051006835</v>
      </c>
      <c r="AS3" s="416">
        <v>148.73164031465873</v>
      </c>
      <c r="AT3" s="416">
        <v>142.5685922855377</v>
      </c>
      <c r="AU3" s="416">
        <v>135.17344276451064</v>
      </c>
      <c r="AV3" s="416">
        <v>126.33407557382475</v>
      </c>
      <c r="AW3" s="416">
        <v>117.91272112125024</v>
      </c>
      <c r="AX3" s="416">
        <v>103.08144365262559</v>
      </c>
      <c r="AY3" s="416">
        <v>92.930748987958225</v>
      </c>
      <c r="AZ3" s="416">
        <v>79.383735764670121</v>
      </c>
      <c r="BA3" s="244">
        <v>69.725017037307737</v>
      </c>
    </row>
    <row r="4" spans="1:53" x14ac:dyDescent="0.25">
      <c r="A4" s="245" t="s">
        <v>156</v>
      </c>
      <c r="B4" s="246" t="s">
        <v>157</v>
      </c>
      <c r="C4" s="247">
        <v>0</v>
      </c>
      <c r="D4" s="248">
        <v>0</v>
      </c>
      <c r="E4" s="248">
        <v>0</v>
      </c>
      <c r="F4" s="248">
        <v>0</v>
      </c>
      <c r="G4" s="248">
        <v>0</v>
      </c>
      <c r="H4" s="248">
        <v>0</v>
      </c>
      <c r="I4" s="248">
        <v>0</v>
      </c>
      <c r="J4" s="248">
        <v>0</v>
      </c>
      <c r="K4" s="248">
        <v>0</v>
      </c>
      <c r="L4" s="248">
        <v>0</v>
      </c>
      <c r="M4" s="248">
        <v>48.629084711314562</v>
      </c>
      <c r="N4" s="248">
        <v>44.137653069281789</v>
      </c>
      <c r="O4" s="248">
        <v>35.109703691000391</v>
      </c>
      <c r="P4" s="248">
        <v>59.424765725899</v>
      </c>
      <c r="Q4" s="248">
        <v>58.538760131586699</v>
      </c>
      <c r="R4" s="248">
        <v>65.730289828057906</v>
      </c>
      <c r="S4" s="248">
        <v>63.535233896885345</v>
      </c>
      <c r="T4" s="248">
        <v>53.335263461336012</v>
      </c>
      <c r="U4" s="248">
        <v>53.903439151051636</v>
      </c>
      <c r="V4" s="248">
        <v>52.170406760381105</v>
      </c>
      <c r="W4" s="248">
        <v>49.127542013510322</v>
      </c>
      <c r="X4" s="248">
        <v>46.844424563305772</v>
      </c>
      <c r="Y4" s="248">
        <v>45.75078779219843</v>
      </c>
      <c r="Z4" s="248">
        <v>44.320755604996805</v>
      </c>
      <c r="AA4" s="248">
        <v>43.722281597882024</v>
      </c>
      <c r="AB4" s="248">
        <v>41.819109896218791</v>
      </c>
      <c r="AC4" s="248">
        <v>40.268435657098387</v>
      </c>
      <c r="AD4" s="248">
        <v>38.947092224672055</v>
      </c>
      <c r="AE4" s="248">
        <v>37.776728433462559</v>
      </c>
      <c r="AF4" s="248">
        <v>36.915166306943632</v>
      </c>
      <c r="AG4" s="248">
        <v>35.957410045682309</v>
      </c>
      <c r="AH4" s="248">
        <v>34.796903705109273</v>
      </c>
      <c r="AI4" s="248">
        <v>32.86721617096876</v>
      </c>
      <c r="AJ4" s="248">
        <v>30.588137598953558</v>
      </c>
      <c r="AK4" s="248">
        <v>28.608065395167561</v>
      </c>
      <c r="AL4" s="248">
        <v>26.911660274029366</v>
      </c>
      <c r="AM4" s="248">
        <v>25.094885185827923</v>
      </c>
      <c r="AN4" s="248">
        <v>23.595243945063771</v>
      </c>
      <c r="AO4" s="248">
        <v>22.060649744000457</v>
      </c>
      <c r="AP4" s="248">
        <v>20.674065906750474</v>
      </c>
      <c r="AQ4" s="248">
        <v>19.517971590022118</v>
      </c>
      <c r="AR4" s="248">
        <v>18.243614893871314</v>
      </c>
      <c r="AS4" s="248">
        <v>17.244839463071241</v>
      </c>
      <c r="AT4" s="248">
        <v>16.492960101562719</v>
      </c>
      <c r="AU4" s="248">
        <v>15.601326467547539</v>
      </c>
      <c r="AV4" s="248">
        <v>14.493784549632524</v>
      </c>
      <c r="AW4" s="248">
        <v>13.482921425792615</v>
      </c>
      <c r="AX4" s="248">
        <v>11.694473988880558</v>
      </c>
      <c r="AY4" s="248">
        <v>10.42398931280113</v>
      </c>
      <c r="AZ4" s="248">
        <v>8.7709473972477792</v>
      </c>
      <c r="BA4" s="249">
        <v>7.6023894307643545</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48.629084711314562</v>
      </c>
      <c r="N14" s="253">
        <v>44.137653069281789</v>
      </c>
      <c r="O14" s="253">
        <v>35.109703691000391</v>
      </c>
      <c r="P14" s="253">
        <v>59.424765725899</v>
      </c>
      <c r="Q14" s="253">
        <v>58.538760131586699</v>
      </c>
      <c r="R14" s="253">
        <v>65.730289828057906</v>
      </c>
      <c r="S14" s="253">
        <v>63.535233896885345</v>
      </c>
      <c r="T14" s="253">
        <v>53.335263461336012</v>
      </c>
      <c r="U14" s="253">
        <v>53.903439151051636</v>
      </c>
      <c r="V14" s="253">
        <v>52.170406760381105</v>
      </c>
      <c r="W14" s="253">
        <v>49.127542013510322</v>
      </c>
      <c r="X14" s="253">
        <v>46.844424563305772</v>
      </c>
      <c r="Y14" s="253">
        <v>45.75078779219843</v>
      </c>
      <c r="Z14" s="253">
        <v>44.320755604996805</v>
      </c>
      <c r="AA14" s="253">
        <v>43.722281597882024</v>
      </c>
      <c r="AB14" s="253">
        <v>41.819109896218791</v>
      </c>
      <c r="AC14" s="253">
        <v>40.268435657098387</v>
      </c>
      <c r="AD14" s="253">
        <v>38.947092224672055</v>
      </c>
      <c r="AE14" s="253">
        <v>37.776728433462559</v>
      </c>
      <c r="AF14" s="253">
        <v>36.915166306943632</v>
      </c>
      <c r="AG14" s="253">
        <v>35.957410045682309</v>
      </c>
      <c r="AH14" s="253">
        <v>34.796903705109273</v>
      </c>
      <c r="AI14" s="253">
        <v>32.86721617096876</v>
      </c>
      <c r="AJ14" s="253">
        <v>30.588137598953558</v>
      </c>
      <c r="AK14" s="253">
        <v>28.608065395167561</v>
      </c>
      <c r="AL14" s="253">
        <v>26.911660274029366</v>
      </c>
      <c r="AM14" s="253">
        <v>25.094885185827923</v>
      </c>
      <c r="AN14" s="253">
        <v>23.595243945063771</v>
      </c>
      <c r="AO14" s="253">
        <v>22.060649744000457</v>
      </c>
      <c r="AP14" s="253">
        <v>20.674065906750474</v>
      </c>
      <c r="AQ14" s="253">
        <v>19.517971590022118</v>
      </c>
      <c r="AR14" s="253">
        <v>18.243614893871314</v>
      </c>
      <c r="AS14" s="253">
        <v>17.244839463071241</v>
      </c>
      <c r="AT14" s="253">
        <v>16.492960101562719</v>
      </c>
      <c r="AU14" s="253">
        <v>15.601326467547539</v>
      </c>
      <c r="AV14" s="253">
        <v>14.493784549632524</v>
      </c>
      <c r="AW14" s="253">
        <v>13.482921425792615</v>
      </c>
      <c r="AX14" s="253">
        <v>11.694473988880558</v>
      </c>
      <c r="AY14" s="253">
        <v>10.42398931280113</v>
      </c>
      <c r="AZ14" s="253">
        <v>8.7709473972477792</v>
      </c>
      <c r="BA14" s="254">
        <v>7.6023894307643545</v>
      </c>
    </row>
    <row r="15" spans="1:53" x14ac:dyDescent="0.25">
      <c r="A15" s="245" t="s">
        <v>177</v>
      </c>
      <c r="B15" s="246" t="s">
        <v>178</v>
      </c>
      <c r="C15" s="247">
        <v>415.92748502537955</v>
      </c>
      <c r="D15" s="248">
        <v>411.6</v>
      </c>
      <c r="E15" s="248">
        <v>424.89782000000002</v>
      </c>
      <c r="F15" s="248">
        <v>457.70128999999997</v>
      </c>
      <c r="G15" s="248">
        <v>455.60380999999995</v>
      </c>
      <c r="H15" s="248">
        <v>435.72656921754123</v>
      </c>
      <c r="I15" s="248">
        <v>450.29764999999992</v>
      </c>
      <c r="J15" s="248">
        <v>430.90438999999998</v>
      </c>
      <c r="K15" s="248">
        <v>481.69673</v>
      </c>
      <c r="L15" s="248">
        <v>454.19876999999997</v>
      </c>
      <c r="M15" s="248">
        <v>503.1774979435267</v>
      </c>
      <c r="N15" s="248">
        <v>511.17690565988795</v>
      </c>
      <c r="O15" s="248">
        <v>486.50288881568645</v>
      </c>
      <c r="P15" s="248">
        <v>424.76287526904878</v>
      </c>
      <c r="Q15" s="248">
        <v>464.88925288722822</v>
      </c>
      <c r="R15" s="248">
        <v>455.50268275254683</v>
      </c>
      <c r="S15" s="248">
        <v>440.29121984775077</v>
      </c>
      <c r="T15" s="248">
        <v>369.60670119519301</v>
      </c>
      <c r="U15" s="248">
        <v>373.54408762110489</v>
      </c>
      <c r="V15" s="248">
        <v>361.53439003248229</v>
      </c>
      <c r="W15" s="248">
        <v>340.44771813314225</v>
      </c>
      <c r="X15" s="248">
        <v>324.62599992183129</v>
      </c>
      <c r="Y15" s="248">
        <v>317.04723396021251</v>
      </c>
      <c r="Z15" s="248">
        <v>307.13728986295126</v>
      </c>
      <c r="AA15" s="248">
        <v>302.98993988911792</v>
      </c>
      <c r="AB15" s="248">
        <v>289.80119816724158</v>
      </c>
      <c r="AC15" s="248">
        <v>279.0552197478205</v>
      </c>
      <c r="AD15" s="248">
        <v>269.89847511939905</v>
      </c>
      <c r="AE15" s="248">
        <v>261.78800051040372</v>
      </c>
      <c r="AF15" s="248">
        <v>255.81748279301738</v>
      </c>
      <c r="AG15" s="248">
        <v>249.18035175999154</v>
      </c>
      <c r="AH15" s="248">
        <v>241.13818805030547</v>
      </c>
      <c r="AI15" s="248">
        <v>227.76569492766066</v>
      </c>
      <c r="AJ15" s="248">
        <v>211.97196563676033</v>
      </c>
      <c r="AK15" s="248">
        <v>198.25031305881498</v>
      </c>
      <c r="AL15" s="248">
        <v>186.49443786436598</v>
      </c>
      <c r="AM15" s="248">
        <v>173.90441386175613</v>
      </c>
      <c r="AN15" s="248">
        <v>163.51208773446675</v>
      </c>
      <c r="AO15" s="248">
        <v>152.87754196645983</v>
      </c>
      <c r="AP15" s="248">
        <v>143.26868949706017</v>
      </c>
      <c r="AQ15" s="248">
        <v>135.2571005604791</v>
      </c>
      <c r="AR15" s="248">
        <v>126.42596813433573</v>
      </c>
      <c r="AS15" s="248">
        <v>119.50457938971219</v>
      </c>
      <c r="AT15" s="248">
        <v>114.29414950770048</v>
      </c>
      <c r="AU15" s="248">
        <v>108.11524000663589</v>
      </c>
      <c r="AV15" s="248">
        <v>100.44011311778651</v>
      </c>
      <c r="AW15" s="248">
        <v>93.434958173099957</v>
      </c>
      <c r="AX15" s="248">
        <v>81.041241248888014</v>
      </c>
      <c r="AY15" s="248">
        <v>72.236941437278929</v>
      </c>
      <c r="AZ15" s="248">
        <v>60.781567830884988</v>
      </c>
      <c r="BA15" s="249">
        <v>52.683607361253088</v>
      </c>
    </row>
    <row r="16" spans="1:53" x14ac:dyDescent="0.25">
      <c r="A16" s="250" t="s">
        <v>179</v>
      </c>
      <c r="B16" s="251" t="s">
        <v>180</v>
      </c>
      <c r="C16" s="252">
        <v>415.92748502537955</v>
      </c>
      <c r="D16" s="253">
        <v>411.6</v>
      </c>
      <c r="E16" s="253">
        <v>424.89782000000002</v>
      </c>
      <c r="F16" s="253">
        <v>457.70128999999997</v>
      </c>
      <c r="G16" s="253">
        <v>455.60380999999995</v>
      </c>
      <c r="H16" s="253">
        <v>435.72656921754123</v>
      </c>
      <c r="I16" s="253">
        <v>450.29764999999992</v>
      </c>
      <c r="J16" s="253">
        <v>430.90438999999998</v>
      </c>
      <c r="K16" s="253">
        <v>481.69673</v>
      </c>
      <c r="L16" s="253">
        <v>454.19876999999997</v>
      </c>
      <c r="M16" s="253">
        <v>503.1774979435267</v>
      </c>
      <c r="N16" s="253">
        <v>511.17690565988795</v>
      </c>
      <c r="O16" s="253">
        <v>486.50288881568645</v>
      </c>
      <c r="P16" s="253">
        <v>424.76287526904878</v>
      </c>
      <c r="Q16" s="253">
        <v>464.88925288722822</v>
      </c>
      <c r="R16" s="253">
        <v>455.50268275254683</v>
      </c>
      <c r="S16" s="253">
        <v>440.29121984775077</v>
      </c>
      <c r="T16" s="253">
        <v>369.60670119519301</v>
      </c>
      <c r="U16" s="253">
        <v>373.54408762110489</v>
      </c>
      <c r="V16" s="253">
        <v>361.53439003248229</v>
      </c>
      <c r="W16" s="253">
        <v>340.44771813314225</v>
      </c>
      <c r="X16" s="253">
        <v>324.62599992183129</v>
      </c>
      <c r="Y16" s="253">
        <v>317.04723396021251</v>
      </c>
      <c r="Z16" s="253">
        <v>307.13728986295126</v>
      </c>
      <c r="AA16" s="253">
        <v>302.98993988911792</v>
      </c>
      <c r="AB16" s="253">
        <v>289.80119816724158</v>
      </c>
      <c r="AC16" s="253">
        <v>279.0552197478205</v>
      </c>
      <c r="AD16" s="253">
        <v>269.89847511939905</v>
      </c>
      <c r="AE16" s="253">
        <v>261.78800051040372</v>
      </c>
      <c r="AF16" s="253">
        <v>255.81748279301738</v>
      </c>
      <c r="AG16" s="253">
        <v>249.18035175999154</v>
      </c>
      <c r="AH16" s="253">
        <v>241.13818805030547</v>
      </c>
      <c r="AI16" s="253">
        <v>227.76569492766066</v>
      </c>
      <c r="AJ16" s="253">
        <v>211.97196563676033</v>
      </c>
      <c r="AK16" s="253">
        <v>198.25031305881498</v>
      </c>
      <c r="AL16" s="253">
        <v>186.49443786436598</v>
      </c>
      <c r="AM16" s="253">
        <v>173.90441386175613</v>
      </c>
      <c r="AN16" s="253">
        <v>163.51208773446675</v>
      </c>
      <c r="AO16" s="253">
        <v>152.87754196645983</v>
      </c>
      <c r="AP16" s="253">
        <v>143.26868949706017</v>
      </c>
      <c r="AQ16" s="253">
        <v>135.2571005604791</v>
      </c>
      <c r="AR16" s="253">
        <v>126.42596813433573</v>
      </c>
      <c r="AS16" s="253">
        <v>119.50457938971219</v>
      </c>
      <c r="AT16" s="253">
        <v>114.29414950770048</v>
      </c>
      <c r="AU16" s="253">
        <v>108.11524000663589</v>
      </c>
      <c r="AV16" s="253">
        <v>100.44011311778651</v>
      </c>
      <c r="AW16" s="253">
        <v>93.434958173099957</v>
      </c>
      <c r="AX16" s="253">
        <v>81.041241248888014</v>
      </c>
      <c r="AY16" s="253">
        <v>72.236941437278929</v>
      </c>
      <c r="AZ16" s="253">
        <v>60.781567830884988</v>
      </c>
      <c r="BA16" s="254">
        <v>52.683607361253088</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141.80536872503313</v>
      </c>
      <c r="D20" s="248">
        <v>150.40423999999996</v>
      </c>
      <c r="E20" s="248">
        <v>173.89339999999999</v>
      </c>
      <c r="F20" s="248">
        <v>164.5</v>
      </c>
      <c r="G20" s="248">
        <v>216.89455999999998</v>
      </c>
      <c r="H20" s="248">
        <v>230.74744710663404</v>
      </c>
      <c r="I20" s="248">
        <v>244.69288</v>
      </c>
      <c r="J20" s="248">
        <v>278.80777999999998</v>
      </c>
      <c r="K20" s="248">
        <v>291.60820000000001</v>
      </c>
      <c r="L20" s="248">
        <v>237.00809999999998</v>
      </c>
      <c r="M20" s="248">
        <v>270.61216601854875</v>
      </c>
      <c r="N20" s="248">
        <v>273.81402383607843</v>
      </c>
      <c r="O20" s="248">
        <v>271.92595315505764</v>
      </c>
      <c r="P20" s="248">
        <v>257.47729299479357</v>
      </c>
      <c r="Q20" s="248">
        <v>220.21591669055104</v>
      </c>
      <c r="R20" s="248">
        <v>158.35603180903067</v>
      </c>
      <c r="S20" s="248">
        <v>134.16493389831643</v>
      </c>
      <c r="T20" s="248">
        <v>25.44935107734339</v>
      </c>
      <c r="U20" s="248">
        <v>20.216393292311484</v>
      </c>
      <c r="V20" s="248">
        <v>18.683471016628818</v>
      </c>
      <c r="W20" s="248">
        <v>18.153528859572724</v>
      </c>
      <c r="X20" s="248">
        <v>18.370373324771407</v>
      </c>
      <c r="Y20" s="248">
        <v>16.906269124705751</v>
      </c>
      <c r="Z20" s="248">
        <v>17.958023195577649</v>
      </c>
      <c r="AA20" s="248">
        <v>18.259487193643075</v>
      </c>
      <c r="AB20" s="248">
        <v>18.713271799788931</v>
      </c>
      <c r="AC20" s="248">
        <v>18.617022912342964</v>
      </c>
      <c r="AD20" s="248">
        <v>18.90959656710336</v>
      </c>
      <c r="AE20" s="248">
        <v>18.92160094697055</v>
      </c>
      <c r="AF20" s="248">
        <v>18.38909743179034</v>
      </c>
      <c r="AG20" s="248">
        <v>18.16746067803955</v>
      </c>
      <c r="AH20" s="248">
        <v>18.165781684617823</v>
      </c>
      <c r="AI20" s="248">
        <v>16.716293145886642</v>
      </c>
      <c r="AJ20" s="248">
        <v>15.94481892836799</v>
      </c>
      <c r="AK20" s="248">
        <v>14.803054946699623</v>
      </c>
      <c r="AL20" s="248">
        <v>14.141293386434722</v>
      </c>
      <c r="AM20" s="248">
        <v>14.008883456902577</v>
      </c>
      <c r="AN20" s="248">
        <v>13.330918400117961</v>
      </c>
      <c r="AO20" s="248">
        <v>12.802457960820588</v>
      </c>
      <c r="AP20" s="248">
        <v>12.493253881929641</v>
      </c>
      <c r="AQ20" s="248">
        <v>12.151933854232642</v>
      </c>
      <c r="AR20" s="248">
        <v>12.1547974818613</v>
      </c>
      <c r="AS20" s="248">
        <v>11.982221461875289</v>
      </c>
      <c r="AT20" s="248">
        <v>11.781482676274507</v>
      </c>
      <c r="AU20" s="248">
        <v>11.456876290327212</v>
      </c>
      <c r="AV20" s="248">
        <v>11.400177906405711</v>
      </c>
      <c r="AW20" s="248">
        <v>10.994841522357664</v>
      </c>
      <c r="AX20" s="248">
        <v>10.345728414857039</v>
      </c>
      <c r="AY20" s="248">
        <v>10.269818237878169</v>
      </c>
      <c r="AZ20" s="248">
        <v>9.8312205365373515</v>
      </c>
      <c r="BA20" s="249">
        <v>9.4390202452902958</v>
      </c>
    </row>
    <row r="21" spans="1:53" x14ac:dyDescent="0.25">
      <c r="A21" s="240" t="s">
        <v>189</v>
      </c>
      <c r="B21" s="415" t="s">
        <v>190</v>
      </c>
      <c r="C21" s="242">
        <v>254.80077899751953</v>
      </c>
      <c r="D21" s="416">
        <v>204.357</v>
      </c>
      <c r="E21" s="416">
        <v>200.14959999999999</v>
      </c>
      <c r="F21" s="416">
        <v>165.70937999999998</v>
      </c>
      <c r="G21" s="416">
        <v>139.08854000000002</v>
      </c>
      <c r="H21" s="416">
        <v>117.53603242724979</v>
      </c>
      <c r="I21" s="416">
        <v>99.50027</v>
      </c>
      <c r="J21" s="416">
        <v>95.200059999999993</v>
      </c>
      <c r="K21" s="416">
        <v>84.399869999999993</v>
      </c>
      <c r="L21" s="416">
        <v>74.699950000000001</v>
      </c>
      <c r="M21" s="416">
        <v>72.418068542857853</v>
      </c>
      <c r="N21" s="416">
        <v>57.705168625203044</v>
      </c>
      <c r="O21" s="416">
        <v>53.405962496948462</v>
      </c>
      <c r="P21" s="416">
        <v>18.677747062037135</v>
      </c>
      <c r="Q21" s="416">
        <v>1.0986900871281311</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254.80077899751953</v>
      </c>
      <c r="D30" s="248">
        <v>204.357</v>
      </c>
      <c r="E30" s="248">
        <v>200.14959999999999</v>
      </c>
      <c r="F30" s="248">
        <v>165.70937999999998</v>
      </c>
      <c r="G30" s="248">
        <v>139.08854000000002</v>
      </c>
      <c r="H30" s="248">
        <v>117.53603242724979</v>
      </c>
      <c r="I30" s="248">
        <v>99.50027</v>
      </c>
      <c r="J30" s="248">
        <v>95.200059999999993</v>
      </c>
      <c r="K30" s="248">
        <v>84.399869999999993</v>
      </c>
      <c r="L30" s="248">
        <v>74.699950000000001</v>
      </c>
      <c r="M30" s="248">
        <v>72.418068542857853</v>
      </c>
      <c r="N30" s="248">
        <v>57.705168625203044</v>
      </c>
      <c r="O30" s="248">
        <v>53.405962496948462</v>
      </c>
      <c r="P30" s="248">
        <v>18.677747062037135</v>
      </c>
      <c r="Q30" s="248">
        <v>1.0986900871281311</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78.245901899346592</v>
      </c>
      <c r="D34" s="253">
        <v>77.156989999999993</v>
      </c>
      <c r="E34" s="253">
        <v>76.149509999999992</v>
      </c>
      <c r="F34" s="253">
        <v>56.409439999999989</v>
      </c>
      <c r="G34" s="253">
        <v>51.888270000000006</v>
      </c>
      <c r="H34" s="253">
        <v>38.716855765458661</v>
      </c>
      <c r="I34" s="253">
        <v>36.500299999999996</v>
      </c>
      <c r="J34" s="253">
        <v>33.200180000000003</v>
      </c>
      <c r="K34" s="253">
        <v>28.700000000000003</v>
      </c>
      <c r="L34" s="253">
        <v>24.2</v>
      </c>
      <c r="M34" s="253">
        <v>21.973825721424422</v>
      </c>
      <c r="N34" s="253">
        <v>21.973822489729642</v>
      </c>
      <c r="O34" s="253">
        <v>19.776447973008445</v>
      </c>
      <c r="P34" s="253">
        <v>18.677747062037135</v>
      </c>
      <c r="Q34" s="253">
        <v>1.0986900871281311</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176.55487709817299</v>
      </c>
      <c r="D42" s="253">
        <v>127.20000999999999</v>
      </c>
      <c r="E42" s="253">
        <v>124.00009000000001</v>
      </c>
      <c r="F42" s="253">
        <v>109.29993999999998</v>
      </c>
      <c r="G42" s="253">
        <v>87.200269999999989</v>
      </c>
      <c r="H42" s="253">
        <v>78.819176661791147</v>
      </c>
      <c r="I42" s="253">
        <v>62.99996999999999</v>
      </c>
      <c r="J42" s="253">
        <v>61.999879999999997</v>
      </c>
      <c r="K42" s="253">
        <v>55.69986999999999</v>
      </c>
      <c r="L42" s="253">
        <v>50.499949999999991</v>
      </c>
      <c r="M42" s="253">
        <v>50.444242821433427</v>
      </c>
      <c r="N42" s="253">
        <v>35.731346135473409</v>
      </c>
      <c r="O42" s="253">
        <v>33.629514523940024</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81.398556970461257</v>
      </c>
      <c r="D52" s="416">
        <v>35.801619999999993</v>
      </c>
      <c r="E52" s="416">
        <v>21.890560000000004</v>
      </c>
      <c r="F52" s="416">
        <v>20.60924</v>
      </c>
      <c r="G52" s="416">
        <v>19.790399999999995</v>
      </c>
      <c r="H52" s="416">
        <v>18.032928124882879</v>
      </c>
      <c r="I52" s="416">
        <v>16.712859999999999</v>
      </c>
      <c r="J52" s="416">
        <v>15.900050000000002</v>
      </c>
      <c r="K52" s="416">
        <v>18.301359999999999</v>
      </c>
      <c r="L52" s="416">
        <v>20.600040000000003</v>
      </c>
      <c r="M52" s="416">
        <v>22.809969802385634</v>
      </c>
      <c r="N52" s="416">
        <v>16.528241919198962</v>
      </c>
      <c r="O52" s="416">
        <v>15.500840928473037</v>
      </c>
      <c r="P52" s="416">
        <v>19.250701198560851</v>
      </c>
      <c r="Q52" s="416">
        <v>23.143612094659296</v>
      </c>
      <c r="R52" s="416">
        <v>21.591572808566969</v>
      </c>
      <c r="S52" s="416">
        <v>0.26179365204026717</v>
      </c>
      <c r="T52" s="416">
        <v>0.2422246089097517</v>
      </c>
      <c r="U52" s="416">
        <v>0.22740314737222431</v>
      </c>
      <c r="V52" s="416">
        <v>0.21086045517959776</v>
      </c>
      <c r="W52" s="416">
        <v>0.19188640523092293</v>
      </c>
      <c r="X52" s="416">
        <v>0.1737106662435364</v>
      </c>
      <c r="Y52" s="416">
        <v>0.15461844809039976</v>
      </c>
      <c r="Z52" s="416">
        <v>0.13703276779434928</v>
      </c>
      <c r="AA52" s="416">
        <v>0.11761676370941765</v>
      </c>
      <c r="AB52" s="416">
        <v>9.7494408541695929E-2</v>
      </c>
      <c r="AC52" s="416">
        <v>7.8354926542545791E-2</v>
      </c>
      <c r="AD52" s="416">
        <v>6.1315264913983515E-2</v>
      </c>
      <c r="AE52" s="416">
        <v>4.1842973602400219E-2</v>
      </c>
      <c r="AF52" s="416">
        <v>2.0981015781786988E-2</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81.398556970461257</v>
      </c>
      <c r="D53" s="248">
        <v>35.801619999999993</v>
      </c>
      <c r="E53" s="248">
        <v>21.890560000000004</v>
      </c>
      <c r="F53" s="248">
        <v>20.60924</v>
      </c>
      <c r="G53" s="248">
        <v>19.790399999999995</v>
      </c>
      <c r="H53" s="248">
        <v>18.032928124882879</v>
      </c>
      <c r="I53" s="248">
        <v>16.712859999999999</v>
      </c>
      <c r="J53" s="248">
        <v>15.900050000000002</v>
      </c>
      <c r="K53" s="248">
        <v>18.301359999999999</v>
      </c>
      <c r="L53" s="248">
        <v>20.600040000000003</v>
      </c>
      <c r="M53" s="248">
        <v>22.809969802385634</v>
      </c>
      <c r="N53" s="248">
        <v>16.528241919198962</v>
      </c>
      <c r="O53" s="248">
        <v>15.500840928473037</v>
      </c>
      <c r="P53" s="248">
        <v>19.250701198560851</v>
      </c>
      <c r="Q53" s="248">
        <v>23.143612094659296</v>
      </c>
      <c r="R53" s="248">
        <v>21.591572808566969</v>
      </c>
      <c r="S53" s="248">
        <v>0.26179365204026717</v>
      </c>
      <c r="T53" s="248">
        <v>0.2422246089097517</v>
      </c>
      <c r="U53" s="248">
        <v>0.22740314737222431</v>
      </c>
      <c r="V53" s="248">
        <v>0.21086045517959776</v>
      </c>
      <c r="W53" s="248">
        <v>0.19188640523092293</v>
      </c>
      <c r="X53" s="248">
        <v>0.1737106662435364</v>
      </c>
      <c r="Y53" s="248">
        <v>0.15461844809039976</v>
      </c>
      <c r="Z53" s="248">
        <v>0.13703276779434928</v>
      </c>
      <c r="AA53" s="248">
        <v>0.11761676370941765</v>
      </c>
      <c r="AB53" s="248">
        <v>9.7494408541695929E-2</v>
      </c>
      <c r="AC53" s="248">
        <v>7.8354926542545791E-2</v>
      </c>
      <c r="AD53" s="248">
        <v>6.1315264913983515E-2</v>
      </c>
      <c r="AE53" s="248">
        <v>4.1842973602400219E-2</v>
      </c>
      <c r="AF53" s="248">
        <v>2.0981015781786988E-2</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859A-1C02-492D-ABD4-5DDFEB4A336D}">
  <sheetPr>
    <tabColor theme="8" tint="0.59999389629810485"/>
    <pageSetUpPr fitToPage="1"/>
  </sheetPr>
  <dimension ref="A1:BA85"/>
  <sheetViews>
    <sheetView showGridLines="0" workbookViewId="0">
      <pane xSplit="2" ySplit="1" topLeftCell="C20"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1079</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533.22374963192897</v>
      </c>
      <c r="D2" s="238">
        <v>468.9015</v>
      </c>
      <c r="E2" s="238">
        <v>422.89995999999991</v>
      </c>
      <c r="F2" s="238">
        <v>400.46448999999996</v>
      </c>
      <c r="G2" s="238">
        <v>332.70054999999996</v>
      </c>
      <c r="H2" s="238">
        <v>275.34150405950476</v>
      </c>
      <c r="I2" s="238">
        <v>273.29529000000002</v>
      </c>
      <c r="J2" s="238">
        <v>252.99979000000002</v>
      </c>
      <c r="K2" s="238">
        <v>240.99964</v>
      </c>
      <c r="L2" s="238">
        <v>240.19980999999999</v>
      </c>
      <c r="M2" s="238">
        <v>244.29149509843876</v>
      </c>
      <c r="N2" s="238">
        <v>239.03681211462674</v>
      </c>
      <c r="O2" s="238">
        <v>183.38584730246922</v>
      </c>
      <c r="P2" s="238">
        <v>255.11880436250459</v>
      </c>
      <c r="Q2" s="238">
        <v>240.2073475412646</v>
      </c>
      <c r="R2" s="238">
        <v>212.29164410857749</v>
      </c>
      <c r="S2" s="238">
        <v>217.81055046722108</v>
      </c>
      <c r="T2" s="238">
        <v>217.65722996818349</v>
      </c>
      <c r="U2" s="238">
        <v>223.3022602600287</v>
      </c>
      <c r="V2" s="238">
        <v>228.61641367816321</v>
      </c>
      <c r="W2" s="238">
        <v>233.09025418448721</v>
      </c>
      <c r="X2" s="238">
        <v>239.15720114972405</v>
      </c>
      <c r="Y2" s="238">
        <v>241.32664515962551</v>
      </c>
      <c r="Z2" s="238">
        <v>201.56811091646583</v>
      </c>
      <c r="AA2" s="238">
        <v>171.45720938675825</v>
      </c>
      <c r="AB2" s="238">
        <v>149.81282650051128</v>
      </c>
      <c r="AC2" s="238">
        <v>128.36986893549192</v>
      </c>
      <c r="AD2" s="238">
        <v>75.801452251719383</v>
      </c>
      <c r="AE2" s="238">
        <v>77.717775424917249</v>
      </c>
      <c r="AF2" s="238">
        <v>79.258162438477441</v>
      </c>
      <c r="AG2" s="238">
        <v>80.336183569620005</v>
      </c>
      <c r="AH2" s="238">
        <v>81.080949691373178</v>
      </c>
      <c r="AI2" s="238">
        <v>73.300717782112912</v>
      </c>
      <c r="AJ2" s="238">
        <v>64.543864000278816</v>
      </c>
      <c r="AK2" s="238">
        <v>56.26832769366402</v>
      </c>
      <c r="AL2" s="238">
        <v>48.313740694172537</v>
      </c>
      <c r="AM2" s="238">
        <v>40.862134718380247</v>
      </c>
      <c r="AN2" s="238">
        <v>34.608868576221099</v>
      </c>
      <c r="AO2" s="238">
        <v>30.476620236141528</v>
      </c>
      <c r="AP2" s="238">
        <v>26.185166682369587</v>
      </c>
      <c r="AQ2" s="238">
        <v>21.998627973429734</v>
      </c>
      <c r="AR2" s="238">
        <v>17.892800747144555</v>
      </c>
      <c r="AS2" s="238">
        <v>14.315741246406127</v>
      </c>
      <c r="AT2" s="238">
        <v>11.226438701275887</v>
      </c>
      <c r="AU2" s="238">
        <v>8.6740999944697883</v>
      </c>
      <c r="AV2" s="238">
        <v>6.7104157809065095</v>
      </c>
      <c r="AW2" s="238">
        <v>5.1071026953201759</v>
      </c>
      <c r="AX2" s="238">
        <v>3.8408835676730324</v>
      </c>
      <c r="AY2" s="238">
        <v>2.9592380714034925</v>
      </c>
      <c r="AZ2" s="238">
        <v>2.2294330359958945</v>
      </c>
      <c r="BA2" s="239">
        <v>1.8257745773824108</v>
      </c>
    </row>
    <row r="3" spans="1:53" x14ac:dyDescent="0.25">
      <c r="A3" s="240" t="s">
        <v>154</v>
      </c>
      <c r="B3" s="415" t="s">
        <v>155</v>
      </c>
      <c r="C3" s="242">
        <v>526.7032580557476</v>
      </c>
      <c r="D3" s="416">
        <v>463.30149999999998</v>
      </c>
      <c r="E3" s="416">
        <v>419.19995999999992</v>
      </c>
      <c r="F3" s="416">
        <v>395.76447999999999</v>
      </c>
      <c r="G3" s="416">
        <v>329.90055000000001</v>
      </c>
      <c r="H3" s="416">
        <v>272.54700759503521</v>
      </c>
      <c r="I3" s="416">
        <v>270.49529000000001</v>
      </c>
      <c r="J3" s="416">
        <v>247.39979000000002</v>
      </c>
      <c r="K3" s="416">
        <v>240.99964</v>
      </c>
      <c r="L3" s="416">
        <v>156.60007999999999</v>
      </c>
      <c r="M3" s="416">
        <v>146.9140283074596</v>
      </c>
      <c r="N3" s="416">
        <v>165.20953401811582</v>
      </c>
      <c r="O3" s="416">
        <v>116.03131625363304</v>
      </c>
      <c r="P3" s="416">
        <v>165.06641264187766</v>
      </c>
      <c r="Q3" s="416">
        <v>166.38006580218149</v>
      </c>
      <c r="R3" s="416">
        <v>144.12751514408839</v>
      </c>
      <c r="S3" s="416">
        <v>147.87389522080221</v>
      </c>
      <c r="T3" s="416">
        <v>147.79449144623945</v>
      </c>
      <c r="U3" s="416">
        <v>151.61452807153802</v>
      </c>
      <c r="V3" s="416">
        <v>155.21501950276607</v>
      </c>
      <c r="W3" s="416">
        <v>158.23077915738142</v>
      </c>
      <c r="X3" s="416">
        <v>162.32936118778167</v>
      </c>
      <c r="Y3" s="416">
        <v>163.80404226246594</v>
      </c>
      <c r="Z3" s="416">
        <v>136.99408783305091</v>
      </c>
      <c r="AA3" s="416">
        <v>116.68038480083445</v>
      </c>
      <c r="AB3" s="416">
        <v>102.07345614938663</v>
      </c>
      <c r="AC3" s="416">
        <v>87.617496539623062</v>
      </c>
      <c r="AD3" s="416">
        <v>52.16451084927467</v>
      </c>
      <c r="AE3" s="416">
        <v>53.450541590153691</v>
      </c>
      <c r="AF3" s="416">
        <v>54.492651466241007</v>
      </c>
      <c r="AG3" s="416">
        <v>55.196995203861107</v>
      </c>
      <c r="AH3" s="416">
        <v>55.656137416385405</v>
      </c>
      <c r="AI3" s="416">
        <v>50.393863030477931</v>
      </c>
      <c r="AJ3" s="416">
        <v>44.472414947334101</v>
      </c>
      <c r="AK3" s="416">
        <v>38.858784693090421</v>
      </c>
      <c r="AL3" s="416">
        <v>33.476607397835345</v>
      </c>
      <c r="AM3" s="416">
        <v>28.444457072735005</v>
      </c>
      <c r="AN3" s="416">
        <v>24.214688433025081</v>
      </c>
      <c r="AO3" s="416">
        <v>21.405069491890135</v>
      </c>
      <c r="AP3" s="416">
        <v>18.495940987208872</v>
      </c>
      <c r="AQ3" s="416">
        <v>15.638046746445228</v>
      </c>
      <c r="AR3" s="416">
        <v>12.825896531099106</v>
      </c>
      <c r="AS3" s="416">
        <v>10.386957687468861</v>
      </c>
      <c r="AT3" s="416">
        <v>8.2769163792298599</v>
      </c>
      <c r="AU3" s="416">
        <v>6.5300557112998865</v>
      </c>
      <c r="AV3" s="416">
        <v>5.1938272639164174</v>
      </c>
      <c r="AW3" s="416">
        <v>4.0931323518089693</v>
      </c>
      <c r="AX3" s="416">
        <v>3.2157244296374023</v>
      </c>
      <c r="AY3" s="416">
        <v>2.6016993117303593</v>
      </c>
      <c r="AZ3" s="416">
        <v>2.0890057426456834</v>
      </c>
      <c r="BA3" s="244">
        <v>1.7987858007581012</v>
      </c>
    </row>
    <row r="4" spans="1:53" x14ac:dyDescent="0.25">
      <c r="A4" s="245" t="s">
        <v>156</v>
      </c>
      <c r="B4" s="246" t="s">
        <v>157</v>
      </c>
      <c r="C4" s="247">
        <v>506.68797191836336</v>
      </c>
      <c r="D4" s="248">
        <v>444.90148999999991</v>
      </c>
      <c r="E4" s="248">
        <v>419.19995999999992</v>
      </c>
      <c r="F4" s="248">
        <v>390.11815999999999</v>
      </c>
      <c r="G4" s="248">
        <v>326.10024999999996</v>
      </c>
      <c r="H4" s="248">
        <v>270.94674935926622</v>
      </c>
      <c r="I4" s="248">
        <v>270.49529000000001</v>
      </c>
      <c r="J4" s="248">
        <v>247.39979000000002</v>
      </c>
      <c r="K4" s="248">
        <v>240.99964</v>
      </c>
      <c r="L4" s="248">
        <v>156.60007999999999</v>
      </c>
      <c r="M4" s="248">
        <v>146.9140283074596</v>
      </c>
      <c r="N4" s="248">
        <v>165.20953401811582</v>
      </c>
      <c r="O4" s="248">
        <v>116.03131625363304</v>
      </c>
      <c r="P4" s="248">
        <v>165.06641264187766</v>
      </c>
      <c r="Q4" s="248">
        <v>166.38006580218149</v>
      </c>
      <c r="R4" s="248">
        <v>144.12751514408839</v>
      </c>
      <c r="S4" s="248">
        <v>147.87389522080221</v>
      </c>
      <c r="T4" s="248">
        <v>147.79449144623945</v>
      </c>
      <c r="U4" s="248">
        <v>151.61452807153802</v>
      </c>
      <c r="V4" s="248">
        <v>155.21501950276607</v>
      </c>
      <c r="W4" s="248">
        <v>158.23077915738142</v>
      </c>
      <c r="X4" s="248">
        <v>162.32936118778167</v>
      </c>
      <c r="Y4" s="248">
        <v>163.80404226246594</v>
      </c>
      <c r="Z4" s="248">
        <v>136.99408783305091</v>
      </c>
      <c r="AA4" s="248">
        <v>116.68038480083445</v>
      </c>
      <c r="AB4" s="248">
        <v>102.07345614938663</v>
      </c>
      <c r="AC4" s="248">
        <v>87.617496539623062</v>
      </c>
      <c r="AD4" s="248">
        <v>52.16451084927467</v>
      </c>
      <c r="AE4" s="248">
        <v>53.450541590153691</v>
      </c>
      <c r="AF4" s="248">
        <v>54.492651466241007</v>
      </c>
      <c r="AG4" s="248">
        <v>55.196995203861107</v>
      </c>
      <c r="AH4" s="248">
        <v>55.656137416385405</v>
      </c>
      <c r="AI4" s="248">
        <v>50.393863030477931</v>
      </c>
      <c r="AJ4" s="248">
        <v>44.472414947334101</v>
      </c>
      <c r="AK4" s="248">
        <v>38.858784693090421</v>
      </c>
      <c r="AL4" s="248">
        <v>33.476607397835345</v>
      </c>
      <c r="AM4" s="248">
        <v>28.444457072735005</v>
      </c>
      <c r="AN4" s="248">
        <v>24.214688433025081</v>
      </c>
      <c r="AO4" s="248">
        <v>21.405069491890135</v>
      </c>
      <c r="AP4" s="248">
        <v>18.495940987208872</v>
      </c>
      <c r="AQ4" s="248">
        <v>15.638046746445228</v>
      </c>
      <c r="AR4" s="248">
        <v>12.825896531099106</v>
      </c>
      <c r="AS4" s="248">
        <v>10.386957687468861</v>
      </c>
      <c r="AT4" s="248">
        <v>8.2769163792298599</v>
      </c>
      <c r="AU4" s="248">
        <v>6.5300557112998865</v>
      </c>
      <c r="AV4" s="248">
        <v>5.1938272639164174</v>
      </c>
      <c r="AW4" s="248">
        <v>4.0931323518089693</v>
      </c>
      <c r="AX4" s="248">
        <v>3.2157244296374023</v>
      </c>
      <c r="AY4" s="248">
        <v>2.6016993117303593</v>
      </c>
      <c r="AZ4" s="248">
        <v>2.0890057426456834</v>
      </c>
      <c r="BA4" s="249">
        <v>1.7987858007581012</v>
      </c>
    </row>
    <row r="5" spans="1:53" x14ac:dyDescent="0.25">
      <c r="A5" s="250" t="s">
        <v>158</v>
      </c>
      <c r="B5" s="251" t="s">
        <v>159</v>
      </c>
      <c r="C5" s="252">
        <v>506.68797191836336</v>
      </c>
      <c r="D5" s="253">
        <v>444.90148999999991</v>
      </c>
      <c r="E5" s="253">
        <v>412.19995999999992</v>
      </c>
      <c r="F5" s="253">
        <v>383.11805999999996</v>
      </c>
      <c r="G5" s="253">
        <v>319.10008999999997</v>
      </c>
      <c r="H5" s="253">
        <v>270.25409625904649</v>
      </c>
      <c r="I5" s="253">
        <v>269.79528999999997</v>
      </c>
      <c r="J5" s="253">
        <v>246.69979000000001</v>
      </c>
      <c r="K5" s="253">
        <v>240.29961</v>
      </c>
      <c r="L5" s="253">
        <v>156.60007999999999</v>
      </c>
      <c r="M5" s="253">
        <v>146.9140283074596</v>
      </c>
      <c r="N5" s="253">
        <v>165.20953401811582</v>
      </c>
      <c r="O5" s="253">
        <v>116.03131625363304</v>
      </c>
      <c r="P5" s="253">
        <v>165.06641264187766</v>
      </c>
      <c r="Q5" s="253">
        <v>166.38006580218149</v>
      </c>
      <c r="R5" s="253">
        <v>144.12751514408839</v>
      </c>
      <c r="S5" s="253">
        <v>147.87389522080221</v>
      </c>
      <c r="T5" s="253">
        <v>147.79449144623945</v>
      </c>
      <c r="U5" s="253">
        <v>151.61452807153802</v>
      </c>
      <c r="V5" s="253">
        <v>155.21501950276607</v>
      </c>
      <c r="W5" s="253">
        <v>158.23077915738142</v>
      </c>
      <c r="X5" s="253">
        <v>162.32936118778167</v>
      </c>
      <c r="Y5" s="253">
        <v>163.80404226246594</v>
      </c>
      <c r="Z5" s="253">
        <v>136.99408783305091</v>
      </c>
      <c r="AA5" s="253">
        <v>116.68038480083445</v>
      </c>
      <c r="AB5" s="253">
        <v>102.07345614938663</v>
      </c>
      <c r="AC5" s="253">
        <v>87.617496539623062</v>
      </c>
      <c r="AD5" s="253">
        <v>52.16451084927467</v>
      </c>
      <c r="AE5" s="253">
        <v>53.450541590153691</v>
      </c>
      <c r="AF5" s="253">
        <v>54.492651466241007</v>
      </c>
      <c r="AG5" s="253">
        <v>55.196995203861107</v>
      </c>
      <c r="AH5" s="253">
        <v>55.656137416385405</v>
      </c>
      <c r="AI5" s="253">
        <v>50.393863030477931</v>
      </c>
      <c r="AJ5" s="253">
        <v>44.472414947334101</v>
      </c>
      <c r="AK5" s="253">
        <v>38.858784693090421</v>
      </c>
      <c r="AL5" s="253">
        <v>33.476607397835345</v>
      </c>
      <c r="AM5" s="253">
        <v>28.444457072735005</v>
      </c>
      <c r="AN5" s="253">
        <v>24.214688433025081</v>
      </c>
      <c r="AO5" s="253">
        <v>21.405069491890135</v>
      </c>
      <c r="AP5" s="253">
        <v>18.495940987208872</v>
      </c>
      <c r="AQ5" s="253">
        <v>15.638046746445228</v>
      </c>
      <c r="AR5" s="253">
        <v>12.825896531099106</v>
      </c>
      <c r="AS5" s="253">
        <v>10.386957687468861</v>
      </c>
      <c r="AT5" s="253">
        <v>8.2769163792298599</v>
      </c>
      <c r="AU5" s="253">
        <v>6.5300557112998865</v>
      </c>
      <c r="AV5" s="253">
        <v>5.1938272639164174</v>
      </c>
      <c r="AW5" s="253">
        <v>4.0931323518089693</v>
      </c>
      <c r="AX5" s="253">
        <v>3.2157244296374023</v>
      </c>
      <c r="AY5" s="253">
        <v>2.6016993117303593</v>
      </c>
      <c r="AZ5" s="253">
        <v>2.0890057426456834</v>
      </c>
      <c r="BA5" s="254">
        <v>1.7987858007581012</v>
      </c>
    </row>
    <row r="6" spans="1:53" x14ac:dyDescent="0.25">
      <c r="A6" s="255" t="s">
        <v>160</v>
      </c>
      <c r="B6" s="256" t="s">
        <v>161</v>
      </c>
      <c r="C6" s="257">
        <v>0</v>
      </c>
      <c r="D6" s="258">
        <v>0</v>
      </c>
      <c r="E6" s="258">
        <v>0</v>
      </c>
      <c r="F6" s="258">
        <v>80.099789999999999</v>
      </c>
      <c r="G6" s="258">
        <v>71.600020000000001</v>
      </c>
      <c r="H6" s="258">
        <v>64.583865521736044</v>
      </c>
      <c r="I6" s="258">
        <v>67.395629999999997</v>
      </c>
      <c r="J6" s="258">
        <v>62.400140000000007</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2.1018372228553437</v>
      </c>
      <c r="R7" s="258">
        <v>2.8183815802044494</v>
      </c>
      <c r="S7" s="258">
        <v>2.8901874061536281</v>
      </c>
      <c r="T7" s="258">
        <v>2.9640183086872445</v>
      </c>
      <c r="U7" s="258">
        <v>3.0007120277242945</v>
      </c>
      <c r="V7" s="258">
        <v>3.0486591182586835</v>
      </c>
      <c r="W7" s="258">
        <v>3.0417124763059764</v>
      </c>
      <c r="X7" s="258">
        <v>3.0597326671470189</v>
      </c>
      <c r="Y7" s="258">
        <v>3.0941202927799969</v>
      </c>
      <c r="Z7" s="258">
        <v>3.1275015321340978</v>
      </c>
      <c r="AA7" s="258">
        <v>3.1240944292486126</v>
      </c>
      <c r="AB7" s="258">
        <v>3.10631369947418</v>
      </c>
      <c r="AC7" s="258">
        <v>3.134902521103144</v>
      </c>
      <c r="AD7" s="258">
        <v>3.1634341771172232</v>
      </c>
      <c r="AE7" s="258">
        <v>3.1428234504693942</v>
      </c>
      <c r="AF7" s="258">
        <v>3.1519690440135548</v>
      </c>
      <c r="AG7" s="258">
        <v>3.0816527146271313</v>
      </c>
      <c r="AH7" s="258">
        <v>2.9486760553722617</v>
      </c>
      <c r="AI7" s="258">
        <v>2.9063084060566013</v>
      </c>
      <c r="AJ7" s="258">
        <v>2.8628599199259237</v>
      </c>
      <c r="AK7" s="258">
        <v>2.7675520385094914</v>
      </c>
      <c r="AL7" s="258">
        <v>2.7181647605132944</v>
      </c>
      <c r="AM7" s="258">
        <v>2.7017197174922374</v>
      </c>
      <c r="AN7" s="258">
        <v>2.6668066885500443</v>
      </c>
      <c r="AO7" s="258">
        <v>2.5990934569174362</v>
      </c>
      <c r="AP7" s="258">
        <v>2.555624030670494</v>
      </c>
      <c r="AQ7" s="258">
        <v>2.4521051698114125</v>
      </c>
      <c r="AR7" s="258">
        <v>2.3218402848353117</v>
      </c>
      <c r="AS7" s="258">
        <v>2.2423072810552309</v>
      </c>
      <c r="AT7" s="258">
        <v>2.1623448283663143</v>
      </c>
      <c r="AU7" s="258">
        <v>2.085297968775591</v>
      </c>
      <c r="AV7" s="258">
        <v>2.049830376338619</v>
      </c>
      <c r="AW7" s="258">
        <v>1.9910990261034871</v>
      </c>
      <c r="AX7" s="258">
        <v>1.9197246497329081</v>
      </c>
      <c r="AY7" s="258">
        <v>1.8604957914559788</v>
      </c>
      <c r="AZ7" s="258">
        <v>1.7978898807767891</v>
      </c>
      <c r="BA7" s="259">
        <v>1.742836129007477</v>
      </c>
    </row>
    <row r="8" spans="1:53" x14ac:dyDescent="0.25">
      <c r="A8" s="255" t="s">
        <v>164</v>
      </c>
      <c r="B8" s="256" t="s">
        <v>165</v>
      </c>
      <c r="C8" s="257">
        <v>492.90656368295691</v>
      </c>
      <c r="D8" s="258">
        <v>436.80189999999999</v>
      </c>
      <c r="E8" s="258">
        <v>411.39995999999996</v>
      </c>
      <c r="F8" s="258">
        <v>302.61505999999991</v>
      </c>
      <c r="G8" s="258">
        <v>247.50006999999999</v>
      </c>
      <c r="H8" s="258">
        <v>199.07804294996316</v>
      </c>
      <c r="I8" s="258">
        <v>201.99966000000003</v>
      </c>
      <c r="J8" s="258">
        <v>183.79963999999998</v>
      </c>
      <c r="K8" s="258">
        <v>239.89958999999999</v>
      </c>
      <c r="L8" s="258">
        <v>156.20853</v>
      </c>
      <c r="M8" s="258">
        <v>146.9140283074596</v>
      </c>
      <c r="N8" s="258">
        <v>165.20953401811582</v>
      </c>
      <c r="O8" s="258">
        <v>116.03131625363304</v>
      </c>
      <c r="P8" s="258">
        <v>165.06641264187766</v>
      </c>
      <c r="Q8" s="258">
        <v>164.27822857932617</v>
      </c>
      <c r="R8" s="258">
        <v>141.30913356388393</v>
      </c>
      <c r="S8" s="258">
        <v>144.98370781464857</v>
      </c>
      <c r="T8" s="258">
        <v>144.83047313755219</v>
      </c>
      <c r="U8" s="258">
        <v>148.61381604381373</v>
      </c>
      <c r="V8" s="258">
        <v>152.16636038450739</v>
      </c>
      <c r="W8" s="258">
        <v>155.18906668107545</v>
      </c>
      <c r="X8" s="258">
        <v>159.26962852063468</v>
      </c>
      <c r="Y8" s="258">
        <v>160.70992196968595</v>
      </c>
      <c r="Z8" s="258">
        <v>133.86658630091682</v>
      </c>
      <c r="AA8" s="258">
        <v>113.55629037158583</v>
      </c>
      <c r="AB8" s="258">
        <v>98.967142449912444</v>
      </c>
      <c r="AC8" s="258">
        <v>84.482594018519919</v>
      </c>
      <c r="AD8" s="258">
        <v>49.001076672157453</v>
      </c>
      <c r="AE8" s="258">
        <v>50.307718139684297</v>
      </c>
      <c r="AF8" s="258">
        <v>51.340682422227445</v>
      </c>
      <c r="AG8" s="258">
        <v>52.115342489233974</v>
      </c>
      <c r="AH8" s="258">
        <v>52.707461361013138</v>
      </c>
      <c r="AI8" s="258">
        <v>47.487554624421328</v>
      </c>
      <c r="AJ8" s="258">
        <v>41.60955502740817</v>
      </c>
      <c r="AK8" s="258">
        <v>36.091232654580935</v>
      </c>
      <c r="AL8" s="258">
        <v>30.758442637322052</v>
      </c>
      <c r="AM8" s="258">
        <v>25.742737355242774</v>
      </c>
      <c r="AN8" s="258">
        <v>21.547881744475035</v>
      </c>
      <c r="AO8" s="258">
        <v>18.805976034972701</v>
      </c>
      <c r="AP8" s="258">
        <v>15.940316956538377</v>
      </c>
      <c r="AQ8" s="258">
        <v>13.185941576633818</v>
      </c>
      <c r="AR8" s="258">
        <v>10.504056246263795</v>
      </c>
      <c r="AS8" s="258">
        <v>8.1446504064136303</v>
      </c>
      <c r="AT8" s="258">
        <v>6.1145715508635448</v>
      </c>
      <c r="AU8" s="258">
        <v>4.4447577425242946</v>
      </c>
      <c r="AV8" s="258">
        <v>3.1439968875777988</v>
      </c>
      <c r="AW8" s="258">
        <v>2.1020333257054822</v>
      </c>
      <c r="AX8" s="258">
        <v>1.2959997799044942</v>
      </c>
      <c r="AY8" s="258">
        <v>0.74120352027438041</v>
      </c>
      <c r="AZ8" s="258">
        <v>0.29111586186889404</v>
      </c>
      <c r="BA8" s="259">
        <v>5.5949671750624215E-2</v>
      </c>
    </row>
    <row r="9" spans="1:53" x14ac:dyDescent="0.25">
      <c r="A9" s="255" t="s">
        <v>166</v>
      </c>
      <c r="B9" s="256" t="s">
        <v>167</v>
      </c>
      <c r="C9" s="257">
        <v>13.7814082354065</v>
      </c>
      <c r="D9" s="258">
        <v>8.0995899999999992</v>
      </c>
      <c r="E9" s="258">
        <v>0.79999999999999982</v>
      </c>
      <c r="F9" s="258">
        <v>0.40320999999999996</v>
      </c>
      <c r="G9" s="258">
        <v>0</v>
      </c>
      <c r="H9" s="258">
        <v>6.5921877873472576</v>
      </c>
      <c r="I9" s="258">
        <v>0.39999999999999991</v>
      </c>
      <c r="J9" s="258">
        <v>0.50000999999999995</v>
      </c>
      <c r="K9" s="258">
        <v>0.40001999999999999</v>
      </c>
      <c r="L9" s="258">
        <v>0.39155000000000006</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7</v>
      </c>
      <c r="F10" s="253">
        <v>7.0000999999999998</v>
      </c>
      <c r="G10" s="253">
        <v>7.0001599999999993</v>
      </c>
      <c r="H10" s="253">
        <v>0.69265310021974003</v>
      </c>
      <c r="I10" s="253">
        <v>0.7</v>
      </c>
      <c r="J10" s="253">
        <v>0.7</v>
      </c>
      <c r="K10" s="253">
        <v>0.70002999999999993</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20.015286137384184</v>
      </c>
      <c r="D15" s="248">
        <v>18.400010000000002</v>
      </c>
      <c r="E15" s="248">
        <v>0</v>
      </c>
      <c r="F15" s="248">
        <v>5.6463199999999993</v>
      </c>
      <c r="G15" s="248">
        <v>3.8003</v>
      </c>
      <c r="H15" s="248">
        <v>1.600258235768941</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20.015286137384184</v>
      </c>
      <c r="D16" s="253">
        <v>18.400010000000002</v>
      </c>
      <c r="E16" s="253">
        <v>0</v>
      </c>
      <c r="F16" s="253">
        <v>5.6463199999999993</v>
      </c>
      <c r="G16" s="253">
        <v>3.8003</v>
      </c>
      <c r="H16" s="253">
        <v>1.600258235768941</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6.5204915761814348</v>
      </c>
      <c r="D21" s="416">
        <v>5.6</v>
      </c>
      <c r="E21" s="416">
        <v>3.7</v>
      </c>
      <c r="F21" s="416">
        <v>4.7000099999999998</v>
      </c>
      <c r="G21" s="416">
        <v>2.8</v>
      </c>
      <c r="H21" s="416">
        <v>2.7944964644696006</v>
      </c>
      <c r="I21" s="416">
        <v>2.8</v>
      </c>
      <c r="J21" s="416">
        <v>5.6</v>
      </c>
      <c r="K21" s="416">
        <v>0</v>
      </c>
      <c r="L21" s="416">
        <v>83.599729999999994</v>
      </c>
      <c r="M21" s="416">
        <v>97.377466790979128</v>
      </c>
      <c r="N21" s="416">
        <v>73.827278096510909</v>
      </c>
      <c r="O21" s="416">
        <v>67.354531048836165</v>
      </c>
      <c r="P21" s="416">
        <v>90.0523917206269</v>
      </c>
      <c r="Q21" s="416">
        <v>73.827281739083077</v>
      </c>
      <c r="R21" s="416">
        <v>68.164128964489095</v>
      </c>
      <c r="S21" s="416">
        <v>69.936655246418908</v>
      </c>
      <c r="T21" s="416">
        <v>69.862738521943996</v>
      </c>
      <c r="U21" s="416">
        <v>71.687732188490727</v>
      </c>
      <c r="V21" s="416">
        <v>73.401394175397158</v>
      </c>
      <c r="W21" s="416">
        <v>74.859475027105802</v>
      </c>
      <c r="X21" s="416">
        <v>76.827839961942374</v>
      </c>
      <c r="Y21" s="416">
        <v>77.522602897159572</v>
      </c>
      <c r="Z21" s="416">
        <v>64.574023083414929</v>
      </c>
      <c r="AA21" s="416">
        <v>54.776824585923812</v>
      </c>
      <c r="AB21" s="416">
        <v>47.73937035112467</v>
      </c>
      <c r="AC21" s="416">
        <v>40.752372395868854</v>
      </c>
      <c r="AD21" s="416">
        <v>23.636941402444716</v>
      </c>
      <c r="AE21" s="416">
        <v>24.267233834763566</v>
      </c>
      <c r="AF21" s="416">
        <v>24.765510972236431</v>
      </c>
      <c r="AG21" s="416">
        <v>25.139188365758915</v>
      </c>
      <c r="AH21" s="416">
        <v>25.424812274987794</v>
      </c>
      <c r="AI21" s="416">
        <v>22.906854751634985</v>
      </c>
      <c r="AJ21" s="416">
        <v>20.071449052944718</v>
      </c>
      <c r="AK21" s="416">
        <v>17.409543000573599</v>
      </c>
      <c r="AL21" s="416">
        <v>14.837133296337186</v>
      </c>
      <c r="AM21" s="416">
        <v>12.417677645645242</v>
      </c>
      <c r="AN21" s="416">
        <v>10.394180143196024</v>
      </c>
      <c r="AO21" s="416">
        <v>9.0715507442513932</v>
      </c>
      <c r="AP21" s="416">
        <v>7.6892256951607205</v>
      </c>
      <c r="AQ21" s="416">
        <v>6.3605812269845066</v>
      </c>
      <c r="AR21" s="416">
        <v>5.0669042160454483</v>
      </c>
      <c r="AS21" s="416">
        <v>3.9287835589372659</v>
      </c>
      <c r="AT21" s="416">
        <v>2.9495223220460249</v>
      </c>
      <c r="AU21" s="416">
        <v>2.1440442831699023</v>
      </c>
      <c r="AV21" s="416">
        <v>1.5165885169900915</v>
      </c>
      <c r="AW21" s="416">
        <v>1.0139703435112069</v>
      </c>
      <c r="AX21" s="416">
        <v>0.62515913803563039</v>
      </c>
      <c r="AY21" s="416">
        <v>0.35753875967313326</v>
      </c>
      <c r="AZ21" s="416">
        <v>0.14042729335021112</v>
      </c>
      <c r="BA21" s="244">
        <v>2.698877662430952E-2</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6.5204915761814348</v>
      </c>
      <c r="D30" s="248">
        <v>5.6</v>
      </c>
      <c r="E30" s="248">
        <v>3.7</v>
      </c>
      <c r="F30" s="248">
        <v>4.7000099999999998</v>
      </c>
      <c r="G30" s="248">
        <v>2.8</v>
      </c>
      <c r="H30" s="248">
        <v>2.7944964644696006</v>
      </c>
      <c r="I30" s="248">
        <v>2.8</v>
      </c>
      <c r="J30" s="248">
        <v>5.6</v>
      </c>
      <c r="K30" s="248">
        <v>0</v>
      </c>
      <c r="L30" s="248">
        <v>83.599729999999994</v>
      </c>
      <c r="M30" s="248">
        <v>97.377466790979128</v>
      </c>
      <c r="N30" s="248">
        <v>73.827278096510909</v>
      </c>
      <c r="O30" s="248">
        <v>67.354531048836165</v>
      </c>
      <c r="P30" s="248">
        <v>90.0523917206269</v>
      </c>
      <c r="Q30" s="248">
        <v>73.827281739083077</v>
      </c>
      <c r="R30" s="248">
        <v>68.164128964489095</v>
      </c>
      <c r="S30" s="248">
        <v>69.936655246418908</v>
      </c>
      <c r="T30" s="248">
        <v>69.862738521943996</v>
      </c>
      <c r="U30" s="248">
        <v>71.687732188490727</v>
      </c>
      <c r="V30" s="248">
        <v>73.401394175397158</v>
      </c>
      <c r="W30" s="248">
        <v>74.859475027105802</v>
      </c>
      <c r="X30" s="248">
        <v>76.827839961942374</v>
      </c>
      <c r="Y30" s="248">
        <v>77.522602897159572</v>
      </c>
      <c r="Z30" s="248">
        <v>64.574023083414929</v>
      </c>
      <c r="AA30" s="248">
        <v>54.776824585923812</v>
      </c>
      <c r="AB30" s="248">
        <v>47.73937035112467</v>
      </c>
      <c r="AC30" s="248">
        <v>40.752372395868854</v>
      </c>
      <c r="AD30" s="248">
        <v>23.636941402444716</v>
      </c>
      <c r="AE30" s="248">
        <v>24.267233834763566</v>
      </c>
      <c r="AF30" s="248">
        <v>24.765510972236431</v>
      </c>
      <c r="AG30" s="248">
        <v>25.139188365758915</v>
      </c>
      <c r="AH30" s="248">
        <v>25.424812274987794</v>
      </c>
      <c r="AI30" s="248">
        <v>22.906854751634985</v>
      </c>
      <c r="AJ30" s="248">
        <v>20.071449052944718</v>
      </c>
      <c r="AK30" s="248">
        <v>17.409543000573599</v>
      </c>
      <c r="AL30" s="248">
        <v>14.837133296337186</v>
      </c>
      <c r="AM30" s="248">
        <v>12.417677645645242</v>
      </c>
      <c r="AN30" s="248">
        <v>10.394180143196024</v>
      </c>
      <c r="AO30" s="248">
        <v>9.0715507442513932</v>
      </c>
      <c r="AP30" s="248">
        <v>7.6892256951607205</v>
      </c>
      <c r="AQ30" s="248">
        <v>6.3605812269845066</v>
      </c>
      <c r="AR30" s="248">
        <v>5.0669042160454483</v>
      </c>
      <c r="AS30" s="248">
        <v>3.9287835589372659</v>
      </c>
      <c r="AT30" s="248">
        <v>2.9495223220460249</v>
      </c>
      <c r="AU30" s="248">
        <v>2.1440442831699023</v>
      </c>
      <c r="AV30" s="248">
        <v>1.5165885169900915</v>
      </c>
      <c r="AW30" s="248">
        <v>1.0139703435112069</v>
      </c>
      <c r="AX30" s="248">
        <v>0.62515913803563039</v>
      </c>
      <c r="AY30" s="248">
        <v>0.35753875967313326</v>
      </c>
      <c r="AZ30" s="248">
        <v>0.14042729335021112</v>
      </c>
      <c r="BA30" s="249">
        <v>2.698877662430952E-2</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6.5204915761814348</v>
      </c>
      <c r="D45" s="253">
        <v>5.6</v>
      </c>
      <c r="E45" s="253">
        <v>3.7</v>
      </c>
      <c r="F45" s="253">
        <v>4.7000099999999998</v>
      </c>
      <c r="G45" s="253">
        <v>2.8</v>
      </c>
      <c r="H45" s="253">
        <v>2.7944964644696006</v>
      </c>
      <c r="I45" s="253">
        <v>2.8</v>
      </c>
      <c r="J45" s="253">
        <v>5.6</v>
      </c>
      <c r="K45" s="253">
        <v>0</v>
      </c>
      <c r="L45" s="253">
        <v>83.599729999999994</v>
      </c>
      <c r="M45" s="253">
        <v>97.377466790979128</v>
      </c>
      <c r="N45" s="253">
        <v>73.827278096510909</v>
      </c>
      <c r="O45" s="253">
        <v>67.354531048836165</v>
      </c>
      <c r="P45" s="253">
        <v>90.0523917206269</v>
      </c>
      <c r="Q45" s="253">
        <v>73.827281739083077</v>
      </c>
      <c r="R45" s="253">
        <v>68.164128964489095</v>
      </c>
      <c r="S45" s="253">
        <v>69.936655246418908</v>
      </c>
      <c r="T45" s="253">
        <v>69.862738521943996</v>
      </c>
      <c r="U45" s="253">
        <v>71.687732188490727</v>
      </c>
      <c r="V45" s="253">
        <v>73.401394175397158</v>
      </c>
      <c r="W45" s="253">
        <v>74.859475027105802</v>
      </c>
      <c r="X45" s="253">
        <v>76.827839961942374</v>
      </c>
      <c r="Y45" s="253">
        <v>77.522602897159572</v>
      </c>
      <c r="Z45" s="253">
        <v>64.574023083414929</v>
      </c>
      <c r="AA45" s="253">
        <v>54.776824585923812</v>
      </c>
      <c r="AB45" s="253">
        <v>47.73937035112467</v>
      </c>
      <c r="AC45" s="253">
        <v>40.752372395868854</v>
      </c>
      <c r="AD45" s="253">
        <v>23.636941402444716</v>
      </c>
      <c r="AE45" s="253">
        <v>24.267233834763566</v>
      </c>
      <c r="AF45" s="253">
        <v>24.765510972236431</v>
      </c>
      <c r="AG45" s="253">
        <v>25.139188365758915</v>
      </c>
      <c r="AH45" s="253">
        <v>25.424812274987794</v>
      </c>
      <c r="AI45" s="253">
        <v>22.906854751634985</v>
      </c>
      <c r="AJ45" s="253">
        <v>20.071449052944718</v>
      </c>
      <c r="AK45" s="253">
        <v>17.409543000573599</v>
      </c>
      <c r="AL45" s="253">
        <v>14.837133296337186</v>
      </c>
      <c r="AM45" s="253">
        <v>12.417677645645242</v>
      </c>
      <c r="AN45" s="253">
        <v>10.394180143196024</v>
      </c>
      <c r="AO45" s="253">
        <v>9.0715507442513932</v>
      </c>
      <c r="AP45" s="253">
        <v>7.6892256951607205</v>
      </c>
      <c r="AQ45" s="253">
        <v>6.3605812269845066</v>
      </c>
      <c r="AR45" s="253">
        <v>5.0669042160454483</v>
      </c>
      <c r="AS45" s="253">
        <v>3.9287835589372659</v>
      </c>
      <c r="AT45" s="253">
        <v>2.9495223220460249</v>
      </c>
      <c r="AU45" s="253">
        <v>2.1440442831699023</v>
      </c>
      <c r="AV45" s="253">
        <v>1.5165885169900915</v>
      </c>
      <c r="AW45" s="253">
        <v>1.0139703435112069</v>
      </c>
      <c r="AX45" s="253">
        <v>0.62515913803563039</v>
      </c>
      <c r="AY45" s="253">
        <v>0.35753875967313326</v>
      </c>
      <c r="AZ45" s="253">
        <v>0.14042729335021112</v>
      </c>
      <c r="BA45" s="254">
        <v>2.698877662430952E-2</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6.5204915761814348</v>
      </c>
      <c r="D48" s="258">
        <v>5.6</v>
      </c>
      <c r="E48" s="258">
        <v>3.7</v>
      </c>
      <c r="F48" s="258">
        <v>4.7000099999999998</v>
      </c>
      <c r="G48" s="258">
        <v>2.8</v>
      </c>
      <c r="H48" s="258">
        <v>2.7944964644696006</v>
      </c>
      <c r="I48" s="258">
        <v>2.8</v>
      </c>
      <c r="J48" s="258">
        <v>5.6</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83.599729999999994</v>
      </c>
      <c r="M49" s="258">
        <v>97.377466790979128</v>
      </c>
      <c r="N49" s="258">
        <v>73.827278096510909</v>
      </c>
      <c r="O49" s="258">
        <v>67.354531048836165</v>
      </c>
      <c r="P49" s="258">
        <v>90.0523917206269</v>
      </c>
      <c r="Q49" s="258">
        <v>73.827281739083077</v>
      </c>
      <c r="R49" s="258">
        <v>68.164128964489095</v>
      </c>
      <c r="S49" s="258">
        <v>69.936655246418908</v>
      </c>
      <c r="T49" s="258">
        <v>69.862738521943996</v>
      </c>
      <c r="U49" s="258">
        <v>71.687732188490727</v>
      </c>
      <c r="V49" s="258">
        <v>73.401394175397158</v>
      </c>
      <c r="W49" s="258">
        <v>74.859475027105802</v>
      </c>
      <c r="X49" s="258">
        <v>76.827839961942374</v>
      </c>
      <c r="Y49" s="258">
        <v>77.522602897159572</v>
      </c>
      <c r="Z49" s="258">
        <v>64.574023083414929</v>
      </c>
      <c r="AA49" s="258">
        <v>54.776824585923812</v>
      </c>
      <c r="AB49" s="258">
        <v>47.73937035112467</v>
      </c>
      <c r="AC49" s="258">
        <v>40.752372395868854</v>
      </c>
      <c r="AD49" s="258">
        <v>23.636941402444716</v>
      </c>
      <c r="AE49" s="258">
        <v>24.267233834763566</v>
      </c>
      <c r="AF49" s="258">
        <v>24.765510972236431</v>
      </c>
      <c r="AG49" s="258">
        <v>25.139188365758915</v>
      </c>
      <c r="AH49" s="258">
        <v>25.424812274987794</v>
      </c>
      <c r="AI49" s="258">
        <v>22.906854751634985</v>
      </c>
      <c r="AJ49" s="258">
        <v>20.071449052944718</v>
      </c>
      <c r="AK49" s="258">
        <v>17.409543000573599</v>
      </c>
      <c r="AL49" s="258">
        <v>14.837133296337186</v>
      </c>
      <c r="AM49" s="258">
        <v>12.417677645645242</v>
      </c>
      <c r="AN49" s="258">
        <v>10.394180143196024</v>
      </c>
      <c r="AO49" s="258">
        <v>9.0715507442513932</v>
      </c>
      <c r="AP49" s="258">
        <v>7.6892256951607205</v>
      </c>
      <c r="AQ49" s="258">
        <v>6.3605812269845066</v>
      </c>
      <c r="AR49" s="258">
        <v>5.0669042160454483</v>
      </c>
      <c r="AS49" s="258">
        <v>3.9287835589372659</v>
      </c>
      <c r="AT49" s="258">
        <v>2.9495223220460249</v>
      </c>
      <c r="AU49" s="258">
        <v>2.1440442831699023</v>
      </c>
      <c r="AV49" s="258">
        <v>1.5165885169900915</v>
      </c>
      <c r="AW49" s="258">
        <v>1.0139703435112069</v>
      </c>
      <c r="AX49" s="258">
        <v>0.62515913803563039</v>
      </c>
      <c r="AY49" s="258">
        <v>0.35753875967313326</v>
      </c>
      <c r="AZ49" s="258">
        <v>0.14042729335021112</v>
      </c>
      <c r="BA49" s="259">
        <v>2.698877662430952E-2</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636C4-A34B-4BD5-9075-E7748C3BA492}">
  <sheetPr>
    <tabColor theme="8" tint="0.59999389629810485"/>
    <pageSetUpPr fitToPage="1"/>
  </sheetPr>
  <dimension ref="A1:BA85"/>
  <sheetViews>
    <sheetView showGridLines="0" workbookViewId="0">
      <pane xSplit="2" ySplit="1" topLeftCell="C35"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1080</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3838.2099094030973</v>
      </c>
      <c r="D2" s="238">
        <v>4007.9045300000007</v>
      </c>
      <c r="E2" s="238">
        <v>3968.7882099999997</v>
      </c>
      <c r="F2" s="238">
        <v>4259.4880299999995</v>
      </c>
      <c r="G2" s="238">
        <v>4064.1697899999995</v>
      </c>
      <c r="H2" s="238">
        <v>4142.1547905046009</v>
      </c>
      <c r="I2" s="238">
        <v>4365.9690700000001</v>
      </c>
      <c r="J2" s="238">
        <v>4179.3222399999995</v>
      </c>
      <c r="K2" s="238">
        <v>4039.2815300000002</v>
      </c>
      <c r="L2" s="238">
        <v>3664.8386499999988</v>
      </c>
      <c r="M2" s="238">
        <v>4299.020804299571</v>
      </c>
      <c r="N2" s="238">
        <v>4158.9742130308587</v>
      </c>
      <c r="O2" s="238">
        <v>4469.1042673234715</v>
      </c>
      <c r="P2" s="238">
        <v>4650.0315246299351</v>
      </c>
      <c r="Q2" s="238">
        <v>4957.595220633184</v>
      </c>
      <c r="R2" s="238">
        <v>4607.4391633538671</v>
      </c>
      <c r="S2" s="238">
        <v>4324.0307622874079</v>
      </c>
      <c r="T2" s="238">
        <v>4347.8433061662145</v>
      </c>
      <c r="U2" s="238">
        <v>4089.7583972723746</v>
      </c>
      <c r="V2" s="238">
        <v>3945.1029038629049</v>
      </c>
      <c r="W2" s="238">
        <v>3855.972589258663</v>
      </c>
      <c r="X2" s="238">
        <v>3682.9883227989862</v>
      </c>
      <c r="Y2" s="238">
        <v>3530.3767929024943</v>
      </c>
      <c r="Z2" s="238">
        <v>3376.0712735401034</v>
      </c>
      <c r="AA2" s="238">
        <v>3187.9809823127371</v>
      </c>
      <c r="AB2" s="238">
        <v>3093.974041874746</v>
      </c>
      <c r="AC2" s="238">
        <v>2864.6516496150666</v>
      </c>
      <c r="AD2" s="238">
        <v>2718.3482585330926</v>
      </c>
      <c r="AE2" s="238">
        <v>2702.0715937465889</v>
      </c>
      <c r="AF2" s="238">
        <v>2640.668232088909</v>
      </c>
      <c r="AG2" s="238">
        <v>2490.9689306033506</v>
      </c>
      <c r="AH2" s="238">
        <v>2396.1083707094344</v>
      </c>
      <c r="AI2" s="238">
        <v>2226.8266334734521</v>
      </c>
      <c r="AJ2" s="238">
        <v>2144.5350302196316</v>
      </c>
      <c r="AK2" s="238">
        <v>1991.8076568948156</v>
      </c>
      <c r="AL2" s="238">
        <v>1884.6144937601166</v>
      </c>
      <c r="AM2" s="238">
        <v>1850.7218020255141</v>
      </c>
      <c r="AN2" s="238">
        <v>1824.6721932200624</v>
      </c>
      <c r="AO2" s="238">
        <v>1773.861790513947</v>
      </c>
      <c r="AP2" s="238">
        <v>1705.9538218021621</v>
      </c>
      <c r="AQ2" s="238">
        <v>1661.977145587638</v>
      </c>
      <c r="AR2" s="238">
        <v>1608.082284170323</v>
      </c>
      <c r="AS2" s="238">
        <v>1515.2666868912204</v>
      </c>
      <c r="AT2" s="238">
        <v>1448.0431104053282</v>
      </c>
      <c r="AU2" s="238">
        <v>1329.1794551738346</v>
      </c>
      <c r="AV2" s="238">
        <v>1297.3777254158781</v>
      </c>
      <c r="AW2" s="238">
        <v>1275.3757326484445</v>
      </c>
      <c r="AX2" s="238">
        <v>1090.7106988250596</v>
      </c>
      <c r="AY2" s="238">
        <v>1057.8298091058955</v>
      </c>
      <c r="AZ2" s="238">
        <v>1030.3474857133349</v>
      </c>
      <c r="BA2" s="239">
        <v>920.28850240755924</v>
      </c>
    </row>
    <row r="3" spans="1:53" x14ac:dyDescent="0.25">
      <c r="A3" s="240" t="s">
        <v>154</v>
      </c>
      <c r="B3" s="415" t="s">
        <v>155</v>
      </c>
      <c r="C3" s="242">
        <v>3838.2099094030973</v>
      </c>
      <c r="D3" s="416">
        <v>4007.9045300000007</v>
      </c>
      <c r="E3" s="416">
        <v>3968.7882099999997</v>
      </c>
      <c r="F3" s="416">
        <v>4259.4880299999995</v>
      </c>
      <c r="G3" s="416">
        <v>4064.1697899999995</v>
      </c>
      <c r="H3" s="416">
        <v>4142.1547905046009</v>
      </c>
      <c r="I3" s="416">
        <v>4365.9690700000001</v>
      </c>
      <c r="J3" s="416">
        <v>4179.3222399999995</v>
      </c>
      <c r="K3" s="416">
        <v>4039.2815300000002</v>
      </c>
      <c r="L3" s="416">
        <v>3664.8386499999988</v>
      </c>
      <c r="M3" s="416">
        <v>4299.020804299571</v>
      </c>
      <c r="N3" s="416">
        <v>4158.9742130308587</v>
      </c>
      <c r="O3" s="416">
        <v>4469.1042673234715</v>
      </c>
      <c r="P3" s="416">
        <v>4650.0315246299351</v>
      </c>
      <c r="Q3" s="416">
        <v>4957.595220633184</v>
      </c>
      <c r="R3" s="416">
        <v>4607.4391633538671</v>
      </c>
      <c r="S3" s="416">
        <v>4324.0307622874079</v>
      </c>
      <c r="T3" s="416">
        <v>4347.8433061662145</v>
      </c>
      <c r="U3" s="416">
        <v>4089.7583972723746</v>
      </c>
      <c r="V3" s="416">
        <v>3945.1029038629049</v>
      </c>
      <c r="W3" s="416">
        <v>3855.972589258663</v>
      </c>
      <c r="X3" s="416">
        <v>3682.9883227989862</v>
      </c>
      <c r="Y3" s="416">
        <v>3530.3767929024943</v>
      </c>
      <c r="Z3" s="416">
        <v>3376.0712735401034</v>
      </c>
      <c r="AA3" s="416">
        <v>3187.9809823127371</v>
      </c>
      <c r="AB3" s="416">
        <v>3093.974041874746</v>
      </c>
      <c r="AC3" s="416">
        <v>2864.6516496150666</v>
      </c>
      <c r="AD3" s="416">
        <v>2718.3482585330926</v>
      </c>
      <c r="AE3" s="416">
        <v>2702.0715937465889</v>
      </c>
      <c r="AF3" s="416">
        <v>2640.668232088909</v>
      </c>
      <c r="AG3" s="416">
        <v>2490.9689306033506</v>
      </c>
      <c r="AH3" s="416">
        <v>2396.1083707094344</v>
      </c>
      <c r="AI3" s="416">
        <v>2226.8266334734521</v>
      </c>
      <c r="AJ3" s="416">
        <v>2144.5350302196316</v>
      </c>
      <c r="AK3" s="416">
        <v>1991.8076568948156</v>
      </c>
      <c r="AL3" s="416">
        <v>1884.6144937601166</v>
      </c>
      <c r="AM3" s="416">
        <v>1850.7218020255141</v>
      </c>
      <c r="AN3" s="416">
        <v>1824.6721932200624</v>
      </c>
      <c r="AO3" s="416">
        <v>1773.861790513947</v>
      </c>
      <c r="AP3" s="416">
        <v>1705.9538218021621</v>
      </c>
      <c r="AQ3" s="416">
        <v>1661.977145587638</v>
      </c>
      <c r="AR3" s="416">
        <v>1608.082284170323</v>
      </c>
      <c r="AS3" s="416">
        <v>1515.2666868912204</v>
      </c>
      <c r="AT3" s="416">
        <v>1448.0431104053282</v>
      </c>
      <c r="AU3" s="416">
        <v>1329.1794551738346</v>
      </c>
      <c r="AV3" s="416">
        <v>1297.3777254158781</v>
      </c>
      <c r="AW3" s="416">
        <v>1275.3757326484445</v>
      </c>
      <c r="AX3" s="416">
        <v>1090.7106988250596</v>
      </c>
      <c r="AY3" s="416">
        <v>1057.8298091058955</v>
      </c>
      <c r="AZ3" s="416">
        <v>1030.3474857133349</v>
      </c>
      <c r="BA3" s="244">
        <v>920.28850240755924</v>
      </c>
    </row>
    <row r="4" spans="1:53" x14ac:dyDescent="0.25">
      <c r="A4" s="245" t="s">
        <v>156</v>
      </c>
      <c r="B4" s="246" t="s">
        <v>157</v>
      </c>
      <c r="C4" s="247">
        <v>0</v>
      </c>
      <c r="D4" s="248">
        <v>0</v>
      </c>
      <c r="E4" s="248">
        <v>0</v>
      </c>
      <c r="F4" s="248">
        <v>0</v>
      </c>
      <c r="G4" s="248">
        <v>0</v>
      </c>
      <c r="H4" s="248">
        <v>0</v>
      </c>
      <c r="I4" s="248">
        <v>0</v>
      </c>
      <c r="J4" s="248">
        <v>101.20971</v>
      </c>
      <c r="K4" s="248">
        <v>0</v>
      </c>
      <c r="L4" s="248">
        <v>39.801130000000008</v>
      </c>
      <c r="M4" s="248">
        <v>11.154081480287216</v>
      </c>
      <c r="N4" s="248">
        <v>2.5317772469685629</v>
      </c>
      <c r="O4" s="248">
        <v>0</v>
      </c>
      <c r="P4" s="248">
        <v>0</v>
      </c>
      <c r="Q4" s="248">
        <v>6.4488059663381216</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101.20971</v>
      </c>
      <c r="K5" s="253">
        <v>0</v>
      </c>
      <c r="L5" s="253">
        <v>39.801130000000008</v>
      </c>
      <c r="M5" s="253">
        <v>11.154081480287216</v>
      </c>
      <c r="N5" s="253">
        <v>2.5317772469685629</v>
      </c>
      <c r="O5" s="253">
        <v>0</v>
      </c>
      <c r="P5" s="253">
        <v>0</v>
      </c>
      <c r="Q5" s="253">
        <v>6.4488059663381216</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101.20971</v>
      </c>
      <c r="K8" s="258">
        <v>0</v>
      </c>
      <c r="L8" s="258">
        <v>39.801130000000008</v>
      </c>
      <c r="M8" s="258">
        <v>11.154081480287216</v>
      </c>
      <c r="N8" s="258">
        <v>2.5317772469685629</v>
      </c>
      <c r="O8" s="258">
        <v>0</v>
      </c>
      <c r="P8" s="258">
        <v>0</v>
      </c>
      <c r="Q8" s="258">
        <v>6.4488059663381216</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3838.2099094030973</v>
      </c>
      <c r="D15" s="248">
        <v>4007.9045300000007</v>
      </c>
      <c r="E15" s="248">
        <v>3968.7882099999997</v>
      </c>
      <c r="F15" s="248">
        <v>4259.4880299999995</v>
      </c>
      <c r="G15" s="248">
        <v>4064.1697899999995</v>
      </c>
      <c r="H15" s="248">
        <v>4142.1547905046009</v>
      </c>
      <c r="I15" s="248">
        <v>4365.9690700000001</v>
      </c>
      <c r="J15" s="248">
        <v>4078.1125299999999</v>
      </c>
      <c r="K15" s="248">
        <v>4039.2815300000002</v>
      </c>
      <c r="L15" s="248">
        <v>3625.0375199999989</v>
      </c>
      <c r="M15" s="248">
        <v>4287.8667228192826</v>
      </c>
      <c r="N15" s="248">
        <v>4156.4424357838907</v>
      </c>
      <c r="O15" s="248">
        <v>4469.1042673234715</v>
      </c>
      <c r="P15" s="248">
        <v>4650.0315246299351</v>
      </c>
      <c r="Q15" s="248">
        <v>4951.146414666845</v>
      </c>
      <c r="R15" s="248">
        <v>4607.4391633538671</v>
      </c>
      <c r="S15" s="248">
        <v>4324.0307622874079</v>
      </c>
      <c r="T15" s="248">
        <v>4347.8433061662145</v>
      </c>
      <c r="U15" s="248">
        <v>4089.7583972723746</v>
      </c>
      <c r="V15" s="248">
        <v>3945.1029038629049</v>
      </c>
      <c r="W15" s="248">
        <v>3855.972589258663</v>
      </c>
      <c r="X15" s="248">
        <v>3682.9883227989862</v>
      </c>
      <c r="Y15" s="248">
        <v>3530.3767929024943</v>
      </c>
      <c r="Z15" s="248">
        <v>3376.0712735401034</v>
      </c>
      <c r="AA15" s="248">
        <v>3187.9809823127371</v>
      </c>
      <c r="AB15" s="248">
        <v>3093.974041874746</v>
      </c>
      <c r="AC15" s="248">
        <v>2864.6516496150666</v>
      </c>
      <c r="AD15" s="248">
        <v>2718.3482585330926</v>
      </c>
      <c r="AE15" s="248">
        <v>2702.0715937465889</v>
      </c>
      <c r="AF15" s="248">
        <v>2640.668232088909</v>
      </c>
      <c r="AG15" s="248">
        <v>2490.9689306033506</v>
      </c>
      <c r="AH15" s="248">
        <v>2396.1083707094344</v>
      </c>
      <c r="AI15" s="248">
        <v>2226.8266334734521</v>
      </c>
      <c r="AJ15" s="248">
        <v>2144.5350302196316</v>
      </c>
      <c r="AK15" s="248">
        <v>1991.8076568948156</v>
      </c>
      <c r="AL15" s="248">
        <v>1884.6144937601166</v>
      </c>
      <c r="AM15" s="248">
        <v>1850.7218020255141</v>
      </c>
      <c r="AN15" s="248">
        <v>1824.6721932200624</v>
      </c>
      <c r="AO15" s="248">
        <v>1773.861790513947</v>
      </c>
      <c r="AP15" s="248">
        <v>1705.9538218021621</v>
      </c>
      <c r="AQ15" s="248">
        <v>1661.977145587638</v>
      </c>
      <c r="AR15" s="248">
        <v>1608.082284170323</v>
      </c>
      <c r="AS15" s="248">
        <v>1515.2666868912204</v>
      </c>
      <c r="AT15" s="248">
        <v>1448.0431104053282</v>
      </c>
      <c r="AU15" s="248">
        <v>1329.1794551738346</v>
      </c>
      <c r="AV15" s="248">
        <v>1297.3777254158781</v>
      </c>
      <c r="AW15" s="248">
        <v>1275.3757326484445</v>
      </c>
      <c r="AX15" s="248">
        <v>1090.7106988250596</v>
      </c>
      <c r="AY15" s="248">
        <v>1057.8298091058955</v>
      </c>
      <c r="AZ15" s="248">
        <v>1030.3474857133349</v>
      </c>
      <c r="BA15" s="249">
        <v>920.28850240755924</v>
      </c>
    </row>
    <row r="16" spans="1:53" x14ac:dyDescent="0.25">
      <c r="A16" s="250" t="s">
        <v>179</v>
      </c>
      <c r="B16" s="251" t="s">
        <v>180</v>
      </c>
      <c r="C16" s="252">
        <v>3575.3586865641491</v>
      </c>
      <c r="D16" s="253">
        <v>3723.7993199999996</v>
      </c>
      <c r="E16" s="253">
        <v>3702.3947799999996</v>
      </c>
      <c r="F16" s="253">
        <v>3971.19391</v>
      </c>
      <c r="G16" s="253">
        <v>3878.5951399999994</v>
      </c>
      <c r="H16" s="253">
        <v>4009.7909393498494</v>
      </c>
      <c r="I16" s="253">
        <v>4204.1005599999989</v>
      </c>
      <c r="J16" s="253">
        <v>3920.7851999999998</v>
      </c>
      <c r="K16" s="253">
        <v>3884.1822500000003</v>
      </c>
      <c r="L16" s="253">
        <v>3472.6985799999993</v>
      </c>
      <c r="M16" s="253">
        <v>4126.5887203632556</v>
      </c>
      <c r="N16" s="253">
        <v>4009.1980957312908</v>
      </c>
      <c r="O16" s="253">
        <v>4340.6258535783836</v>
      </c>
      <c r="P16" s="253">
        <v>4500.0424023972701</v>
      </c>
      <c r="Q16" s="253">
        <v>4811.8039359589811</v>
      </c>
      <c r="R16" s="253">
        <v>4525.3673174672776</v>
      </c>
      <c r="S16" s="253">
        <v>4239.1734907392492</v>
      </c>
      <c r="T16" s="253">
        <v>4261.6617076138064</v>
      </c>
      <c r="U16" s="253">
        <v>4003.875229037566</v>
      </c>
      <c r="V16" s="253">
        <v>3857.6701320868206</v>
      </c>
      <c r="W16" s="253">
        <v>3768.3500363990602</v>
      </c>
      <c r="X16" s="253">
        <v>3597.8154918357241</v>
      </c>
      <c r="Y16" s="253">
        <v>3447.1095901648582</v>
      </c>
      <c r="Z16" s="253">
        <v>3299.1379651172865</v>
      </c>
      <c r="AA16" s="253">
        <v>3115.3358029603937</v>
      </c>
      <c r="AB16" s="253">
        <v>3027.4443356271036</v>
      </c>
      <c r="AC16" s="253">
        <v>2803.1525290504264</v>
      </c>
      <c r="AD16" s="253">
        <v>2667.2035207210938</v>
      </c>
      <c r="AE16" s="253">
        <v>2655.6067254401642</v>
      </c>
      <c r="AF16" s="253">
        <v>2600.4610747115121</v>
      </c>
      <c r="AG16" s="253">
        <v>2450.1037046687279</v>
      </c>
      <c r="AH16" s="253">
        <v>2354.4650864552618</v>
      </c>
      <c r="AI16" s="253">
        <v>2187.8144477229157</v>
      </c>
      <c r="AJ16" s="253">
        <v>2108.780697860695</v>
      </c>
      <c r="AK16" s="253">
        <v>1959.7943751485993</v>
      </c>
      <c r="AL16" s="253">
        <v>1856.1933570388278</v>
      </c>
      <c r="AM16" s="253">
        <v>1825.6230773867132</v>
      </c>
      <c r="AN16" s="253">
        <v>1802.7537756372294</v>
      </c>
      <c r="AO16" s="253">
        <v>1754.5628012639436</v>
      </c>
      <c r="AP16" s="253">
        <v>1689.7155065283596</v>
      </c>
      <c r="AQ16" s="253">
        <v>1648.764924078594</v>
      </c>
      <c r="AR16" s="253">
        <v>1597.5767552521711</v>
      </c>
      <c r="AS16" s="253">
        <v>1506.7480156977992</v>
      </c>
      <c r="AT16" s="253">
        <v>1440.7717738669571</v>
      </c>
      <c r="AU16" s="253">
        <v>1323.240532924875</v>
      </c>
      <c r="AV16" s="253">
        <v>1292.5004198113163</v>
      </c>
      <c r="AW16" s="253">
        <v>1271.3044552475239</v>
      </c>
      <c r="AX16" s="253">
        <v>1087.5795541351549</v>
      </c>
      <c r="AY16" s="253">
        <v>1055.3292308659895</v>
      </c>
      <c r="AZ16" s="253">
        <v>1028.5106604885482</v>
      </c>
      <c r="BA16" s="254">
        <v>919.07257183306547</v>
      </c>
    </row>
    <row r="17" spans="1:53" x14ac:dyDescent="0.25">
      <c r="A17" s="250" t="s">
        <v>181</v>
      </c>
      <c r="B17" s="251" t="s">
        <v>182</v>
      </c>
      <c r="C17" s="252">
        <v>262.85122283894827</v>
      </c>
      <c r="D17" s="253">
        <v>284.10521000000006</v>
      </c>
      <c r="E17" s="253">
        <v>266.39342999999997</v>
      </c>
      <c r="F17" s="253">
        <v>288.29412000000002</v>
      </c>
      <c r="G17" s="253">
        <v>185.57464999999999</v>
      </c>
      <c r="H17" s="253">
        <v>132.36385115475198</v>
      </c>
      <c r="I17" s="253">
        <v>161.86851000000001</v>
      </c>
      <c r="J17" s="253">
        <v>157.32733000000002</v>
      </c>
      <c r="K17" s="253">
        <v>155.09927999999999</v>
      </c>
      <c r="L17" s="253">
        <v>152.33893999999998</v>
      </c>
      <c r="M17" s="253">
        <v>161.27800245602651</v>
      </c>
      <c r="N17" s="253">
        <v>147.24434005260022</v>
      </c>
      <c r="O17" s="253">
        <v>128.4784137450882</v>
      </c>
      <c r="P17" s="253">
        <v>149.98912223266507</v>
      </c>
      <c r="Q17" s="253">
        <v>139.34247870786368</v>
      </c>
      <c r="R17" s="253">
        <v>82.071845886590182</v>
      </c>
      <c r="S17" s="253">
        <v>84.85727154815838</v>
      </c>
      <c r="T17" s="253">
        <v>86.181598552407408</v>
      </c>
      <c r="U17" s="253">
        <v>85.883168234808039</v>
      </c>
      <c r="V17" s="253">
        <v>87.432771776083655</v>
      </c>
      <c r="W17" s="253">
        <v>87.622552859602166</v>
      </c>
      <c r="X17" s="253">
        <v>85.172830963262228</v>
      </c>
      <c r="Y17" s="253">
        <v>83.26720273763658</v>
      </c>
      <c r="Z17" s="253">
        <v>76.933308422816424</v>
      </c>
      <c r="AA17" s="253">
        <v>72.645179352342822</v>
      </c>
      <c r="AB17" s="253">
        <v>66.529706247642835</v>
      </c>
      <c r="AC17" s="253">
        <v>61.499120564640066</v>
      </c>
      <c r="AD17" s="253">
        <v>51.144737811998489</v>
      </c>
      <c r="AE17" s="253">
        <v>46.464868306425195</v>
      </c>
      <c r="AF17" s="253">
        <v>40.20715737739679</v>
      </c>
      <c r="AG17" s="253">
        <v>40.865225934622799</v>
      </c>
      <c r="AH17" s="253">
        <v>41.643284254172713</v>
      </c>
      <c r="AI17" s="253">
        <v>39.012185750536716</v>
      </c>
      <c r="AJ17" s="253">
        <v>35.754332358937027</v>
      </c>
      <c r="AK17" s="253">
        <v>32.013281746216329</v>
      </c>
      <c r="AL17" s="253">
        <v>28.421136721288185</v>
      </c>
      <c r="AM17" s="253">
        <v>25.098724638800803</v>
      </c>
      <c r="AN17" s="253">
        <v>21.918417582833126</v>
      </c>
      <c r="AO17" s="253">
        <v>19.298989250003299</v>
      </c>
      <c r="AP17" s="253">
        <v>16.238315273802559</v>
      </c>
      <c r="AQ17" s="253">
        <v>13.212221509043792</v>
      </c>
      <c r="AR17" s="253">
        <v>10.50552891815174</v>
      </c>
      <c r="AS17" s="253">
        <v>8.5186711934212003</v>
      </c>
      <c r="AT17" s="253">
        <v>7.2713365383711377</v>
      </c>
      <c r="AU17" s="253">
        <v>5.938922248959944</v>
      </c>
      <c r="AV17" s="253">
        <v>4.877305604561875</v>
      </c>
      <c r="AW17" s="253">
        <v>4.0712774009202803</v>
      </c>
      <c r="AX17" s="253">
        <v>3.1311446899045818</v>
      </c>
      <c r="AY17" s="253">
        <v>2.5005782399059844</v>
      </c>
      <c r="AZ17" s="253">
        <v>1.8368252247868337</v>
      </c>
      <c r="BA17" s="254">
        <v>1.2159305744935944</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855E-AC19-46EA-9DAD-920FAB3D99BE}">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1081</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299.80478157935323</v>
      </c>
      <c r="D2" s="238">
        <v>307.60866999999996</v>
      </c>
      <c r="E2" s="238">
        <v>296.18875000000003</v>
      </c>
      <c r="F2" s="238">
        <v>322</v>
      </c>
      <c r="G2" s="238">
        <v>478.18801000000002</v>
      </c>
      <c r="H2" s="238">
        <v>508.49944611326328</v>
      </c>
      <c r="I2" s="238">
        <v>538.98431000000005</v>
      </c>
      <c r="J2" s="238">
        <v>501.61399999999992</v>
      </c>
      <c r="K2" s="238">
        <v>543.21528000000001</v>
      </c>
      <c r="L2" s="238">
        <v>714.62442999999985</v>
      </c>
      <c r="M2" s="238">
        <v>790.5553471357407</v>
      </c>
      <c r="N2" s="238">
        <v>950.9448312115876</v>
      </c>
      <c r="O2" s="238">
        <v>943.20209838324354</v>
      </c>
      <c r="P2" s="238">
        <v>982.61742428625109</v>
      </c>
      <c r="Q2" s="238">
        <v>839.06563485239315</v>
      </c>
      <c r="R2" s="238">
        <v>1027.8333509559559</v>
      </c>
      <c r="S2" s="238">
        <v>1064.281327222684</v>
      </c>
      <c r="T2" s="238">
        <v>975.07623007622374</v>
      </c>
      <c r="U2" s="238">
        <v>997.79076552042693</v>
      </c>
      <c r="V2" s="238">
        <v>866.21323828932043</v>
      </c>
      <c r="W2" s="238">
        <v>805.07537193586109</v>
      </c>
      <c r="X2" s="238">
        <v>792.68825594804332</v>
      </c>
      <c r="Y2" s="238">
        <v>656.86444486943526</v>
      </c>
      <c r="Z2" s="238">
        <v>405.29121724070723</v>
      </c>
      <c r="AA2" s="238">
        <v>427.4942836775445</v>
      </c>
      <c r="AB2" s="238">
        <v>295.02586220512012</v>
      </c>
      <c r="AC2" s="238">
        <v>327.25743797597238</v>
      </c>
      <c r="AD2" s="238">
        <v>329.4190216269343</v>
      </c>
      <c r="AE2" s="238">
        <v>230.57350169735955</v>
      </c>
      <c r="AF2" s="238">
        <v>229.39334864563543</v>
      </c>
      <c r="AG2" s="238">
        <v>188.54712729530277</v>
      </c>
      <c r="AH2" s="238">
        <v>194.30638058795287</v>
      </c>
      <c r="AI2" s="238">
        <v>164.60510771080811</v>
      </c>
      <c r="AJ2" s="238">
        <v>156.52157962229529</v>
      </c>
      <c r="AK2" s="238">
        <v>112.76907724607541</v>
      </c>
      <c r="AL2" s="238">
        <v>112.025079164047</v>
      </c>
      <c r="AM2" s="238">
        <v>111.51696525360259</v>
      </c>
      <c r="AN2" s="238">
        <v>92.404441938094578</v>
      </c>
      <c r="AO2" s="238">
        <v>84.899645476809411</v>
      </c>
      <c r="AP2" s="238">
        <v>81.931315417326402</v>
      </c>
      <c r="AQ2" s="238">
        <v>82.336850267101539</v>
      </c>
      <c r="AR2" s="238">
        <v>90.522409818911356</v>
      </c>
      <c r="AS2" s="238">
        <v>70.873608614248226</v>
      </c>
      <c r="AT2" s="238">
        <v>63.797562922460848</v>
      </c>
      <c r="AU2" s="238">
        <v>67.455205345470361</v>
      </c>
      <c r="AV2" s="238">
        <v>68.470302596097483</v>
      </c>
      <c r="AW2" s="238">
        <v>68.018797394249347</v>
      </c>
      <c r="AX2" s="238">
        <v>22.308804833666908</v>
      </c>
      <c r="AY2" s="238">
        <v>21.748339598790832</v>
      </c>
      <c r="AZ2" s="238">
        <v>21.489337464796535</v>
      </c>
      <c r="BA2" s="239">
        <v>21.245041728262375</v>
      </c>
    </row>
    <row r="3" spans="1:53" x14ac:dyDescent="0.25">
      <c r="A3" s="240" t="s">
        <v>154</v>
      </c>
      <c r="B3" s="415" t="s">
        <v>155</v>
      </c>
      <c r="C3" s="242">
        <v>299.80478157935323</v>
      </c>
      <c r="D3" s="416">
        <v>307.60866999999996</v>
      </c>
      <c r="E3" s="416">
        <v>296.18875000000003</v>
      </c>
      <c r="F3" s="416">
        <v>322</v>
      </c>
      <c r="G3" s="416">
        <v>478.18801000000002</v>
      </c>
      <c r="H3" s="416">
        <v>508.49944611326328</v>
      </c>
      <c r="I3" s="416">
        <v>538.98431000000005</v>
      </c>
      <c r="J3" s="416">
        <v>501.61399999999992</v>
      </c>
      <c r="K3" s="416">
        <v>543.21528000000001</v>
      </c>
      <c r="L3" s="416">
        <v>714.62442999999985</v>
      </c>
      <c r="M3" s="416">
        <v>790.5553471357407</v>
      </c>
      <c r="N3" s="416">
        <v>950.9448312115876</v>
      </c>
      <c r="O3" s="416">
        <v>943.20209838324354</v>
      </c>
      <c r="P3" s="416">
        <v>982.61742428625109</v>
      </c>
      <c r="Q3" s="416">
        <v>839.06563485239315</v>
      </c>
      <c r="R3" s="416">
        <v>1027.8333509559559</v>
      </c>
      <c r="S3" s="416">
        <v>1064.281327222684</v>
      </c>
      <c r="T3" s="416">
        <v>975.07623007622374</v>
      </c>
      <c r="U3" s="416">
        <v>997.79076552042693</v>
      </c>
      <c r="V3" s="416">
        <v>866.21323828932043</v>
      </c>
      <c r="W3" s="416">
        <v>805.07537193586109</v>
      </c>
      <c r="X3" s="416">
        <v>792.68825594804332</v>
      </c>
      <c r="Y3" s="416">
        <v>656.86444486943526</v>
      </c>
      <c r="Z3" s="416">
        <v>405.29121724070723</v>
      </c>
      <c r="AA3" s="416">
        <v>427.4942836775445</v>
      </c>
      <c r="AB3" s="416">
        <v>295.02586220512012</v>
      </c>
      <c r="AC3" s="416">
        <v>327.25743797597238</v>
      </c>
      <c r="AD3" s="416">
        <v>329.4190216269343</v>
      </c>
      <c r="AE3" s="416">
        <v>230.57350169735955</v>
      </c>
      <c r="AF3" s="416">
        <v>229.39334864563543</v>
      </c>
      <c r="AG3" s="416">
        <v>188.54712729530277</v>
      </c>
      <c r="AH3" s="416">
        <v>194.30638058795287</v>
      </c>
      <c r="AI3" s="416">
        <v>164.60510771080811</v>
      </c>
      <c r="AJ3" s="416">
        <v>156.52157962229529</v>
      </c>
      <c r="AK3" s="416">
        <v>112.76907724607541</v>
      </c>
      <c r="AL3" s="416">
        <v>112.025079164047</v>
      </c>
      <c r="AM3" s="416">
        <v>111.51696525360259</v>
      </c>
      <c r="AN3" s="416">
        <v>92.404441938094578</v>
      </c>
      <c r="AO3" s="416">
        <v>84.899645476809411</v>
      </c>
      <c r="AP3" s="416">
        <v>81.931315417326402</v>
      </c>
      <c r="AQ3" s="416">
        <v>82.336850267101539</v>
      </c>
      <c r="AR3" s="416">
        <v>90.522409818911356</v>
      </c>
      <c r="AS3" s="416">
        <v>70.873608614248226</v>
      </c>
      <c r="AT3" s="416">
        <v>63.797562922460848</v>
      </c>
      <c r="AU3" s="416">
        <v>67.455205345470361</v>
      </c>
      <c r="AV3" s="416">
        <v>68.470302596097483</v>
      </c>
      <c r="AW3" s="416">
        <v>68.018797394249347</v>
      </c>
      <c r="AX3" s="416">
        <v>22.308804833666908</v>
      </c>
      <c r="AY3" s="416">
        <v>21.748339598790832</v>
      </c>
      <c r="AZ3" s="416">
        <v>21.489337464796535</v>
      </c>
      <c r="BA3" s="244">
        <v>21.245041728262375</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299.80478157935323</v>
      </c>
      <c r="D20" s="248">
        <v>307.60866999999996</v>
      </c>
      <c r="E20" s="248">
        <v>296.18875000000003</v>
      </c>
      <c r="F20" s="248">
        <v>322</v>
      </c>
      <c r="G20" s="248">
        <v>478.18801000000002</v>
      </c>
      <c r="H20" s="248">
        <v>508.49944611326328</v>
      </c>
      <c r="I20" s="248">
        <v>538.98431000000005</v>
      </c>
      <c r="J20" s="248">
        <v>501.61399999999992</v>
      </c>
      <c r="K20" s="248">
        <v>543.21528000000001</v>
      </c>
      <c r="L20" s="248">
        <v>714.62442999999985</v>
      </c>
      <c r="M20" s="248">
        <v>790.5553471357407</v>
      </c>
      <c r="N20" s="248">
        <v>950.9448312115876</v>
      </c>
      <c r="O20" s="248">
        <v>943.20209838324354</v>
      </c>
      <c r="P20" s="248">
        <v>982.61742428625109</v>
      </c>
      <c r="Q20" s="248">
        <v>839.06563485239315</v>
      </c>
      <c r="R20" s="248">
        <v>1027.8333509559559</v>
      </c>
      <c r="S20" s="248">
        <v>1064.281327222684</v>
      </c>
      <c r="T20" s="248">
        <v>975.07623007622374</v>
      </c>
      <c r="U20" s="248">
        <v>997.79076552042693</v>
      </c>
      <c r="V20" s="248">
        <v>866.21323828932043</v>
      </c>
      <c r="W20" s="248">
        <v>805.07537193586109</v>
      </c>
      <c r="X20" s="248">
        <v>792.68825594804332</v>
      </c>
      <c r="Y20" s="248">
        <v>656.86444486943526</v>
      </c>
      <c r="Z20" s="248">
        <v>405.29121724070723</v>
      </c>
      <c r="AA20" s="248">
        <v>427.4942836775445</v>
      </c>
      <c r="AB20" s="248">
        <v>295.02586220512012</v>
      </c>
      <c r="AC20" s="248">
        <v>327.25743797597238</v>
      </c>
      <c r="AD20" s="248">
        <v>329.4190216269343</v>
      </c>
      <c r="AE20" s="248">
        <v>230.57350169735955</v>
      </c>
      <c r="AF20" s="248">
        <v>229.39334864563543</v>
      </c>
      <c r="AG20" s="248">
        <v>188.54712729530277</v>
      </c>
      <c r="AH20" s="248">
        <v>194.30638058795287</v>
      </c>
      <c r="AI20" s="248">
        <v>164.60510771080811</v>
      </c>
      <c r="AJ20" s="248">
        <v>156.52157962229529</v>
      </c>
      <c r="AK20" s="248">
        <v>112.76907724607541</v>
      </c>
      <c r="AL20" s="248">
        <v>112.025079164047</v>
      </c>
      <c r="AM20" s="248">
        <v>111.51696525360259</v>
      </c>
      <c r="AN20" s="248">
        <v>92.404441938094578</v>
      </c>
      <c r="AO20" s="248">
        <v>84.899645476809411</v>
      </c>
      <c r="AP20" s="248">
        <v>81.931315417326402</v>
      </c>
      <c r="AQ20" s="248">
        <v>82.336850267101539</v>
      </c>
      <c r="AR20" s="248">
        <v>90.522409818911356</v>
      </c>
      <c r="AS20" s="248">
        <v>70.873608614248226</v>
      </c>
      <c r="AT20" s="248">
        <v>63.797562922460848</v>
      </c>
      <c r="AU20" s="248">
        <v>67.455205345470361</v>
      </c>
      <c r="AV20" s="248">
        <v>68.470302596097483</v>
      </c>
      <c r="AW20" s="248">
        <v>68.018797394249347</v>
      </c>
      <c r="AX20" s="248">
        <v>22.308804833666908</v>
      </c>
      <c r="AY20" s="248">
        <v>21.748339598790832</v>
      </c>
      <c r="AZ20" s="248">
        <v>21.489337464796535</v>
      </c>
      <c r="BA20" s="249">
        <v>21.245041728262375</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C43B-3D6F-43C8-B264-D0F6CD91ABE9}">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1082</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13.112635896407541</v>
      </c>
      <c r="D2" s="238">
        <v>11.500029999999999</v>
      </c>
      <c r="E2" s="238">
        <v>9.9</v>
      </c>
      <c r="F2" s="238">
        <v>7.5095300000000007</v>
      </c>
      <c r="G2" s="238">
        <v>10.40005</v>
      </c>
      <c r="H2" s="238">
        <v>10.65253479341062</v>
      </c>
      <c r="I2" s="238">
        <v>51.613529999999997</v>
      </c>
      <c r="J2" s="238">
        <v>76.901699999999977</v>
      </c>
      <c r="K2" s="238">
        <v>121.69231999999998</v>
      </c>
      <c r="L2" s="238">
        <v>117.17281</v>
      </c>
      <c r="M2" s="238">
        <v>101.08089755584406</v>
      </c>
      <c r="N2" s="238">
        <v>115.17413141874249</v>
      </c>
      <c r="O2" s="238">
        <v>216.46036717711036</v>
      </c>
      <c r="P2" s="238">
        <v>187.87657365389219</v>
      </c>
      <c r="Q2" s="238">
        <v>231.05840373709367</v>
      </c>
      <c r="R2" s="238">
        <v>277.5865287863374</v>
      </c>
      <c r="S2" s="238">
        <v>277.84266064064514</v>
      </c>
      <c r="T2" s="238">
        <v>262.50399970368511</v>
      </c>
      <c r="U2" s="238">
        <v>237.32005413176813</v>
      </c>
      <c r="V2" s="238">
        <v>207.68901384071046</v>
      </c>
      <c r="W2" s="238">
        <v>184.03638405550089</v>
      </c>
      <c r="X2" s="238">
        <v>164.45802753508966</v>
      </c>
      <c r="Y2" s="238">
        <v>151.64604960255019</v>
      </c>
      <c r="Z2" s="238">
        <v>136.18175758674545</v>
      </c>
      <c r="AA2" s="238">
        <v>124.50231510240808</v>
      </c>
      <c r="AB2" s="238">
        <v>112.50308575905879</v>
      </c>
      <c r="AC2" s="238">
        <v>102.57753754428776</v>
      </c>
      <c r="AD2" s="238">
        <v>93.39259624867465</v>
      </c>
      <c r="AE2" s="238">
        <v>83.872991130744438</v>
      </c>
      <c r="AF2" s="238">
        <v>76.415549876479389</v>
      </c>
      <c r="AG2" s="238">
        <v>70.445848959041896</v>
      </c>
      <c r="AH2" s="238">
        <v>63.897250826848044</v>
      </c>
      <c r="AI2" s="238">
        <v>58.298939441796648</v>
      </c>
      <c r="AJ2" s="238">
        <v>54.578589279913949</v>
      </c>
      <c r="AK2" s="238">
        <v>48.024412911842148</v>
      </c>
      <c r="AL2" s="238">
        <v>44.16054197849121</v>
      </c>
      <c r="AM2" s="238">
        <v>39.854595364478364</v>
      </c>
      <c r="AN2" s="238">
        <v>35.776571828807732</v>
      </c>
      <c r="AO2" s="238">
        <v>32.376094705113616</v>
      </c>
      <c r="AP2" s="238">
        <v>29.241946221175251</v>
      </c>
      <c r="AQ2" s="238">
        <v>26.08704819678572</v>
      </c>
      <c r="AR2" s="238">
        <v>23.606081038525137</v>
      </c>
      <c r="AS2" s="238">
        <v>21.244403923786042</v>
      </c>
      <c r="AT2" s="238">
        <v>19.148961300845055</v>
      </c>
      <c r="AU2" s="238">
        <v>17.400047828869777</v>
      </c>
      <c r="AV2" s="238">
        <v>15.568600338727711</v>
      </c>
      <c r="AW2" s="238">
        <v>14.238807466495691</v>
      </c>
      <c r="AX2" s="238">
        <v>12.955400883916001</v>
      </c>
      <c r="AY2" s="238">
        <v>11.679227439347086</v>
      </c>
      <c r="AZ2" s="238">
        <v>10.704303287101499</v>
      </c>
      <c r="BA2" s="239">
        <v>9.7244492098324748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41.000589999999995</v>
      </c>
      <c r="J21" s="416">
        <v>66.900880000000001</v>
      </c>
      <c r="K21" s="416">
        <v>112.20574999999998</v>
      </c>
      <c r="L21" s="416">
        <v>107.96481999999999</v>
      </c>
      <c r="M21" s="416">
        <v>92.840722724851375</v>
      </c>
      <c r="N21" s="416">
        <v>101.46439275819166</v>
      </c>
      <c r="O21" s="416">
        <v>191.07116919754566</v>
      </c>
      <c r="P21" s="416">
        <v>144.64516295138552</v>
      </c>
      <c r="Q21" s="416">
        <v>174.88191408294571</v>
      </c>
      <c r="R21" s="416">
        <v>199.69840563035046</v>
      </c>
      <c r="S21" s="416">
        <v>201.22321957415593</v>
      </c>
      <c r="T21" s="416">
        <v>191.18975275738725</v>
      </c>
      <c r="U21" s="416">
        <v>172.65624247283694</v>
      </c>
      <c r="V21" s="416">
        <v>150.87923255696947</v>
      </c>
      <c r="W21" s="416">
        <v>133.4550957693063</v>
      </c>
      <c r="X21" s="416">
        <v>119.17165588930891</v>
      </c>
      <c r="Y21" s="416">
        <v>109.61265220764635</v>
      </c>
      <c r="Z21" s="416">
        <v>98.393352940346816</v>
      </c>
      <c r="AA21" s="416">
        <v>89.907390374003015</v>
      </c>
      <c r="AB21" s="416">
        <v>81.214628217027794</v>
      </c>
      <c r="AC21" s="416">
        <v>74.063913332273984</v>
      </c>
      <c r="AD21" s="416">
        <v>67.392813767604096</v>
      </c>
      <c r="AE21" s="416">
        <v>60.645166667972951</v>
      </c>
      <c r="AF21" s="416">
        <v>55.050627623190742</v>
      </c>
      <c r="AG21" s="416">
        <v>50.737862097268049</v>
      </c>
      <c r="AH21" s="416">
        <v>46.178325553152888</v>
      </c>
      <c r="AI21" s="416">
        <v>42.069888725784992</v>
      </c>
      <c r="AJ21" s="416">
        <v>39.232876384378095</v>
      </c>
      <c r="AK21" s="416">
        <v>34.41410279509121</v>
      </c>
      <c r="AL21" s="416">
        <v>31.536814189530997</v>
      </c>
      <c r="AM21" s="416">
        <v>28.470779622235781</v>
      </c>
      <c r="AN21" s="416">
        <v>25.527295809425443</v>
      </c>
      <c r="AO21" s="416">
        <v>22.781324152371603</v>
      </c>
      <c r="AP21" s="416">
        <v>20.596796419593172</v>
      </c>
      <c r="AQ21" s="416">
        <v>18.546516011020756</v>
      </c>
      <c r="AR21" s="416">
        <v>16.779085351582246</v>
      </c>
      <c r="AS21" s="416">
        <v>15.094979719795827</v>
      </c>
      <c r="AT21" s="416">
        <v>13.602160555356354</v>
      </c>
      <c r="AU21" s="416">
        <v>12.37587433177797</v>
      </c>
      <c r="AV21" s="416">
        <v>11.089718038728488</v>
      </c>
      <c r="AW21" s="416">
        <v>10.180788819032829</v>
      </c>
      <c r="AX21" s="416">
        <v>9.233432301084429</v>
      </c>
      <c r="AY21" s="416">
        <v>8.3236328975292846</v>
      </c>
      <c r="AZ21" s="416">
        <v>7.5989678743600981</v>
      </c>
      <c r="BA21" s="244">
        <v>6.8806991624240901</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41.000589999999995</v>
      </c>
      <c r="J30" s="248">
        <v>66.900880000000001</v>
      </c>
      <c r="K30" s="248">
        <v>112.20574999999998</v>
      </c>
      <c r="L30" s="248">
        <v>107.96481999999999</v>
      </c>
      <c r="M30" s="248">
        <v>92.840722724851375</v>
      </c>
      <c r="N30" s="248">
        <v>101.46439275819166</v>
      </c>
      <c r="O30" s="248">
        <v>191.07116919754566</v>
      </c>
      <c r="P30" s="248">
        <v>144.64516295138552</v>
      </c>
      <c r="Q30" s="248">
        <v>174.88191408294571</v>
      </c>
      <c r="R30" s="248">
        <v>199.69840563035046</v>
      </c>
      <c r="S30" s="248">
        <v>201.22321957415593</v>
      </c>
      <c r="T30" s="248">
        <v>191.18975275738725</v>
      </c>
      <c r="U30" s="248">
        <v>172.65624247283694</v>
      </c>
      <c r="V30" s="248">
        <v>150.87923255696947</v>
      </c>
      <c r="W30" s="248">
        <v>133.4550957693063</v>
      </c>
      <c r="X30" s="248">
        <v>119.17165588930891</v>
      </c>
      <c r="Y30" s="248">
        <v>109.61265220764635</v>
      </c>
      <c r="Z30" s="248">
        <v>98.393352940346816</v>
      </c>
      <c r="AA30" s="248">
        <v>89.907390374003015</v>
      </c>
      <c r="AB30" s="248">
        <v>81.214628217027794</v>
      </c>
      <c r="AC30" s="248">
        <v>74.063913332273984</v>
      </c>
      <c r="AD30" s="248">
        <v>67.392813767604096</v>
      </c>
      <c r="AE30" s="248">
        <v>60.645166667972951</v>
      </c>
      <c r="AF30" s="248">
        <v>55.050627623190742</v>
      </c>
      <c r="AG30" s="248">
        <v>50.737862097268049</v>
      </c>
      <c r="AH30" s="248">
        <v>46.178325553152888</v>
      </c>
      <c r="AI30" s="248">
        <v>42.069888725784992</v>
      </c>
      <c r="AJ30" s="248">
        <v>39.232876384378095</v>
      </c>
      <c r="AK30" s="248">
        <v>34.41410279509121</v>
      </c>
      <c r="AL30" s="248">
        <v>31.536814189530997</v>
      </c>
      <c r="AM30" s="248">
        <v>28.470779622235781</v>
      </c>
      <c r="AN30" s="248">
        <v>25.527295809425443</v>
      </c>
      <c r="AO30" s="248">
        <v>22.781324152371603</v>
      </c>
      <c r="AP30" s="248">
        <v>20.596796419593172</v>
      </c>
      <c r="AQ30" s="248">
        <v>18.546516011020756</v>
      </c>
      <c r="AR30" s="248">
        <v>16.779085351582246</v>
      </c>
      <c r="AS30" s="248">
        <v>15.094979719795827</v>
      </c>
      <c r="AT30" s="248">
        <v>13.602160555356354</v>
      </c>
      <c r="AU30" s="248">
        <v>12.37587433177797</v>
      </c>
      <c r="AV30" s="248">
        <v>11.089718038728488</v>
      </c>
      <c r="AW30" s="248">
        <v>10.180788819032829</v>
      </c>
      <c r="AX30" s="248">
        <v>9.233432301084429</v>
      </c>
      <c r="AY30" s="248">
        <v>8.3236328975292846</v>
      </c>
      <c r="AZ30" s="248">
        <v>7.5989678743600981</v>
      </c>
      <c r="BA30" s="249">
        <v>6.8806991624240901</v>
      </c>
    </row>
    <row r="31" spans="1:53" x14ac:dyDescent="0.25">
      <c r="A31" s="250" t="s">
        <v>209</v>
      </c>
      <c r="B31" s="251" t="s">
        <v>210</v>
      </c>
      <c r="C31" s="252">
        <v>0</v>
      </c>
      <c r="D31" s="253">
        <v>0</v>
      </c>
      <c r="E31" s="253">
        <v>0</v>
      </c>
      <c r="F31" s="253">
        <v>0</v>
      </c>
      <c r="G31" s="253">
        <v>0</v>
      </c>
      <c r="H31" s="253">
        <v>0</v>
      </c>
      <c r="I31" s="253">
        <v>41.000589999999995</v>
      </c>
      <c r="J31" s="253">
        <v>66.900880000000001</v>
      </c>
      <c r="K31" s="253">
        <v>112.20574999999998</v>
      </c>
      <c r="L31" s="253">
        <v>107.96481999999999</v>
      </c>
      <c r="M31" s="253">
        <v>92.840722724851375</v>
      </c>
      <c r="N31" s="253">
        <v>101.46439275819166</v>
      </c>
      <c r="O31" s="253">
        <v>191.07116919754566</v>
      </c>
      <c r="P31" s="253">
        <v>144.64516295138552</v>
      </c>
      <c r="Q31" s="253">
        <v>174.88191408294571</v>
      </c>
      <c r="R31" s="253">
        <v>199.69840563035046</v>
      </c>
      <c r="S31" s="253">
        <v>201.22321957415593</v>
      </c>
      <c r="T31" s="253">
        <v>191.18975275738725</v>
      </c>
      <c r="U31" s="253">
        <v>172.65624247283694</v>
      </c>
      <c r="V31" s="253">
        <v>150.87923255696947</v>
      </c>
      <c r="W31" s="253">
        <v>133.4550957693063</v>
      </c>
      <c r="X31" s="253">
        <v>119.17165588930891</v>
      </c>
      <c r="Y31" s="253">
        <v>109.61265220764635</v>
      </c>
      <c r="Z31" s="253">
        <v>98.393352940346816</v>
      </c>
      <c r="AA31" s="253">
        <v>89.907390374003015</v>
      </c>
      <c r="AB31" s="253">
        <v>81.214628217027794</v>
      </c>
      <c r="AC31" s="253">
        <v>74.063913332273984</v>
      </c>
      <c r="AD31" s="253">
        <v>67.392813767604096</v>
      </c>
      <c r="AE31" s="253">
        <v>60.645166667972951</v>
      </c>
      <c r="AF31" s="253">
        <v>55.050627623190742</v>
      </c>
      <c r="AG31" s="253">
        <v>50.737862097268049</v>
      </c>
      <c r="AH31" s="253">
        <v>46.178325553152888</v>
      </c>
      <c r="AI31" s="253">
        <v>42.069888725784992</v>
      </c>
      <c r="AJ31" s="253">
        <v>39.232876384378095</v>
      </c>
      <c r="AK31" s="253">
        <v>34.41410279509121</v>
      </c>
      <c r="AL31" s="253">
        <v>31.536814189530997</v>
      </c>
      <c r="AM31" s="253">
        <v>28.470779622235781</v>
      </c>
      <c r="AN31" s="253">
        <v>25.527295809425443</v>
      </c>
      <c r="AO31" s="253">
        <v>22.781324152371603</v>
      </c>
      <c r="AP31" s="253">
        <v>20.596796419593172</v>
      </c>
      <c r="AQ31" s="253">
        <v>18.546516011020756</v>
      </c>
      <c r="AR31" s="253">
        <v>16.779085351582246</v>
      </c>
      <c r="AS31" s="253">
        <v>15.094979719795827</v>
      </c>
      <c r="AT31" s="253">
        <v>13.602160555356354</v>
      </c>
      <c r="AU31" s="253">
        <v>12.37587433177797</v>
      </c>
      <c r="AV31" s="253">
        <v>11.089718038728488</v>
      </c>
      <c r="AW31" s="253">
        <v>10.180788819032829</v>
      </c>
      <c r="AX31" s="253">
        <v>9.233432301084429</v>
      </c>
      <c r="AY31" s="253">
        <v>8.3236328975292846</v>
      </c>
      <c r="AZ31" s="253">
        <v>7.5989678743600981</v>
      </c>
      <c r="BA31" s="254">
        <v>6.8806991624240901</v>
      </c>
    </row>
    <row r="32" spans="1:53" x14ac:dyDescent="0.25">
      <c r="A32" s="255" t="s">
        <v>211</v>
      </c>
      <c r="B32" s="256" t="s">
        <v>212</v>
      </c>
      <c r="C32" s="257">
        <v>0</v>
      </c>
      <c r="D32" s="258">
        <v>0</v>
      </c>
      <c r="E32" s="258">
        <v>0</v>
      </c>
      <c r="F32" s="258">
        <v>0</v>
      </c>
      <c r="G32" s="258">
        <v>0</v>
      </c>
      <c r="H32" s="258">
        <v>0</v>
      </c>
      <c r="I32" s="258">
        <v>41.000589999999995</v>
      </c>
      <c r="J32" s="258">
        <v>66.900880000000001</v>
      </c>
      <c r="K32" s="258">
        <v>112.20574999999998</v>
      </c>
      <c r="L32" s="258">
        <v>107.96481999999999</v>
      </c>
      <c r="M32" s="258">
        <v>92.840722724851375</v>
      </c>
      <c r="N32" s="258">
        <v>101.46439275819166</v>
      </c>
      <c r="O32" s="258">
        <v>191.07116919754566</v>
      </c>
      <c r="P32" s="258">
        <v>144.64516295138552</v>
      </c>
      <c r="Q32" s="258">
        <v>174.88191408294571</v>
      </c>
      <c r="R32" s="258">
        <v>199.69840563035046</v>
      </c>
      <c r="S32" s="258">
        <v>201.22321957415593</v>
      </c>
      <c r="T32" s="258">
        <v>191.18975275738725</v>
      </c>
      <c r="U32" s="258">
        <v>172.65624247283694</v>
      </c>
      <c r="V32" s="258">
        <v>150.87923255696947</v>
      </c>
      <c r="W32" s="258">
        <v>133.4550957693063</v>
      </c>
      <c r="X32" s="258">
        <v>119.17165588930891</v>
      </c>
      <c r="Y32" s="258">
        <v>109.61265220764635</v>
      </c>
      <c r="Z32" s="258">
        <v>98.393352940346816</v>
      </c>
      <c r="AA32" s="258">
        <v>89.907390374003015</v>
      </c>
      <c r="AB32" s="258">
        <v>81.214628217027794</v>
      </c>
      <c r="AC32" s="258">
        <v>74.063913332273984</v>
      </c>
      <c r="AD32" s="258">
        <v>67.392813767604096</v>
      </c>
      <c r="AE32" s="258">
        <v>60.645166667972951</v>
      </c>
      <c r="AF32" s="258">
        <v>55.050627623190742</v>
      </c>
      <c r="AG32" s="258">
        <v>50.737862097268049</v>
      </c>
      <c r="AH32" s="258">
        <v>46.178325553152888</v>
      </c>
      <c r="AI32" s="258">
        <v>42.069888725784992</v>
      </c>
      <c r="AJ32" s="258">
        <v>39.232876384378095</v>
      </c>
      <c r="AK32" s="258">
        <v>34.41410279509121</v>
      </c>
      <c r="AL32" s="258">
        <v>31.536814189530997</v>
      </c>
      <c r="AM32" s="258">
        <v>28.470779622235781</v>
      </c>
      <c r="AN32" s="258">
        <v>25.527295809425443</v>
      </c>
      <c r="AO32" s="258">
        <v>22.781324152371603</v>
      </c>
      <c r="AP32" s="258">
        <v>20.596796419593172</v>
      </c>
      <c r="AQ32" s="258">
        <v>18.546516011020756</v>
      </c>
      <c r="AR32" s="258">
        <v>16.779085351582246</v>
      </c>
      <c r="AS32" s="258">
        <v>15.094979719795827</v>
      </c>
      <c r="AT32" s="258">
        <v>13.602160555356354</v>
      </c>
      <c r="AU32" s="258">
        <v>12.37587433177797</v>
      </c>
      <c r="AV32" s="258">
        <v>11.089718038728488</v>
      </c>
      <c r="AW32" s="258">
        <v>10.180788819032829</v>
      </c>
      <c r="AX32" s="258">
        <v>9.233432301084429</v>
      </c>
      <c r="AY32" s="258">
        <v>8.3236328975292846</v>
      </c>
      <c r="AZ32" s="258">
        <v>7.5989678743600981</v>
      </c>
      <c r="BA32" s="259">
        <v>6.8806991624240901</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13.112635896407541</v>
      </c>
      <c r="D61" s="416">
        <v>11.500029999999999</v>
      </c>
      <c r="E61" s="416">
        <v>9.9</v>
      </c>
      <c r="F61" s="416">
        <v>7.5095300000000007</v>
      </c>
      <c r="G61" s="416">
        <v>10.40005</v>
      </c>
      <c r="H61" s="416">
        <v>10.65253479341062</v>
      </c>
      <c r="I61" s="416">
        <v>10.61294</v>
      </c>
      <c r="J61" s="416">
        <v>10.000819999999997</v>
      </c>
      <c r="K61" s="416">
        <v>9.4865700000000022</v>
      </c>
      <c r="L61" s="416">
        <v>9.2079899999999988</v>
      </c>
      <c r="M61" s="416">
        <v>8.2401748309926877</v>
      </c>
      <c r="N61" s="416">
        <v>13.70973866055081</v>
      </c>
      <c r="O61" s="416">
        <v>25.38919797956471</v>
      </c>
      <c r="P61" s="416">
        <v>43.231410702506665</v>
      </c>
      <c r="Q61" s="416">
        <v>56.176489654147936</v>
      </c>
      <c r="R61" s="416">
        <v>77.888123155986932</v>
      </c>
      <c r="S61" s="416">
        <v>76.619441066489173</v>
      </c>
      <c r="T61" s="416">
        <v>71.314246946297814</v>
      </c>
      <c r="U61" s="416">
        <v>64.663811658931181</v>
      </c>
      <c r="V61" s="416">
        <v>56.809781283740975</v>
      </c>
      <c r="W61" s="416">
        <v>50.581288286194585</v>
      </c>
      <c r="X61" s="416">
        <v>45.286371645780754</v>
      </c>
      <c r="Y61" s="416">
        <v>42.033397394903837</v>
      </c>
      <c r="Z61" s="416">
        <v>37.788404646398618</v>
      </c>
      <c r="AA61" s="416">
        <v>34.594924728405047</v>
      </c>
      <c r="AB61" s="416">
        <v>31.288457542031015</v>
      </c>
      <c r="AC61" s="416">
        <v>28.513624212013767</v>
      </c>
      <c r="AD61" s="416">
        <v>25.999782481070543</v>
      </c>
      <c r="AE61" s="416">
        <v>23.227824462771487</v>
      </c>
      <c r="AF61" s="416">
        <v>21.36492225328865</v>
      </c>
      <c r="AG61" s="416">
        <v>19.707986861773843</v>
      </c>
      <c r="AH61" s="416">
        <v>17.718925273695156</v>
      </c>
      <c r="AI61" s="416">
        <v>16.229050716011663</v>
      </c>
      <c r="AJ61" s="416">
        <v>15.345712895535859</v>
      </c>
      <c r="AK61" s="416">
        <v>13.61031011675094</v>
      </c>
      <c r="AL61" s="416">
        <v>12.623727788960206</v>
      </c>
      <c r="AM61" s="416">
        <v>11.383815742242579</v>
      </c>
      <c r="AN61" s="416">
        <v>10.24927601938229</v>
      </c>
      <c r="AO61" s="416">
        <v>9.5947705527420073</v>
      </c>
      <c r="AP61" s="416">
        <v>8.6451498015820842</v>
      </c>
      <c r="AQ61" s="416">
        <v>7.5405321857649632</v>
      </c>
      <c r="AR61" s="416">
        <v>6.8269956869428894</v>
      </c>
      <c r="AS61" s="416">
        <v>6.1494242039902183</v>
      </c>
      <c r="AT61" s="416">
        <v>5.5468007454887003</v>
      </c>
      <c r="AU61" s="416">
        <v>5.0241734970918062</v>
      </c>
      <c r="AV61" s="416">
        <v>4.4788822999992206</v>
      </c>
      <c r="AW61" s="416">
        <v>4.0580186474628652</v>
      </c>
      <c r="AX61" s="416">
        <v>3.7219685828315727</v>
      </c>
      <c r="AY61" s="416">
        <v>3.3555945418178039</v>
      </c>
      <c r="AZ61" s="416">
        <v>3.1053354127414021</v>
      </c>
      <c r="BA61" s="244">
        <v>2.8437500474083821</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13.112635896407541</v>
      </c>
      <c r="D68" s="248">
        <v>11.500029999999999</v>
      </c>
      <c r="E68" s="248">
        <v>9.9</v>
      </c>
      <c r="F68" s="248">
        <v>7.5095300000000007</v>
      </c>
      <c r="G68" s="248">
        <v>10.40005</v>
      </c>
      <c r="H68" s="248">
        <v>10.65253479341062</v>
      </c>
      <c r="I68" s="248">
        <v>10.61294</v>
      </c>
      <c r="J68" s="248">
        <v>10.000819999999997</v>
      </c>
      <c r="K68" s="248">
        <v>9.4865700000000022</v>
      </c>
      <c r="L68" s="248">
        <v>9.2079899999999988</v>
      </c>
      <c r="M68" s="248">
        <v>8.2401748309926877</v>
      </c>
      <c r="N68" s="248">
        <v>13.70973866055081</v>
      </c>
      <c r="O68" s="248">
        <v>25.38919797956471</v>
      </c>
      <c r="P68" s="248">
        <v>43.231410702506665</v>
      </c>
      <c r="Q68" s="248">
        <v>56.176489654147936</v>
      </c>
      <c r="R68" s="248">
        <v>77.888123155986932</v>
      </c>
      <c r="S68" s="248">
        <v>76.619441066489173</v>
      </c>
      <c r="T68" s="248">
        <v>71.314246946297814</v>
      </c>
      <c r="U68" s="248">
        <v>64.663811658931181</v>
      </c>
      <c r="V68" s="248">
        <v>56.809781283740975</v>
      </c>
      <c r="W68" s="248">
        <v>50.581288286194585</v>
      </c>
      <c r="X68" s="248">
        <v>45.286371645780754</v>
      </c>
      <c r="Y68" s="248">
        <v>42.033397394903837</v>
      </c>
      <c r="Z68" s="248">
        <v>37.788404646398618</v>
      </c>
      <c r="AA68" s="248">
        <v>34.594924728405047</v>
      </c>
      <c r="AB68" s="248">
        <v>31.288457542031015</v>
      </c>
      <c r="AC68" s="248">
        <v>28.513624212013767</v>
      </c>
      <c r="AD68" s="248">
        <v>25.999782481070543</v>
      </c>
      <c r="AE68" s="248">
        <v>23.227824462771487</v>
      </c>
      <c r="AF68" s="248">
        <v>21.36492225328865</v>
      </c>
      <c r="AG68" s="248">
        <v>19.707986861773843</v>
      </c>
      <c r="AH68" s="248">
        <v>17.718925273695156</v>
      </c>
      <c r="AI68" s="248">
        <v>16.229050716011663</v>
      </c>
      <c r="AJ68" s="248">
        <v>15.345712895535859</v>
      </c>
      <c r="AK68" s="248">
        <v>13.61031011675094</v>
      </c>
      <c r="AL68" s="248">
        <v>12.623727788960206</v>
      </c>
      <c r="AM68" s="248">
        <v>11.383815742242579</v>
      </c>
      <c r="AN68" s="248">
        <v>10.24927601938229</v>
      </c>
      <c r="AO68" s="248">
        <v>9.5947705527420073</v>
      </c>
      <c r="AP68" s="248">
        <v>8.6451498015820842</v>
      </c>
      <c r="AQ68" s="248">
        <v>7.5405321857649632</v>
      </c>
      <c r="AR68" s="248">
        <v>6.8269956869428894</v>
      </c>
      <c r="AS68" s="248">
        <v>6.1494242039902183</v>
      </c>
      <c r="AT68" s="248">
        <v>5.5468007454887003</v>
      </c>
      <c r="AU68" s="248">
        <v>5.0241734970918062</v>
      </c>
      <c r="AV68" s="248">
        <v>4.4788822999992206</v>
      </c>
      <c r="AW68" s="248">
        <v>4.0580186474628652</v>
      </c>
      <c r="AX68" s="248">
        <v>3.7219685828315727</v>
      </c>
      <c r="AY68" s="248">
        <v>3.3555945418178039</v>
      </c>
      <c r="AZ68" s="248">
        <v>3.1053354127414021</v>
      </c>
      <c r="BA68" s="249">
        <v>2.8437500474083821</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13.112635896407541</v>
      </c>
      <c r="D71" s="253">
        <v>11.500029999999999</v>
      </c>
      <c r="E71" s="253">
        <v>9.9</v>
      </c>
      <c r="F71" s="253">
        <v>7.5095300000000007</v>
      </c>
      <c r="G71" s="253">
        <v>10.40005</v>
      </c>
      <c r="H71" s="253">
        <v>10.65253479341062</v>
      </c>
      <c r="I71" s="253">
        <v>10.61294</v>
      </c>
      <c r="J71" s="253">
        <v>10.000819999999997</v>
      </c>
      <c r="K71" s="253">
        <v>9.4865700000000022</v>
      </c>
      <c r="L71" s="253">
        <v>9.2079899999999988</v>
      </c>
      <c r="M71" s="253">
        <v>8.2401748309926877</v>
      </c>
      <c r="N71" s="253">
        <v>13.70973866055081</v>
      </c>
      <c r="O71" s="253">
        <v>25.38919797956471</v>
      </c>
      <c r="P71" s="253">
        <v>43.231410702506665</v>
      </c>
      <c r="Q71" s="253">
        <v>56.176489654147936</v>
      </c>
      <c r="R71" s="253">
        <v>77.888123155986932</v>
      </c>
      <c r="S71" s="253">
        <v>76.619441066489173</v>
      </c>
      <c r="T71" s="253">
        <v>71.314246946297814</v>
      </c>
      <c r="U71" s="253">
        <v>64.663811658931181</v>
      </c>
      <c r="V71" s="253">
        <v>56.809781283740975</v>
      </c>
      <c r="W71" s="253">
        <v>50.581288286194585</v>
      </c>
      <c r="X71" s="253">
        <v>45.286371645780754</v>
      </c>
      <c r="Y71" s="253">
        <v>42.033397394903837</v>
      </c>
      <c r="Z71" s="253">
        <v>37.788404646398618</v>
      </c>
      <c r="AA71" s="253">
        <v>34.594924728405047</v>
      </c>
      <c r="AB71" s="253">
        <v>31.288457542031015</v>
      </c>
      <c r="AC71" s="253">
        <v>28.513624212013767</v>
      </c>
      <c r="AD71" s="253">
        <v>25.999782481070543</v>
      </c>
      <c r="AE71" s="253">
        <v>23.227824462771487</v>
      </c>
      <c r="AF71" s="253">
        <v>21.36492225328865</v>
      </c>
      <c r="AG71" s="253">
        <v>19.707986861773843</v>
      </c>
      <c r="AH71" s="253">
        <v>17.718925273695156</v>
      </c>
      <c r="AI71" s="253">
        <v>16.229050716011663</v>
      </c>
      <c r="AJ71" s="253">
        <v>15.345712895535859</v>
      </c>
      <c r="AK71" s="253">
        <v>13.61031011675094</v>
      </c>
      <c r="AL71" s="253">
        <v>12.623727788960206</v>
      </c>
      <c r="AM71" s="253">
        <v>11.383815742242579</v>
      </c>
      <c r="AN71" s="253">
        <v>10.24927601938229</v>
      </c>
      <c r="AO71" s="253">
        <v>9.5947705527420073</v>
      </c>
      <c r="AP71" s="253">
        <v>8.6451498015820842</v>
      </c>
      <c r="AQ71" s="253">
        <v>7.5405321857649632</v>
      </c>
      <c r="AR71" s="253">
        <v>6.8269956869428894</v>
      </c>
      <c r="AS71" s="253">
        <v>6.1494242039902183</v>
      </c>
      <c r="AT71" s="253">
        <v>5.5468007454887003</v>
      </c>
      <c r="AU71" s="253">
        <v>5.0241734970918062</v>
      </c>
      <c r="AV71" s="253">
        <v>4.4788822999992206</v>
      </c>
      <c r="AW71" s="253">
        <v>4.0580186474628652</v>
      </c>
      <c r="AX71" s="253">
        <v>3.7219685828315727</v>
      </c>
      <c r="AY71" s="253">
        <v>3.3555945418178039</v>
      </c>
      <c r="AZ71" s="253">
        <v>3.1053354127414021</v>
      </c>
      <c r="BA71" s="254">
        <v>2.8437500474083821</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0F70C-7157-48FD-97DB-AD09CBA26B33}">
  <sheetPr>
    <tabColor theme="8" tint="0.59999389629810485"/>
    <pageSetUpPr fitToPage="1"/>
  </sheetPr>
  <dimension ref="A1:BA85"/>
  <sheetViews>
    <sheetView showGridLines="0" workbookViewId="0">
      <pane xSplit="2" ySplit="1" topLeftCell="C38"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1083</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0</v>
      </c>
      <c r="D2" s="238">
        <v>0</v>
      </c>
      <c r="E2" s="238">
        <v>0</v>
      </c>
      <c r="F2" s="238">
        <v>0</v>
      </c>
      <c r="G2" s="238">
        <v>0</v>
      </c>
      <c r="H2" s="238">
        <v>0</v>
      </c>
      <c r="I2" s="238">
        <v>0</v>
      </c>
      <c r="J2" s="238">
        <v>0</v>
      </c>
      <c r="K2" s="238">
        <v>0</v>
      </c>
      <c r="L2" s="238">
        <v>0</v>
      </c>
      <c r="M2" s="238">
        <v>0</v>
      </c>
      <c r="N2" s="238">
        <v>0</v>
      </c>
      <c r="O2" s="238">
        <v>0</v>
      </c>
      <c r="P2" s="238">
        <v>0</v>
      </c>
      <c r="Q2" s="238">
        <v>0</v>
      </c>
      <c r="R2" s="238">
        <v>0</v>
      </c>
      <c r="S2" s="238">
        <v>0.55959355419282786</v>
      </c>
      <c r="T2" s="238">
        <v>1.2562666284449544</v>
      </c>
      <c r="U2" s="238">
        <v>2.1133011321172206</v>
      </c>
      <c r="V2" s="238">
        <v>3.1971998419542058</v>
      </c>
      <c r="W2" s="238">
        <v>5.0356276350543574</v>
      </c>
      <c r="X2" s="238">
        <v>5.4828615434234109</v>
      </c>
      <c r="Y2" s="238">
        <v>5.5271397177543919</v>
      </c>
      <c r="Z2" s="238">
        <v>5.4937102945418941</v>
      </c>
      <c r="AA2" s="238">
        <v>5.332936393899697</v>
      </c>
      <c r="AB2" s="238">
        <v>5.0856148729155271</v>
      </c>
      <c r="AC2" s="238">
        <v>4.8031322678853181</v>
      </c>
      <c r="AD2" s="238">
        <v>4.4010427666766603</v>
      </c>
      <c r="AE2" s="238">
        <v>3.9517255783264607</v>
      </c>
      <c r="AF2" s="238">
        <v>3.8652656330706483</v>
      </c>
      <c r="AG2" s="238">
        <v>12.526316756265448</v>
      </c>
      <c r="AH2" s="238">
        <v>36.174249138255504</v>
      </c>
      <c r="AI2" s="238">
        <v>73.391434403133744</v>
      </c>
      <c r="AJ2" s="238">
        <v>123.49365006071211</v>
      </c>
      <c r="AK2" s="238">
        <v>183.51347652829779</v>
      </c>
      <c r="AL2" s="238">
        <v>251.29394964929779</v>
      </c>
      <c r="AM2" s="238">
        <v>323.51564479025251</v>
      </c>
      <c r="AN2" s="238">
        <v>397.35881358217733</v>
      </c>
      <c r="AO2" s="238">
        <v>469.7751044459265</v>
      </c>
      <c r="AP2" s="238">
        <v>537.36458363572717</v>
      </c>
      <c r="AQ2" s="238">
        <v>600.76593970569991</v>
      </c>
      <c r="AR2" s="238">
        <v>659.50869420390063</v>
      </c>
      <c r="AS2" s="238">
        <v>712.97105869728728</v>
      </c>
      <c r="AT2" s="238">
        <v>760.66061624628855</v>
      </c>
      <c r="AU2" s="238">
        <v>801.10050385334296</v>
      </c>
      <c r="AV2" s="238">
        <v>836.39305960201079</v>
      </c>
      <c r="AW2" s="238">
        <v>866.70157029396069</v>
      </c>
      <c r="AX2" s="238">
        <v>892.68608722712293</v>
      </c>
      <c r="AY2" s="238">
        <v>914.32994356079894</v>
      </c>
      <c r="AZ2" s="238">
        <v>932.2418075331268</v>
      </c>
      <c r="BA2" s="239">
        <v>948.06218660251648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0.55959355419282786</v>
      </c>
      <c r="T52" s="416">
        <v>1.2562666284449544</v>
      </c>
      <c r="U52" s="416">
        <v>2.1133011321172206</v>
      </c>
      <c r="V52" s="416">
        <v>3.1971998419542058</v>
      </c>
      <c r="W52" s="416">
        <v>5.0356276350543574</v>
      </c>
      <c r="X52" s="416">
        <v>5.4828615434234109</v>
      </c>
      <c r="Y52" s="416">
        <v>5.5271397177543919</v>
      </c>
      <c r="Z52" s="416">
        <v>5.4937102945418941</v>
      </c>
      <c r="AA52" s="416">
        <v>5.332936393899697</v>
      </c>
      <c r="AB52" s="416">
        <v>5.0856148729155271</v>
      </c>
      <c r="AC52" s="416">
        <v>4.8031322678853181</v>
      </c>
      <c r="AD52" s="416">
        <v>4.4010427666766603</v>
      </c>
      <c r="AE52" s="416">
        <v>3.9517255783264607</v>
      </c>
      <c r="AF52" s="416">
        <v>3.8652656330706483</v>
      </c>
      <c r="AG52" s="416">
        <v>12.526316756265448</v>
      </c>
      <c r="AH52" s="416">
        <v>36.174249138255504</v>
      </c>
      <c r="AI52" s="416">
        <v>73.391434403133744</v>
      </c>
      <c r="AJ52" s="416">
        <v>123.49365006071211</v>
      </c>
      <c r="AK52" s="416">
        <v>183.51347652829779</v>
      </c>
      <c r="AL52" s="416">
        <v>251.29394964929779</v>
      </c>
      <c r="AM52" s="416">
        <v>323.51564479025251</v>
      </c>
      <c r="AN52" s="416">
        <v>397.35881358217733</v>
      </c>
      <c r="AO52" s="416">
        <v>469.7751044459265</v>
      </c>
      <c r="AP52" s="416">
        <v>537.36458363572717</v>
      </c>
      <c r="AQ52" s="416">
        <v>600.76593970569991</v>
      </c>
      <c r="AR52" s="416">
        <v>659.50869420390063</v>
      </c>
      <c r="AS52" s="416">
        <v>712.97105869728728</v>
      </c>
      <c r="AT52" s="416">
        <v>760.66061624628855</v>
      </c>
      <c r="AU52" s="416">
        <v>801.10050385334296</v>
      </c>
      <c r="AV52" s="416">
        <v>836.39305960201079</v>
      </c>
      <c r="AW52" s="416">
        <v>866.70157029396069</v>
      </c>
      <c r="AX52" s="416">
        <v>892.68608722712293</v>
      </c>
      <c r="AY52" s="416">
        <v>914.32994356079894</v>
      </c>
      <c r="AZ52" s="416">
        <v>932.2418075331268</v>
      </c>
      <c r="BA52" s="244">
        <v>948.06218660251648</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0.55959355419282786</v>
      </c>
      <c r="T53" s="248">
        <v>1.2562666284449544</v>
      </c>
      <c r="U53" s="248">
        <v>2.1133011321172206</v>
      </c>
      <c r="V53" s="248">
        <v>3.1971998419542058</v>
      </c>
      <c r="W53" s="248">
        <v>5.0356276350543574</v>
      </c>
      <c r="X53" s="248">
        <v>5.4828615434234109</v>
      </c>
      <c r="Y53" s="248">
        <v>5.5271397177543919</v>
      </c>
      <c r="Z53" s="248">
        <v>5.4937102945418941</v>
      </c>
      <c r="AA53" s="248">
        <v>5.332936393899697</v>
      </c>
      <c r="AB53" s="248">
        <v>5.0856148729155271</v>
      </c>
      <c r="AC53" s="248">
        <v>4.8031322678853181</v>
      </c>
      <c r="AD53" s="248">
        <v>4.4010427666766603</v>
      </c>
      <c r="AE53" s="248">
        <v>3.9517255783264607</v>
      </c>
      <c r="AF53" s="248">
        <v>3.8652656330706483</v>
      </c>
      <c r="AG53" s="248">
        <v>12.526316756265448</v>
      </c>
      <c r="AH53" s="248">
        <v>36.174249138255504</v>
      </c>
      <c r="AI53" s="248">
        <v>73.391434403133744</v>
      </c>
      <c r="AJ53" s="248">
        <v>123.49365006071211</v>
      </c>
      <c r="AK53" s="248">
        <v>183.51347652829779</v>
      </c>
      <c r="AL53" s="248">
        <v>251.29394964929779</v>
      </c>
      <c r="AM53" s="248">
        <v>323.51564479025251</v>
      </c>
      <c r="AN53" s="248">
        <v>397.35881358217733</v>
      </c>
      <c r="AO53" s="248">
        <v>469.7751044459265</v>
      </c>
      <c r="AP53" s="248">
        <v>537.36458363572717</v>
      </c>
      <c r="AQ53" s="248">
        <v>600.76593970569991</v>
      </c>
      <c r="AR53" s="248">
        <v>659.50869420390063</v>
      </c>
      <c r="AS53" s="248">
        <v>712.97105869728728</v>
      </c>
      <c r="AT53" s="248">
        <v>760.66061624628855</v>
      </c>
      <c r="AU53" s="248">
        <v>801.10050385334296</v>
      </c>
      <c r="AV53" s="248">
        <v>836.39305960201079</v>
      </c>
      <c r="AW53" s="248">
        <v>866.70157029396069</v>
      </c>
      <c r="AX53" s="248">
        <v>892.68608722712293</v>
      </c>
      <c r="AY53" s="248">
        <v>914.32994356079894</v>
      </c>
      <c r="AZ53" s="248">
        <v>932.2418075331268</v>
      </c>
      <c r="BA53" s="249">
        <v>948.06218660251648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25AE-94DA-4669-B055-E2C010E14F25}">
  <sheetPr>
    <tabColor theme="8" tint="0.59999389629810485"/>
    <pageSetUpPr fitToPage="1"/>
  </sheetPr>
  <dimension ref="A1:BA85"/>
  <sheetViews>
    <sheetView showGridLines="0" workbookViewId="0">
      <pane xSplit="2" ySplit="1" topLeftCell="C47"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1084</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147.46345406735884</v>
      </c>
      <c r="D2" s="238">
        <v>122.18169</v>
      </c>
      <c r="E2" s="238">
        <v>103.99805999999998</v>
      </c>
      <c r="F2" s="238">
        <v>98.103219999999979</v>
      </c>
      <c r="G2" s="238">
        <v>86.794500000000014</v>
      </c>
      <c r="H2" s="238">
        <v>68.667920598517711</v>
      </c>
      <c r="I2" s="238">
        <v>60.511289999999995</v>
      </c>
      <c r="J2" s="238">
        <v>62.7958</v>
      </c>
      <c r="K2" s="238">
        <v>75.999020000000002</v>
      </c>
      <c r="L2" s="238">
        <v>212.30693999999997</v>
      </c>
      <c r="M2" s="238">
        <v>198.88620379326071</v>
      </c>
      <c r="N2" s="238">
        <v>199.60316156204991</v>
      </c>
      <c r="O2" s="238">
        <v>222.22208345954533</v>
      </c>
      <c r="P2" s="238">
        <v>208.10611584431891</v>
      </c>
      <c r="Q2" s="238">
        <v>213.19351598223844</v>
      </c>
      <c r="R2" s="238">
        <v>203.68738579916248</v>
      </c>
      <c r="S2" s="238">
        <v>201.60650986545596</v>
      </c>
      <c r="T2" s="238">
        <v>206.76522775375591</v>
      </c>
      <c r="U2" s="238">
        <v>206.89471025247008</v>
      </c>
      <c r="V2" s="238">
        <v>207.93105627188388</v>
      </c>
      <c r="W2" s="238">
        <v>209.44883277883849</v>
      </c>
      <c r="X2" s="238">
        <v>209.45538159194834</v>
      </c>
      <c r="Y2" s="238">
        <v>208.17303858328034</v>
      </c>
      <c r="Z2" s="238">
        <v>202.93372704117121</v>
      </c>
      <c r="AA2" s="238">
        <v>193.48505959516368</v>
      </c>
      <c r="AB2" s="238">
        <v>185.16773102785896</v>
      </c>
      <c r="AC2" s="238">
        <v>186.41980839271395</v>
      </c>
      <c r="AD2" s="238">
        <v>172.56281399838372</v>
      </c>
      <c r="AE2" s="238">
        <v>165.79817264467681</v>
      </c>
      <c r="AF2" s="238">
        <v>158.98882485525229</v>
      </c>
      <c r="AG2" s="238">
        <v>154.50612708094874</v>
      </c>
      <c r="AH2" s="238">
        <v>157.54832542292309</v>
      </c>
      <c r="AI2" s="238">
        <v>156.02658458897989</v>
      </c>
      <c r="AJ2" s="238">
        <v>154.88652971931052</v>
      </c>
      <c r="AK2" s="238">
        <v>154.24463380547468</v>
      </c>
      <c r="AL2" s="238">
        <v>154.01432740949963</v>
      </c>
      <c r="AM2" s="238">
        <v>153.07431007122307</v>
      </c>
      <c r="AN2" s="238">
        <v>153.73838735757482</v>
      </c>
      <c r="AO2" s="238">
        <v>155.15137565248389</v>
      </c>
      <c r="AP2" s="238">
        <v>156.96320653888296</v>
      </c>
      <c r="AQ2" s="238">
        <v>159.90385090498788</v>
      </c>
      <c r="AR2" s="238">
        <v>161.54688798824452</v>
      </c>
      <c r="AS2" s="238">
        <v>165.51900658333318</v>
      </c>
      <c r="AT2" s="238">
        <v>169.79527422030571</v>
      </c>
      <c r="AU2" s="238">
        <v>174.25724976890692</v>
      </c>
      <c r="AV2" s="238">
        <v>178.58173026041729</v>
      </c>
      <c r="AW2" s="238">
        <v>183.3151809904833</v>
      </c>
      <c r="AX2" s="238">
        <v>188.45563330834071</v>
      </c>
      <c r="AY2" s="238">
        <v>193.9794738038517</v>
      </c>
      <c r="AZ2" s="238">
        <v>199.61946072112099</v>
      </c>
      <c r="BA2" s="239">
        <v>205.45573152885933</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147.46345406735884</v>
      </c>
      <c r="D61" s="416">
        <v>122.18169</v>
      </c>
      <c r="E61" s="416">
        <v>103.99805999999998</v>
      </c>
      <c r="F61" s="416">
        <v>98.103219999999979</v>
      </c>
      <c r="G61" s="416">
        <v>86.794500000000014</v>
      </c>
      <c r="H61" s="416">
        <v>68.667920598517711</v>
      </c>
      <c r="I61" s="416">
        <v>60.511289999999995</v>
      </c>
      <c r="J61" s="416">
        <v>62.7958</v>
      </c>
      <c r="K61" s="416">
        <v>75.999020000000002</v>
      </c>
      <c r="L61" s="416">
        <v>212.30693999999997</v>
      </c>
      <c r="M61" s="416">
        <v>198.88620379326071</v>
      </c>
      <c r="N61" s="416">
        <v>199.60316156204991</v>
      </c>
      <c r="O61" s="416">
        <v>222.22208345954533</v>
      </c>
      <c r="P61" s="416">
        <v>208.10611584431891</v>
      </c>
      <c r="Q61" s="416">
        <v>213.19351598223844</v>
      </c>
      <c r="R61" s="416">
        <v>203.68738579916248</v>
      </c>
      <c r="S61" s="416">
        <v>201.60650986545596</v>
      </c>
      <c r="T61" s="416">
        <v>206.76522775375591</v>
      </c>
      <c r="U61" s="416">
        <v>206.89471025247008</v>
      </c>
      <c r="V61" s="416">
        <v>207.93105627188388</v>
      </c>
      <c r="W61" s="416">
        <v>209.44883277883849</v>
      </c>
      <c r="X61" s="416">
        <v>209.45538159194834</v>
      </c>
      <c r="Y61" s="416">
        <v>208.17303858328034</v>
      </c>
      <c r="Z61" s="416">
        <v>202.93372704117121</v>
      </c>
      <c r="AA61" s="416">
        <v>193.48505959516368</v>
      </c>
      <c r="AB61" s="416">
        <v>185.16773102785896</v>
      </c>
      <c r="AC61" s="416">
        <v>186.41980839271395</v>
      </c>
      <c r="AD61" s="416">
        <v>172.56281399838372</v>
      </c>
      <c r="AE61" s="416">
        <v>165.79817264467681</v>
      </c>
      <c r="AF61" s="416">
        <v>158.98882485525229</v>
      </c>
      <c r="AG61" s="416">
        <v>154.50612708094874</v>
      </c>
      <c r="AH61" s="416">
        <v>157.54832542292309</v>
      </c>
      <c r="AI61" s="416">
        <v>156.02658458897989</v>
      </c>
      <c r="AJ61" s="416">
        <v>154.88652971931052</v>
      </c>
      <c r="AK61" s="416">
        <v>154.24463380547468</v>
      </c>
      <c r="AL61" s="416">
        <v>154.01432740949963</v>
      </c>
      <c r="AM61" s="416">
        <v>153.07431007122307</v>
      </c>
      <c r="AN61" s="416">
        <v>153.73838735757482</v>
      </c>
      <c r="AO61" s="416">
        <v>155.15137565248389</v>
      </c>
      <c r="AP61" s="416">
        <v>156.96320653888296</v>
      </c>
      <c r="AQ61" s="416">
        <v>159.90385090498788</v>
      </c>
      <c r="AR61" s="416">
        <v>161.54688798824452</v>
      </c>
      <c r="AS61" s="416">
        <v>165.51900658333318</v>
      </c>
      <c r="AT61" s="416">
        <v>169.79527422030571</v>
      </c>
      <c r="AU61" s="416">
        <v>174.25724976890692</v>
      </c>
      <c r="AV61" s="416">
        <v>178.58173026041729</v>
      </c>
      <c r="AW61" s="416">
        <v>183.3151809904833</v>
      </c>
      <c r="AX61" s="416">
        <v>188.45563330834071</v>
      </c>
      <c r="AY61" s="416">
        <v>193.9794738038517</v>
      </c>
      <c r="AZ61" s="416">
        <v>199.61946072112099</v>
      </c>
      <c r="BA61" s="244">
        <v>205.45573152885933</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147.46345406735884</v>
      </c>
      <c r="D68" s="248">
        <v>122.18169</v>
      </c>
      <c r="E68" s="248">
        <v>103.99805999999998</v>
      </c>
      <c r="F68" s="248">
        <v>98.103219999999979</v>
      </c>
      <c r="G68" s="248">
        <v>86.794500000000014</v>
      </c>
      <c r="H68" s="248">
        <v>68.667920598517711</v>
      </c>
      <c r="I68" s="248">
        <v>60.511289999999995</v>
      </c>
      <c r="J68" s="248">
        <v>62.7958</v>
      </c>
      <c r="K68" s="248">
        <v>75.999020000000002</v>
      </c>
      <c r="L68" s="248">
        <v>212.30693999999997</v>
      </c>
      <c r="M68" s="248">
        <v>198.88620379326071</v>
      </c>
      <c r="N68" s="248">
        <v>199.60316156204991</v>
      </c>
      <c r="O68" s="248">
        <v>222.22208345954533</v>
      </c>
      <c r="P68" s="248">
        <v>208.10611584431891</v>
      </c>
      <c r="Q68" s="248">
        <v>213.19351598223844</v>
      </c>
      <c r="R68" s="248">
        <v>203.68738579916248</v>
      </c>
      <c r="S68" s="248">
        <v>201.60650986545596</v>
      </c>
      <c r="T68" s="248">
        <v>206.76522775375591</v>
      </c>
      <c r="U68" s="248">
        <v>206.89471025247008</v>
      </c>
      <c r="V68" s="248">
        <v>207.93105627188388</v>
      </c>
      <c r="W68" s="248">
        <v>209.44883277883849</v>
      </c>
      <c r="X68" s="248">
        <v>209.45538159194834</v>
      </c>
      <c r="Y68" s="248">
        <v>208.17303858328034</v>
      </c>
      <c r="Z68" s="248">
        <v>202.93372704117121</v>
      </c>
      <c r="AA68" s="248">
        <v>193.48505959516368</v>
      </c>
      <c r="AB68" s="248">
        <v>185.16773102785896</v>
      </c>
      <c r="AC68" s="248">
        <v>186.41980839271395</v>
      </c>
      <c r="AD68" s="248">
        <v>172.56281399838372</v>
      </c>
      <c r="AE68" s="248">
        <v>165.79817264467681</v>
      </c>
      <c r="AF68" s="248">
        <v>158.98882485525229</v>
      </c>
      <c r="AG68" s="248">
        <v>154.50612708094874</v>
      </c>
      <c r="AH68" s="248">
        <v>157.54832542292309</v>
      </c>
      <c r="AI68" s="248">
        <v>156.02658458897989</v>
      </c>
      <c r="AJ68" s="248">
        <v>154.88652971931052</v>
      </c>
      <c r="AK68" s="248">
        <v>154.24463380547468</v>
      </c>
      <c r="AL68" s="248">
        <v>154.01432740949963</v>
      </c>
      <c r="AM68" s="248">
        <v>153.07431007122307</v>
      </c>
      <c r="AN68" s="248">
        <v>153.73838735757482</v>
      </c>
      <c r="AO68" s="248">
        <v>155.15137565248389</v>
      </c>
      <c r="AP68" s="248">
        <v>156.96320653888296</v>
      </c>
      <c r="AQ68" s="248">
        <v>159.90385090498788</v>
      </c>
      <c r="AR68" s="248">
        <v>161.54688798824452</v>
      </c>
      <c r="AS68" s="248">
        <v>165.51900658333318</v>
      </c>
      <c r="AT68" s="248">
        <v>169.79527422030571</v>
      </c>
      <c r="AU68" s="248">
        <v>174.25724976890692</v>
      </c>
      <c r="AV68" s="248">
        <v>178.58173026041729</v>
      </c>
      <c r="AW68" s="248">
        <v>183.3151809904833</v>
      </c>
      <c r="AX68" s="248">
        <v>188.45563330834071</v>
      </c>
      <c r="AY68" s="248">
        <v>193.9794738038517</v>
      </c>
      <c r="AZ68" s="248">
        <v>199.61946072112099</v>
      </c>
      <c r="BA68" s="249">
        <v>205.45573152885933</v>
      </c>
    </row>
    <row r="69" spans="1:53" x14ac:dyDescent="0.25">
      <c r="A69" s="250" t="s">
        <v>281</v>
      </c>
      <c r="B69" s="251" t="s">
        <v>282</v>
      </c>
      <c r="C69" s="252">
        <v>147.46345406735884</v>
      </c>
      <c r="D69" s="253">
        <v>122.18169</v>
      </c>
      <c r="E69" s="253">
        <v>103.99805999999998</v>
      </c>
      <c r="F69" s="253">
        <v>98.103219999999979</v>
      </c>
      <c r="G69" s="253">
        <v>86.794500000000014</v>
      </c>
      <c r="H69" s="253">
        <v>68.667920598517711</v>
      </c>
      <c r="I69" s="253">
        <v>60.511289999999995</v>
      </c>
      <c r="J69" s="253">
        <v>62.7958</v>
      </c>
      <c r="K69" s="253">
        <v>75.999020000000002</v>
      </c>
      <c r="L69" s="253">
        <v>212.30693999999997</v>
      </c>
      <c r="M69" s="253">
        <v>198.88620379326071</v>
      </c>
      <c r="N69" s="253">
        <v>199.60316156204991</v>
      </c>
      <c r="O69" s="253">
        <v>222.22208345954533</v>
      </c>
      <c r="P69" s="253">
        <v>208.10611584431891</v>
      </c>
      <c r="Q69" s="253">
        <v>213.19351598223844</v>
      </c>
      <c r="R69" s="253">
        <v>203.68738579916248</v>
      </c>
      <c r="S69" s="253">
        <v>201.60650986545596</v>
      </c>
      <c r="T69" s="253">
        <v>206.76522775375591</v>
      </c>
      <c r="U69" s="253">
        <v>206.89471025247008</v>
      </c>
      <c r="V69" s="253">
        <v>207.93105627188388</v>
      </c>
      <c r="W69" s="253">
        <v>209.44883277883849</v>
      </c>
      <c r="X69" s="253">
        <v>209.45538159194834</v>
      </c>
      <c r="Y69" s="253">
        <v>208.17303858328034</v>
      </c>
      <c r="Z69" s="253">
        <v>202.93372704117121</v>
      </c>
      <c r="AA69" s="253">
        <v>193.48505959516368</v>
      </c>
      <c r="AB69" s="253">
        <v>185.16773102785896</v>
      </c>
      <c r="AC69" s="253">
        <v>186.41980839271395</v>
      </c>
      <c r="AD69" s="253">
        <v>172.56281399838372</v>
      </c>
      <c r="AE69" s="253">
        <v>165.79817264467681</v>
      </c>
      <c r="AF69" s="253">
        <v>158.98882485525229</v>
      </c>
      <c r="AG69" s="253">
        <v>154.50612708094874</v>
      </c>
      <c r="AH69" s="253">
        <v>157.54832542292309</v>
      </c>
      <c r="AI69" s="253">
        <v>156.02658458897989</v>
      </c>
      <c r="AJ69" s="253">
        <v>154.88652971931052</v>
      </c>
      <c r="AK69" s="253">
        <v>154.24463380547468</v>
      </c>
      <c r="AL69" s="253">
        <v>154.01432740949963</v>
      </c>
      <c r="AM69" s="253">
        <v>153.07431007122307</v>
      </c>
      <c r="AN69" s="253">
        <v>153.73838735757482</v>
      </c>
      <c r="AO69" s="253">
        <v>155.15137565248389</v>
      </c>
      <c r="AP69" s="253">
        <v>156.96320653888296</v>
      </c>
      <c r="AQ69" s="253">
        <v>159.90385090498788</v>
      </c>
      <c r="AR69" s="253">
        <v>161.54688798824452</v>
      </c>
      <c r="AS69" s="253">
        <v>165.51900658333318</v>
      </c>
      <c r="AT69" s="253">
        <v>169.79527422030571</v>
      </c>
      <c r="AU69" s="253">
        <v>174.25724976890692</v>
      </c>
      <c r="AV69" s="253">
        <v>178.58173026041729</v>
      </c>
      <c r="AW69" s="253">
        <v>183.3151809904833</v>
      </c>
      <c r="AX69" s="253">
        <v>188.45563330834071</v>
      </c>
      <c r="AY69" s="253">
        <v>193.9794738038517</v>
      </c>
      <c r="AZ69" s="253">
        <v>199.61946072112099</v>
      </c>
      <c r="BA69" s="254">
        <v>205.45573152885933</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FE27F-F27D-4D8D-B8EF-E57C406AC2AF}">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84486.516718857427</v>
      </c>
      <c r="D2" s="238">
        <v>83140.397839999976</v>
      </c>
      <c r="E2" s="238">
        <v>82966.191160000017</v>
      </c>
      <c r="F2" s="238">
        <v>84118.172959999996</v>
      </c>
      <c r="G2" s="238">
        <v>85339.02477999992</v>
      </c>
      <c r="H2" s="238">
        <v>86451.478671489793</v>
      </c>
      <c r="I2" s="238">
        <v>85528.918799999999</v>
      </c>
      <c r="J2" s="238">
        <v>85828.460439999995</v>
      </c>
      <c r="K2" s="238">
        <v>82698.145679999943</v>
      </c>
      <c r="L2" s="238">
        <v>75901.085559999963</v>
      </c>
      <c r="M2" s="238">
        <v>80504.992776420549</v>
      </c>
      <c r="N2" s="238">
        <v>78273.13972073936</v>
      </c>
      <c r="O2" s="238">
        <v>76532.784546539304</v>
      </c>
      <c r="P2" s="238">
        <v>75492.577254184886</v>
      </c>
      <c r="Q2" s="238">
        <v>78872.103081732639</v>
      </c>
      <c r="R2" s="238">
        <v>75820.503347702979</v>
      </c>
      <c r="S2" s="238">
        <v>76242.677738367056</v>
      </c>
      <c r="T2" s="238">
        <v>77643.259796787519</v>
      </c>
      <c r="U2" s="238">
        <v>78575.67956966463</v>
      </c>
      <c r="V2" s="238">
        <v>79528.709078161948</v>
      </c>
      <c r="W2" s="238">
        <v>80452.978973161735</v>
      </c>
      <c r="X2" s="238">
        <v>80971.809910490541</v>
      </c>
      <c r="Y2" s="238">
        <v>81567.19038203932</v>
      </c>
      <c r="Z2" s="238">
        <v>81510.74577520242</v>
      </c>
      <c r="AA2" s="238">
        <v>81565.490722075469</v>
      </c>
      <c r="AB2" s="238">
        <v>81843.146023140667</v>
      </c>
      <c r="AC2" s="238">
        <v>82069.563973190961</v>
      </c>
      <c r="AD2" s="238">
        <v>81876.414673367326</v>
      </c>
      <c r="AE2" s="238">
        <v>81952.080431791896</v>
      </c>
      <c r="AF2" s="238">
        <v>82358.653474887629</v>
      </c>
      <c r="AG2" s="238">
        <v>81885.484607135921</v>
      </c>
      <c r="AH2" s="238">
        <v>81956.83535162131</v>
      </c>
      <c r="AI2" s="238">
        <v>81878.139238913398</v>
      </c>
      <c r="AJ2" s="238">
        <v>81249.983526047188</v>
      </c>
      <c r="AK2" s="238">
        <v>81354.590120177105</v>
      </c>
      <c r="AL2" s="238">
        <v>80885.557589155476</v>
      </c>
      <c r="AM2" s="238">
        <v>81344.501034199639</v>
      </c>
      <c r="AN2" s="238">
        <v>81368.206778065607</v>
      </c>
      <c r="AO2" s="238">
        <v>81356.560629557542</v>
      </c>
      <c r="AP2" s="238">
        <v>81300.237654144992</v>
      </c>
      <c r="AQ2" s="238">
        <v>81254.476610272584</v>
      </c>
      <c r="AR2" s="238">
        <v>80912.905299921971</v>
      </c>
      <c r="AS2" s="238">
        <v>80802.181137339605</v>
      </c>
      <c r="AT2" s="238">
        <v>79728.636722176205</v>
      </c>
      <c r="AU2" s="238">
        <v>79431.299333215589</v>
      </c>
      <c r="AV2" s="238">
        <v>79302.34769999198</v>
      </c>
      <c r="AW2" s="238">
        <v>79157.691805777373</v>
      </c>
      <c r="AX2" s="238">
        <v>78448.769427135732</v>
      </c>
      <c r="AY2" s="238">
        <v>78240.739421315913</v>
      </c>
      <c r="AZ2" s="238">
        <v>78496.416196605715</v>
      </c>
      <c r="BA2" s="239">
        <v>77924.112703377541</v>
      </c>
    </row>
    <row r="3" spans="1:53" x14ac:dyDescent="0.25">
      <c r="A3" s="240" t="s">
        <v>154</v>
      </c>
      <c r="B3" s="415" t="s">
        <v>155</v>
      </c>
      <c r="C3" s="242">
        <v>256.11454640535197</v>
      </c>
      <c r="D3" s="416">
        <v>264.56105000000122</v>
      </c>
      <c r="E3" s="416">
        <v>252.69780000000924</v>
      </c>
      <c r="F3" s="416">
        <v>271.37450000000035</v>
      </c>
      <c r="G3" s="416">
        <v>299.56517999998994</v>
      </c>
      <c r="H3" s="416">
        <v>328.98923580036859</v>
      </c>
      <c r="I3" s="416">
        <v>395.08591000000888</v>
      </c>
      <c r="J3" s="416">
        <v>414.72530000001433</v>
      </c>
      <c r="K3" s="416">
        <v>425.97825999998201</v>
      </c>
      <c r="L3" s="416">
        <v>280.18651999998951</v>
      </c>
      <c r="M3" s="416">
        <v>636.73272383949802</v>
      </c>
      <c r="N3" s="416">
        <v>607.65562547036768</v>
      </c>
      <c r="O3" s="416">
        <v>642.37366839593528</v>
      </c>
      <c r="P3" s="416">
        <v>651.29848555741955</v>
      </c>
      <c r="Q3" s="416">
        <v>650.5766859836001</v>
      </c>
      <c r="R3" s="416">
        <v>645.24052553522893</v>
      </c>
      <c r="S3" s="416">
        <v>626.57543347438718</v>
      </c>
      <c r="T3" s="416">
        <v>701.1405220036828</v>
      </c>
      <c r="U3" s="416">
        <v>704.01394255395928</v>
      </c>
      <c r="V3" s="416">
        <v>722.99097555609649</v>
      </c>
      <c r="W3" s="416">
        <v>753.80498235875575</v>
      </c>
      <c r="X3" s="416">
        <v>762.25639797205235</v>
      </c>
      <c r="Y3" s="416">
        <v>759.68252214267375</v>
      </c>
      <c r="Z3" s="416">
        <v>749.02763799372019</v>
      </c>
      <c r="AA3" s="416">
        <v>723.04315055354175</v>
      </c>
      <c r="AB3" s="416">
        <v>730.12333521170035</v>
      </c>
      <c r="AC3" s="416">
        <v>728.3381965851778</v>
      </c>
      <c r="AD3" s="416">
        <v>726.62633008578871</v>
      </c>
      <c r="AE3" s="416">
        <v>728.29624029895979</v>
      </c>
      <c r="AF3" s="416">
        <v>732.68323474678891</v>
      </c>
      <c r="AG3" s="416">
        <v>730.60823309525279</v>
      </c>
      <c r="AH3" s="416">
        <v>733.07002398503653</v>
      </c>
      <c r="AI3" s="416">
        <v>736.18984087517947</v>
      </c>
      <c r="AJ3" s="416">
        <v>729.23782791371116</v>
      </c>
      <c r="AK3" s="416">
        <v>726.0981565637785</v>
      </c>
      <c r="AL3" s="416">
        <v>716.66610800655724</v>
      </c>
      <c r="AM3" s="416">
        <v>717.93845962738249</v>
      </c>
      <c r="AN3" s="416">
        <v>717.46516819171757</v>
      </c>
      <c r="AO3" s="416">
        <v>716.71578014435784</v>
      </c>
      <c r="AP3" s="416">
        <v>711.30333321581293</v>
      </c>
      <c r="AQ3" s="416">
        <v>677.26477431957346</v>
      </c>
      <c r="AR3" s="416">
        <v>668.16088516999434</v>
      </c>
      <c r="AS3" s="416">
        <v>626.82455237917702</v>
      </c>
      <c r="AT3" s="416">
        <v>550.48257477792072</v>
      </c>
      <c r="AU3" s="416">
        <v>403.2441048569367</v>
      </c>
      <c r="AV3" s="416">
        <v>391.81170391304863</v>
      </c>
      <c r="AW3" s="416">
        <v>368.93464622591875</v>
      </c>
      <c r="AX3" s="416">
        <v>333.39056344183149</v>
      </c>
      <c r="AY3" s="416">
        <v>317.41445362070988</v>
      </c>
      <c r="AZ3" s="416">
        <v>312.87390465073406</v>
      </c>
      <c r="BA3" s="244">
        <v>297.47430916328449</v>
      </c>
    </row>
    <row r="4" spans="1:53" x14ac:dyDescent="0.25">
      <c r="A4" s="245" t="s">
        <v>156</v>
      </c>
      <c r="B4" s="246" t="s">
        <v>157</v>
      </c>
      <c r="C4" s="247">
        <v>256.11454640535197</v>
      </c>
      <c r="D4" s="248">
        <v>264.56105000000122</v>
      </c>
      <c r="E4" s="248">
        <v>252.69780000000924</v>
      </c>
      <c r="F4" s="248">
        <v>271.37450000000035</v>
      </c>
      <c r="G4" s="248">
        <v>299.56517999998994</v>
      </c>
      <c r="H4" s="248">
        <v>328.98923580036859</v>
      </c>
      <c r="I4" s="248">
        <v>395.08591000000888</v>
      </c>
      <c r="J4" s="248">
        <v>414.72530000001433</v>
      </c>
      <c r="K4" s="248">
        <v>425.97825999998201</v>
      </c>
      <c r="L4" s="248">
        <v>280.18651999998951</v>
      </c>
      <c r="M4" s="248">
        <v>636.73272383949802</v>
      </c>
      <c r="N4" s="248">
        <v>607.65562547036768</v>
      </c>
      <c r="O4" s="248">
        <v>642.37366839593528</v>
      </c>
      <c r="P4" s="248">
        <v>651.29848555741955</v>
      </c>
      <c r="Q4" s="248">
        <v>650.5766859836001</v>
      </c>
      <c r="R4" s="248">
        <v>645.24052553522893</v>
      </c>
      <c r="S4" s="248">
        <v>626.57543347438718</v>
      </c>
      <c r="T4" s="248">
        <v>701.1405220036828</v>
      </c>
      <c r="U4" s="248">
        <v>704.01394255395928</v>
      </c>
      <c r="V4" s="248">
        <v>722.99097555609649</v>
      </c>
      <c r="W4" s="248">
        <v>753.80498235875575</v>
      </c>
      <c r="X4" s="248">
        <v>762.25639797205235</v>
      </c>
      <c r="Y4" s="248">
        <v>759.68252214267375</v>
      </c>
      <c r="Z4" s="248">
        <v>749.02763799372019</v>
      </c>
      <c r="AA4" s="248">
        <v>723.04315055354175</v>
      </c>
      <c r="AB4" s="248">
        <v>730.12333521170035</v>
      </c>
      <c r="AC4" s="248">
        <v>728.3381965851778</v>
      </c>
      <c r="AD4" s="248">
        <v>726.62633008578871</v>
      </c>
      <c r="AE4" s="248">
        <v>728.29624029895979</v>
      </c>
      <c r="AF4" s="248">
        <v>732.68323474678891</v>
      </c>
      <c r="AG4" s="248">
        <v>730.60823309525279</v>
      </c>
      <c r="AH4" s="248">
        <v>733.07002398503653</v>
      </c>
      <c r="AI4" s="248">
        <v>736.18984087517947</v>
      </c>
      <c r="AJ4" s="248">
        <v>729.23782791371116</v>
      </c>
      <c r="AK4" s="248">
        <v>726.0981565637785</v>
      </c>
      <c r="AL4" s="248">
        <v>716.66610800655724</v>
      </c>
      <c r="AM4" s="248">
        <v>717.93845962738249</v>
      </c>
      <c r="AN4" s="248">
        <v>717.46516819171757</v>
      </c>
      <c r="AO4" s="248">
        <v>716.71578014435784</v>
      </c>
      <c r="AP4" s="248">
        <v>711.30333321581293</v>
      </c>
      <c r="AQ4" s="248">
        <v>677.26477431957346</v>
      </c>
      <c r="AR4" s="248">
        <v>668.16088516999434</v>
      </c>
      <c r="AS4" s="248">
        <v>626.82455237917702</v>
      </c>
      <c r="AT4" s="248">
        <v>550.48257477792072</v>
      </c>
      <c r="AU4" s="248">
        <v>403.2441048569367</v>
      </c>
      <c r="AV4" s="248">
        <v>391.81170391304863</v>
      </c>
      <c r="AW4" s="248">
        <v>368.93464622591875</v>
      </c>
      <c r="AX4" s="248">
        <v>333.39056344183149</v>
      </c>
      <c r="AY4" s="248">
        <v>317.41445362070988</v>
      </c>
      <c r="AZ4" s="248">
        <v>312.87390465073406</v>
      </c>
      <c r="BA4" s="249">
        <v>297.47430916328449</v>
      </c>
    </row>
    <row r="5" spans="1:53" x14ac:dyDescent="0.25">
      <c r="A5" s="250" t="s">
        <v>158</v>
      </c>
      <c r="B5" s="251" t="s">
        <v>159</v>
      </c>
      <c r="C5" s="252">
        <v>1.3375374468454366</v>
      </c>
      <c r="D5" s="253">
        <v>0.64728000000131891</v>
      </c>
      <c r="E5" s="253">
        <v>1.8998400000091733</v>
      </c>
      <c r="F5" s="253">
        <v>9.1867300000003649</v>
      </c>
      <c r="G5" s="253">
        <v>12.871049999989944</v>
      </c>
      <c r="H5" s="253">
        <v>37.094007168037578</v>
      </c>
      <c r="I5" s="253">
        <v>44.080140000008932</v>
      </c>
      <c r="J5" s="253">
        <v>61.901490000014576</v>
      </c>
      <c r="K5" s="253">
        <v>63.77129999998207</v>
      </c>
      <c r="L5" s="253">
        <v>23.095139999989559</v>
      </c>
      <c r="M5" s="253">
        <v>42.203299191885861</v>
      </c>
      <c r="N5" s="253">
        <v>36.732168751746705</v>
      </c>
      <c r="O5" s="253">
        <v>32.554684358993299</v>
      </c>
      <c r="P5" s="253">
        <v>32.578688936224353</v>
      </c>
      <c r="Q5" s="253">
        <v>21.281193346092774</v>
      </c>
      <c r="R5" s="253">
        <v>17.723494773346715</v>
      </c>
      <c r="S5" s="253">
        <v>18.090645577642587</v>
      </c>
      <c r="T5" s="253">
        <v>18.232724552530971</v>
      </c>
      <c r="U5" s="253">
        <v>18.333822564865965</v>
      </c>
      <c r="V5" s="253">
        <v>18.421886739146643</v>
      </c>
      <c r="W5" s="253">
        <v>18.47155594360785</v>
      </c>
      <c r="X5" s="253">
        <v>18.535091346626054</v>
      </c>
      <c r="Y5" s="253">
        <v>18.57191490021863</v>
      </c>
      <c r="Z5" s="253">
        <v>18.39433273869864</v>
      </c>
      <c r="AA5" s="253">
        <v>18.474498768572559</v>
      </c>
      <c r="AB5" s="253">
        <v>18.429503865273116</v>
      </c>
      <c r="AC5" s="253">
        <v>18.228023181069382</v>
      </c>
      <c r="AD5" s="253">
        <v>17.804744784784084</v>
      </c>
      <c r="AE5" s="253">
        <v>17.690763053661183</v>
      </c>
      <c r="AF5" s="253">
        <v>17.749883248954742</v>
      </c>
      <c r="AG5" s="253">
        <v>16.963477614028776</v>
      </c>
      <c r="AH5" s="253">
        <v>17.026849851083071</v>
      </c>
      <c r="AI5" s="253">
        <v>16.362581217749426</v>
      </c>
      <c r="AJ5" s="253">
        <v>16.026144827337077</v>
      </c>
      <c r="AK5" s="253">
        <v>15.61062747907626</v>
      </c>
      <c r="AL5" s="253">
        <v>15.181089479898315</v>
      </c>
      <c r="AM5" s="253">
        <v>15.177213224107055</v>
      </c>
      <c r="AN5" s="253">
        <v>14.917076327231143</v>
      </c>
      <c r="AO5" s="253">
        <v>14.617734643023356</v>
      </c>
      <c r="AP5" s="253">
        <v>14.296375598501804</v>
      </c>
      <c r="AQ5" s="253">
        <v>13.979104806138871</v>
      </c>
      <c r="AR5" s="253">
        <v>13.392369391044403</v>
      </c>
      <c r="AS5" s="253">
        <v>12.800701340182822</v>
      </c>
      <c r="AT5" s="253">
        <v>11.761921659190275</v>
      </c>
      <c r="AU5" s="253">
        <v>11.66241212198922</v>
      </c>
      <c r="AV5" s="253">
        <v>11.0558158676156</v>
      </c>
      <c r="AW5" s="253">
        <v>9.9738955498141859</v>
      </c>
      <c r="AX5" s="253">
        <v>8.4316990945596686</v>
      </c>
      <c r="AY5" s="253">
        <v>7.8761312266745307</v>
      </c>
      <c r="AZ5" s="253">
        <v>7.7890549477425362</v>
      </c>
      <c r="BA5" s="254">
        <v>6.4843846343105227</v>
      </c>
    </row>
    <row r="6" spans="1:53" x14ac:dyDescent="0.25">
      <c r="A6" s="255" t="s">
        <v>160</v>
      </c>
      <c r="B6" s="256" t="s">
        <v>161</v>
      </c>
      <c r="C6" s="257">
        <v>0.64488434662569671</v>
      </c>
      <c r="D6" s="258">
        <v>0.64728000000131891</v>
      </c>
      <c r="E6" s="258">
        <v>1.8998400000091733</v>
      </c>
      <c r="F6" s="258">
        <v>1.4051600000003639</v>
      </c>
      <c r="G6" s="258">
        <v>4.2854299999900753</v>
      </c>
      <c r="H6" s="258">
        <v>31.241896965121345</v>
      </c>
      <c r="I6" s="258">
        <v>38.48014000000893</v>
      </c>
      <c r="J6" s="258">
        <v>58.301490000014567</v>
      </c>
      <c r="K6" s="258">
        <v>63.77129999998207</v>
      </c>
      <c r="L6" s="258">
        <v>23.095139999989559</v>
      </c>
      <c r="M6" s="258">
        <v>26.272259007067969</v>
      </c>
      <c r="N6" s="258">
        <v>30.522610271197429</v>
      </c>
      <c r="O6" s="258">
        <v>26.225264284951766</v>
      </c>
      <c r="P6" s="258">
        <v>25.508829849938135</v>
      </c>
      <c r="Q6" s="258">
        <v>21.281193346092774</v>
      </c>
      <c r="R6" s="258">
        <v>17.723494773346715</v>
      </c>
      <c r="S6" s="258">
        <v>18.090645577642587</v>
      </c>
      <c r="T6" s="258">
        <v>18.232724552530971</v>
      </c>
      <c r="U6" s="258">
        <v>18.333822564865965</v>
      </c>
      <c r="V6" s="258">
        <v>18.421886739146643</v>
      </c>
      <c r="W6" s="258">
        <v>18.47155594360785</v>
      </c>
      <c r="X6" s="258">
        <v>18.535091346626054</v>
      </c>
      <c r="Y6" s="258">
        <v>18.57191490021863</v>
      </c>
      <c r="Z6" s="258">
        <v>18.39433273869864</v>
      </c>
      <c r="AA6" s="258">
        <v>18.474498768572559</v>
      </c>
      <c r="AB6" s="258">
        <v>18.429503865273116</v>
      </c>
      <c r="AC6" s="258">
        <v>18.228023181069382</v>
      </c>
      <c r="AD6" s="258">
        <v>17.804744784784084</v>
      </c>
      <c r="AE6" s="258">
        <v>17.690763053661183</v>
      </c>
      <c r="AF6" s="258">
        <v>17.749883248954742</v>
      </c>
      <c r="AG6" s="258">
        <v>16.963477614028776</v>
      </c>
      <c r="AH6" s="258">
        <v>17.026849851083071</v>
      </c>
      <c r="AI6" s="258">
        <v>16.362581217749426</v>
      </c>
      <c r="AJ6" s="258">
        <v>16.026144827337077</v>
      </c>
      <c r="AK6" s="258">
        <v>15.61062747907626</v>
      </c>
      <c r="AL6" s="258">
        <v>15.181089479898315</v>
      </c>
      <c r="AM6" s="258">
        <v>15.177213224107055</v>
      </c>
      <c r="AN6" s="258">
        <v>14.917076327231143</v>
      </c>
      <c r="AO6" s="258">
        <v>14.617734643023356</v>
      </c>
      <c r="AP6" s="258">
        <v>14.296375598501804</v>
      </c>
      <c r="AQ6" s="258">
        <v>13.979104806138871</v>
      </c>
      <c r="AR6" s="258">
        <v>13.392369391044403</v>
      </c>
      <c r="AS6" s="258">
        <v>12.800701340182822</v>
      </c>
      <c r="AT6" s="258">
        <v>11.761921659190275</v>
      </c>
      <c r="AU6" s="258">
        <v>11.66241212198922</v>
      </c>
      <c r="AV6" s="258">
        <v>11.0558158676156</v>
      </c>
      <c r="AW6" s="258">
        <v>9.9738955498141859</v>
      </c>
      <c r="AX6" s="258">
        <v>8.4316990945596686</v>
      </c>
      <c r="AY6" s="258">
        <v>7.8761312266745307</v>
      </c>
      <c r="AZ6" s="258">
        <v>7.7890549477425362</v>
      </c>
      <c r="BA6" s="259">
        <v>6.4843846343105227</v>
      </c>
    </row>
    <row r="7" spans="1:53" x14ac:dyDescent="0.25">
      <c r="A7" s="255" t="s">
        <v>162</v>
      </c>
      <c r="B7" s="256" t="s">
        <v>163</v>
      </c>
      <c r="C7" s="257">
        <v>0.69265310021973991</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7.7815700000000012</v>
      </c>
      <c r="G8" s="258">
        <v>8.585619999999869</v>
      </c>
      <c r="H8" s="258">
        <v>5.8521102029162355</v>
      </c>
      <c r="I8" s="258">
        <v>5.5999999999999979</v>
      </c>
      <c r="J8" s="258">
        <v>3.5999999999999996</v>
      </c>
      <c r="K8" s="258">
        <v>0</v>
      </c>
      <c r="L8" s="258">
        <v>0</v>
      </c>
      <c r="M8" s="258">
        <v>15.931040184817894</v>
      </c>
      <c r="N8" s="258">
        <v>6.2095584805492754</v>
      </c>
      <c r="O8" s="258">
        <v>6.3294200740415336</v>
      </c>
      <c r="P8" s="258">
        <v>7.0698590862862147</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50.372609120323453</v>
      </c>
      <c r="D11" s="253">
        <v>52.309239999999932</v>
      </c>
      <c r="E11" s="253">
        <v>59.898140000000105</v>
      </c>
      <c r="F11" s="253">
        <v>66.78806000000003</v>
      </c>
      <c r="G11" s="253">
        <v>74.2</v>
      </c>
      <c r="H11" s="253">
        <v>72.179239213600297</v>
      </c>
      <c r="I11" s="253">
        <v>70.106149999999985</v>
      </c>
      <c r="J11" s="253">
        <v>70.124089999999882</v>
      </c>
      <c r="K11" s="253">
        <v>60.598780000000012</v>
      </c>
      <c r="L11" s="253">
        <v>34.701090000000001</v>
      </c>
      <c r="M11" s="253">
        <v>29.971152203167989</v>
      </c>
      <c r="N11" s="253">
        <v>36.073158653005642</v>
      </c>
      <c r="O11" s="253">
        <v>29.951058982265952</v>
      </c>
      <c r="P11" s="253">
        <v>16.33698391660289</v>
      </c>
      <c r="Q11" s="253">
        <v>14.292162288893563</v>
      </c>
      <c r="R11" s="253">
        <v>14.282809378638259</v>
      </c>
      <c r="S11" s="253">
        <v>14.759413091075233</v>
      </c>
      <c r="T11" s="253">
        <v>15.153757585808929</v>
      </c>
      <c r="U11" s="253">
        <v>15.206084012939366</v>
      </c>
      <c r="V11" s="253">
        <v>15.230903367668848</v>
      </c>
      <c r="W11" s="253">
        <v>15.297270356909323</v>
      </c>
      <c r="X11" s="253">
        <v>15.494669239168003</v>
      </c>
      <c r="Y11" s="253">
        <v>15.482025652863008</v>
      </c>
      <c r="Z11" s="253">
        <v>15.574559383002512</v>
      </c>
      <c r="AA11" s="253">
        <v>15.656077982601515</v>
      </c>
      <c r="AB11" s="253">
        <v>15.712505982738458</v>
      </c>
      <c r="AC11" s="253">
        <v>15.915516394668169</v>
      </c>
      <c r="AD11" s="253">
        <v>15.988855825913912</v>
      </c>
      <c r="AE11" s="253">
        <v>15.717011022450755</v>
      </c>
      <c r="AF11" s="253">
        <v>15.871625767736433</v>
      </c>
      <c r="AG11" s="253">
        <v>15.184256409068265</v>
      </c>
      <c r="AH11" s="253">
        <v>14.80725420390516</v>
      </c>
      <c r="AI11" s="253">
        <v>14.90852398215441</v>
      </c>
      <c r="AJ11" s="253">
        <v>14.977301639718977</v>
      </c>
      <c r="AK11" s="253">
        <v>15.048706038755757</v>
      </c>
      <c r="AL11" s="253">
        <v>14.35816646875382</v>
      </c>
      <c r="AM11" s="253">
        <v>14.414254472711489</v>
      </c>
      <c r="AN11" s="253">
        <v>14.168488340943705</v>
      </c>
      <c r="AO11" s="253">
        <v>14.040305998944664</v>
      </c>
      <c r="AP11" s="253">
        <v>13.885030101413054</v>
      </c>
      <c r="AQ11" s="253">
        <v>13.693084603754965</v>
      </c>
      <c r="AR11" s="253">
        <v>13.576403242829398</v>
      </c>
      <c r="AS11" s="253">
        <v>12.562934003049817</v>
      </c>
      <c r="AT11" s="253">
        <v>11.787849285161796</v>
      </c>
      <c r="AU11" s="253">
        <v>11.337723822883861</v>
      </c>
      <c r="AV11" s="253">
        <v>10.53093616319544</v>
      </c>
      <c r="AW11" s="253">
        <v>10.373626163877706</v>
      </c>
      <c r="AX11" s="253">
        <v>9.9181779510539219</v>
      </c>
      <c r="AY11" s="253">
        <v>8.5840664552218087</v>
      </c>
      <c r="AZ11" s="253">
        <v>8.4563186943791759</v>
      </c>
      <c r="BA11" s="254">
        <v>7.0126099605349266</v>
      </c>
    </row>
    <row r="12" spans="1:53" x14ac:dyDescent="0.25">
      <c r="A12" s="255" t="s">
        <v>171</v>
      </c>
      <c r="B12" s="256" t="s">
        <v>172</v>
      </c>
      <c r="C12" s="257">
        <v>50.372609120323453</v>
      </c>
      <c r="D12" s="258">
        <v>52.309239999999932</v>
      </c>
      <c r="E12" s="258">
        <v>59.898140000000105</v>
      </c>
      <c r="F12" s="258">
        <v>66.78806000000003</v>
      </c>
      <c r="G12" s="258">
        <v>74.2</v>
      </c>
      <c r="H12" s="258">
        <v>72.179239213600297</v>
      </c>
      <c r="I12" s="258">
        <v>70.106149999999985</v>
      </c>
      <c r="J12" s="258">
        <v>70.124089999999882</v>
      </c>
      <c r="K12" s="258">
        <v>60.598780000000012</v>
      </c>
      <c r="L12" s="258">
        <v>34.701090000000001</v>
      </c>
      <c r="M12" s="258">
        <v>29.971152203167989</v>
      </c>
      <c r="N12" s="258">
        <v>36.073158653005642</v>
      </c>
      <c r="O12" s="258">
        <v>29.951058982265952</v>
      </c>
      <c r="P12" s="258">
        <v>16.33698391660289</v>
      </c>
      <c r="Q12" s="258">
        <v>14.292162288893563</v>
      </c>
      <c r="R12" s="258">
        <v>14.282809378638259</v>
      </c>
      <c r="S12" s="258">
        <v>14.759413091075233</v>
      </c>
      <c r="T12" s="258">
        <v>15.153757585808929</v>
      </c>
      <c r="U12" s="258">
        <v>15.206084012939366</v>
      </c>
      <c r="V12" s="258">
        <v>15.230903367668848</v>
      </c>
      <c r="W12" s="258">
        <v>15.297270356909323</v>
      </c>
      <c r="X12" s="258">
        <v>15.494669239168003</v>
      </c>
      <c r="Y12" s="258">
        <v>15.482025652863008</v>
      </c>
      <c r="Z12" s="258">
        <v>15.574559383002512</v>
      </c>
      <c r="AA12" s="258">
        <v>15.656077982601515</v>
      </c>
      <c r="AB12" s="258">
        <v>15.712505982738458</v>
      </c>
      <c r="AC12" s="258">
        <v>15.915516394668169</v>
      </c>
      <c r="AD12" s="258">
        <v>15.988855825913912</v>
      </c>
      <c r="AE12" s="258">
        <v>15.717011022450755</v>
      </c>
      <c r="AF12" s="258">
        <v>15.871625767736433</v>
      </c>
      <c r="AG12" s="258">
        <v>15.184256409068265</v>
      </c>
      <c r="AH12" s="258">
        <v>14.80725420390516</v>
      </c>
      <c r="AI12" s="258">
        <v>14.90852398215441</v>
      </c>
      <c r="AJ12" s="258">
        <v>14.977301639718977</v>
      </c>
      <c r="AK12" s="258">
        <v>15.048706038755757</v>
      </c>
      <c r="AL12" s="258">
        <v>14.35816646875382</v>
      </c>
      <c r="AM12" s="258">
        <v>14.414254472711489</v>
      </c>
      <c r="AN12" s="258">
        <v>14.168488340943705</v>
      </c>
      <c r="AO12" s="258">
        <v>14.040305998944664</v>
      </c>
      <c r="AP12" s="258">
        <v>13.885030101413054</v>
      </c>
      <c r="AQ12" s="258">
        <v>13.693084603754965</v>
      </c>
      <c r="AR12" s="258">
        <v>13.576403242829398</v>
      </c>
      <c r="AS12" s="258">
        <v>12.562934003049817</v>
      </c>
      <c r="AT12" s="258">
        <v>11.787849285161796</v>
      </c>
      <c r="AU12" s="258">
        <v>11.337723822883861</v>
      </c>
      <c r="AV12" s="258">
        <v>10.53093616319544</v>
      </c>
      <c r="AW12" s="258">
        <v>10.373626163877706</v>
      </c>
      <c r="AX12" s="258">
        <v>9.9181779510539219</v>
      </c>
      <c r="AY12" s="258">
        <v>8.5840664552218087</v>
      </c>
      <c r="AZ12" s="258">
        <v>8.4563186943791759</v>
      </c>
      <c r="BA12" s="259">
        <v>7.0126099605349266</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204.40439983818302</v>
      </c>
      <c r="D14" s="253">
        <v>211.60452999999998</v>
      </c>
      <c r="E14" s="253">
        <v>190.89981999999995</v>
      </c>
      <c r="F14" s="253">
        <v>195.39971</v>
      </c>
      <c r="G14" s="253">
        <v>212.49412999999998</v>
      </c>
      <c r="H14" s="253">
        <v>219.71598941873066</v>
      </c>
      <c r="I14" s="253">
        <v>280.89961999999997</v>
      </c>
      <c r="J14" s="253">
        <v>282.6997199999999</v>
      </c>
      <c r="K14" s="253">
        <v>301.60817999999995</v>
      </c>
      <c r="L14" s="253">
        <v>222.39028999999996</v>
      </c>
      <c r="M14" s="253">
        <v>564.55827244444424</v>
      </c>
      <c r="N14" s="253">
        <v>534.85029806561533</v>
      </c>
      <c r="O14" s="253">
        <v>579.86792505467599</v>
      </c>
      <c r="P14" s="253">
        <v>602.3828127045922</v>
      </c>
      <c r="Q14" s="253">
        <v>615.00333034861387</v>
      </c>
      <c r="R14" s="253">
        <v>613.23422138324406</v>
      </c>
      <c r="S14" s="253">
        <v>593.72537480566928</v>
      </c>
      <c r="T14" s="253">
        <v>667.75403986534286</v>
      </c>
      <c r="U14" s="253">
        <v>670.47403597615391</v>
      </c>
      <c r="V14" s="253">
        <v>689.3381854492809</v>
      </c>
      <c r="W14" s="253">
        <v>720.03615605823836</v>
      </c>
      <c r="X14" s="253">
        <v>728.22663738625829</v>
      </c>
      <c r="Y14" s="253">
        <v>725.62858158959227</v>
      </c>
      <c r="Z14" s="253">
        <v>715.05874587201868</v>
      </c>
      <c r="AA14" s="253">
        <v>688.91257380236766</v>
      </c>
      <c r="AB14" s="253">
        <v>695.98132536368882</v>
      </c>
      <c r="AC14" s="253">
        <v>694.19465700943999</v>
      </c>
      <c r="AD14" s="253">
        <v>692.83272947509056</v>
      </c>
      <c r="AE14" s="253">
        <v>694.88846622284791</v>
      </c>
      <c r="AF14" s="253">
        <v>699.06172573009781</v>
      </c>
      <c r="AG14" s="253">
        <v>698.46049907215581</v>
      </c>
      <c r="AH14" s="253">
        <v>701.23591993004834</v>
      </c>
      <c r="AI14" s="253">
        <v>704.9187356752758</v>
      </c>
      <c r="AJ14" s="253">
        <v>698.23438144665511</v>
      </c>
      <c r="AK14" s="253">
        <v>695.43882304594649</v>
      </c>
      <c r="AL14" s="253">
        <v>687.12685205790501</v>
      </c>
      <c r="AM14" s="253">
        <v>688.34699193056395</v>
      </c>
      <c r="AN14" s="253">
        <v>688.37960352354276</v>
      </c>
      <c r="AO14" s="253">
        <v>688.05773950238984</v>
      </c>
      <c r="AP14" s="253">
        <v>683.12192751589794</v>
      </c>
      <c r="AQ14" s="253">
        <v>649.59258490967966</v>
      </c>
      <c r="AR14" s="253">
        <v>641.19211253612048</v>
      </c>
      <c r="AS14" s="253">
        <v>601.46091703594448</v>
      </c>
      <c r="AT14" s="253">
        <v>526.93280383356853</v>
      </c>
      <c r="AU14" s="253">
        <v>380.24396891206368</v>
      </c>
      <c r="AV14" s="253">
        <v>370.22495188223769</v>
      </c>
      <c r="AW14" s="253">
        <v>348.58712451222686</v>
      </c>
      <c r="AX14" s="253">
        <v>315.04068639621801</v>
      </c>
      <c r="AY14" s="253">
        <v>300.95425593881356</v>
      </c>
      <c r="AZ14" s="253">
        <v>296.62853100861236</v>
      </c>
      <c r="BA14" s="254">
        <v>283.977314568439</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69048.014372668811</v>
      </c>
      <c r="D21" s="416">
        <v>68533.330170000001</v>
      </c>
      <c r="E21" s="416">
        <v>69729.053909999988</v>
      </c>
      <c r="F21" s="416">
        <v>70072.19607999998</v>
      </c>
      <c r="G21" s="416">
        <v>70649.762139999977</v>
      </c>
      <c r="H21" s="416">
        <v>71418.160935733249</v>
      </c>
      <c r="I21" s="416">
        <v>71695.402169999987</v>
      </c>
      <c r="J21" s="416">
        <v>70922.21348999998</v>
      </c>
      <c r="K21" s="416">
        <v>68347.172739999995</v>
      </c>
      <c r="L21" s="416">
        <v>63605.222259999988</v>
      </c>
      <c r="M21" s="416">
        <v>66490.482928450496</v>
      </c>
      <c r="N21" s="416">
        <v>63811.984538858553</v>
      </c>
      <c r="O21" s="416">
        <v>62976.834003171512</v>
      </c>
      <c r="P21" s="416">
        <v>61914.277638017396</v>
      </c>
      <c r="Q21" s="416">
        <v>64818.737896958417</v>
      </c>
      <c r="R21" s="416">
        <v>61986.530348453867</v>
      </c>
      <c r="S21" s="416">
        <v>62423.286804733565</v>
      </c>
      <c r="T21" s="416">
        <v>63083.702067850798</v>
      </c>
      <c r="U21" s="416">
        <v>63669.505123190895</v>
      </c>
      <c r="V21" s="416">
        <v>64194.6538949803</v>
      </c>
      <c r="W21" s="416">
        <v>64661.647007354513</v>
      </c>
      <c r="X21" s="416">
        <v>64782.807538641893</v>
      </c>
      <c r="Y21" s="416">
        <v>64962.337876443271</v>
      </c>
      <c r="Z21" s="416">
        <v>64372.068051872178</v>
      </c>
      <c r="AA21" s="416">
        <v>64122.006519297909</v>
      </c>
      <c r="AB21" s="416">
        <v>64067.184698556179</v>
      </c>
      <c r="AC21" s="416">
        <v>63943.395820062069</v>
      </c>
      <c r="AD21" s="416">
        <v>63148.688097138926</v>
      </c>
      <c r="AE21" s="416">
        <v>62798.800384194117</v>
      </c>
      <c r="AF21" s="416">
        <v>62996.994747329052</v>
      </c>
      <c r="AG21" s="416">
        <v>62009.790372329924</v>
      </c>
      <c r="AH21" s="416">
        <v>61739.696423286572</v>
      </c>
      <c r="AI21" s="416">
        <v>61283.865890957401</v>
      </c>
      <c r="AJ21" s="416">
        <v>60237.836305348028</v>
      </c>
      <c r="AK21" s="416">
        <v>60133.943290922311</v>
      </c>
      <c r="AL21" s="416">
        <v>59347.243269844155</v>
      </c>
      <c r="AM21" s="416">
        <v>59675.848884990177</v>
      </c>
      <c r="AN21" s="416">
        <v>59536.253387892641</v>
      </c>
      <c r="AO21" s="416">
        <v>59360.967643980322</v>
      </c>
      <c r="AP21" s="416">
        <v>59202.42990984983</v>
      </c>
      <c r="AQ21" s="416">
        <v>59083.142130944456</v>
      </c>
      <c r="AR21" s="416">
        <v>58615.998273280071</v>
      </c>
      <c r="AS21" s="416">
        <v>58423.622322094976</v>
      </c>
      <c r="AT21" s="416">
        <v>57305.922628242319</v>
      </c>
      <c r="AU21" s="416">
        <v>57065.929302938726</v>
      </c>
      <c r="AV21" s="416">
        <v>56899.834421260413</v>
      </c>
      <c r="AW21" s="416">
        <v>56723.849307134042</v>
      </c>
      <c r="AX21" s="416">
        <v>56027.158720135441</v>
      </c>
      <c r="AY21" s="416">
        <v>55832.538524762822</v>
      </c>
      <c r="AZ21" s="416">
        <v>56021.681660125207</v>
      </c>
      <c r="BA21" s="244">
        <v>55475.10008113888</v>
      </c>
    </row>
    <row r="22" spans="1:53" x14ac:dyDescent="0.25">
      <c r="A22" s="245" t="s">
        <v>191</v>
      </c>
      <c r="B22" s="246" t="s">
        <v>192</v>
      </c>
      <c r="C22" s="247">
        <v>3188.4987761168709</v>
      </c>
      <c r="D22" s="248">
        <v>3349.0851899999957</v>
      </c>
      <c r="E22" s="248">
        <v>4037.4856499999978</v>
      </c>
      <c r="F22" s="248">
        <v>3506.7107800000026</v>
      </c>
      <c r="G22" s="248">
        <v>3761.4406399999916</v>
      </c>
      <c r="H22" s="248">
        <v>4137.4866492925248</v>
      </c>
      <c r="I22" s="248">
        <v>4473.9253299999909</v>
      </c>
      <c r="J22" s="248">
        <v>3806.7411700000052</v>
      </c>
      <c r="K22" s="248">
        <v>3616.1062399999923</v>
      </c>
      <c r="L22" s="248">
        <v>3472.1105700000035</v>
      </c>
      <c r="M22" s="248">
        <v>3362.8780419981381</v>
      </c>
      <c r="N22" s="248">
        <v>3403.8620946929054</v>
      </c>
      <c r="O22" s="248">
        <v>3114.8646492724538</v>
      </c>
      <c r="P22" s="248">
        <v>3252.5456685558988</v>
      </c>
      <c r="Q22" s="248">
        <v>3157.9473136629467</v>
      </c>
      <c r="R22" s="248">
        <v>2382.3782725717674</v>
      </c>
      <c r="S22" s="248">
        <v>2467.4214288647113</v>
      </c>
      <c r="T22" s="248">
        <v>2452.420889560773</v>
      </c>
      <c r="U22" s="248">
        <v>2478.8417604525889</v>
      </c>
      <c r="V22" s="248">
        <v>2481.3524374854933</v>
      </c>
      <c r="W22" s="248">
        <v>2466.0083478634861</v>
      </c>
      <c r="X22" s="248">
        <v>2426.6257909607752</v>
      </c>
      <c r="Y22" s="248">
        <v>2450.8904114257271</v>
      </c>
      <c r="Z22" s="248">
        <v>2311.3061539503519</v>
      </c>
      <c r="AA22" s="248">
        <v>2155.3793072987451</v>
      </c>
      <c r="AB22" s="248">
        <v>2164.5804569880333</v>
      </c>
      <c r="AC22" s="248">
        <v>2170.0278347805852</v>
      </c>
      <c r="AD22" s="248">
        <v>1976.7013103074846</v>
      </c>
      <c r="AE22" s="248">
        <v>1979.3039540314255</v>
      </c>
      <c r="AF22" s="248">
        <v>1872.689212793704</v>
      </c>
      <c r="AG22" s="248">
        <v>1542.69325739238</v>
      </c>
      <c r="AH22" s="248">
        <v>1542.0990680183011</v>
      </c>
      <c r="AI22" s="248">
        <v>1424.8369083304217</v>
      </c>
      <c r="AJ22" s="248">
        <v>1306.5829529718719</v>
      </c>
      <c r="AK22" s="248">
        <v>1304.9854794813082</v>
      </c>
      <c r="AL22" s="248">
        <v>1182.79635766613</v>
      </c>
      <c r="AM22" s="248">
        <v>1169.6198856054014</v>
      </c>
      <c r="AN22" s="248">
        <v>1097.8545727236453</v>
      </c>
      <c r="AO22" s="248">
        <v>991.76326154296953</v>
      </c>
      <c r="AP22" s="248">
        <v>906.42711747394344</v>
      </c>
      <c r="AQ22" s="248">
        <v>837.57477241192294</v>
      </c>
      <c r="AR22" s="248">
        <v>746.21807810085193</v>
      </c>
      <c r="AS22" s="248">
        <v>724.12173972350774</v>
      </c>
      <c r="AT22" s="248">
        <v>593.64616195218389</v>
      </c>
      <c r="AU22" s="248">
        <v>476.06817096756947</v>
      </c>
      <c r="AV22" s="248">
        <v>464.64394419226892</v>
      </c>
      <c r="AW22" s="248">
        <v>455.92646932003549</v>
      </c>
      <c r="AX22" s="248">
        <v>367.70875978673695</v>
      </c>
      <c r="AY22" s="248">
        <v>360.97841654490924</v>
      </c>
      <c r="AZ22" s="248">
        <v>322.49546323242862</v>
      </c>
      <c r="BA22" s="249">
        <v>226.7735651954012</v>
      </c>
    </row>
    <row r="23" spans="1:53" x14ac:dyDescent="0.25">
      <c r="A23" s="250" t="s">
        <v>193</v>
      </c>
      <c r="B23" s="251" t="s">
        <v>194</v>
      </c>
      <c r="C23" s="252">
        <v>3188.4987761168709</v>
      </c>
      <c r="D23" s="253">
        <v>3349.0851899999957</v>
      </c>
      <c r="E23" s="253">
        <v>4037.4856499999978</v>
      </c>
      <c r="F23" s="253">
        <v>3506.7107800000026</v>
      </c>
      <c r="G23" s="253">
        <v>3761.4406399999916</v>
      </c>
      <c r="H23" s="253">
        <v>4137.4866492925248</v>
      </c>
      <c r="I23" s="253">
        <v>4473.9253299999909</v>
      </c>
      <c r="J23" s="253">
        <v>3806.7411700000052</v>
      </c>
      <c r="K23" s="253">
        <v>3616.1062399999923</v>
      </c>
      <c r="L23" s="253">
        <v>3472.1105700000035</v>
      </c>
      <c r="M23" s="253">
        <v>3362.8780419981381</v>
      </c>
      <c r="N23" s="253">
        <v>3403.8620946929054</v>
      </c>
      <c r="O23" s="253">
        <v>3114.8646492724538</v>
      </c>
      <c r="P23" s="253">
        <v>3252.5456685558988</v>
      </c>
      <c r="Q23" s="253">
        <v>3157.9473136629467</v>
      </c>
      <c r="R23" s="253">
        <v>2382.3782725717674</v>
      </c>
      <c r="S23" s="253">
        <v>2467.4214288647113</v>
      </c>
      <c r="T23" s="253">
        <v>2452.420889560773</v>
      </c>
      <c r="U23" s="253">
        <v>2478.8417604525889</v>
      </c>
      <c r="V23" s="253">
        <v>2481.3524374854933</v>
      </c>
      <c r="W23" s="253">
        <v>2466.0083478634861</v>
      </c>
      <c r="X23" s="253">
        <v>2426.6257909607752</v>
      </c>
      <c r="Y23" s="253">
        <v>2450.8904114257271</v>
      </c>
      <c r="Z23" s="253">
        <v>2311.3061539503519</v>
      </c>
      <c r="AA23" s="253">
        <v>2155.3793072987451</v>
      </c>
      <c r="AB23" s="253">
        <v>2164.5804569880333</v>
      </c>
      <c r="AC23" s="253">
        <v>2170.0278347805852</v>
      </c>
      <c r="AD23" s="253">
        <v>1976.7013103074846</v>
      </c>
      <c r="AE23" s="253">
        <v>1979.3039540314255</v>
      </c>
      <c r="AF23" s="253">
        <v>1872.689212793704</v>
      </c>
      <c r="AG23" s="253">
        <v>1542.69325739238</v>
      </c>
      <c r="AH23" s="253">
        <v>1542.0990680183011</v>
      </c>
      <c r="AI23" s="253">
        <v>1424.8369083304217</v>
      </c>
      <c r="AJ23" s="253">
        <v>1306.5829529718719</v>
      </c>
      <c r="AK23" s="253">
        <v>1304.9854794813082</v>
      </c>
      <c r="AL23" s="253">
        <v>1182.79635766613</v>
      </c>
      <c r="AM23" s="253">
        <v>1169.6198856054014</v>
      </c>
      <c r="AN23" s="253">
        <v>1097.8545727236453</v>
      </c>
      <c r="AO23" s="253">
        <v>991.76326154296953</v>
      </c>
      <c r="AP23" s="253">
        <v>906.42711747394344</v>
      </c>
      <c r="AQ23" s="253">
        <v>837.57477241192294</v>
      </c>
      <c r="AR23" s="253">
        <v>746.21807810085193</v>
      </c>
      <c r="AS23" s="253">
        <v>724.12173972350774</v>
      </c>
      <c r="AT23" s="253">
        <v>593.64616195218389</v>
      </c>
      <c r="AU23" s="253">
        <v>476.06817096756947</v>
      </c>
      <c r="AV23" s="253">
        <v>464.64394419226892</v>
      </c>
      <c r="AW23" s="253">
        <v>455.92646932003549</v>
      </c>
      <c r="AX23" s="253">
        <v>367.70875978673695</v>
      </c>
      <c r="AY23" s="253">
        <v>360.97841654490924</v>
      </c>
      <c r="AZ23" s="253">
        <v>322.49546323242862</v>
      </c>
      <c r="BA23" s="254">
        <v>226.7735651954012</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3188.4987761168709</v>
      </c>
      <c r="D25" s="258">
        <v>3349.0851899999957</v>
      </c>
      <c r="E25" s="258">
        <v>4037.4856499999978</v>
      </c>
      <c r="F25" s="258">
        <v>3506.7107800000026</v>
      </c>
      <c r="G25" s="258">
        <v>3761.4406399999916</v>
      </c>
      <c r="H25" s="258">
        <v>4137.4866492925248</v>
      </c>
      <c r="I25" s="258">
        <v>4473.9253299999909</v>
      </c>
      <c r="J25" s="258">
        <v>3806.7411700000052</v>
      </c>
      <c r="K25" s="258">
        <v>3616.1062399999923</v>
      </c>
      <c r="L25" s="258">
        <v>3472.1105700000035</v>
      </c>
      <c r="M25" s="258">
        <v>3362.8780419981381</v>
      </c>
      <c r="N25" s="258">
        <v>3403.8620946929054</v>
      </c>
      <c r="O25" s="258">
        <v>3114.8646492724538</v>
      </c>
      <c r="P25" s="258">
        <v>3252.5456685558988</v>
      </c>
      <c r="Q25" s="258">
        <v>3157.9473136629467</v>
      </c>
      <c r="R25" s="258">
        <v>2382.3782725717674</v>
      </c>
      <c r="S25" s="258">
        <v>2467.4214288647113</v>
      </c>
      <c r="T25" s="258">
        <v>2452.420889560773</v>
      </c>
      <c r="U25" s="258">
        <v>2478.8417604525889</v>
      </c>
      <c r="V25" s="258">
        <v>2481.3524374854933</v>
      </c>
      <c r="W25" s="258">
        <v>2466.0083478634861</v>
      </c>
      <c r="X25" s="258">
        <v>2426.6257909607752</v>
      </c>
      <c r="Y25" s="258">
        <v>2450.8904114257271</v>
      </c>
      <c r="Z25" s="258">
        <v>2311.3061539503519</v>
      </c>
      <c r="AA25" s="258">
        <v>2155.3793072987451</v>
      </c>
      <c r="AB25" s="258">
        <v>2164.5804569880333</v>
      </c>
      <c r="AC25" s="258">
        <v>2170.0278347805852</v>
      </c>
      <c r="AD25" s="258">
        <v>1976.7013103074846</v>
      </c>
      <c r="AE25" s="258">
        <v>1979.3039540314255</v>
      </c>
      <c r="AF25" s="258">
        <v>1872.689212793704</v>
      </c>
      <c r="AG25" s="258">
        <v>1542.69325739238</v>
      </c>
      <c r="AH25" s="258">
        <v>1542.0990680183011</v>
      </c>
      <c r="AI25" s="258">
        <v>1424.8369083304217</v>
      </c>
      <c r="AJ25" s="258">
        <v>1306.5829529718719</v>
      </c>
      <c r="AK25" s="258">
        <v>1304.9854794813082</v>
      </c>
      <c r="AL25" s="258">
        <v>1182.79635766613</v>
      </c>
      <c r="AM25" s="258">
        <v>1169.6198856054014</v>
      </c>
      <c r="AN25" s="258">
        <v>1097.8545727236453</v>
      </c>
      <c r="AO25" s="258">
        <v>991.76326154296953</v>
      </c>
      <c r="AP25" s="258">
        <v>906.42711747394344</v>
      </c>
      <c r="AQ25" s="258">
        <v>837.57477241192294</v>
      </c>
      <c r="AR25" s="258">
        <v>746.21807810085193</v>
      </c>
      <c r="AS25" s="258">
        <v>724.12173972350774</v>
      </c>
      <c r="AT25" s="258">
        <v>593.64616195218389</v>
      </c>
      <c r="AU25" s="258">
        <v>476.06817096756947</v>
      </c>
      <c r="AV25" s="258">
        <v>464.64394419226892</v>
      </c>
      <c r="AW25" s="258">
        <v>455.92646932003549</v>
      </c>
      <c r="AX25" s="258">
        <v>367.70875978673695</v>
      </c>
      <c r="AY25" s="258">
        <v>360.97841654490924</v>
      </c>
      <c r="AZ25" s="258">
        <v>322.49546323242862</v>
      </c>
      <c r="BA25" s="259">
        <v>226.7735651954012</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65859.515596551937</v>
      </c>
      <c r="D30" s="248">
        <v>65184.244979999989</v>
      </c>
      <c r="E30" s="248">
        <v>65691.56826</v>
      </c>
      <c r="F30" s="248">
        <v>66565.485299999971</v>
      </c>
      <c r="G30" s="248">
        <v>66888.321499999976</v>
      </c>
      <c r="H30" s="248">
        <v>67280.674286440713</v>
      </c>
      <c r="I30" s="248">
        <v>67221.476840000003</v>
      </c>
      <c r="J30" s="248">
        <v>67115.472319999986</v>
      </c>
      <c r="K30" s="248">
        <v>64731.066499999994</v>
      </c>
      <c r="L30" s="248">
        <v>60133.111689999998</v>
      </c>
      <c r="M30" s="248">
        <v>63127.604886452362</v>
      </c>
      <c r="N30" s="248">
        <v>60408.12244416566</v>
      </c>
      <c r="O30" s="248">
        <v>59861.969353899061</v>
      </c>
      <c r="P30" s="248">
        <v>58661.731969461507</v>
      </c>
      <c r="Q30" s="248">
        <v>61660.790583295478</v>
      </c>
      <c r="R30" s="248">
        <v>59604.152075882099</v>
      </c>
      <c r="S30" s="248">
        <v>59955.865375868845</v>
      </c>
      <c r="T30" s="248">
        <v>60631.281178290024</v>
      </c>
      <c r="U30" s="248">
        <v>61190.663362738291</v>
      </c>
      <c r="V30" s="248">
        <v>61713.30145749481</v>
      </c>
      <c r="W30" s="248">
        <v>62195.638659491022</v>
      </c>
      <c r="X30" s="248">
        <v>62356.181747681119</v>
      </c>
      <c r="Y30" s="248">
        <v>62511.447465017562</v>
      </c>
      <c r="Z30" s="248">
        <v>62060.761897921846</v>
      </c>
      <c r="AA30" s="248">
        <v>61966.627211999192</v>
      </c>
      <c r="AB30" s="248">
        <v>61902.604241568151</v>
      </c>
      <c r="AC30" s="248">
        <v>61773.367985281475</v>
      </c>
      <c r="AD30" s="248">
        <v>61171.986786831432</v>
      </c>
      <c r="AE30" s="248">
        <v>60819.49643016269</v>
      </c>
      <c r="AF30" s="248">
        <v>61124.305534535342</v>
      </c>
      <c r="AG30" s="248">
        <v>60467.097114937533</v>
      </c>
      <c r="AH30" s="248">
        <v>60197.59735526827</v>
      </c>
      <c r="AI30" s="248">
        <v>59859.02898262698</v>
      </c>
      <c r="AJ30" s="248">
        <v>58931.253352376159</v>
      </c>
      <c r="AK30" s="248">
        <v>58828.957811440996</v>
      </c>
      <c r="AL30" s="248">
        <v>58164.446912178028</v>
      </c>
      <c r="AM30" s="248">
        <v>58506.228999384781</v>
      </c>
      <c r="AN30" s="248">
        <v>58438.398815168999</v>
      </c>
      <c r="AO30" s="248">
        <v>58369.204382437354</v>
      </c>
      <c r="AP30" s="248">
        <v>58296.002792375875</v>
      </c>
      <c r="AQ30" s="248">
        <v>58245.567358532535</v>
      </c>
      <c r="AR30" s="248">
        <v>57869.780195179213</v>
      </c>
      <c r="AS30" s="248">
        <v>57699.500582371475</v>
      </c>
      <c r="AT30" s="248">
        <v>56712.276466290161</v>
      </c>
      <c r="AU30" s="248">
        <v>56589.861131971156</v>
      </c>
      <c r="AV30" s="248">
        <v>56435.190477068136</v>
      </c>
      <c r="AW30" s="248">
        <v>56267.922837814011</v>
      </c>
      <c r="AX30" s="248">
        <v>55659.449960348706</v>
      </c>
      <c r="AY30" s="248">
        <v>55471.560108217913</v>
      </c>
      <c r="AZ30" s="248">
        <v>55699.186196892784</v>
      </c>
      <c r="BA30" s="249">
        <v>55248.326515943489</v>
      </c>
    </row>
    <row r="31" spans="1:53" x14ac:dyDescent="0.25">
      <c r="A31" s="250" t="s">
        <v>209</v>
      </c>
      <c r="B31" s="251" t="s">
        <v>210</v>
      </c>
      <c r="C31" s="252">
        <v>2719.8332824077802</v>
      </c>
      <c r="D31" s="253">
        <v>3522.57026</v>
      </c>
      <c r="E31" s="253">
        <v>3691.2034999999996</v>
      </c>
      <c r="F31" s="253">
        <v>2979.6508199999989</v>
      </c>
      <c r="G31" s="253">
        <v>2691.2159299999998</v>
      </c>
      <c r="H31" s="253">
        <v>2868.8568948534885</v>
      </c>
      <c r="I31" s="253">
        <v>2972.7454899999993</v>
      </c>
      <c r="J31" s="253">
        <v>3063.1074699999999</v>
      </c>
      <c r="K31" s="253">
        <v>2775.5839999999998</v>
      </c>
      <c r="L31" s="253">
        <v>2076.6186700000003</v>
      </c>
      <c r="M31" s="253">
        <v>1844.51247760059</v>
      </c>
      <c r="N31" s="253">
        <v>1857.4331583717535</v>
      </c>
      <c r="O31" s="253">
        <v>1698.75819654938</v>
      </c>
      <c r="P31" s="253">
        <v>1753.3659534351318</v>
      </c>
      <c r="Q31" s="253">
        <v>1823.8639336711551</v>
      </c>
      <c r="R31" s="253">
        <v>1851.6532361386592</v>
      </c>
      <c r="S31" s="253">
        <v>1841.7039088309025</v>
      </c>
      <c r="T31" s="253">
        <v>1927.1261381236448</v>
      </c>
      <c r="U31" s="253">
        <v>1928.8111959753464</v>
      </c>
      <c r="V31" s="253">
        <v>1916.0353024340629</v>
      </c>
      <c r="W31" s="253">
        <v>1906.2542339858651</v>
      </c>
      <c r="X31" s="253">
        <v>1877.8036394776527</v>
      </c>
      <c r="Y31" s="253">
        <v>1880.1589653363876</v>
      </c>
      <c r="Z31" s="253">
        <v>1817.6132982489453</v>
      </c>
      <c r="AA31" s="253">
        <v>1794.6408739480742</v>
      </c>
      <c r="AB31" s="253">
        <v>1780.0316988409302</v>
      </c>
      <c r="AC31" s="253">
        <v>1800.2701101901084</v>
      </c>
      <c r="AD31" s="253">
        <v>1780.4476024192968</v>
      </c>
      <c r="AE31" s="253">
        <v>1798.3692227475055</v>
      </c>
      <c r="AF31" s="253">
        <v>1819.0620580195866</v>
      </c>
      <c r="AG31" s="253">
        <v>1813.5590906650693</v>
      </c>
      <c r="AH31" s="253">
        <v>1829.7386971443086</v>
      </c>
      <c r="AI31" s="253">
        <v>1845.9840303453398</v>
      </c>
      <c r="AJ31" s="253">
        <v>1855.6865375507705</v>
      </c>
      <c r="AK31" s="253">
        <v>1837.2466826565071</v>
      </c>
      <c r="AL31" s="253">
        <v>1694.8077840383839</v>
      </c>
      <c r="AM31" s="253">
        <v>1709.391836232104</v>
      </c>
      <c r="AN31" s="253">
        <v>1633.9522525522286</v>
      </c>
      <c r="AO31" s="253">
        <v>1583.8428461948029</v>
      </c>
      <c r="AP31" s="253">
        <v>1533.7751440137861</v>
      </c>
      <c r="AQ31" s="253">
        <v>1479.0004010369764</v>
      </c>
      <c r="AR31" s="253">
        <v>1363.2768058481986</v>
      </c>
      <c r="AS31" s="253">
        <v>1339.8493660515412</v>
      </c>
      <c r="AT31" s="253">
        <v>1190.5954371192813</v>
      </c>
      <c r="AU31" s="253">
        <v>1137.8466391933569</v>
      </c>
      <c r="AV31" s="253">
        <v>1113.3621320337822</v>
      </c>
      <c r="AW31" s="253">
        <v>1107.7214511173722</v>
      </c>
      <c r="AX31" s="253">
        <v>1067.0326282190226</v>
      </c>
      <c r="AY31" s="253">
        <v>1053.7696519726012</v>
      </c>
      <c r="AZ31" s="253">
        <v>1046.3275122102934</v>
      </c>
      <c r="BA31" s="254">
        <v>1025.7170543571947</v>
      </c>
    </row>
    <row r="32" spans="1:53" x14ac:dyDescent="0.25">
      <c r="A32" s="255" t="s">
        <v>211</v>
      </c>
      <c r="B32" s="256" t="s">
        <v>212</v>
      </c>
      <c r="C32" s="257">
        <v>808.6170084758329</v>
      </c>
      <c r="D32" s="258">
        <v>1313.8835199999999</v>
      </c>
      <c r="E32" s="258">
        <v>1307.2186099999997</v>
      </c>
      <c r="F32" s="258">
        <v>769.41292000000044</v>
      </c>
      <c r="G32" s="258">
        <v>705.26724999999976</v>
      </c>
      <c r="H32" s="258">
        <v>757.83286110249082</v>
      </c>
      <c r="I32" s="258">
        <v>1096.4453599999997</v>
      </c>
      <c r="J32" s="258">
        <v>1226.0031899999997</v>
      </c>
      <c r="K32" s="258">
        <v>822.17422999999997</v>
      </c>
      <c r="L32" s="258">
        <v>390.62760999999995</v>
      </c>
      <c r="M32" s="258">
        <v>258.90983342202088</v>
      </c>
      <c r="N32" s="258">
        <v>451.89525204290322</v>
      </c>
      <c r="O32" s="258">
        <v>414.63762330702804</v>
      </c>
      <c r="P32" s="258">
        <v>430.80529570417531</v>
      </c>
      <c r="Q32" s="258">
        <v>356.95495270696779</v>
      </c>
      <c r="R32" s="258">
        <v>430.85452484048005</v>
      </c>
      <c r="S32" s="258">
        <v>456.12694757408553</v>
      </c>
      <c r="T32" s="258">
        <v>468.31481533965047</v>
      </c>
      <c r="U32" s="258">
        <v>465.94706957650709</v>
      </c>
      <c r="V32" s="258">
        <v>460.60335802940108</v>
      </c>
      <c r="W32" s="258">
        <v>455.51258055454849</v>
      </c>
      <c r="X32" s="258">
        <v>453.45471509893571</v>
      </c>
      <c r="Y32" s="258">
        <v>439.25459866757683</v>
      </c>
      <c r="Z32" s="258">
        <v>433.22629819732884</v>
      </c>
      <c r="AA32" s="258">
        <v>414.5205955020507</v>
      </c>
      <c r="AB32" s="258">
        <v>380.91428985649907</v>
      </c>
      <c r="AC32" s="258">
        <v>380.0845727874223</v>
      </c>
      <c r="AD32" s="258">
        <v>336.34813983151713</v>
      </c>
      <c r="AE32" s="258">
        <v>332.01754322136742</v>
      </c>
      <c r="AF32" s="258">
        <v>331.97145789421296</v>
      </c>
      <c r="AG32" s="258">
        <v>306.74011582117197</v>
      </c>
      <c r="AH32" s="258">
        <v>303.17228166659964</v>
      </c>
      <c r="AI32" s="258">
        <v>300.79777755974493</v>
      </c>
      <c r="AJ32" s="258">
        <v>292.83056638703306</v>
      </c>
      <c r="AK32" s="258">
        <v>291.23543429146821</v>
      </c>
      <c r="AL32" s="258">
        <v>263.9855028290882</v>
      </c>
      <c r="AM32" s="258">
        <v>262.31796090362411</v>
      </c>
      <c r="AN32" s="258">
        <v>235.81272526779745</v>
      </c>
      <c r="AO32" s="258">
        <v>220.28784120429489</v>
      </c>
      <c r="AP32" s="258">
        <v>206.89938265096177</v>
      </c>
      <c r="AQ32" s="258">
        <v>194.44133553684915</v>
      </c>
      <c r="AR32" s="258">
        <v>186.68611605323497</v>
      </c>
      <c r="AS32" s="258">
        <v>172.6703514966581</v>
      </c>
      <c r="AT32" s="258">
        <v>162.91682372475734</v>
      </c>
      <c r="AU32" s="258">
        <v>150.69878290615748</v>
      </c>
      <c r="AV32" s="258">
        <v>128.7710742566656</v>
      </c>
      <c r="AW32" s="258">
        <v>125.65451216366657</v>
      </c>
      <c r="AX32" s="258">
        <v>92.272594901853367</v>
      </c>
      <c r="AY32" s="258">
        <v>84.513966180373274</v>
      </c>
      <c r="AZ32" s="258">
        <v>83.030641620561425</v>
      </c>
      <c r="BA32" s="259">
        <v>69.987957412816314</v>
      </c>
    </row>
    <row r="33" spans="1:53" x14ac:dyDescent="0.25">
      <c r="A33" s="255" t="s">
        <v>213</v>
      </c>
      <c r="B33" s="256" t="s">
        <v>214</v>
      </c>
      <c r="C33" s="257">
        <v>1911.2162739319472</v>
      </c>
      <c r="D33" s="258">
        <v>2208.6867400000001</v>
      </c>
      <c r="E33" s="258">
        <v>2383.9848900000002</v>
      </c>
      <c r="F33" s="258">
        <v>2210.2378999999992</v>
      </c>
      <c r="G33" s="258">
        <v>1985.9486800000002</v>
      </c>
      <c r="H33" s="258">
        <v>2111.0240337509972</v>
      </c>
      <c r="I33" s="258">
        <v>1876.3001299999999</v>
      </c>
      <c r="J33" s="258">
        <v>1837.10428</v>
      </c>
      <c r="K33" s="258">
        <v>1953.40977</v>
      </c>
      <c r="L33" s="258">
        <v>1685.9910600000001</v>
      </c>
      <c r="M33" s="258">
        <v>1585.6026441785693</v>
      </c>
      <c r="N33" s="258">
        <v>1405.5379063288508</v>
      </c>
      <c r="O33" s="258">
        <v>1284.1205732423518</v>
      </c>
      <c r="P33" s="258">
        <v>1322.5606577309568</v>
      </c>
      <c r="Q33" s="258">
        <v>1466.9089809641871</v>
      </c>
      <c r="R33" s="258">
        <v>1420.7987112981791</v>
      </c>
      <c r="S33" s="258">
        <v>1385.576961256817</v>
      </c>
      <c r="T33" s="258">
        <v>1458.8113227839945</v>
      </c>
      <c r="U33" s="258">
        <v>1462.8641263988395</v>
      </c>
      <c r="V33" s="258">
        <v>1455.4319444046614</v>
      </c>
      <c r="W33" s="258">
        <v>1450.7416534313163</v>
      </c>
      <c r="X33" s="258">
        <v>1424.3489243787169</v>
      </c>
      <c r="Y33" s="258">
        <v>1440.904366668811</v>
      </c>
      <c r="Z33" s="258">
        <v>1384.3870000516163</v>
      </c>
      <c r="AA33" s="258">
        <v>1380.120278446024</v>
      </c>
      <c r="AB33" s="258">
        <v>1399.117408984431</v>
      </c>
      <c r="AC33" s="258">
        <v>1420.1855374026861</v>
      </c>
      <c r="AD33" s="258">
        <v>1444.0994625877797</v>
      </c>
      <c r="AE33" s="258">
        <v>1466.3516795261385</v>
      </c>
      <c r="AF33" s="258">
        <v>1487.0906001253738</v>
      </c>
      <c r="AG33" s="258">
        <v>1506.818974843897</v>
      </c>
      <c r="AH33" s="258">
        <v>1526.5664154777091</v>
      </c>
      <c r="AI33" s="258">
        <v>1545.1862527855949</v>
      </c>
      <c r="AJ33" s="258">
        <v>1562.8559711637374</v>
      </c>
      <c r="AK33" s="258">
        <v>1546.0112483650394</v>
      </c>
      <c r="AL33" s="258">
        <v>1430.8222812092956</v>
      </c>
      <c r="AM33" s="258">
        <v>1447.07387532848</v>
      </c>
      <c r="AN33" s="258">
        <v>1398.1395272844309</v>
      </c>
      <c r="AO33" s="258">
        <v>1363.555004990508</v>
      </c>
      <c r="AP33" s="258">
        <v>1326.8757613628245</v>
      </c>
      <c r="AQ33" s="258">
        <v>1284.5590655001272</v>
      </c>
      <c r="AR33" s="258">
        <v>1176.5906897949637</v>
      </c>
      <c r="AS33" s="258">
        <v>1167.1790145548832</v>
      </c>
      <c r="AT33" s="258">
        <v>1027.6786133945238</v>
      </c>
      <c r="AU33" s="258">
        <v>987.1478562871996</v>
      </c>
      <c r="AV33" s="258">
        <v>984.59105777711648</v>
      </c>
      <c r="AW33" s="258">
        <v>982.06693895370563</v>
      </c>
      <c r="AX33" s="258">
        <v>974.76003331716936</v>
      </c>
      <c r="AY33" s="258">
        <v>969.25568579222806</v>
      </c>
      <c r="AZ33" s="258">
        <v>963.29687058973195</v>
      </c>
      <c r="BA33" s="259">
        <v>955.72909694437817</v>
      </c>
    </row>
    <row r="34" spans="1:53" x14ac:dyDescent="0.25">
      <c r="A34" s="250" t="s">
        <v>105</v>
      </c>
      <c r="B34" s="251" t="s">
        <v>215</v>
      </c>
      <c r="C34" s="252">
        <v>3887.1641099967665</v>
      </c>
      <c r="D34" s="253">
        <v>4516.5460999999996</v>
      </c>
      <c r="E34" s="253">
        <v>5228.7781799999984</v>
      </c>
      <c r="F34" s="253">
        <v>5074.6423200000008</v>
      </c>
      <c r="G34" s="253">
        <v>5858.2582499999999</v>
      </c>
      <c r="H34" s="253">
        <v>6617.4118565970239</v>
      </c>
      <c r="I34" s="253">
        <v>7420.1353399999989</v>
      </c>
      <c r="J34" s="253">
        <v>7445.0050999999976</v>
      </c>
      <c r="K34" s="253">
        <v>8378.9047999999984</v>
      </c>
      <c r="L34" s="253">
        <v>8356.9103999999988</v>
      </c>
      <c r="M34" s="253">
        <v>8039.6851430969664</v>
      </c>
      <c r="N34" s="253">
        <v>8718.0849228167026</v>
      </c>
      <c r="O34" s="253">
        <v>7823.7577296467698</v>
      </c>
      <c r="P34" s="253">
        <v>10931.511430586352</v>
      </c>
      <c r="Q34" s="253">
        <v>12734.381651649675</v>
      </c>
      <c r="R34" s="253">
        <v>13766.614176550578</v>
      </c>
      <c r="S34" s="253">
        <v>13764.291528319736</v>
      </c>
      <c r="T34" s="253">
        <v>13845.410756565905</v>
      </c>
      <c r="U34" s="253">
        <v>14006.52910441908</v>
      </c>
      <c r="V34" s="253">
        <v>14143.871137951606</v>
      </c>
      <c r="W34" s="253">
        <v>14277.23098041055</v>
      </c>
      <c r="X34" s="253">
        <v>14415.75892634415</v>
      </c>
      <c r="Y34" s="253">
        <v>14596.057735632514</v>
      </c>
      <c r="Z34" s="253">
        <v>14781.361610091131</v>
      </c>
      <c r="AA34" s="253">
        <v>14936.211849151319</v>
      </c>
      <c r="AB34" s="253">
        <v>15063.771881611767</v>
      </c>
      <c r="AC34" s="253">
        <v>15214.027305593105</v>
      </c>
      <c r="AD34" s="253">
        <v>15424.822038511571</v>
      </c>
      <c r="AE34" s="253">
        <v>15584.244149486867</v>
      </c>
      <c r="AF34" s="253">
        <v>15732.113517859269</v>
      </c>
      <c r="AG34" s="253">
        <v>15899.593339576915</v>
      </c>
      <c r="AH34" s="253">
        <v>16029.619532466246</v>
      </c>
      <c r="AI34" s="253">
        <v>16154.607797164421</v>
      </c>
      <c r="AJ34" s="253">
        <v>16350.620866840858</v>
      </c>
      <c r="AK34" s="253">
        <v>16467.621664780356</v>
      </c>
      <c r="AL34" s="253">
        <v>16505.823196965164</v>
      </c>
      <c r="AM34" s="253">
        <v>16654.767165799865</v>
      </c>
      <c r="AN34" s="253">
        <v>16771.92955873071</v>
      </c>
      <c r="AO34" s="253">
        <v>16911.101943299866</v>
      </c>
      <c r="AP34" s="253">
        <v>17045.951559721278</v>
      </c>
      <c r="AQ34" s="253">
        <v>17183.582719778875</v>
      </c>
      <c r="AR34" s="253">
        <v>17247.776547644542</v>
      </c>
      <c r="AS34" s="253">
        <v>17379.793190198379</v>
      </c>
      <c r="AT34" s="253">
        <v>17328.073260694149</v>
      </c>
      <c r="AU34" s="253">
        <v>17423.875401113506</v>
      </c>
      <c r="AV34" s="253">
        <v>17523.015256070623</v>
      </c>
      <c r="AW34" s="253">
        <v>17624.709162638203</v>
      </c>
      <c r="AX34" s="253">
        <v>17669.553797690238</v>
      </c>
      <c r="AY34" s="253">
        <v>17778.50582801185</v>
      </c>
      <c r="AZ34" s="253">
        <v>17919.530006936409</v>
      </c>
      <c r="BA34" s="254">
        <v>17960.476425787794</v>
      </c>
    </row>
    <row r="35" spans="1:53" x14ac:dyDescent="0.25">
      <c r="A35" s="250" t="s">
        <v>216</v>
      </c>
      <c r="B35" s="251" t="s">
        <v>217</v>
      </c>
      <c r="C35" s="252">
        <v>69.36082316596368</v>
      </c>
      <c r="D35" s="253">
        <v>615.79300999999782</v>
      </c>
      <c r="E35" s="253">
        <v>241.69936000000294</v>
      </c>
      <c r="F35" s="253">
        <v>132.499030000001</v>
      </c>
      <c r="G35" s="253">
        <v>137.69823999999971</v>
      </c>
      <c r="H35" s="253">
        <v>150.28174572299031</v>
      </c>
      <c r="I35" s="253">
        <v>149.19893000000005</v>
      </c>
      <c r="J35" s="253">
        <v>136.60203999999999</v>
      </c>
      <c r="K35" s="253">
        <v>155.50169000000054</v>
      </c>
      <c r="L35" s="253">
        <v>105.10012999999863</v>
      </c>
      <c r="M35" s="253">
        <v>141.8745461262186</v>
      </c>
      <c r="N35" s="253">
        <v>911.15203422795264</v>
      </c>
      <c r="O35" s="253">
        <v>375.17922557579033</v>
      </c>
      <c r="P35" s="253">
        <v>267.98632169409029</v>
      </c>
      <c r="Q35" s="253">
        <v>404.60643352010783</v>
      </c>
      <c r="R35" s="253">
        <v>22.069263370984121</v>
      </c>
      <c r="S35" s="253">
        <v>23.859612827433097</v>
      </c>
      <c r="T35" s="253">
        <v>24.724666326792377</v>
      </c>
      <c r="U35" s="253">
        <v>24.396856821295447</v>
      </c>
      <c r="V35" s="253">
        <v>23.660393770695752</v>
      </c>
      <c r="W35" s="253">
        <v>22.880955207402195</v>
      </c>
      <c r="X35" s="253">
        <v>22.858730394691712</v>
      </c>
      <c r="Y35" s="253">
        <v>21.757866907953066</v>
      </c>
      <c r="Z35" s="253">
        <v>21.731281866342957</v>
      </c>
      <c r="AA35" s="253">
        <v>20.417119275916065</v>
      </c>
      <c r="AB35" s="253">
        <v>17.75626307749225</v>
      </c>
      <c r="AC35" s="253">
        <v>17.734998431850119</v>
      </c>
      <c r="AD35" s="253">
        <v>14.781473882167417</v>
      </c>
      <c r="AE35" s="253">
        <v>14.745277673239078</v>
      </c>
      <c r="AF35" s="253">
        <v>14.669667809806382</v>
      </c>
      <c r="AG35" s="253">
        <v>13.027530128622999</v>
      </c>
      <c r="AH35" s="253">
        <v>12.971285406668752</v>
      </c>
      <c r="AI35" s="253">
        <v>12.904950111540739</v>
      </c>
      <c r="AJ35" s="253">
        <v>12.85162171495112</v>
      </c>
      <c r="AK35" s="253">
        <v>12.789516563722803</v>
      </c>
      <c r="AL35" s="253">
        <v>11.095215246893863</v>
      </c>
      <c r="AM35" s="253">
        <v>10.939254034771714</v>
      </c>
      <c r="AN35" s="253">
        <v>9.3251275966786267</v>
      </c>
      <c r="AO35" s="253">
        <v>8.4635224966698299</v>
      </c>
      <c r="AP35" s="253">
        <v>7.8721581098582591</v>
      </c>
      <c r="AQ35" s="253">
        <v>7.3737090132289174</v>
      </c>
      <c r="AR35" s="253">
        <v>7.2887688928592569</v>
      </c>
      <c r="AS35" s="253">
        <v>6.3270288077718151</v>
      </c>
      <c r="AT35" s="253">
        <v>6.2292357360078574</v>
      </c>
      <c r="AU35" s="253">
        <v>5.4218406378730588</v>
      </c>
      <c r="AV35" s="253">
        <v>3.9598387383871421</v>
      </c>
      <c r="AW35" s="253">
        <v>3.8642033995529812</v>
      </c>
      <c r="AX35" s="253">
        <v>2.6470432206860055</v>
      </c>
      <c r="AY35" s="253">
        <v>2.5605995838194135</v>
      </c>
      <c r="AZ35" s="253">
        <v>2.500097697678985</v>
      </c>
      <c r="BA35" s="254">
        <v>2.0180493153706776</v>
      </c>
    </row>
    <row r="36" spans="1:53" x14ac:dyDescent="0.25">
      <c r="A36" s="255" t="s">
        <v>218</v>
      </c>
      <c r="B36" s="256" t="s">
        <v>219</v>
      </c>
      <c r="C36" s="257">
        <v>69.36082316596368</v>
      </c>
      <c r="D36" s="258">
        <v>615.79300999999782</v>
      </c>
      <c r="E36" s="258">
        <v>241.69936000000294</v>
      </c>
      <c r="F36" s="258">
        <v>132.499030000001</v>
      </c>
      <c r="G36" s="258">
        <v>137.69823999999971</v>
      </c>
      <c r="H36" s="258">
        <v>150.28174572299031</v>
      </c>
      <c r="I36" s="258">
        <v>149.19893000000005</v>
      </c>
      <c r="J36" s="258">
        <v>136.60203999999999</v>
      </c>
      <c r="K36" s="258">
        <v>155.50169000000054</v>
      </c>
      <c r="L36" s="258">
        <v>105.10012999999863</v>
      </c>
      <c r="M36" s="258">
        <v>141.8745461262186</v>
      </c>
      <c r="N36" s="258">
        <v>911.15203422795264</v>
      </c>
      <c r="O36" s="258">
        <v>375.17922557579033</v>
      </c>
      <c r="P36" s="258">
        <v>267.98632169409029</v>
      </c>
      <c r="Q36" s="258">
        <v>404.60643352010783</v>
      </c>
      <c r="R36" s="258">
        <v>22.069263370984121</v>
      </c>
      <c r="S36" s="258">
        <v>23.859612827433097</v>
      </c>
      <c r="T36" s="258">
        <v>24.724666326792377</v>
      </c>
      <c r="U36" s="258">
        <v>24.396856821295447</v>
      </c>
      <c r="V36" s="258">
        <v>23.660393770695752</v>
      </c>
      <c r="W36" s="258">
        <v>22.880955207402195</v>
      </c>
      <c r="X36" s="258">
        <v>22.858730394691712</v>
      </c>
      <c r="Y36" s="258">
        <v>21.757866907953066</v>
      </c>
      <c r="Z36" s="258">
        <v>21.731281866342957</v>
      </c>
      <c r="AA36" s="258">
        <v>20.417119275916065</v>
      </c>
      <c r="AB36" s="258">
        <v>17.75626307749225</v>
      </c>
      <c r="AC36" s="258">
        <v>17.734998431850119</v>
      </c>
      <c r="AD36" s="258">
        <v>14.781473882167417</v>
      </c>
      <c r="AE36" s="258">
        <v>14.745277673239078</v>
      </c>
      <c r="AF36" s="258">
        <v>14.669667809806382</v>
      </c>
      <c r="AG36" s="258">
        <v>13.027530128622999</v>
      </c>
      <c r="AH36" s="258">
        <v>12.971285406668752</v>
      </c>
      <c r="AI36" s="258">
        <v>12.904950111540739</v>
      </c>
      <c r="AJ36" s="258">
        <v>12.85162171495112</v>
      </c>
      <c r="AK36" s="258">
        <v>12.789516563722803</v>
      </c>
      <c r="AL36" s="258">
        <v>11.095215246893863</v>
      </c>
      <c r="AM36" s="258">
        <v>10.939254034771714</v>
      </c>
      <c r="AN36" s="258">
        <v>9.3251275966786267</v>
      </c>
      <c r="AO36" s="258">
        <v>8.4635224966698299</v>
      </c>
      <c r="AP36" s="258">
        <v>7.8721581098582591</v>
      </c>
      <c r="AQ36" s="258">
        <v>7.3737090132289174</v>
      </c>
      <c r="AR36" s="258">
        <v>7.2887688928592569</v>
      </c>
      <c r="AS36" s="258">
        <v>6.3270288077718151</v>
      </c>
      <c r="AT36" s="258">
        <v>6.2292357360078574</v>
      </c>
      <c r="AU36" s="258">
        <v>5.4218406378730588</v>
      </c>
      <c r="AV36" s="258">
        <v>3.9598387383871421</v>
      </c>
      <c r="AW36" s="258">
        <v>3.8642033995529812</v>
      </c>
      <c r="AX36" s="258">
        <v>2.6470432206860055</v>
      </c>
      <c r="AY36" s="258">
        <v>2.5605995838194135</v>
      </c>
      <c r="AZ36" s="258">
        <v>2.500097697678985</v>
      </c>
      <c r="BA36" s="259">
        <v>2.0180493153706776</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344.24853593438905</v>
      </c>
      <c r="D38" s="253">
        <v>366.88785000000018</v>
      </c>
      <c r="E38" s="253">
        <v>274.37244000000044</v>
      </c>
      <c r="F38" s="253">
        <v>291.89993000000027</v>
      </c>
      <c r="G38" s="253">
        <v>299.99978999999996</v>
      </c>
      <c r="H38" s="253">
        <v>325.83352226041285</v>
      </c>
      <c r="I38" s="253">
        <v>297.09965999999935</v>
      </c>
      <c r="J38" s="253">
        <v>276.48616000000038</v>
      </c>
      <c r="K38" s="253">
        <v>314.40021999999931</v>
      </c>
      <c r="L38" s="253">
        <v>392.60065999999927</v>
      </c>
      <c r="M38" s="253">
        <v>348.35689623728206</v>
      </c>
      <c r="N38" s="253">
        <v>616.34209770008692</v>
      </c>
      <c r="O38" s="253">
        <v>333.95444345095359</v>
      </c>
      <c r="P38" s="253">
        <v>330.87326337520813</v>
      </c>
      <c r="Q38" s="253">
        <v>665.68741802661953</v>
      </c>
      <c r="R38" s="253">
        <v>207.62864309349746</v>
      </c>
      <c r="S38" s="253">
        <v>221.34113020604701</v>
      </c>
      <c r="T38" s="253">
        <v>226.33574517843459</v>
      </c>
      <c r="U38" s="253">
        <v>225.04233292873775</v>
      </c>
      <c r="V38" s="253">
        <v>220.49020174051586</v>
      </c>
      <c r="W38" s="253">
        <v>215.15018301775848</v>
      </c>
      <c r="X38" s="253">
        <v>213.86806342441156</v>
      </c>
      <c r="Y38" s="253">
        <v>207.65494563088782</v>
      </c>
      <c r="Z38" s="253">
        <v>203.44099355279121</v>
      </c>
      <c r="AA38" s="253">
        <v>190.66427366200878</v>
      </c>
      <c r="AB38" s="253">
        <v>174.21416905507775</v>
      </c>
      <c r="AC38" s="253">
        <v>174.23852771000759</v>
      </c>
      <c r="AD38" s="253">
        <v>150.07831921274692</v>
      </c>
      <c r="AE38" s="253">
        <v>149.92897234059984</v>
      </c>
      <c r="AF38" s="253">
        <v>146.36313505219573</v>
      </c>
      <c r="AG38" s="253">
        <v>126.47960040737199</v>
      </c>
      <c r="AH38" s="253">
        <v>126.12940937698555</v>
      </c>
      <c r="AI38" s="253">
        <v>122.31315444665444</v>
      </c>
      <c r="AJ38" s="253">
        <v>118.55250206413746</v>
      </c>
      <c r="AK38" s="253">
        <v>118.12362648505726</v>
      </c>
      <c r="AL38" s="253">
        <v>103.96130978061694</v>
      </c>
      <c r="AM38" s="253">
        <v>102.59954324133744</v>
      </c>
      <c r="AN38" s="253">
        <v>90.381216507036854</v>
      </c>
      <c r="AO38" s="253">
        <v>81.895315686932719</v>
      </c>
      <c r="AP38" s="253">
        <v>75.70883760247267</v>
      </c>
      <c r="AQ38" s="253">
        <v>70.58418047586315</v>
      </c>
      <c r="AR38" s="253">
        <v>67.403311956275104</v>
      </c>
      <c r="AS38" s="253">
        <v>60.721828895362044</v>
      </c>
      <c r="AT38" s="253">
        <v>56.325949693171353</v>
      </c>
      <c r="AU38" s="253">
        <v>47.845737362087178</v>
      </c>
      <c r="AV38" s="253">
        <v>38.330454300781057</v>
      </c>
      <c r="AW38" s="253">
        <v>37.477693995216413</v>
      </c>
      <c r="AX38" s="253">
        <v>27.274070043855787</v>
      </c>
      <c r="AY38" s="253">
        <v>26.537109477425318</v>
      </c>
      <c r="AZ38" s="253">
        <v>25.041899729510515</v>
      </c>
      <c r="BA38" s="254">
        <v>19.238732084133265</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344.24853593438905</v>
      </c>
      <c r="D41" s="258">
        <v>366.88785000000018</v>
      </c>
      <c r="E41" s="258">
        <v>274.37244000000044</v>
      </c>
      <c r="F41" s="258">
        <v>291.89993000000027</v>
      </c>
      <c r="G41" s="258">
        <v>299.99978999999996</v>
      </c>
      <c r="H41" s="258">
        <v>325.83352226041285</v>
      </c>
      <c r="I41" s="258">
        <v>297.09965999999935</v>
      </c>
      <c r="J41" s="258">
        <v>276.48616000000038</v>
      </c>
      <c r="K41" s="258">
        <v>314.40021999999931</v>
      </c>
      <c r="L41" s="258">
        <v>392.60065999999927</v>
      </c>
      <c r="M41" s="258">
        <v>348.35689623728206</v>
      </c>
      <c r="N41" s="258">
        <v>616.34209770008692</v>
      </c>
      <c r="O41" s="258">
        <v>333.95444345095359</v>
      </c>
      <c r="P41" s="258">
        <v>330.87326337520813</v>
      </c>
      <c r="Q41" s="258">
        <v>665.68741802661953</v>
      </c>
      <c r="R41" s="258">
        <v>207.62864309349746</v>
      </c>
      <c r="S41" s="258">
        <v>221.34113020604701</v>
      </c>
      <c r="T41" s="258">
        <v>226.33574517843459</v>
      </c>
      <c r="U41" s="258">
        <v>225.04233292873775</v>
      </c>
      <c r="V41" s="258">
        <v>220.49020174051586</v>
      </c>
      <c r="W41" s="258">
        <v>215.15018301775848</v>
      </c>
      <c r="X41" s="258">
        <v>213.86806342441156</v>
      </c>
      <c r="Y41" s="258">
        <v>207.65494563088782</v>
      </c>
      <c r="Z41" s="258">
        <v>203.44099355279121</v>
      </c>
      <c r="AA41" s="258">
        <v>190.66427366200878</v>
      </c>
      <c r="AB41" s="258">
        <v>174.21416905507775</v>
      </c>
      <c r="AC41" s="258">
        <v>174.23852771000759</v>
      </c>
      <c r="AD41" s="258">
        <v>150.07831921274692</v>
      </c>
      <c r="AE41" s="258">
        <v>149.92897234059984</v>
      </c>
      <c r="AF41" s="258">
        <v>146.36313505219573</v>
      </c>
      <c r="AG41" s="258">
        <v>126.47960040737199</v>
      </c>
      <c r="AH41" s="258">
        <v>126.12940937698555</v>
      </c>
      <c r="AI41" s="258">
        <v>122.31315444665444</v>
      </c>
      <c r="AJ41" s="258">
        <v>118.55250206413746</v>
      </c>
      <c r="AK41" s="258">
        <v>118.12362648505726</v>
      </c>
      <c r="AL41" s="258">
        <v>103.96130978061694</v>
      </c>
      <c r="AM41" s="258">
        <v>102.59954324133744</v>
      </c>
      <c r="AN41" s="258">
        <v>90.381216507036854</v>
      </c>
      <c r="AO41" s="258">
        <v>81.895315686932719</v>
      </c>
      <c r="AP41" s="258">
        <v>75.70883760247267</v>
      </c>
      <c r="AQ41" s="258">
        <v>70.58418047586315</v>
      </c>
      <c r="AR41" s="258">
        <v>67.403311956275104</v>
      </c>
      <c r="AS41" s="258">
        <v>60.721828895362044</v>
      </c>
      <c r="AT41" s="258">
        <v>56.325949693171353</v>
      </c>
      <c r="AU41" s="258">
        <v>47.845737362087178</v>
      </c>
      <c r="AV41" s="258">
        <v>38.330454300781057</v>
      </c>
      <c r="AW41" s="258">
        <v>37.477693995216413</v>
      </c>
      <c r="AX41" s="258">
        <v>27.274070043855787</v>
      </c>
      <c r="AY41" s="258">
        <v>26.537109477425318</v>
      </c>
      <c r="AZ41" s="258">
        <v>25.041899729510515</v>
      </c>
      <c r="BA41" s="259">
        <v>19.238732084133265</v>
      </c>
    </row>
    <row r="42" spans="1:53" x14ac:dyDescent="0.25">
      <c r="A42" s="250" t="s">
        <v>130</v>
      </c>
      <c r="B42" s="251" t="s">
        <v>230</v>
      </c>
      <c r="C42" s="252">
        <v>46359.679284988204</v>
      </c>
      <c r="D42" s="253">
        <v>43891.829600000005</v>
      </c>
      <c r="E42" s="253">
        <v>44269.01367</v>
      </c>
      <c r="F42" s="253">
        <v>46679.64856999999</v>
      </c>
      <c r="G42" s="253">
        <v>45962.980199999998</v>
      </c>
      <c r="H42" s="253">
        <v>45619.540399299301</v>
      </c>
      <c r="I42" s="253">
        <v>43871.831460000009</v>
      </c>
      <c r="J42" s="253">
        <v>44163.151780000007</v>
      </c>
      <c r="K42" s="253">
        <v>41128.001759999985</v>
      </c>
      <c r="L42" s="253">
        <v>38559.690159999991</v>
      </c>
      <c r="M42" s="253">
        <v>41321.96855432052</v>
      </c>
      <c r="N42" s="253">
        <v>37760.380226030262</v>
      </c>
      <c r="O42" s="253">
        <v>39113.413929759954</v>
      </c>
      <c r="P42" s="253">
        <v>36398.389145608337</v>
      </c>
      <c r="Q42" s="253">
        <v>37534.783692036923</v>
      </c>
      <c r="R42" s="253">
        <v>35603.779060865614</v>
      </c>
      <c r="S42" s="253">
        <v>36016.157721948031</v>
      </c>
      <c r="T42" s="253">
        <v>36485.198978179571</v>
      </c>
      <c r="U42" s="253">
        <v>36861.061726459862</v>
      </c>
      <c r="V42" s="253">
        <v>37232.506786033751</v>
      </c>
      <c r="W42" s="253">
        <v>37576.281413858582</v>
      </c>
      <c r="X42" s="253">
        <v>37700.728763167303</v>
      </c>
      <c r="Y42" s="253">
        <v>37815.538233255385</v>
      </c>
      <c r="Z42" s="253">
        <v>37586.878211916075</v>
      </c>
      <c r="AA42" s="253">
        <v>37575.582537883078</v>
      </c>
      <c r="AB42" s="253">
        <v>37560.244763221664</v>
      </c>
      <c r="AC42" s="253">
        <v>37464.405991225532</v>
      </c>
      <c r="AD42" s="253">
        <v>37080.86308280885</v>
      </c>
      <c r="AE42" s="253">
        <v>36915.956703224059</v>
      </c>
      <c r="AF42" s="253">
        <v>37058.926546395895</v>
      </c>
      <c r="AG42" s="253">
        <v>36543.272757637416</v>
      </c>
      <c r="AH42" s="253">
        <v>36456.268501443883</v>
      </c>
      <c r="AI42" s="253">
        <v>36196.584195311079</v>
      </c>
      <c r="AJ42" s="253">
        <v>35753.285884400742</v>
      </c>
      <c r="AK42" s="253">
        <v>35676.176159482486</v>
      </c>
      <c r="AL42" s="253">
        <v>35401.336315426481</v>
      </c>
      <c r="AM42" s="253">
        <v>35579.113150160811</v>
      </c>
      <c r="AN42" s="253">
        <v>35565.900976428311</v>
      </c>
      <c r="AO42" s="253">
        <v>35522.571461516658</v>
      </c>
      <c r="AP42" s="253">
        <v>35468.821402518552</v>
      </c>
      <c r="AQ42" s="253">
        <v>35445.261101270502</v>
      </c>
      <c r="AR42" s="253">
        <v>35314.96259699123</v>
      </c>
      <c r="AS42" s="253">
        <v>35245.737530116312</v>
      </c>
      <c r="AT42" s="253">
        <v>34856.495626434589</v>
      </c>
      <c r="AU42" s="253">
        <v>34876.682986937041</v>
      </c>
      <c r="AV42" s="253">
        <v>34780.432049832198</v>
      </c>
      <c r="AW42" s="253">
        <v>34647.900897795866</v>
      </c>
      <c r="AX42" s="253">
        <v>34273.987266392956</v>
      </c>
      <c r="AY42" s="253">
        <v>34172.643646834767</v>
      </c>
      <c r="AZ42" s="253">
        <v>34285.774708915123</v>
      </c>
      <c r="BA42" s="254">
        <v>33941.022299436227</v>
      </c>
    </row>
    <row r="43" spans="1:53" x14ac:dyDescent="0.25">
      <c r="A43" s="250" t="s">
        <v>231</v>
      </c>
      <c r="B43" s="251" t="s">
        <v>232</v>
      </c>
      <c r="C43" s="252">
        <v>4699.0316447589039</v>
      </c>
      <c r="D43" s="253">
        <v>3562.5324499999879</v>
      </c>
      <c r="E43" s="253">
        <v>3397.4957899999977</v>
      </c>
      <c r="F43" s="253">
        <v>3295.7841599999902</v>
      </c>
      <c r="G43" s="253">
        <v>3411.5609699999941</v>
      </c>
      <c r="H43" s="253">
        <v>3591.5315936234419</v>
      </c>
      <c r="I43" s="253">
        <v>3381.7424900000033</v>
      </c>
      <c r="J43" s="253">
        <v>3598.5229500000114</v>
      </c>
      <c r="K43" s="253">
        <v>3101.416679999998</v>
      </c>
      <c r="L43" s="253">
        <v>2708.1954000000078</v>
      </c>
      <c r="M43" s="253">
        <v>3440.3563257321694</v>
      </c>
      <c r="N43" s="253">
        <v>2768.3440242238466</v>
      </c>
      <c r="O43" s="253">
        <v>2455.9331975317677</v>
      </c>
      <c r="P43" s="253">
        <v>2045.2369031865837</v>
      </c>
      <c r="Q43" s="253">
        <v>1665.7847508027653</v>
      </c>
      <c r="R43" s="253">
        <v>1569.2139028597014</v>
      </c>
      <c r="S43" s="253">
        <v>1540.5885003040187</v>
      </c>
      <c r="T43" s="253">
        <v>1494.8772370733773</v>
      </c>
      <c r="U43" s="253">
        <v>1500.1804225891156</v>
      </c>
      <c r="V43" s="253">
        <v>1516.4672680975427</v>
      </c>
      <c r="W43" s="253">
        <v>1535.5111811916615</v>
      </c>
      <c r="X43" s="253">
        <v>1543.0487595475263</v>
      </c>
      <c r="Y43" s="253">
        <v>1553.1141386206539</v>
      </c>
      <c r="Z43" s="253">
        <v>1558.4086696960701</v>
      </c>
      <c r="AA43" s="253">
        <v>1569.070446700953</v>
      </c>
      <c r="AB43" s="253">
        <v>1579.2277829095735</v>
      </c>
      <c r="AC43" s="253">
        <v>1594.5383793659666</v>
      </c>
      <c r="AD43" s="253">
        <v>1614.4955999125607</v>
      </c>
      <c r="AE43" s="253">
        <v>1616.7432853901432</v>
      </c>
      <c r="AF43" s="253">
        <v>1630.1462410682816</v>
      </c>
      <c r="AG43" s="253">
        <v>1644.0066956269166</v>
      </c>
      <c r="AH43" s="253">
        <v>1648.807574877776</v>
      </c>
      <c r="AI43" s="253">
        <v>1663.2175945194938</v>
      </c>
      <c r="AJ43" s="253">
        <v>1617.2329608838818</v>
      </c>
      <c r="AK43" s="253">
        <v>1633.3841760098708</v>
      </c>
      <c r="AL43" s="253">
        <v>1639.0152443546897</v>
      </c>
      <c r="AM43" s="253">
        <v>1651.3578367606819</v>
      </c>
      <c r="AN43" s="253">
        <v>1662.5401971668591</v>
      </c>
      <c r="AO43" s="253">
        <v>1673.2721524913563</v>
      </c>
      <c r="AP43" s="253">
        <v>1683.9818135781268</v>
      </c>
      <c r="AQ43" s="253">
        <v>1694.0745831625538</v>
      </c>
      <c r="AR43" s="253">
        <v>1670.4587099874686</v>
      </c>
      <c r="AS43" s="253">
        <v>1656.7651144423096</v>
      </c>
      <c r="AT43" s="253">
        <v>1583.1594342839576</v>
      </c>
      <c r="AU43" s="253">
        <v>1587.8917535352061</v>
      </c>
      <c r="AV43" s="253">
        <v>1580.3035547646282</v>
      </c>
      <c r="AW43" s="253">
        <v>1581.7484280504145</v>
      </c>
      <c r="AX43" s="253">
        <v>1570.2300591043786</v>
      </c>
      <c r="AY43" s="253">
        <v>1531.7784017759029</v>
      </c>
      <c r="AZ43" s="253">
        <v>1538.2869599428479</v>
      </c>
      <c r="BA43" s="254">
        <v>1528.8918894408175</v>
      </c>
    </row>
    <row r="44" spans="1:53" x14ac:dyDescent="0.25">
      <c r="A44" s="250" t="s">
        <v>233</v>
      </c>
      <c r="B44" s="251" t="s">
        <v>234</v>
      </c>
      <c r="C44" s="252">
        <v>3048.6285347132707</v>
      </c>
      <c r="D44" s="253">
        <v>3201.5659899999996</v>
      </c>
      <c r="E44" s="253">
        <v>3384.8348300000002</v>
      </c>
      <c r="F44" s="253">
        <v>2242.3692399999995</v>
      </c>
      <c r="G44" s="253">
        <v>1966.2887699999994</v>
      </c>
      <c r="H44" s="253">
        <v>2082.7360827252296</v>
      </c>
      <c r="I44" s="253">
        <v>2194.5854099999988</v>
      </c>
      <c r="J44" s="253">
        <v>2073.1742300000001</v>
      </c>
      <c r="K44" s="253">
        <v>2183.1311699999992</v>
      </c>
      <c r="L44" s="253">
        <v>2046.4006499999996</v>
      </c>
      <c r="M44" s="253">
        <v>1980.5103520544155</v>
      </c>
      <c r="N44" s="253">
        <v>1981.4661911490923</v>
      </c>
      <c r="O44" s="253">
        <v>2121.9070290021386</v>
      </c>
      <c r="P44" s="253">
        <v>1607.9113630061802</v>
      </c>
      <c r="Q44" s="253">
        <v>1568.7408649883744</v>
      </c>
      <c r="R44" s="253">
        <v>1621.2848309305944</v>
      </c>
      <c r="S44" s="253">
        <v>1673.1373333732579</v>
      </c>
      <c r="T44" s="253">
        <v>1697.8627015054328</v>
      </c>
      <c r="U44" s="253">
        <v>1705.1921425448966</v>
      </c>
      <c r="V44" s="253">
        <v>1703.7565063247398</v>
      </c>
      <c r="W44" s="253">
        <v>1696.5944347646453</v>
      </c>
      <c r="X44" s="253">
        <v>1685.5249404499993</v>
      </c>
      <c r="Y44" s="253">
        <v>1658.1007896976625</v>
      </c>
      <c r="Z44" s="253">
        <v>1609.0017025246648</v>
      </c>
      <c r="AA44" s="253">
        <v>1598.414815953726</v>
      </c>
      <c r="AB44" s="253">
        <v>1537.8081942787239</v>
      </c>
      <c r="AC44" s="253">
        <v>1470.8005199266879</v>
      </c>
      <c r="AD44" s="253">
        <v>1324.3787072797845</v>
      </c>
      <c r="AE44" s="253">
        <v>1286.4278235698825</v>
      </c>
      <c r="AF44" s="253">
        <v>1286.6269913646624</v>
      </c>
      <c r="AG44" s="253">
        <v>1142.9521759585473</v>
      </c>
      <c r="AH44" s="253">
        <v>1142.4490275751575</v>
      </c>
      <c r="AI44" s="253">
        <v>1055.8071291733893</v>
      </c>
      <c r="AJ44" s="253">
        <v>1007.9386068089326</v>
      </c>
      <c r="AK44" s="253">
        <v>960.89412388812025</v>
      </c>
      <c r="AL44" s="253">
        <v>892.70619611139966</v>
      </c>
      <c r="AM44" s="253">
        <v>889.50144525625922</v>
      </c>
      <c r="AN44" s="253">
        <v>832.99876978999339</v>
      </c>
      <c r="AO44" s="253">
        <v>784.68076639165304</v>
      </c>
      <c r="AP44" s="253">
        <v>740.93192603101534</v>
      </c>
      <c r="AQ44" s="253">
        <v>701.57588324064955</v>
      </c>
      <c r="AR44" s="253">
        <v>657.36328497320778</v>
      </c>
      <c r="AS44" s="253">
        <v>603.34910166329746</v>
      </c>
      <c r="AT44" s="253">
        <v>535.60902019504192</v>
      </c>
      <c r="AU44" s="253">
        <v>513.47157627835554</v>
      </c>
      <c r="AV44" s="253">
        <v>460.9708337978513</v>
      </c>
      <c r="AW44" s="253">
        <v>410.96653649730297</v>
      </c>
      <c r="AX44" s="253">
        <v>319.04508825937614</v>
      </c>
      <c r="AY44" s="253">
        <v>291.01553354332776</v>
      </c>
      <c r="AZ44" s="253">
        <v>285.95727055879962</v>
      </c>
      <c r="BA44" s="254">
        <v>226.60679226482199</v>
      </c>
    </row>
    <row r="45" spans="1:53" x14ac:dyDescent="0.25">
      <c r="A45" s="250" t="s">
        <v>235</v>
      </c>
      <c r="B45" s="251" t="s">
        <v>236</v>
      </c>
      <c r="C45" s="252">
        <v>4731.5693805866786</v>
      </c>
      <c r="D45" s="253">
        <v>5506.5197200000011</v>
      </c>
      <c r="E45" s="253">
        <v>5204.1704899999977</v>
      </c>
      <c r="F45" s="253">
        <v>5868.9912299999996</v>
      </c>
      <c r="G45" s="253">
        <v>6560.3193499999979</v>
      </c>
      <c r="H45" s="253">
        <v>6024.4821913588166</v>
      </c>
      <c r="I45" s="253">
        <v>6934.1380599999975</v>
      </c>
      <c r="J45" s="253">
        <v>6359.4225899999974</v>
      </c>
      <c r="K45" s="253">
        <v>6694.1261799999966</v>
      </c>
      <c r="L45" s="253">
        <v>5887.5956199999955</v>
      </c>
      <c r="M45" s="253">
        <v>6010.3405912842218</v>
      </c>
      <c r="N45" s="253">
        <v>5794.9197896459627</v>
      </c>
      <c r="O45" s="253">
        <v>5939.0656023822994</v>
      </c>
      <c r="P45" s="253">
        <v>5326.4575885696158</v>
      </c>
      <c r="Q45" s="253">
        <v>5262.9418385998424</v>
      </c>
      <c r="R45" s="253">
        <v>4961.9089620724799</v>
      </c>
      <c r="S45" s="253">
        <v>4874.7856400594337</v>
      </c>
      <c r="T45" s="253">
        <v>4929.7449553368697</v>
      </c>
      <c r="U45" s="253">
        <v>4939.4495809999671</v>
      </c>
      <c r="V45" s="253">
        <v>4956.5138611419106</v>
      </c>
      <c r="W45" s="253">
        <v>4965.7352770545676</v>
      </c>
      <c r="X45" s="253">
        <v>4896.5899248753813</v>
      </c>
      <c r="Y45" s="253">
        <v>4779.0647899361102</v>
      </c>
      <c r="Z45" s="253">
        <v>4482.3261300258373</v>
      </c>
      <c r="AA45" s="253">
        <v>4281.6252954241081</v>
      </c>
      <c r="AB45" s="253">
        <v>4189.5494885729067</v>
      </c>
      <c r="AC45" s="253">
        <v>4037.3521528382353</v>
      </c>
      <c r="AD45" s="253">
        <v>3782.1199628044328</v>
      </c>
      <c r="AE45" s="253">
        <v>3453.0809957303736</v>
      </c>
      <c r="AF45" s="253">
        <v>3436.3973769656641</v>
      </c>
      <c r="AG45" s="253">
        <v>3284.2059249366707</v>
      </c>
      <c r="AH45" s="253">
        <v>2951.6133269772486</v>
      </c>
      <c r="AI45" s="253">
        <v>2807.6101315550545</v>
      </c>
      <c r="AJ45" s="253">
        <v>2215.0843721118795</v>
      </c>
      <c r="AK45" s="253">
        <v>2122.7218615748684</v>
      </c>
      <c r="AL45" s="253">
        <v>1915.7016502544036</v>
      </c>
      <c r="AM45" s="253">
        <v>1908.5587678989507</v>
      </c>
      <c r="AN45" s="253">
        <v>1871.3707163971728</v>
      </c>
      <c r="AO45" s="253">
        <v>1803.3763743594193</v>
      </c>
      <c r="AP45" s="253">
        <v>1738.9599508007891</v>
      </c>
      <c r="AQ45" s="253">
        <v>1664.1147805538994</v>
      </c>
      <c r="AR45" s="253">
        <v>1541.2501688854459</v>
      </c>
      <c r="AS45" s="253">
        <v>1406.957422196489</v>
      </c>
      <c r="AT45" s="253">
        <v>1155.7885021339528</v>
      </c>
      <c r="AU45" s="253">
        <v>996.82519691374296</v>
      </c>
      <c r="AV45" s="253">
        <v>934.81635752989143</v>
      </c>
      <c r="AW45" s="253">
        <v>853.53446432008104</v>
      </c>
      <c r="AX45" s="253">
        <v>729.68000741819162</v>
      </c>
      <c r="AY45" s="253">
        <v>614.74933701822965</v>
      </c>
      <c r="AZ45" s="253">
        <v>595.76774090212325</v>
      </c>
      <c r="BA45" s="254">
        <v>544.35527325714804</v>
      </c>
    </row>
    <row r="46" spans="1:53" x14ac:dyDescent="0.25">
      <c r="A46" s="255" t="s">
        <v>237</v>
      </c>
      <c r="B46" s="256" t="s">
        <v>238</v>
      </c>
      <c r="C46" s="257">
        <v>250.95534947177612</v>
      </c>
      <c r="D46" s="258">
        <v>292.20066000000003</v>
      </c>
      <c r="E46" s="258">
        <v>274.99955999999997</v>
      </c>
      <c r="F46" s="258">
        <v>318.09907999999996</v>
      </c>
      <c r="G46" s="258">
        <v>260.10037999999992</v>
      </c>
      <c r="H46" s="258">
        <v>288.41030178615392</v>
      </c>
      <c r="I46" s="258">
        <v>276.79014999999976</v>
      </c>
      <c r="J46" s="258">
        <v>287.37414000000007</v>
      </c>
      <c r="K46" s="258">
        <v>266.58648999999991</v>
      </c>
      <c r="L46" s="258">
        <v>247.00034999999974</v>
      </c>
      <c r="M46" s="258">
        <v>252.14960787597809</v>
      </c>
      <c r="N46" s="258">
        <v>89.710496155112224</v>
      </c>
      <c r="O46" s="258">
        <v>98.303640880382886</v>
      </c>
      <c r="P46" s="258">
        <v>159.60161415462014</v>
      </c>
      <c r="Q46" s="258">
        <v>180.42417581773091</v>
      </c>
      <c r="R46" s="258">
        <v>157.45093194922583</v>
      </c>
      <c r="S46" s="258">
        <v>153.48988769321994</v>
      </c>
      <c r="T46" s="258">
        <v>163.38106193112623</v>
      </c>
      <c r="U46" s="258">
        <v>165.18367618803796</v>
      </c>
      <c r="V46" s="258">
        <v>166.29060636753863</v>
      </c>
      <c r="W46" s="258">
        <v>167.08050490823604</v>
      </c>
      <c r="X46" s="258">
        <v>164.69565657794891</v>
      </c>
      <c r="Y46" s="258">
        <v>160.09798873870665</v>
      </c>
      <c r="Z46" s="258">
        <v>155.77179589972761</v>
      </c>
      <c r="AA46" s="258">
        <v>140.53263165777034</v>
      </c>
      <c r="AB46" s="258">
        <v>133.949281008556</v>
      </c>
      <c r="AC46" s="258">
        <v>126.37385146284164</v>
      </c>
      <c r="AD46" s="258">
        <v>121.2845860504452</v>
      </c>
      <c r="AE46" s="258">
        <v>119.0584489484368</v>
      </c>
      <c r="AF46" s="258">
        <v>117.15589373452939</v>
      </c>
      <c r="AG46" s="258">
        <v>111.99464659597159</v>
      </c>
      <c r="AH46" s="258">
        <v>100.48956934571925</v>
      </c>
      <c r="AI46" s="258">
        <v>84.951599529885584</v>
      </c>
      <c r="AJ46" s="258">
        <v>80.186536448138298</v>
      </c>
      <c r="AK46" s="258">
        <v>71.158492332029894</v>
      </c>
      <c r="AL46" s="258">
        <v>63.389296312950428</v>
      </c>
      <c r="AM46" s="258">
        <v>63.169306037227592</v>
      </c>
      <c r="AN46" s="258">
        <v>62.12844265731372</v>
      </c>
      <c r="AO46" s="258">
        <v>59.394405456611963</v>
      </c>
      <c r="AP46" s="258">
        <v>56.711806372739652</v>
      </c>
      <c r="AQ46" s="258">
        <v>54.121668454181084</v>
      </c>
      <c r="AR46" s="258">
        <v>50.497808567604665</v>
      </c>
      <c r="AS46" s="258">
        <v>45.344277535904048</v>
      </c>
      <c r="AT46" s="258">
        <v>41.326540186285172</v>
      </c>
      <c r="AU46" s="258">
        <v>31.935992958338343</v>
      </c>
      <c r="AV46" s="258">
        <v>27.84150935735018</v>
      </c>
      <c r="AW46" s="258">
        <v>24.056530124470726</v>
      </c>
      <c r="AX46" s="258">
        <v>21.636343638616406</v>
      </c>
      <c r="AY46" s="258">
        <v>20.483498455549604</v>
      </c>
      <c r="AZ46" s="258">
        <v>19.517132212809706</v>
      </c>
      <c r="BA46" s="259">
        <v>17.842430579174081</v>
      </c>
    </row>
    <row r="47" spans="1:53" x14ac:dyDescent="0.25">
      <c r="A47" s="255" t="s">
        <v>239</v>
      </c>
      <c r="B47" s="256" t="s">
        <v>240</v>
      </c>
      <c r="C47" s="257">
        <v>281.86204261010715</v>
      </c>
      <c r="D47" s="258">
        <v>169.40306999999993</v>
      </c>
      <c r="E47" s="258">
        <v>108.29999999999994</v>
      </c>
      <c r="F47" s="258">
        <v>25.999919999999985</v>
      </c>
      <c r="G47" s="258">
        <v>16.799999999999997</v>
      </c>
      <c r="H47" s="258">
        <v>69.313150317530372</v>
      </c>
      <c r="I47" s="258">
        <v>120.9994599999999</v>
      </c>
      <c r="J47" s="258">
        <v>101.83636000000008</v>
      </c>
      <c r="K47" s="258">
        <v>87.831850000000045</v>
      </c>
      <c r="L47" s="258">
        <v>78.170629999999932</v>
      </c>
      <c r="M47" s="258">
        <v>101.84352607135133</v>
      </c>
      <c r="N47" s="258">
        <v>70.908374910285758</v>
      </c>
      <c r="O47" s="258">
        <v>56.606478485025676</v>
      </c>
      <c r="P47" s="258">
        <v>69.074233304671864</v>
      </c>
      <c r="Q47" s="258">
        <v>64.177847351266621</v>
      </c>
      <c r="R47" s="258">
        <v>52.140056359822076</v>
      </c>
      <c r="S47" s="258">
        <v>49.921809157403764</v>
      </c>
      <c r="T47" s="258">
        <v>53.101922072109623</v>
      </c>
      <c r="U47" s="258">
        <v>53.473459527810348</v>
      </c>
      <c r="V47" s="258">
        <v>53.701958372318181</v>
      </c>
      <c r="W47" s="258">
        <v>53.906333619336174</v>
      </c>
      <c r="X47" s="258">
        <v>52.970610768076568</v>
      </c>
      <c r="Y47" s="258">
        <v>52.097536362312752</v>
      </c>
      <c r="Z47" s="258">
        <v>51.755333748623023</v>
      </c>
      <c r="AA47" s="258">
        <v>46.946601875404802</v>
      </c>
      <c r="AB47" s="258">
        <v>43.70331715592728</v>
      </c>
      <c r="AC47" s="258">
        <v>41.412282309339716</v>
      </c>
      <c r="AD47" s="258">
        <v>39.257754272274944</v>
      </c>
      <c r="AE47" s="258">
        <v>38.700999713070772</v>
      </c>
      <c r="AF47" s="258">
        <v>38.634752436456175</v>
      </c>
      <c r="AG47" s="258">
        <v>37.970640624527903</v>
      </c>
      <c r="AH47" s="258">
        <v>35.118541837466047</v>
      </c>
      <c r="AI47" s="258">
        <v>30.447556841094382</v>
      </c>
      <c r="AJ47" s="258">
        <v>28.286347192432423</v>
      </c>
      <c r="AK47" s="258">
        <v>24.173270329054144</v>
      </c>
      <c r="AL47" s="258">
        <v>18.671372806320335</v>
      </c>
      <c r="AM47" s="258">
        <v>18.64624102237098</v>
      </c>
      <c r="AN47" s="258">
        <v>18.579341736000842</v>
      </c>
      <c r="AO47" s="258">
        <v>17.667880741158381</v>
      </c>
      <c r="AP47" s="258">
        <v>16.673867411823011</v>
      </c>
      <c r="AQ47" s="258">
        <v>15.708147577478901</v>
      </c>
      <c r="AR47" s="258">
        <v>14.451343868959073</v>
      </c>
      <c r="AS47" s="258">
        <v>13.150471870121596</v>
      </c>
      <c r="AT47" s="258">
        <v>12.533189745751731</v>
      </c>
      <c r="AU47" s="258">
        <v>9.7248451480870131</v>
      </c>
      <c r="AV47" s="258">
        <v>8.0290540003805173</v>
      </c>
      <c r="AW47" s="258">
        <v>6.8247307790271527</v>
      </c>
      <c r="AX47" s="258">
        <v>6.0078825346992817</v>
      </c>
      <c r="AY47" s="258">
        <v>5.7312096441203435</v>
      </c>
      <c r="AZ47" s="258">
        <v>5.6127860644599279</v>
      </c>
      <c r="BA47" s="259">
        <v>5.3662317307048681</v>
      </c>
    </row>
    <row r="48" spans="1:53" x14ac:dyDescent="0.25">
      <c r="A48" s="255" t="s">
        <v>241</v>
      </c>
      <c r="B48" s="256" t="s">
        <v>242</v>
      </c>
      <c r="C48" s="257">
        <v>6.5204929779306395</v>
      </c>
      <c r="D48" s="258">
        <v>3.6999999999999993</v>
      </c>
      <c r="E48" s="258">
        <v>3.6999999999999971</v>
      </c>
      <c r="F48" s="258">
        <v>8.3999999999999986</v>
      </c>
      <c r="G48" s="258">
        <v>23.899999999999995</v>
      </c>
      <c r="H48" s="258">
        <v>29.640775771472217</v>
      </c>
      <c r="I48" s="258">
        <v>23.000000000000007</v>
      </c>
      <c r="J48" s="258">
        <v>15.799999999999999</v>
      </c>
      <c r="K48" s="258">
        <v>5.6000000000000227</v>
      </c>
      <c r="L48" s="258">
        <v>2.7999999999999954</v>
      </c>
      <c r="M48" s="258">
        <v>0.93149899684723214</v>
      </c>
      <c r="N48" s="258">
        <v>4.6574949842361733</v>
      </c>
      <c r="O48" s="258">
        <v>8.3834909716251129</v>
      </c>
      <c r="P48" s="258">
        <v>32.602464889653227</v>
      </c>
      <c r="Q48" s="258">
        <v>11.990064010700298</v>
      </c>
      <c r="R48" s="258">
        <v>11.990064010700291</v>
      </c>
      <c r="S48" s="258">
        <v>11.501280676080698</v>
      </c>
      <c r="T48" s="258">
        <v>12.151571497122248</v>
      </c>
      <c r="U48" s="258">
        <v>12.288632378058187</v>
      </c>
      <c r="V48" s="258">
        <v>12.377674074681968</v>
      </c>
      <c r="W48" s="258">
        <v>12.439982111837493</v>
      </c>
      <c r="X48" s="258">
        <v>11.998620056277918</v>
      </c>
      <c r="Y48" s="258">
        <v>11.744120482488794</v>
      </c>
      <c r="Z48" s="258">
        <v>11.580193956015183</v>
      </c>
      <c r="AA48" s="258">
        <v>10.576190225581108</v>
      </c>
      <c r="AB48" s="258">
        <v>10.001827607653684</v>
      </c>
      <c r="AC48" s="258">
        <v>9.6611375935842183</v>
      </c>
      <c r="AD48" s="258">
        <v>9.1460128394746754</v>
      </c>
      <c r="AE48" s="258">
        <v>9.0518133240588412</v>
      </c>
      <c r="AF48" s="258">
        <v>9.0480008741791416</v>
      </c>
      <c r="AG48" s="258">
        <v>8.48916577898855</v>
      </c>
      <c r="AH48" s="258">
        <v>7.8348873396201748</v>
      </c>
      <c r="AI48" s="258">
        <v>7.0831793990590306</v>
      </c>
      <c r="AJ48" s="258">
        <v>6.7658052503670696</v>
      </c>
      <c r="AK48" s="258">
        <v>6.0658955653398321</v>
      </c>
      <c r="AL48" s="258">
        <v>4.9266066322229998</v>
      </c>
      <c r="AM48" s="258">
        <v>4.9124220603792006</v>
      </c>
      <c r="AN48" s="258">
        <v>4.89691578016226</v>
      </c>
      <c r="AO48" s="258">
        <v>4.5241705416211868</v>
      </c>
      <c r="AP48" s="258">
        <v>4.1023089371396777</v>
      </c>
      <c r="AQ48" s="258">
        <v>3.7035993363243471</v>
      </c>
      <c r="AR48" s="258">
        <v>3.2011717695101516</v>
      </c>
      <c r="AS48" s="258">
        <v>2.8646220155040645</v>
      </c>
      <c r="AT48" s="258">
        <v>2.6701219384207757</v>
      </c>
      <c r="AU48" s="258">
        <v>2.083438202563487</v>
      </c>
      <c r="AV48" s="258">
        <v>1.7707067721213223</v>
      </c>
      <c r="AW48" s="258">
        <v>1.574370984714371</v>
      </c>
      <c r="AX48" s="258">
        <v>1.3829922930848111</v>
      </c>
      <c r="AY48" s="258">
        <v>1.3294247752104591</v>
      </c>
      <c r="AZ48" s="258">
        <v>1.3008111541590957</v>
      </c>
      <c r="BA48" s="259">
        <v>1.1600087267961166</v>
      </c>
    </row>
    <row r="49" spans="1:53" x14ac:dyDescent="0.25">
      <c r="A49" s="255" t="s">
        <v>243</v>
      </c>
      <c r="B49" s="256" t="s">
        <v>244</v>
      </c>
      <c r="C49" s="257">
        <v>42.275723703066703</v>
      </c>
      <c r="D49" s="258">
        <v>55.599999999999966</v>
      </c>
      <c r="E49" s="258">
        <v>66.8</v>
      </c>
      <c r="F49" s="258">
        <v>107.70000000000059</v>
      </c>
      <c r="G49" s="258">
        <v>122.5999999999994</v>
      </c>
      <c r="H49" s="258">
        <v>110.34680424190164</v>
      </c>
      <c r="I49" s="258">
        <v>133.99999999999812</v>
      </c>
      <c r="J49" s="258">
        <v>88.200000000000287</v>
      </c>
      <c r="K49" s="258">
        <v>92.899999999999991</v>
      </c>
      <c r="L49" s="258">
        <v>82.799999999999713</v>
      </c>
      <c r="M49" s="258">
        <v>109.67803573134546</v>
      </c>
      <c r="N49" s="258">
        <v>110.58565013853197</v>
      </c>
      <c r="O49" s="258">
        <v>87.41759816566416</v>
      </c>
      <c r="P49" s="258">
        <v>93.22155345371138</v>
      </c>
      <c r="Q49" s="258">
        <v>88.707352782315638</v>
      </c>
      <c r="R49" s="258">
        <v>69.623562228363696</v>
      </c>
      <c r="S49" s="258">
        <v>69.681809604438158</v>
      </c>
      <c r="T49" s="258">
        <v>70.910281115379533</v>
      </c>
      <c r="U49" s="258">
        <v>71.660238844489839</v>
      </c>
      <c r="V49" s="258">
        <v>71.929136879759952</v>
      </c>
      <c r="W49" s="258">
        <v>71.855860133135309</v>
      </c>
      <c r="X49" s="258">
        <v>69.77086237582715</v>
      </c>
      <c r="Y49" s="258">
        <v>67.892635297106295</v>
      </c>
      <c r="Z49" s="258">
        <v>63.42714609112771</v>
      </c>
      <c r="AA49" s="258">
        <v>60.71594683440172</v>
      </c>
      <c r="AB49" s="258">
        <v>59.610449647662861</v>
      </c>
      <c r="AC49" s="258">
        <v>57.657938042155436</v>
      </c>
      <c r="AD49" s="258">
        <v>52.978369613946057</v>
      </c>
      <c r="AE49" s="258">
        <v>52.11738971674</v>
      </c>
      <c r="AF49" s="258">
        <v>49.915462518080325</v>
      </c>
      <c r="AG49" s="258">
        <v>43.243510678337188</v>
      </c>
      <c r="AH49" s="258">
        <v>41.579023602127627</v>
      </c>
      <c r="AI49" s="258">
        <v>37.101784338393969</v>
      </c>
      <c r="AJ49" s="258">
        <v>34.752746390590708</v>
      </c>
      <c r="AK49" s="258">
        <v>33.11051550915483</v>
      </c>
      <c r="AL49" s="258">
        <v>30.62504966819543</v>
      </c>
      <c r="AM49" s="258">
        <v>30.426874717997098</v>
      </c>
      <c r="AN49" s="258">
        <v>28.851714602633617</v>
      </c>
      <c r="AO49" s="258">
        <v>26.873276889283588</v>
      </c>
      <c r="AP49" s="258">
        <v>25.18640855676054</v>
      </c>
      <c r="AQ49" s="258">
        <v>23.775995513090955</v>
      </c>
      <c r="AR49" s="258">
        <v>21.144701073089674</v>
      </c>
      <c r="AS49" s="258">
        <v>19.081318339264218</v>
      </c>
      <c r="AT49" s="258">
        <v>15.697504824434136</v>
      </c>
      <c r="AU49" s="258">
        <v>13.632934419720902</v>
      </c>
      <c r="AV49" s="258">
        <v>12.705584449658648</v>
      </c>
      <c r="AW49" s="258">
        <v>11.551242841415982</v>
      </c>
      <c r="AX49" s="258">
        <v>9.4635838771210636</v>
      </c>
      <c r="AY49" s="258">
        <v>8.9749182380026831</v>
      </c>
      <c r="AZ49" s="258">
        <v>8.2589000220537834</v>
      </c>
      <c r="BA49" s="259">
        <v>6.3692023038286614</v>
      </c>
    </row>
    <row r="50" spans="1:53" x14ac:dyDescent="0.25">
      <c r="A50" s="255" t="s">
        <v>245</v>
      </c>
      <c r="B50" s="256" t="s">
        <v>246</v>
      </c>
      <c r="C50" s="257">
        <v>84.025850264889797</v>
      </c>
      <c r="D50" s="258">
        <v>62.394589999999994</v>
      </c>
      <c r="E50" s="258">
        <v>65.184079999999994</v>
      </c>
      <c r="F50" s="258">
        <v>61.399949999999968</v>
      </c>
      <c r="G50" s="258">
        <v>97.099849999999989</v>
      </c>
      <c r="H50" s="258">
        <v>82.425724929207092</v>
      </c>
      <c r="I50" s="258">
        <v>104.00003999999998</v>
      </c>
      <c r="J50" s="258">
        <v>85.299920000000029</v>
      </c>
      <c r="K50" s="258">
        <v>87.199389999999994</v>
      </c>
      <c r="L50" s="258">
        <v>147.30019999999999</v>
      </c>
      <c r="M50" s="258">
        <v>430.28079039539563</v>
      </c>
      <c r="N50" s="258">
        <v>281.59929750324108</v>
      </c>
      <c r="O50" s="258">
        <v>185.9176459348426</v>
      </c>
      <c r="P50" s="258">
        <v>238.5353800334079</v>
      </c>
      <c r="Q50" s="258">
        <v>292.53835786098233</v>
      </c>
      <c r="R50" s="258">
        <v>71.15219260533101</v>
      </c>
      <c r="S50" s="258">
        <v>73.285142595480082</v>
      </c>
      <c r="T50" s="258">
        <v>74.547552916588472</v>
      </c>
      <c r="U50" s="258">
        <v>75.282115595025971</v>
      </c>
      <c r="V50" s="258">
        <v>75.250300546135989</v>
      </c>
      <c r="W50" s="258">
        <v>74.833963585551373</v>
      </c>
      <c r="X50" s="258">
        <v>73.500831688989834</v>
      </c>
      <c r="Y50" s="258">
        <v>73.573794838232729</v>
      </c>
      <c r="Z50" s="258">
        <v>70.396139039179658</v>
      </c>
      <c r="AA50" s="258">
        <v>65.760947440137713</v>
      </c>
      <c r="AB50" s="258">
        <v>65.824080049636564</v>
      </c>
      <c r="AC50" s="258">
        <v>65.092297120503218</v>
      </c>
      <c r="AD50" s="258">
        <v>60.670375618386572</v>
      </c>
      <c r="AE50" s="258">
        <v>60.250798930033127</v>
      </c>
      <c r="AF50" s="258">
        <v>58.083993474874596</v>
      </c>
      <c r="AG50" s="258">
        <v>50.266825116971262</v>
      </c>
      <c r="AH50" s="258">
        <v>46.721610941112516</v>
      </c>
      <c r="AI50" s="258">
        <v>43.868616930241537</v>
      </c>
      <c r="AJ50" s="258">
        <v>40.966200160384759</v>
      </c>
      <c r="AK50" s="258">
        <v>39.771209619498869</v>
      </c>
      <c r="AL50" s="258">
        <v>34.248259494389146</v>
      </c>
      <c r="AM50" s="258">
        <v>33.947276680349759</v>
      </c>
      <c r="AN50" s="258">
        <v>32.107190515484817</v>
      </c>
      <c r="AO50" s="258">
        <v>29.084192555507677</v>
      </c>
      <c r="AP50" s="258">
        <v>26.413728908968245</v>
      </c>
      <c r="AQ50" s="258">
        <v>24.097755745085337</v>
      </c>
      <c r="AR50" s="258">
        <v>21.407947888452604</v>
      </c>
      <c r="AS50" s="258">
        <v>20.356475500267123</v>
      </c>
      <c r="AT50" s="258">
        <v>17.25775270031972</v>
      </c>
      <c r="AU50" s="258">
        <v>14.09846868599843</v>
      </c>
      <c r="AV50" s="258">
        <v>13.609942075191704</v>
      </c>
      <c r="AW50" s="258">
        <v>13.065307221722335</v>
      </c>
      <c r="AX50" s="258">
        <v>10.984951490568324</v>
      </c>
      <c r="AY50" s="258">
        <v>10.616725892501062</v>
      </c>
      <c r="AZ50" s="258">
        <v>9.7319174364101624</v>
      </c>
      <c r="BA50" s="259">
        <v>7.4838662212714668</v>
      </c>
    </row>
    <row r="51" spans="1:53" x14ac:dyDescent="0.25">
      <c r="A51" s="255" t="s">
        <v>247</v>
      </c>
      <c r="B51" s="256" t="s">
        <v>248</v>
      </c>
      <c r="C51" s="257">
        <v>4065.9299215589072</v>
      </c>
      <c r="D51" s="258">
        <v>4923.2214000000013</v>
      </c>
      <c r="E51" s="258">
        <v>4685.1868499999964</v>
      </c>
      <c r="F51" s="258">
        <v>5347.39228</v>
      </c>
      <c r="G51" s="258">
        <v>6039.8191199999974</v>
      </c>
      <c r="H51" s="258">
        <v>5444.3454343125504</v>
      </c>
      <c r="I51" s="258">
        <v>6275.3484099999996</v>
      </c>
      <c r="J51" s="258">
        <v>5780.9121699999969</v>
      </c>
      <c r="K51" s="258">
        <v>6154.0084499999966</v>
      </c>
      <c r="L51" s="258">
        <v>5329.5244399999992</v>
      </c>
      <c r="M51" s="258">
        <v>5115.4571322133042</v>
      </c>
      <c r="N51" s="258">
        <v>5237.458475954556</v>
      </c>
      <c r="O51" s="258">
        <v>5502.4367479447583</v>
      </c>
      <c r="P51" s="258">
        <v>4733.4223427335519</v>
      </c>
      <c r="Q51" s="258">
        <v>4625.1040407768469</v>
      </c>
      <c r="R51" s="258">
        <v>4599.5521549190371</v>
      </c>
      <c r="S51" s="258">
        <v>4516.9057103328105</v>
      </c>
      <c r="T51" s="258">
        <v>4555.6525658045457</v>
      </c>
      <c r="U51" s="258">
        <v>4561.5614584665464</v>
      </c>
      <c r="V51" s="258">
        <v>4576.964184901477</v>
      </c>
      <c r="W51" s="258">
        <v>4585.6186326964716</v>
      </c>
      <c r="X51" s="258">
        <v>4523.6533434082612</v>
      </c>
      <c r="Y51" s="258">
        <v>4413.658714217263</v>
      </c>
      <c r="Z51" s="258">
        <v>4129.3955212911651</v>
      </c>
      <c r="AA51" s="258">
        <v>3957.0929773908128</v>
      </c>
      <c r="AB51" s="258">
        <v>3876.46053310347</v>
      </c>
      <c r="AC51" s="258">
        <v>3737.1546463098116</v>
      </c>
      <c r="AD51" s="258">
        <v>3498.782864409905</v>
      </c>
      <c r="AE51" s="258">
        <v>3173.9015450980351</v>
      </c>
      <c r="AF51" s="258">
        <v>3163.5592739275439</v>
      </c>
      <c r="AG51" s="258">
        <v>3032.241136141874</v>
      </c>
      <c r="AH51" s="258">
        <v>2719.8696939112033</v>
      </c>
      <c r="AI51" s="258">
        <v>2604.15739451638</v>
      </c>
      <c r="AJ51" s="258">
        <v>2024.126736669966</v>
      </c>
      <c r="AK51" s="258">
        <v>1948.4424782197907</v>
      </c>
      <c r="AL51" s="258">
        <v>1763.8410653403248</v>
      </c>
      <c r="AM51" s="258">
        <v>1757.4566473806265</v>
      </c>
      <c r="AN51" s="258">
        <v>1724.8071111055774</v>
      </c>
      <c r="AO51" s="258">
        <v>1665.8324481752363</v>
      </c>
      <c r="AP51" s="258">
        <v>1609.8718306133574</v>
      </c>
      <c r="AQ51" s="258">
        <v>1542.7076139277385</v>
      </c>
      <c r="AR51" s="258">
        <v>1430.5471957178297</v>
      </c>
      <c r="AS51" s="258">
        <v>1306.1602569354282</v>
      </c>
      <c r="AT51" s="258">
        <v>1066.3033927387414</v>
      </c>
      <c r="AU51" s="258">
        <v>925.34951749903439</v>
      </c>
      <c r="AV51" s="258">
        <v>870.859560875189</v>
      </c>
      <c r="AW51" s="258">
        <v>796.46228236873071</v>
      </c>
      <c r="AX51" s="258">
        <v>680.20425358410182</v>
      </c>
      <c r="AY51" s="258">
        <v>567.61356001284548</v>
      </c>
      <c r="AZ51" s="258">
        <v>551.34619401223063</v>
      </c>
      <c r="BA51" s="259">
        <v>506.13353369537288</v>
      </c>
    </row>
    <row r="52" spans="1:53" x14ac:dyDescent="0.25">
      <c r="A52" s="240" t="s">
        <v>108</v>
      </c>
      <c r="B52" s="415" t="s">
        <v>249</v>
      </c>
      <c r="C52" s="242">
        <v>15182.387799783266</v>
      </c>
      <c r="D52" s="416">
        <v>14342.506619999993</v>
      </c>
      <c r="E52" s="416">
        <v>12984.439450000011</v>
      </c>
      <c r="F52" s="416">
        <v>13774.60238</v>
      </c>
      <c r="G52" s="416">
        <v>14389.697459999974</v>
      </c>
      <c r="H52" s="416">
        <v>14704.3284999562</v>
      </c>
      <c r="I52" s="416">
        <v>13438.430720000004</v>
      </c>
      <c r="J52" s="416">
        <v>14491.521650000002</v>
      </c>
      <c r="K52" s="416">
        <v>13924.99468</v>
      </c>
      <c r="L52" s="416">
        <v>12015.676779999994</v>
      </c>
      <c r="M52" s="416">
        <v>13377.777124130538</v>
      </c>
      <c r="N52" s="416">
        <v>13853.499556410432</v>
      </c>
      <c r="O52" s="416">
        <v>12913.576874971845</v>
      </c>
      <c r="P52" s="416">
        <v>12927.00113061007</v>
      </c>
      <c r="Q52" s="416">
        <v>13402.788498790627</v>
      </c>
      <c r="R52" s="416">
        <v>13188.732473713895</v>
      </c>
      <c r="S52" s="416">
        <v>13192.815500159106</v>
      </c>
      <c r="T52" s="416">
        <v>13858.417206933062</v>
      </c>
      <c r="U52" s="416">
        <v>14202.160503919773</v>
      </c>
      <c r="V52" s="416">
        <v>14611.064207625528</v>
      </c>
      <c r="W52" s="416">
        <v>15037.526983448455</v>
      </c>
      <c r="X52" s="416">
        <v>15426.745973876601</v>
      </c>
      <c r="Y52" s="416">
        <v>15845.169983453379</v>
      </c>
      <c r="Z52" s="416">
        <v>16389.650085336485</v>
      </c>
      <c r="AA52" s="416">
        <v>16720.441052224</v>
      </c>
      <c r="AB52" s="416">
        <v>17045.837989372791</v>
      </c>
      <c r="AC52" s="416">
        <v>17397.829956543712</v>
      </c>
      <c r="AD52" s="416">
        <v>18001.100246142625</v>
      </c>
      <c r="AE52" s="416">
        <v>18424.983807298864</v>
      </c>
      <c r="AF52" s="416">
        <v>18628.975492811795</v>
      </c>
      <c r="AG52" s="416">
        <v>19145.086001710766</v>
      </c>
      <c r="AH52" s="416">
        <v>19484.068904349682</v>
      </c>
      <c r="AI52" s="416">
        <v>19858.083507080824</v>
      </c>
      <c r="AJ52" s="416">
        <v>20282.909392785463</v>
      </c>
      <c r="AK52" s="416">
        <v>20494.548672691006</v>
      </c>
      <c r="AL52" s="416">
        <v>20821.648211304764</v>
      </c>
      <c r="AM52" s="416">
        <v>20950.71368958208</v>
      </c>
      <c r="AN52" s="416">
        <v>21114.488221981268</v>
      </c>
      <c r="AO52" s="416">
        <v>21278.877205432851</v>
      </c>
      <c r="AP52" s="416">
        <v>21386.504411079368</v>
      </c>
      <c r="AQ52" s="416">
        <v>21494.069705008518</v>
      </c>
      <c r="AR52" s="416">
        <v>21628.746141471907</v>
      </c>
      <c r="AS52" s="416">
        <v>21751.734262865473</v>
      </c>
      <c r="AT52" s="416">
        <v>21872.231519155939</v>
      </c>
      <c r="AU52" s="416">
        <v>21962.125925419939</v>
      </c>
      <c r="AV52" s="416">
        <v>22010.701574818537</v>
      </c>
      <c r="AW52" s="416">
        <v>22064.907852417407</v>
      </c>
      <c r="AX52" s="416">
        <v>22088.220143558472</v>
      </c>
      <c r="AY52" s="416">
        <v>22090.786442932367</v>
      </c>
      <c r="AZ52" s="416">
        <v>22161.860631829757</v>
      </c>
      <c r="BA52" s="244">
        <v>22151.538313075398</v>
      </c>
    </row>
    <row r="53" spans="1:53" x14ac:dyDescent="0.25">
      <c r="A53" s="245" t="s">
        <v>43</v>
      </c>
      <c r="B53" s="246" t="s">
        <v>250</v>
      </c>
      <c r="C53" s="247">
        <v>15182.387799783266</v>
      </c>
      <c r="D53" s="248">
        <v>14342.506619999993</v>
      </c>
      <c r="E53" s="248">
        <v>12984.439450000011</v>
      </c>
      <c r="F53" s="248">
        <v>13774.60238</v>
      </c>
      <c r="G53" s="248">
        <v>14389.697459999974</v>
      </c>
      <c r="H53" s="248">
        <v>14704.3284999562</v>
      </c>
      <c r="I53" s="248">
        <v>13438.430720000004</v>
      </c>
      <c r="J53" s="248">
        <v>14491.521650000002</v>
      </c>
      <c r="K53" s="248">
        <v>13924.99468</v>
      </c>
      <c r="L53" s="248">
        <v>12015.676779999994</v>
      </c>
      <c r="M53" s="248">
        <v>13377.777124130538</v>
      </c>
      <c r="N53" s="248">
        <v>13853.499556410432</v>
      </c>
      <c r="O53" s="248">
        <v>12913.576874971845</v>
      </c>
      <c r="P53" s="248">
        <v>12927.00113061007</v>
      </c>
      <c r="Q53" s="248">
        <v>13402.788498790627</v>
      </c>
      <c r="R53" s="248">
        <v>13188.732473713895</v>
      </c>
      <c r="S53" s="248">
        <v>13192.815500159106</v>
      </c>
      <c r="T53" s="248">
        <v>13858.417206933062</v>
      </c>
      <c r="U53" s="248">
        <v>14202.160503919773</v>
      </c>
      <c r="V53" s="248">
        <v>14611.064207625528</v>
      </c>
      <c r="W53" s="248">
        <v>15037.526983448455</v>
      </c>
      <c r="X53" s="248">
        <v>15426.745973876601</v>
      </c>
      <c r="Y53" s="248">
        <v>15845.169983453379</v>
      </c>
      <c r="Z53" s="248">
        <v>16389.650085336485</v>
      </c>
      <c r="AA53" s="248">
        <v>16720.441052224</v>
      </c>
      <c r="AB53" s="248">
        <v>17045.837989372791</v>
      </c>
      <c r="AC53" s="248">
        <v>17397.829956543712</v>
      </c>
      <c r="AD53" s="248">
        <v>18001.100246142625</v>
      </c>
      <c r="AE53" s="248">
        <v>18424.983807298864</v>
      </c>
      <c r="AF53" s="248">
        <v>18628.975492811795</v>
      </c>
      <c r="AG53" s="248">
        <v>19145.086001710766</v>
      </c>
      <c r="AH53" s="248">
        <v>19484.068904349682</v>
      </c>
      <c r="AI53" s="248">
        <v>19858.083507080824</v>
      </c>
      <c r="AJ53" s="248">
        <v>20282.909392785463</v>
      </c>
      <c r="AK53" s="248">
        <v>20494.548672691006</v>
      </c>
      <c r="AL53" s="248">
        <v>20821.648211304764</v>
      </c>
      <c r="AM53" s="248">
        <v>20950.71368958208</v>
      </c>
      <c r="AN53" s="248">
        <v>21114.488221981268</v>
      </c>
      <c r="AO53" s="248">
        <v>21278.877205432851</v>
      </c>
      <c r="AP53" s="248">
        <v>21386.504411079368</v>
      </c>
      <c r="AQ53" s="248">
        <v>21494.069705008518</v>
      </c>
      <c r="AR53" s="248">
        <v>21628.746141471907</v>
      </c>
      <c r="AS53" s="248">
        <v>21751.734262865473</v>
      </c>
      <c r="AT53" s="248">
        <v>21872.231519155939</v>
      </c>
      <c r="AU53" s="248">
        <v>21962.125925419939</v>
      </c>
      <c r="AV53" s="248">
        <v>22010.701574818537</v>
      </c>
      <c r="AW53" s="248">
        <v>22064.907852417407</v>
      </c>
      <c r="AX53" s="248">
        <v>22088.220143558472</v>
      </c>
      <c r="AY53" s="248">
        <v>22090.786442932367</v>
      </c>
      <c r="AZ53" s="248">
        <v>22161.860631829757</v>
      </c>
      <c r="BA53" s="249">
        <v>22151.538313075398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57D8-0E3B-4260-89FE-18104A31CA2D}">
  <sheetPr>
    <tabColor theme="8" tint="0.59999389629810485"/>
    <pageSetUpPr fitToPage="1"/>
  </sheetPr>
  <dimension ref="A1:BA85"/>
  <sheetViews>
    <sheetView showGridLines="0" workbookViewId="0">
      <pane xSplit="2" ySplit="1" topLeftCell="O2"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4" customWidth="1"/>
    <col min="2" max="2" width="7.7265625" style="234" customWidth="1"/>
    <col min="3" max="53" width="11.7265625" style="234" customWidth="1"/>
    <col min="54" max="16384" width="9.1796875" style="234"/>
  </cols>
  <sheetData>
    <row r="1" spans="1:53" x14ac:dyDescent="0.25">
      <c r="A1" s="229" t="s">
        <v>1075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712301.44811677083</v>
      </c>
      <c r="D2" s="238">
        <v>710481.39824000001</v>
      </c>
      <c r="E2" s="238">
        <v>705371.83516999998</v>
      </c>
      <c r="F2" s="238">
        <v>715643.63958999992</v>
      </c>
      <c r="G2" s="238">
        <v>731074.88130000001</v>
      </c>
      <c r="H2" s="238">
        <v>728885.51357080112</v>
      </c>
      <c r="I2" s="238">
        <v>727581.44839000003</v>
      </c>
      <c r="J2" s="238">
        <v>718881.06212999998</v>
      </c>
      <c r="K2" s="238">
        <v>717936.96889999998</v>
      </c>
      <c r="L2" s="238">
        <v>668778.04859000002</v>
      </c>
      <c r="M2" s="238">
        <v>661964.06071686652</v>
      </c>
      <c r="N2" s="238">
        <v>649294.91067928146</v>
      </c>
      <c r="O2" s="238">
        <v>645585.35292994429</v>
      </c>
      <c r="P2" s="238">
        <v>614619.66046552407</v>
      </c>
      <c r="Q2" s="238">
        <v>612959.23036263045</v>
      </c>
      <c r="R2" s="238">
        <v>642093.4442608183</v>
      </c>
      <c r="S2" s="238">
        <v>647480.90639907587</v>
      </c>
      <c r="T2" s="238">
        <v>650482.84930222447</v>
      </c>
      <c r="U2" s="238">
        <v>650846.09618733358</v>
      </c>
      <c r="V2" s="238">
        <v>652071.6792667954</v>
      </c>
      <c r="W2" s="238">
        <v>648379.33382457192</v>
      </c>
      <c r="X2" s="238">
        <v>647068.60376351979</v>
      </c>
      <c r="Y2" s="238">
        <v>643316.19702231069</v>
      </c>
      <c r="Z2" s="238">
        <v>638563.06754475331</v>
      </c>
      <c r="AA2" s="238">
        <v>632560.43571939436</v>
      </c>
      <c r="AB2" s="238">
        <v>627375.87715853134</v>
      </c>
      <c r="AC2" s="238">
        <v>624208.52054532431</v>
      </c>
      <c r="AD2" s="238">
        <v>619521.16293412843</v>
      </c>
      <c r="AE2" s="238">
        <v>617301.20441059198</v>
      </c>
      <c r="AF2" s="238">
        <v>614636.96759188839</v>
      </c>
      <c r="AG2" s="238">
        <v>610621.19493331632</v>
      </c>
      <c r="AH2" s="238">
        <v>608930.4246421312</v>
      </c>
      <c r="AI2" s="238">
        <v>606380.99274618772</v>
      </c>
      <c r="AJ2" s="238">
        <v>602925.35872134741</v>
      </c>
      <c r="AK2" s="238">
        <v>599482.95857758494</v>
      </c>
      <c r="AL2" s="238">
        <v>593322.83628583513</v>
      </c>
      <c r="AM2" s="238">
        <v>591369.201312694</v>
      </c>
      <c r="AN2" s="238">
        <v>586334.88576619839</v>
      </c>
      <c r="AO2" s="238">
        <v>582192.13822193979</v>
      </c>
      <c r="AP2" s="238">
        <v>577784.1481355289</v>
      </c>
      <c r="AQ2" s="238">
        <v>573146.84234268242</v>
      </c>
      <c r="AR2" s="238">
        <v>567042.5471012732</v>
      </c>
      <c r="AS2" s="238">
        <v>562565.81493407546</v>
      </c>
      <c r="AT2" s="238">
        <v>556752.72551598155</v>
      </c>
      <c r="AU2" s="238">
        <v>551911.1253218744</v>
      </c>
      <c r="AV2" s="238">
        <v>547878.57891752478</v>
      </c>
      <c r="AW2" s="238">
        <v>544149.84432939324</v>
      </c>
      <c r="AX2" s="238">
        <v>538969.45725848782</v>
      </c>
      <c r="AY2" s="238">
        <v>534980.65986467234</v>
      </c>
      <c r="AZ2" s="238">
        <v>530904.19400867517</v>
      </c>
      <c r="BA2" s="239">
        <v>525684.25273496448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712301.44811677083</v>
      </c>
      <c r="D21" s="416">
        <v>710481.39824000001</v>
      </c>
      <c r="E21" s="416">
        <v>705371.83516999998</v>
      </c>
      <c r="F21" s="416">
        <v>715643.63958999992</v>
      </c>
      <c r="G21" s="416">
        <v>731074.88130000001</v>
      </c>
      <c r="H21" s="416">
        <v>728885.51357080112</v>
      </c>
      <c r="I21" s="416">
        <v>727581.44839000003</v>
      </c>
      <c r="J21" s="416">
        <v>718881.06212999998</v>
      </c>
      <c r="K21" s="416">
        <v>717936.96889999998</v>
      </c>
      <c r="L21" s="416">
        <v>668778.04859000002</v>
      </c>
      <c r="M21" s="416">
        <v>661964.06071686652</v>
      </c>
      <c r="N21" s="416">
        <v>649294.91067928146</v>
      </c>
      <c r="O21" s="416">
        <v>645585.35292994429</v>
      </c>
      <c r="P21" s="416">
        <v>614619.66046552407</v>
      </c>
      <c r="Q21" s="416">
        <v>612959.23036263045</v>
      </c>
      <c r="R21" s="416">
        <v>642093.4442608183</v>
      </c>
      <c r="S21" s="416">
        <v>647480.90639907587</v>
      </c>
      <c r="T21" s="416">
        <v>650482.84930222447</v>
      </c>
      <c r="U21" s="416">
        <v>650846.09618733358</v>
      </c>
      <c r="V21" s="416">
        <v>652071.6792667954</v>
      </c>
      <c r="W21" s="416">
        <v>648379.33382457192</v>
      </c>
      <c r="X21" s="416">
        <v>647068.60376351979</v>
      </c>
      <c r="Y21" s="416">
        <v>643316.19702231069</v>
      </c>
      <c r="Z21" s="416">
        <v>638563.06754475331</v>
      </c>
      <c r="AA21" s="416">
        <v>632560.43571939436</v>
      </c>
      <c r="AB21" s="416">
        <v>627375.87715853134</v>
      </c>
      <c r="AC21" s="416">
        <v>624208.52054532431</v>
      </c>
      <c r="AD21" s="416">
        <v>619521.16293412843</v>
      </c>
      <c r="AE21" s="416">
        <v>617301.20441059198</v>
      </c>
      <c r="AF21" s="416">
        <v>614636.96759188839</v>
      </c>
      <c r="AG21" s="416">
        <v>610621.19493331632</v>
      </c>
      <c r="AH21" s="416">
        <v>608930.4246421312</v>
      </c>
      <c r="AI21" s="416">
        <v>606380.99274618772</v>
      </c>
      <c r="AJ21" s="416">
        <v>602925.35872134741</v>
      </c>
      <c r="AK21" s="416">
        <v>599482.95857758494</v>
      </c>
      <c r="AL21" s="416">
        <v>593322.83628583513</v>
      </c>
      <c r="AM21" s="416">
        <v>591369.201312694</v>
      </c>
      <c r="AN21" s="416">
        <v>586334.88576619839</v>
      </c>
      <c r="AO21" s="416">
        <v>582192.13822193979</v>
      </c>
      <c r="AP21" s="416">
        <v>577784.1481355289</v>
      </c>
      <c r="AQ21" s="416">
        <v>573146.84234268242</v>
      </c>
      <c r="AR21" s="416">
        <v>567042.5471012732</v>
      </c>
      <c r="AS21" s="416">
        <v>562565.81493407546</v>
      </c>
      <c r="AT21" s="416">
        <v>556752.72551598155</v>
      </c>
      <c r="AU21" s="416">
        <v>551911.1253218744</v>
      </c>
      <c r="AV21" s="416">
        <v>547878.57891752478</v>
      </c>
      <c r="AW21" s="416">
        <v>544149.84432939324</v>
      </c>
      <c r="AX21" s="416">
        <v>538969.45725848782</v>
      </c>
      <c r="AY21" s="416">
        <v>534980.65986467234</v>
      </c>
      <c r="AZ21" s="416">
        <v>530904.19400867517</v>
      </c>
      <c r="BA21" s="244">
        <v>525684.25273496448</v>
      </c>
    </row>
    <row r="22" spans="1:53" x14ac:dyDescent="0.25">
      <c r="A22" s="245" t="s">
        <v>191</v>
      </c>
      <c r="B22" s="246" t="s">
        <v>192</v>
      </c>
      <c r="C22" s="247">
        <v>712301.44811677083</v>
      </c>
      <c r="D22" s="248">
        <v>710481.39824000001</v>
      </c>
      <c r="E22" s="248">
        <v>705371.83516999998</v>
      </c>
      <c r="F22" s="248">
        <v>715643.63958999992</v>
      </c>
      <c r="G22" s="248">
        <v>731074.88130000001</v>
      </c>
      <c r="H22" s="248">
        <v>728885.51357080112</v>
      </c>
      <c r="I22" s="248">
        <v>727581.44839000003</v>
      </c>
      <c r="J22" s="248">
        <v>718881.06212999998</v>
      </c>
      <c r="K22" s="248">
        <v>717936.96889999998</v>
      </c>
      <c r="L22" s="248">
        <v>668778.04859000002</v>
      </c>
      <c r="M22" s="248">
        <v>661964.06071686652</v>
      </c>
      <c r="N22" s="248">
        <v>649294.91067928146</v>
      </c>
      <c r="O22" s="248">
        <v>645585.35292994429</v>
      </c>
      <c r="P22" s="248">
        <v>614619.66046552407</v>
      </c>
      <c r="Q22" s="248">
        <v>612959.23036263045</v>
      </c>
      <c r="R22" s="248">
        <v>642093.4442608183</v>
      </c>
      <c r="S22" s="248">
        <v>647480.90639907587</v>
      </c>
      <c r="T22" s="248">
        <v>650482.84930222447</v>
      </c>
      <c r="U22" s="248">
        <v>650846.09618733358</v>
      </c>
      <c r="V22" s="248">
        <v>652071.6792667954</v>
      </c>
      <c r="W22" s="248">
        <v>648379.33382457192</v>
      </c>
      <c r="X22" s="248">
        <v>647068.60376351979</v>
      </c>
      <c r="Y22" s="248">
        <v>643316.19702231069</v>
      </c>
      <c r="Z22" s="248">
        <v>638563.06754475331</v>
      </c>
      <c r="AA22" s="248">
        <v>632560.43571939436</v>
      </c>
      <c r="AB22" s="248">
        <v>627375.87715853134</v>
      </c>
      <c r="AC22" s="248">
        <v>624208.52054532431</v>
      </c>
      <c r="AD22" s="248">
        <v>619521.16293412843</v>
      </c>
      <c r="AE22" s="248">
        <v>617301.20441059198</v>
      </c>
      <c r="AF22" s="248">
        <v>614636.96759188839</v>
      </c>
      <c r="AG22" s="248">
        <v>610621.19493331632</v>
      </c>
      <c r="AH22" s="248">
        <v>608930.4246421312</v>
      </c>
      <c r="AI22" s="248">
        <v>606380.99274618772</v>
      </c>
      <c r="AJ22" s="248">
        <v>602925.35872134741</v>
      </c>
      <c r="AK22" s="248">
        <v>599482.95857758494</v>
      </c>
      <c r="AL22" s="248">
        <v>593322.83628583513</v>
      </c>
      <c r="AM22" s="248">
        <v>591369.201312694</v>
      </c>
      <c r="AN22" s="248">
        <v>586334.88576619839</v>
      </c>
      <c r="AO22" s="248">
        <v>582192.13822193979</v>
      </c>
      <c r="AP22" s="248">
        <v>577784.1481355289</v>
      </c>
      <c r="AQ22" s="248">
        <v>573146.84234268242</v>
      </c>
      <c r="AR22" s="248">
        <v>567042.5471012732</v>
      </c>
      <c r="AS22" s="248">
        <v>562565.81493407546</v>
      </c>
      <c r="AT22" s="248">
        <v>556752.72551598155</v>
      </c>
      <c r="AU22" s="248">
        <v>551911.1253218744</v>
      </c>
      <c r="AV22" s="248">
        <v>547878.57891752478</v>
      </c>
      <c r="AW22" s="248">
        <v>544149.84432939324</v>
      </c>
      <c r="AX22" s="248">
        <v>538969.45725848782</v>
      </c>
      <c r="AY22" s="248">
        <v>534980.65986467234</v>
      </c>
      <c r="AZ22" s="248">
        <v>530904.19400867517</v>
      </c>
      <c r="BA22" s="249">
        <v>525684.25273496448</v>
      </c>
    </row>
    <row r="23" spans="1:53" x14ac:dyDescent="0.25">
      <c r="A23" s="250" t="s">
        <v>193</v>
      </c>
      <c r="B23" s="251" t="s">
        <v>194</v>
      </c>
      <c r="C23" s="252">
        <v>662190.75172465551</v>
      </c>
      <c r="D23" s="253">
        <v>658142.94371999998</v>
      </c>
      <c r="E23" s="253">
        <v>647392.47489000007</v>
      </c>
      <c r="F23" s="253">
        <v>665893.7416699999</v>
      </c>
      <c r="G23" s="253">
        <v>682852.11252999993</v>
      </c>
      <c r="H23" s="253">
        <v>683410.40538357128</v>
      </c>
      <c r="I23" s="253">
        <v>671641.80058999988</v>
      </c>
      <c r="J23" s="253">
        <v>661931.36867</v>
      </c>
      <c r="K23" s="253">
        <v>664343.24349000002</v>
      </c>
      <c r="L23" s="253">
        <v>615241.35457999993</v>
      </c>
      <c r="M23" s="253">
        <v>611039.33097433078</v>
      </c>
      <c r="N23" s="253">
        <v>594382.23950495396</v>
      </c>
      <c r="O23" s="253">
        <v>594716.7835448347</v>
      </c>
      <c r="P23" s="253">
        <v>560706.08312855789</v>
      </c>
      <c r="Q23" s="253">
        <v>558638.24837648112</v>
      </c>
      <c r="R23" s="253">
        <v>589957.0880438718</v>
      </c>
      <c r="S23" s="253">
        <v>592953.54904680571</v>
      </c>
      <c r="T23" s="253">
        <v>594671.78611768794</v>
      </c>
      <c r="U23" s="253">
        <v>589294.77402070491</v>
      </c>
      <c r="V23" s="253">
        <v>590489.6517992774</v>
      </c>
      <c r="W23" s="253">
        <v>585020.28098429553</v>
      </c>
      <c r="X23" s="253">
        <v>585955.4932058648</v>
      </c>
      <c r="Y23" s="253">
        <v>581108.68509499577</v>
      </c>
      <c r="Z23" s="253">
        <v>575578.68443351937</v>
      </c>
      <c r="AA23" s="253">
        <v>568544.15285050124</v>
      </c>
      <c r="AB23" s="253">
        <v>559582.538350077</v>
      </c>
      <c r="AC23" s="253">
        <v>556215.96726106014</v>
      </c>
      <c r="AD23" s="253">
        <v>551342.52956518182</v>
      </c>
      <c r="AE23" s="253">
        <v>548585.23328621336</v>
      </c>
      <c r="AF23" s="253">
        <v>544119.31366914639</v>
      </c>
      <c r="AG23" s="253">
        <v>539940.23561132548</v>
      </c>
      <c r="AH23" s="253">
        <v>537676.60614412616</v>
      </c>
      <c r="AI23" s="253">
        <v>534509.69148229656</v>
      </c>
      <c r="AJ23" s="253">
        <v>530742.61228481506</v>
      </c>
      <c r="AK23" s="253">
        <v>526545.15791821596</v>
      </c>
      <c r="AL23" s="253">
        <v>515325.80685096158</v>
      </c>
      <c r="AM23" s="253">
        <v>514190.69858914579</v>
      </c>
      <c r="AN23" s="253">
        <v>505510.29766916885</v>
      </c>
      <c r="AO23" s="253">
        <v>499738.83003412839</v>
      </c>
      <c r="AP23" s="253">
        <v>494542.03880372125</v>
      </c>
      <c r="AQ23" s="253">
        <v>488299.58373257145</v>
      </c>
      <c r="AR23" s="253">
        <v>477935.21226456424</v>
      </c>
      <c r="AS23" s="253">
        <v>472365.09152029507</v>
      </c>
      <c r="AT23" s="253">
        <v>465454.23850995954</v>
      </c>
      <c r="AU23" s="253">
        <v>459558.00660710881</v>
      </c>
      <c r="AV23" s="253">
        <v>455176.20362241217</v>
      </c>
      <c r="AW23" s="253">
        <v>451167.31035909423</v>
      </c>
      <c r="AX23" s="253">
        <v>445433.00715524214</v>
      </c>
      <c r="AY23" s="253">
        <v>440948.87108038744</v>
      </c>
      <c r="AZ23" s="253">
        <v>436480.33254555851</v>
      </c>
      <c r="BA23" s="254">
        <v>430905.76114943367</v>
      </c>
    </row>
    <row r="24" spans="1:53" x14ac:dyDescent="0.25">
      <c r="A24" s="255" t="s">
        <v>195</v>
      </c>
      <c r="B24" s="256" t="s">
        <v>196</v>
      </c>
      <c r="C24" s="257">
        <v>656223.54730313399</v>
      </c>
      <c r="D24" s="258">
        <v>651662.14049000002</v>
      </c>
      <c r="E24" s="258">
        <v>639888.6746100001</v>
      </c>
      <c r="F24" s="258">
        <v>658024.55375000008</v>
      </c>
      <c r="G24" s="258">
        <v>675424.90527999995</v>
      </c>
      <c r="H24" s="258">
        <v>675822.96454562095</v>
      </c>
      <c r="I24" s="258">
        <v>661186.69778999989</v>
      </c>
      <c r="J24" s="258">
        <v>653308.94592999993</v>
      </c>
      <c r="K24" s="258">
        <v>657055.82381999982</v>
      </c>
      <c r="L24" s="258">
        <v>606747.64263999998</v>
      </c>
      <c r="M24" s="258">
        <v>603669.26217102422</v>
      </c>
      <c r="N24" s="258">
        <v>587664.00686937408</v>
      </c>
      <c r="O24" s="258">
        <v>588188.93217362557</v>
      </c>
      <c r="P24" s="258">
        <v>554085.9680196963</v>
      </c>
      <c r="Q24" s="258">
        <v>553404.94476569537</v>
      </c>
      <c r="R24" s="258">
        <v>583668.9459854106</v>
      </c>
      <c r="S24" s="258">
        <v>586567.46546038275</v>
      </c>
      <c r="T24" s="258">
        <v>588236.36283449084</v>
      </c>
      <c r="U24" s="258">
        <v>582809.96147181524</v>
      </c>
      <c r="V24" s="258">
        <v>583978.21880716574</v>
      </c>
      <c r="W24" s="258">
        <v>578501.60627784557</v>
      </c>
      <c r="X24" s="258">
        <v>579428.74439579039</v>
      </c>
      <c r="Y24" s="258">
        <v>574585.49773016782</v>
      </c>
      <c r="Z24" s="258">
        <v>569075.93483862199</v>
      </c>
      <c r="AA24" s="258">
        <v>562065.77882267802</v>
      </c>
      <c r="AB24" s="258">
        <v>553126.60359753645</v>
      </c>
      <c r="AC24" s="258">
        <v>549773.88102671038</v>
      </c>
      <c r="AD24" s="258">
        <v>544933.60015313001</v>
      </c>
      <c r="AE24" s="258">
        <v>542182.76532397477</v>
      </c>
      <c r="AF24" s="258">
        <v>537730.6607159503</v>
      </c>
      <c r="AG24" s="258">
        <v>533590.25559639384</v>
      </c>
      <c r="AH24" s="258">
        <v>531328.15723606804</v>
      </c>
      <c r="AI24" s="258">
        <v>528177.81763489614</v>
      </c>
      <c r="AJ24" s="258">
        <v>524430.66006739787</v>
      </c>
      <c r="AK24" s="258">
        <v>520242.21522275335</v>
      </c>
      <c r="AL24" s="258">
        <v>509048.80400462792</v>
      </c>
      <c r="AM24" s="258">
        <v>507912.43319663126</v>
      </c>
      <c r="AN24" s="258">
        <v>499263.29688035173</v>
      </c>
      <c r="AO24" s="258">
        <v>493521.76339892036</v>
      </c>
      <c r="AP24" s="258">
        <v>488354.77863143315</v>
      </c>
      <c r="AQ24" s="258">
        <v>482142.01564204652</v>
      </c>
      <c r="AR24" s="258">
        <v>471809.51331795438</v>
      </c>
      <c r="AS24" s="258">
        <v>466261.00668792671</v>
      </c>
      <c r="AT24" s="258">
        <v>459399.18210695661</v>
      </c>
      <c r="AU24" s="258">
        <v>453555.41074521991</v>
      </c>
      <c r="AV24" s="258">
        <v>449193.18263548089</v>
      </c>
      <c r="AW24" s="258">
        <v>445204.27987097891</v>
      </c>
      <c r="AX24" s="258">
        <v>439519.53327128565</v>
      </c>
      <c r="AY24" s="258">
        <v>435059.70681412646</v>
      </c>
      <c r="AZ24" s="258">
        <v>430626.3241853551</v>
      </c>
      <c r="BA24" s="259">
        <v>425109.86439220869</v>
      </c>
    </row>
    <row r="25" spans="1:53" x14ac:dyDescent="0.25">
      <c r="A25" s="255" t="s">
        <v>197</v>
      </c>
      <c r="B25" s="256" t="s">
        <v>198</v>
      </c>
      <c r="C25" s="257">
        <v>5967.2044215216247</v>
      </c>
      <c r="D25" s="258">
        <v>6480.8032299999986</v>
      </c>
      <c r="E25" s="258">
        <v>7503.8002799999995</v>
      </c>
      <c r="F25" s="258">
        <v>7869.1879199999985</v>
      </c>
      <c r="G25" s="258">
        <v>7427.2072499999986</v>
      </c>
      <c r="H25" s="258">
        <v>7587.4408379505412</v>
      </c>
      <c r="I25" s="258">
        <v>10455.102799999999</v>
      </c>
      <c r="J25" s="258">
        <v>8622.4227399999982</v>
      </c>
      <c r="K25" s="258">
        <v>7287.4196699999984</v>
      </c>
      <c r="L25" s="258">
        <v>8493.7119400000011</v>
      </c>
      <c r="M25" s="258">
        <v>7370.0688033065908</v>
      </c>
      <c r="N25" s="258">
        <v>6718.2326355801106</v>
      </c>
      <c r="O25" s="258">
        <v>6527.8513712090135</v>
      </c>
      <c r="P25" s="258">
        <v>6620.1151088614351</v>
      </c>
      <c r="Q25" s="258">
        <v>5233.3036107857979</v>
      </c>
      <c r="R25" s="258">
        <v>6288.1420584610987</v>
      </c>
      <c r="S25" s="258">
        <v>6386.0835864229775</v>
      </c>
      <c r="T25" s="258">
        <v>6435.4232831972431</v>
      </c>
      <c r="U25" s="258">
        <v>6484.8125488896703</v>
      </c>
      <c r="V25" s="258">
        <v>6511.4329921118297</v>
      </c>
      <c r="W25" s="258">
        <v>6518.6747064499505</v>
      </c>
      <c r="X25" s="258">
        <v>6526.7488100744777</v>
      </c>
      <c r="Y25" s="258">
        <v>6523.1873648280271</v>
      </c>
      <c r="Z25" s="258">
        <v>6502.7495948972228</v>
      </c>
      <c r="AA25" s="258">
        <v>6478.374027822978</v>
      </c>
      <c r="AB25" s="258">
        <v>6455.9347525405447</v>
      </c>
      <c r="AC25" s="258">
        <v>6442.0862343498275</v>
      </c>
      <c r="AD25" s="258">
        <v>6408.9294120519125</v>
      </c>
      <c r="AE25" s="258">
        <v>6402.4679622385511</v>
      </c>
      <c r="AF25" s="258">
        <v>6388.6529531960778</v>
      </c>
      <c r="AG25" s="258">
        <v>6349.9800149315697</v>
      </c>
      <c r="AH25" s="258">
        <v>6348.4489080579851</v>
      </c>
      <c r="AI25" s="258">
        <v>6331.8738474004658</v>
      </c>
      <c r="AJ25" s="258">
        <v>6311.9522174172835</v>
      </c>
      <c r="AK25" s="258">
        <v>6302.942695462445</v>
      </c>
      <c r="AL25" s="258">
        <v>6277.0028463336712</v>
      </c>
      <c r="AM25" s="258">
        <v>6278.2653925144914</v>
      </c>
      <c r="AN25" s="258">
        <v>6247.0007888170594</v>
      </c>
      <c r="AO25" s="258">
        <v>6217.0666352080207</v>
      </c>
      <c r="AP25" s="258">
        <v>6187.2601722882109</v>
      </c>
      <c r="AQ25" s="258">
        <v>6157.5680905247636</v>
      </c>
      <c r="AR25" s="258">
        <v>6125.6989466097975</v>
      </c>
      <c r="AS25" s="258">
        <v>6104.0848323684577</v>
      </c>
      <c r="AT25" s="258">
        <v>6055.0564030028154</v>
      </c>
      <c r="AU25" s="258">
        <v>6002.595861888929</v>
      </c>
      <c r="AV25" s="258">
        <v>5983.0209869312648</v>
      </c>
      <c r="AW25" s="258">
        <v>5963.0304881152178</v>
      </c>
      <c r="AX25" s="258">
        <v>5913.4738839566626</v>
      </c>
      <c r="AY25" s="258">
        <v>5889.1642662610093</v>
      </c>
      <c r="AZ25" s="258">
        <v>5854.0083602034319</v>
      </c>
      <c r="BA25" s="259">
        <v>5795.8967572249321</v>
      </c>
    </row>
    <row r="26" spans="1:53" x14ac:dyDescent="0.25">
      <c r="A26" s="250" t="s">
        <v>199</v>
      </c>
      <c r="B26" s="251" t="s">
        <v>200</v>
      </c>
      <c r="C26" s="252">
        <v>50110.696392115409</v>
      </c>
      <c r="D26" s="253">
        <v>52338.454519999999</v>
      </c>
      <c r="E26" s="253">
        <v>57979.360280000008</v>
      </c>
      <c r="F26" s="253">
        <v>49749.897920000003</v>
      </c>
      <c r="G26" s="253">
        <v>48222.768769999995</v>
      </c>
      <c r="H26" s="253">
        <v>45475.108187229744</v>
      </c>
      <c r="I26" s="253">
        <v>55939.647800000006</v>
      </c>
      <c r="J26" s="253">
        <v>56949.693459999973</v>
      </c>
      <c r="K26" s="253">
        <v>53593.725409999992</v>
      </c>
      <c r="L26" s="253">
        <v>53536.694009999999</v>
      </c>
      <c r="M26" s="253">
        <v>50924.72974253571</v>
      </c>
      <c r="N26" s="253">
        <v>54912.671174327435</v>
      </c>
      <c r="O26" s="253">
        <v>50868.569385109688</v>
      </c>
      <c r="P26" s="253">
        <v>53913.577336966337</v>
      </c>
      <c r="Q26" s="253">
        <v>54320.981986149447</v>
      </c>
      <c r="R26" s="253">
        <v>52136.356216946435</v>
      </c>
      <c r="S26" s="253">
        <v>54527.357352270148</v>
      </c>
      <c r="T26" s="253">
        <v>55811.063184536506</v>
      </c>
      <c r="U26" s="253">
        <v>61551.322166628473</v>
      </c>
      <c r="V26" s="253">
        <v>61582.027467517757</v>
      </c>
      <c r="W26" s="253">
        <v>63359.052840276367</v>
      </c>
      <c r="X26" s="253">
        <v>61113.110557654916</v>
      </c>
      <c r="Y26" s="253">
        <v>62207.511927314801</v>
      </c>
      <c r="Z26" s="253">
        <v>62984.383111233772</v>
      </c>
      <c r="AA26" s="253">
        <v>64016.28286889298</v>
      </c>
      <c r="AB26" s="253">
        <v>67793.338808454311</v>
      </c>
      <c r="AC26" s="253">
        <v>67992.553284264141</v>
      </c>
      <c r="AD26" s="253">
        <v>68178.633368946699</v>
      </c>
      <c r="AE26" s="253">
        <v>68715.971124378644</v>
      </c>
      <c r="AF26" s="253">
        <v>70517.653922741796</v>
      </c>
      <c r="AG26" s="253">
        <v>70680.959321990871</v>
      </c>
      <c r="AH26" s="253">
        <v>71253.81849800497</v>
      </c>
      <c r="AI26" s="253">
        <v>71871.301263891088</v>
      </c>
      <c r="AJ26" s="253">
        <v>72182.746436532456</v>
      </c>
      <c r="AK26" s="253">
        <v>72937.800659369183</v>
      </c>
      <c r="AL26" s="253">
        <v>77997.029434873621</v>
      </c>
      <c r="AM26" s="253">
        <v>77178.502723548023</v>
      </c>
      <c r="AN26" s="253">
        <v>80824.588097029482</v>
      </c>
      <c r="AO26" s="253">
        <v>82453.308187811359</v>
      </c>
      <c r="AP26" s="253">
        <v>83242.109331807631</v>
      </c>
      <c r="AQ26" s="253">
        <v>84847.25861011105</v>
      </c>
      <c r="AR26" s="253">
        <v>89107.334836708964</v>
      </c>
      <c r="AS26" s="253">
        <v>90200.723413780113</v>
      </c>
      <c r="AT26" s="253">
        <v>91298.487006022129</v>
      </c>
      <c r="AU26" s="253">
        <v>92353.118714765602</v>
      </c>
      <c r="AV26" s="253">
        <v>92702.375295112826</v>
      </c>
      <c r="AW26" s="253">
        <v>92982.533970298973</v>
      </c>
      <c r="AX26" s="253">
        <v>93536.450103245574</v>
      </c>
      <c r="AY26" s="253">
        <v>94031.788784284843</v>
      </c>
      <c r="AZ26" s="253">
        <v>94423.861463116555</v>
      </c>
      <c r="BA26" s="254">
        <v>94778.491585530777</v>
      </c>
    </row>
    <row r="27" spans="1:53" x14ac:dyDescent="0.25">
      <c r="A27" s="255" t="s">
        <v>201</v>
      </c>
      <c r="B27" s="256" t="s">
        <v>202</v>
      </c>
      <c r="C27" s="257">
        <v>47336.884565049259</v>
      </c>
      <c r="D27" s="258">
        <v>49534.462290000003</v>
      </c>
      <c r="E27" s="258">
        <v>53537.761879999984</v>
      </c>
      <c r="F27" s="258">
        <v>45112.397810000002</v>
      </c>
      <c r="G27" s="258">
        <v>44136.261359999997</v>
      </c>
      <c r="H27" s="258">
        <v>40276.484560114921</v>
      </c>
      <c r="I27" s="258">
        <v>50182.741099999992</v>
      </c>
      <c r="J27" s="258">
        <v>51446.692669999982</v>
      </c>
      <c r="K27" s="258">
        <v>48051.92469</v>
      </c>
      <c r="L27" s="258">
        <v>48538.204189999982</v>
      </c>
      <c r="M27" s="258">
        <v>46294.509481472473</v>
      </c>
      <c r="N27" s="258">
        <v>50752.884645577811</v>
      </c>
      <c r="O27" s="258">
        <v>46397.228391226738</v>
      </c>
      <c r="P27" s="258">
        <v>48682.543794924975</v>
      </c>
      <c r="Q27" s="258">
        <v>49477.499781650062</v>
      </c>
      <c r="R27" s="258">
        <v>47013.996978765033</v>
      </c>
      <c r="S27" s="258">
        <v>49314.053111568435</v>
      </c>
      <c r="T27" s="258">
        <v>50485.499762807027</v>
      </c>
      <c r="U27" s="258">
        <v>56170.317214227405</v>
      </c>
      <c r="V27" s="258">
        <v>56153.877144461141</v>
      </c>
      <c r="W27" s="258">
        <v>57915.283586980571</v>
      </c>
      <c r="X27" s="258">
        <v>55644.487254509302</v>
      </c>
      <c r="Y27" s="258">
        <v>56742.562341776524</v>
      </c>
      <c r="Z27" s="258">
        <v>57526.182802464718</v>
      </c>
      <c r="AA27" s="258">
        <v>58577.666466122006</v>
      </c>
      <c r="AB27" s="258">
        <v>62373.238081700736</v>
      </c>
      <c r="AC27" s="258">
        <v>62580.907240040367</v>
      </c>
      <c r="AD27" s="258">
        <v>62792.908785411011</v>
      </c>
      <c r="AE27" s="258">
        <v>63341.605729098796</v>
      </c>
      <c r="AF27" s="258">
        <v>65135.980121369146</v>
      </c>
      <c r="AG27" s="258">
        <v>65313.5848195258</v>
      </c>
      <c r="AH27" s="258">
        <v>65881.899079112118</v>
      </c>
      <c r="AI27" s="258">
        <v>66502.450048817613</v>
      </c>
      <c r="AJ27" s="258">
        <v>66823.405194409279</v>
      </c>
      <c r="AK27" s="258">
        <v>67587.005359229152</v>
      </c>
      <c r="AL27" s="258">
        <v>72673.05675149009</v>
      </c>
      <c r="AM27" s="258">
        <v>71853.998334509844</v>
      </c>
      <c r="AN27" s="258">
        <v>75525.262167714536</v>
      </c>
      <c r="AO27" s="258">
        <v>77177.063965240057</v>
      </c>
      <c r="AP27" s="258">
        <v>77989.271113341238</v>
      </c>
      <c r="AQ27" s="258">
        <v>79620.343640353836</v>
      </c>
      <c r="AR27" s="258">
        <v>83914.319320546216</v>
      </c>
      <c r="AS27" s="258">
        <v>85033.663923947097</v>
      </c>
      <c r="AT27" s="258">
        <v>86165.12648304223</v>
      </c>
      <c r="AU27" s="258">
        <v>87249.479524925686</v>
      </c>
      <c r="AV27" s="258">
        <v>87623.211994290716</v>
      </c>
      <c r="AW27" s="258">
        <v>87928.067548077102</v>
      </c>
      <c r="AX27" s="258">
        <v>88524.091014966209</v>
      </c>
      <c r="AY27" s="258">
        <v>89050.808914962719</v>
      </c>
      <c r="AZ27" s="258">
        <v>89472.758036729763</v>
      </c>
      <c r="BA27" s="259">
        <v>89869.862135816176</v>
      </c>
    </row>
    <row r="28" spans="1:53" x14ac:dyDescent="0.25">
      <c r="A28" s="255" t="s">
        <v>203</v>
      </c>
      <c r="B28" s="256" t="s">
        <v>204</v>
      </c>
      <c r="C28" s="257">
        <v>2226.4730851397153</v>
      </c>
      <c r="D28" s="258">
        <v>2261.2957099999999</v>
      </c>
      <c r="E28" s="258">
        <v>2553.1014399999999</v>
      </c>
      <c r="F28" s="258">
        <v>2817.2009199999998</v>
      </c>
      <c r="G28" s="258">
        <v>3427.4054799999994</v>
      </c>
      <c r="H28" s="258">
        <v>4221.2905844908792</v>
      </c>
      <c r="I28" s="258">
        <v>4566.6017000000002</v>
      </c>
      <c r="J28" s="258">
        <v>4643.5005499999997</v>
      </c>
      <c r="K28" s="258">
        <v>4841.5011900000009</v>
      </c>
      <c r="L28" s="258">
        <v>4335.0935899999995</v>
      </c>
      <c r="M28" s="258">
        <v>3843.1747729840349</v>
      </c>
      <c r="N28" s="258">
        <v>3395.2176883283414</v>
      </c>
      <c r="O28" s="258">
        <v>3304.6969702281526</v>
      </c>
      <c r="P28" s="258">
        <v>3861.7312527152135</v>
      </c>
      <c r="Q28" s="258">
        <v>3519.4411020244665</v>
      </c>
      <c r="R28" s="258">
        <v>3588.610457059126</v>
      </c>
      <c r="S28" s="258">
        <v>3640.8469669128312</v>
      </c>
      <c r="T28" s="258">
        <v>3672.6221478060634</v>
      </c>
      <c r="U28" s="258">
        <v>3712.5105125879363</v>
      </c>
      <c r="V28" s="258">
        <v>3747.4704395926519</v>
      </c>
      <c r="W28" s="258">
        <v>3758.6111898069189</v>
      </c>
      <c r="X28" s="258">
        <v>3776.5184127229354</v>
      </c>
      <c r="Y28" s="258">
        <v>3776.5240546294012</v>
      </c>
      <c r="Z28" s="258">
        <v>3778.4554125210325</v>
      </c>
      <c r="AA28" s="258">
        <v>3760.5538728551769</v>
      </c>
      <c r="AB28" s="258">
        <v>3746.0801276340494</v>
      </c>
      <c r="AC28" s="258">
        <v>3742.2687412158716</v>
      </c>
      <c r="AD28" s="258">
        <v>3721.2883152495124</v>
      </c>
      <c r="AE28" s="258">
        <v>3715.8179007397944</v>
      </c>
      <c r="AF28" s="258">
        <v>3718.8786019520371</v>
      </c>
      <c r="AG28" s="258">
        <v>3703.9158874080399</v>
      </c>
      <c r="AH28" s="258">
        <v>3715.8833825576598</v>
      </c>
      <c r="AI28" s="258">
        <v>3714.472329556605</v>
      </c>
      <c r="AJ28" s="258">
        <v>3712.9594961306652</v>
      </c>
      <c r="AK28" s="258">
        <v>3708.032145496898</v>
      </c>
      <c r="AL28" s="258">
        <v>3687.0992361759754</v>
      </c>
      <c r="AM28" s="258">
        <v>3691.6604559406242</v>
      </c>
      <c r="AN28" s="258">
        <v>3674.3562878370581</v>
      </c>
      <c r="AO28" s="258">
        <v>3661.9315669563034</v>
      </c>
      <c r="AP28" s="258">
        <v>3649.3028801455562</v>
      </c>
      <c r="AQ28" s="258">
        <v>3636.50883864447</v>
      </c>
      <c r="AR28" s="258">
        <v>3615.9727046778489</v>
      </c>
      <c r="AS28" s="258">
        <v>3604.6786224319358</v>
      </c>
      <c r="AT28" s="258">
        <v>3585.654362618975</v>
      </c>
      <c r="AU28" s="258">
        <v>3570.6797694788906</v>
      </c>
      <c r="AV28" s="258">
        <v>3560.1806539652521</v>
      </c>
      <c r="AW28" s="258">
        <v>3550.2463416913015</v>
      </c>
      <c r="AX28" s="258">
        <v>3525.769526233375</v>
      </c>
      <c r="AY28" s="258">
        <v>3512.4901662788861</v>
      </c>
      <c r="AZ28" s="258">
        <v>3498.8916115675192</v>
      </c>
      <c r="BA28" s="259">
        <v>3473.9348429253232</v>
      </c>
    </row>
    <row r="29" spans="1:53" x14ac:dyDescent="0.25">
      <c r="A29" s="255" t="s">
        <v>205</v>
      </c>
      <c r="B29" s="256" t="s">
        <v>206</v>
      </c>
      <c r="C29" s="257">
        <v>547.33874192644248</v>
      </c>
      <c r="D29" s="258">
        <v>542.69651999999996</v>
      </c>
      <c r="E29" s="258">
        <v>1888.4969599999997</v>
      </c>
      <c r="F29" s="258">
        <v>1820.29919</v>
      </c>
      <c r="G29" s="258">
        <v>659.10192999999992</v>
      </c>
      <c r="H29" s="258">
        <v>977.33304262394665</v>
      </c>
      <c r="I29" s="258">
        <v>1190.3050000000003</v>
      </c>
      <c r="J29" s="258">
        <v>859.50023999999996</v>
      </c>
      <c r="K29" s="258">
        <v>700.29953</v>
      </c>
      <c r="L29" s="258">
        <v>663.39622999999995</v>
      </c>
      <c r="M29" s="258">
        <v>787.04548807919264</v>
      </c>
      <c r="N29" s="258">
        <v>764.56884042129343</v>
      </c>
      <c r="O29" s="258">
        <v>1166.6440236547887</v>
      </c>
      <c r="P29" s="258">
        <v>1369.3022893261407</v>
      </c>
      <c r="Q29" s="258">
        <v>1324.0411024749401</v>
      </c>
      <c r="R29" s="258">
        <v>1533.7487811222682</v>
      </c>
      <c r="S29" s="258">
        <v>1572.4572737888604</v>
      </c>
      <c r="T29" s="258">
        <v>1652.9412739234022</v>
      </c>
      <c r="U29" s="258">
        <v>1668.4944398131499</v>
      </c>
      <c r="V29" s="258">
        <v>1680.6798834639801</v>
      </c>
      <c r="W29" s="258">
        <v>1685.1580634888589</v>
      </c>
      <c r="X29" s="258">
        <v>1692.1048904227</v>
      </c>
      <c r="Y29" s="258">
        <v>1688.4255309088544</v>
      </c>
      <c r="Z29" s="258">
        <v>1679.7448962480162</v>
      </c>
      <c r="AA29" s="258">
        <v>1678.062529915818</v>
      </c>
      <c r="AB29" s="258">
        <v>1674.0205991195635</v>
      </c>
      <c r="AC29" s="258">
        <v>1669.3773030078921</v>
      </c>
      <c r="AD29" s="258">
        <v>1664.4362682861815</v>
      </c>
      <c r="AE29" s="258">
        <v>1658.5474945400658</v>
      </c>
      <c r="AF29" s="258">
        <v>1662.7951994206505</v>
      </c>
      <c r="AG29" s="258">
        <v>1663.4586150570153</v>
      </c>
      <c r="AH29" s="258">
        <v>1656.0360363352152</v>
      </c>
      <c r="AI29" s="258">
        <v>1654.3788855168852</v>
      </c>
      <c r="AJ29" s="258">
        <v>1646.3817459925037</v>
      </c>
      <c r="AK29" s="258">
        <v>1642.7631546431562</v>
      </c>
      <c r="AL29" s="258">
        <v>1636.8734472075587</v>
      </c>
      <c r="AM29" s="258">
        <v>1632.8439330975596</v>
      </c>
      <c r="AN29" s="258">
        <v>1624.9696414778987</v>
      </c>
      <c r="AO29" s="258">
        <v>1614.3126556149809</v>
      </c>
      <c r="AP29" s="258">
        <v>1603.535338320826</v>
      </c>
      <c r="AQ29" s="258">
        <v>1590.4061311127584</v>
      </c>
      <c r="AR29" s="258">
        <v>1577.0428114849165</v>
      </c>
      <c r="AS29" s="258">
        <v>1562.3808674011011</v>
      </c>
      <c r="AT29" s="258">
        <v>1547.7061603609588</v>
      </c>
      <c r="AU29" s="258">
        <v>1532.9594203610663</v>
      </c>
      <c r="AV29" s="258">
        <v>1518.9826468568197</v>
      </c>
      <c r="AW29" s="258">
        <v>1504.2200805305631</v>
      </c>
      <c r="AX29" s="258">
        <v>1486.5895620459705</v>
      </c>
      <c r="AY29" s="258">
        <v>1468.489703043241</v>
      </c>
      <c r="AZ29" s="258">
        <v>1452.2118148192653</v>
      </c>
      <c r="BA29" s="259">
        <v>1434.6946067892663</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I16"/>
  <sheetViews>
    <sheetView workbookViewId="0"/>
  </sheetViews>
  <sheetFormatPr defaultColWidth="10.6328125" defaultRowHeight="14.5" x14ac:dyDescent="0.35"/>
  <cols>
    <col min="1" max="1" width="46.08984375" bestFit="1" customWidth="1"/>
    <col min="2" max="35" width="13.81640625" bestFit="1" customWidth="1"/>
  </cols>
  <sheetData>
    <row r="1" spans="1:35" s="271" customFormat="1" x14ac:dyDescent="0.35">
      <c r="A1" s="271" t="s">
        <v>488</v>
      </c>
    </row>
    <row r="2" spans="1:35" s="271" customFormat="1" x14ac:dyDescent="0.35">
      <c r="A2" s="271" t="s">
        <v>489</v>
      </c>
    </row>
    <row r="3" spans="1:35" s="271" customFormat="1" x14ac:dyDescent="0.35"/>
    <row r="4" spans="1:35" s="271" customFormat="1" x14ac:dyDescent="0.35">
      <c r="A4" s="273" t="s">
        <v>490</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3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3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3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35">
      <c r="A11" s="276" t="s">
        <v>483</v>
      </c>
    </row>
    <row r="12" spans="1:35" s="271"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35">
      <c r="A16" t="s">
        <v>97</v>
      </c>
      <c r="B16" s="122">
        <f>85.9845/1000</f>
        <v>8.5984499999999991E-2</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AJ70"/>
  <sheetViews>
    <sheetView zoomScale="85" zoomScaleNormal="85" workbookViewId="0"/>
  </sheetViews>
  <sheetFormatPr defaultRowHeight="14.5" x14ac:dyDescent="0.35"/>
  <cols>
    <col min="2" max="2" width="31.36328125" customWidth="1"/>
    <col min="3" max="3" width="30.1796875" customWidth="1"/>
    <col min="4" max="4" width="11.81640625" bestFit="1" customWidth="1"/>
    <col min="7" max="7" width="13.7265625" style="345" bestFit="1" customWidth="1"/>
  </cols>
  <sheetData>
    <row r="1" spans="1:36" x14ac:dyDescent="0.35">
      <c r="A1" s="346"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442</v>
      </c>
    </row>
    <row r="7" spans="1:36"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1045</v>
      </c>
      <c r="B8" t="s">
        <v>430</v>
      </c>
      <c r="C8" s="424" t="str" cm="1">
        <f t="array" ref="C8">INDEX('Fuel Mapping'!$F$4:$F$66,MATCH('Eurostat Coal Mining Data'!B8,'Fuel Mapping'!$E$4:$E$70,0),0)</f>
        <v>Bioenergy</v>
      </c>
      <c r="D8" s="440"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35">
      <c r="A9" s="345" t="s">
        <v>1045</v>
      </c>
      <c r="B9" t="s">
        <v>428</v>
      </c>
      <c r="C9" s="424" t="str" cm="1">
        <f t="array" ref="C9">INDEX('Fuel Mapping'!$F$4:$F$66,MATCH('Eurostat Coal Mining Data'!B9,'Fuel Mapping'!$E$4:$E$70,0),0)</f>
        <v>Solid fossil fuels</v>
      </c>
      <c r="D9" s="440"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35">
      <c r="A10" s="345" t="s">
        <v>1045</v>
      </c>
      <c r="B10" t="s">
        <v>427</v>
      </c>
      <c r="C10" s="424" t="str" cm="1">
        <f t="array" ref="C10">INDEX('Fuel Mapping'!$F$4:$F$66,MATCH('Eurostat Coal Mining Data'!B10,'Fuel Mapping'!$E$4:$E$70,0),0)</f>
        <v>Anthracite</v>
      </c>
      <c r="D10" s="440"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35">
      <c r="A11" s="345" t="s">
        <v>1045</v>
      </c>
      <c r="B11" t="s">
        <v>426</v>
      </c>
      <c r="C11" s="424" t="str" cm="1">
        <f t="array" ref="C11">INDEX('Fuel Mapping'!$F$4:$F$66,MATCH('Eurostat Coal Mining Data'!B11,'Fuel Mapping'!$E$4:$E$70,0),0)</f>
        <v>Coking coal</v>
      </c>
      <c r="D11" s="440"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35">
      <c r="A12" s="345" t="s">
        <v>1045</v>
      </c>
      <c r="B12" t="s">
        <v>424</v>
      </c>
      <c r="C12" s="424" t="str" cm="1">
        <f t="array" ref="C12">INDEX('Fuel Mapping'!$F$4:$F$66,MATCH('Eurostat Coal Mining Data'!B12,'Fuel Mapping'!$E$4:$E$70,0),0)</f>
        <v>Other bituminous coal</v>
      </c>
      <c r="D12" s="440"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35">
      <c r="A13" s="345" t="s">
        <v>1045</v>
      </c>
      <c r="B13" t="s">
        <v>422</v>
      </c>
      <c r="C13" s="424" t="str" cm="1">
        <f t="array" ref="C13">INDEX('Fuel Mapping'!$F$4:$F$66,MATCH('Eurostat Coal Mining Data'!B13,'Fuel Mapping'!$E$4:$E$70,0),0)</f>
        <v>Sub-bituminous coal</v>
      </c>
      <c r="D13" s="440"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35">
      <c r="A14" s="345" t="s">
        <v>1045</v>
      </c>
      <c r="B14" t="s">
        <v>420</v>
      </c>
      <c r="C14" s="424" t="str" cm="1">
        <f t="array" ref="C14">INDEX('Fuel Mapping'!$F$4:$F$66,MATCH('Eurostat Coal Mining Data'!B14,'Fuel Mapping'!$E$4:$E$70,0),0)</f>
        <v>Lignite</v>
      </c>
      <c r="D14" s="440"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35">
      <c r="A15" s="345" t="s">
        <v>1045</v>
      </c>
      <c r="B15" t="s">
        <v>418</v>
      </c>
      <c r="C15" s="424" t="str" cm="1">
        <f t="array" ref="C15">INDEX('Fuel Mapping'!$F$4:$F$66,MATCH('Eurostat Coal Mining Data'!B15,'Fuel Mapping'!$E$4:$E$70,0),0)</f>
        <v>Coke oven coke</v>
      </c>
      <c r="D15" s="440"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35">
      <c r="A16" s="345" t="s">
        <v>1045</v>
      </c>
      <c r="B16" t="s">
        <v>416</v>
      </c>
      <c r="C16" s="424" t="str" cm="1">
        <f t="array" ref="C16">INDEX('Fuel Mapping'!$F$4:$F$66,MATCH('Eurostat Coal Mining Data'!B16,'Fuel Mapping'!$E$4:$E$70,0),0)</f>
        <v>Gas coke</v>
      </c>
      <c r="D16" s="440"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1045</v>
      </c>
      <c r="B17" t="s">
        <v>414</v>
      </c>
      <c r="C17" s="424" t="str" cm="1">
        <f t="array" ref="C17">INDEX('Fuel Mapping'!$F$4:$F$66,MATCH('Eurostat Coal Mining Data'!B17,'Fuel Mapping'!$E$4:$E$70,0),0)</f>
        <v>Patent fuel</v>
      </c>
      <c r="D17" s="440"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35">
      <c r="A18" s="345" t="s">
        <v>1045</v>
      </c>
      <c r="B18" t="s">
        <v>412</v>
      </c>
      <c r="C18" s="424" t="str" cm="1">
        <f t="array" ref="C18">INDEX('Fuel Mapping'!$F$4:$F$66,MATCH('Eurostat Coal Mining Data'!B18,'Fuel Mapping'!$E$4:$E$70,0),0)</f>
        <v>Brown coal briquettes</v>
      </c>
      <c r="D18" s="440"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35">
      <c r="A19" s="345" t="s">
        <v>1045</v>
      </c>
      <c r="B19" t="s">
        <v>410</v>
      </c>
      <c r="C19" s="424" t="str" cm="1">
        <f t="array" ref="C19">INDEX('Fuel Mapping'!$F$4:$F$66,MATCH('Eurostat Coal Mining Data'!B19,'Fuel Mapping'!$E$4:$E$70,0),0)</f>
        <v>Coal tar</v>
      </c>
      <c r="D19" s="440"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35">
      <c r="A20" s="345" t="s">
        <v>1045</v>
      </c>
      <c r="B20" t="s">
        <v>408</v>
      </c>
      <c r="C20" s="424" t="str" cm="1">
        <f t="array" ref="C20">INDEX('Fuel Mapping'!$F$4:$F$66,MATCH('Eurostat Coal Mining Data'!B20,'Fuel Mapping'!$E$4:$E$70,0),0)</f>
        <v>Coke oven gas</v>
      </c>
      <c r="D20" s="440"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35">
      <c r="A21" s="345" t="s">
        <v>1045</v>
      </c>
      <c r="B21" t="s">
        <v>406</v>
      </c>
      <c r="C21" s="424" t="str" cm="1">
        <f t="array" ref="C21">INDEX('Fuel Mapping'!$F$4:$F$66,MATCH('Eurostat Coal Mining Data'!B21,'Fuel Mapping'!$E$4:$E$70,0),0)</f>
        <v>Manufactured gases</v>
      </c>
      <c r="D21" s="440"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35">
      <c r="A22" s="345" t="s">
        <v>1045</v>
      </c>
      <c r="B22" t="s">
        <v>404</v>
      </c>
      <c r="C22" s="424" t="str" cm="1">
        <f t="array" ref="C22">INDEX('Fuel Mapping'!$F$4:$F$66,MATCH('Eurostat Coal Mining Data'!B22,'Fuel Mapping'!$E$4:$E$70,0),0)</f>
        <v>Gas works gas</v>
      </c>
      <c r="D22" s="440"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35">
      <c r="A23" s="345" t="s">
        <v>1045</v>
      </c>
      <c r="B23" t="s">
        <v>402</v>
      </c>
      <c r="C23" s="424" t="str" cm="1">
        <f t="array" ref="C23">INDEX('Fuel Mapping'!$F$4:$F$66,MATCH('Eurostat Coal Mining Data'!B23,'Fuel Mapping'!$E$4:$E$70,0),0)</f>
        <v>Blast furnace gas</v>
      </c>
      <c r="D23" s="440"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1045</v>
      </c>
      <c r="B24" t="s">
        <v>400</v>
      </c>
      <c r="C24" s="424" t="str" cm="1">
        <f t="array" ref="C24">INDEX('Fuel Mapping'!$F$4:$F$66,MATCH('Eurostat Coal Mining Data'!B24,'Fuel Mapping'!$E$4:$E$70,0),0)</f>
        <v>Other recovered gases</v>
      </c>
      <c r="D24" s="440"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35">
      <c r="A25" s="345" t="s">
        <v>1045</v>
      </c>
      <c r="B25" t="s">
        <v>399</v>
      </c>
      <c r="C25" s="424" t="str" cm="1">
        <f t="array" ref="C25">INDEX('Fuel Mapping'!$F$4:$F$66,MATCH('Eurostat Coal Mining Data'!B25,'Fuel Mapping'!$E$4:$E$70,0),0)</f>
        <v>Electricity</v>
      </c>
      <c r="D25" s="440"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35">
      <c r="A26" s="345" t="s">
        <v>1045</v>
      </c>
      <c r="B26" t="s">
        <v>573</v>
      </c>
      <c r="C26" s="424" cm="1">
        <f t="array" ref="C26">INDEX('Fuel Mapping'!$F$4:$F$66,MATCH('Eurostat Coal Mining Data'!B26,'Fuel Mapping'!$E$4:$E$70,0),0)</f>
        <v>0</v>
      </c>
      <c r="D26" s="440"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35">
      <c r="A27" s="345" t="s">
        <v>1045</v>
      </c>
      <c r="B27" t="s">
        <v>396</v>
      </c>
      <c r="C27" s="424" t="str" cm="1">
        <f t="array" ref="C27">INDEX('Fuel Mapping'!$F$4:$F$66,MATCH('Eurostat Coal Mining Data'!B27,'Fuel Mapping'!$E$4:$E$70,0),0)</f>
        <v>Natural gas</v>
      </c>
      <c r="D27" s="440"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35">
      <c r="A28" s="345" t="s">
        <v>1045</v>
      </c>
      <c r="B28" t="s">
        <v>395</v>
      </c>
      <c r="C28" s="424" t="str" cm="1">
        <f t="array" ref="C28">INDEX('Fuel Mapping'!$F$4:$F$66,MATCH('Eurostat Coal Mining Data'!B28,'Fuel Mapping'!$E$4:$E$70,0),0)</f>
        <v>Heat</v>
      </c>
      <c r="D28" s="440"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35">
      <c r="A29" s="345" t="s">
        <v>1045</v>
      </c>
      <c r="B29" t="s">
        <v>394</v>
      </c>
      <c r="C29" s="424" t="str" cm="1">
        <f t="array" ref="C29">INDEX('Fuel Mapping'!$F$4:$F$66,MATCH('Eurostat Coal Mining Data'!B29,'Fuel Mapping'!$E$4:$E$70,0),0)</f>
        <v>Oil and petroleum products (excluding biofuel portion)</v>
      </c>
      <c r="D29" s="440"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35">
      <c r="A30" s="345" t="s">
        <v>1045</v>
      </c>
      <c r="B30" t="s">
        <v>392</v>
      </c>
      <c r="C30" s="424" t="str" cm="1">
        <f t="array" ref="C30">INDEX('Fuel Mapping'!$F$4:$F$66,MATCH('Eurostat Coal Mining Data'!B30,'Fuel Mapping'!$E$4:$E$70,0),0)</f>
        <v>Crude oil</v>
      </c>
      <c r="D30" s="440"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1045</v>
      </c>
      <c r="B31" t="s">
        <v>390</v>
      </c>
      <c r="C31" s="424" t="str" cm="1">
        <f t="array" ref="C31">INDEX('Fuel Mapping'!$F$4:$F$66,MATCH('Eurostat Coal Mining Data'!B31,'Fuel Mapping'!$E$4:$E$70,0),0)</f>
        <v>Natural gas liquids</v>
      </c>
      <c r="D31" s="440"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1045</v>
      </c>
      <c r="B32" t="s">
        <v>388</v>
      </c>
      <c r="C32" s="424" t="str" cm="1">
        <f t="array" ref="C32">INDEX('Fuel Mapping'!$F$4:$F$66,MATCH('Eurostat Coal Mining Data'!B32,'Fuel Mapping'!$E$4:$E$70,0),0)</f>
        <v>Refinery gas</v>
      </c>
      <c r="D32" s="440"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35">
      <c r="A33" s="345" t="s">
        <v>1045</v>
      </c>
      <c r="B33" t="s">
        <v>386</v>
      </c>
      <c r="C33" s="424" t="str" cm="1">
        <f t="array" ref="C33">INDEX('Fuel Mapping'!$F$4:$F$66,MATCH('Eurostat Coal Mining Data'!B33,'Fuel Mapping'!$E$4:$E$70,0),0)</f>
        <v>Ethane</v>
      </c>
      <c r="D33" s="440"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1045</v>
      </c>
      <c r="B34" t="s">
        <v>385</v>
      </c>
      <c r="C34" s="424" t="str" cm="1">
        <f t="array" ref="C34">INDEX('Fuel Mapping'!$F$4:$F$66,MATCH('Eurostat Coal Mining Data'!B34,'Fuel Mapping'!$E$4:$E$70,0),0)</f>
        <v>Liquefied petroleum gases</v>
      </c>
      <c r="D34" s="440"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35">
      <c r="A35" s="345" t="s">
        <v>1045</v>
      </c>
      <c r="B35" t="s">
        <v>383</v>
      </c>
      <c r="C35" s="424" t="str" cm="1">
        <f t="array" ref="C35">INDEX('Fuel Mapping'!$F$4:$F$66,MATCH('Eurostat Coal Mining Data'!B35,'Fuel Mapping'!$E$4:$E$70,0),0)</f>
        <v>Naphtha</v>
      </c>
      <c r="D35" s="440"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1045</v>
      </c>
      <c r="B36" t="s">
        <v>382</v>
      </c>
      <c r="C36" s="424" t="str" cm="1">
        <f t="array" ref="C36">INDEX('Fuel Mapping'!$F$4:$F$66,MATCH('Eurostat Coal Mining Data'!B36,'Fuel Mapping'!$E$4:$E$70,0),0)</f>
        <v>Aviation gasoline</v>
      </c>
      <c r="D36" s="440"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1045</v>
      </c>
      <c r="B37" t="s">
        <v>380</v>
      </c>
      <c r="C37" s="424" t="str" cm="1">
        <f t="array" ref="C37">INDEX('Fuel Mapping'!$F$4:$F$66,MATCH('Eurostat Coal Mining Data'!B37,'Fuel Mapping'!$E$4:$E$70,0),0)</f>
        <v>Motor gasoline (excluding biofuel portion)</v>
      </c>
      <c r="D37" s="440"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35">
      <c r="A38" s="345" t="s">
        <v>1045</v>
      </c>
      <c r="B38" t="s">
        <v>378</v>
      </c>
      <c r="C38" s="424" t="str" cm="1">
        <f t="array" ref="C38">INDEX('Fuel Mapping'!$F$4:$F$66,MATCH('Eurostat Coal Mining Data'!B38,'Fuel Mapping'!$E$4:$E$70,0),0)</f>
        <v>Gasoline-type jet fuel</v>
      </c>
      <c r="D38" s="440"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35">
      <c r="A39" s="345" t="s">
        <v>1045</v>
      </c>
      <c r="B39" t="s">
        <v>376</v>
      </c>
      <c r="C39" s="424" t="str" cm="1">
        <f t="array" ref="C39">INDEX('Fuel Mapping'!$F$4:$F$66,MATCH('Eurostat Coal Mining Data'!B39,'Fuel Mapping'!$E$4:$E$70,0),0)</f>
        <v>Kerosene-type jet fuel (excluding biofuel portion)</v>
      </c>
      <c r="D39" s="440"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35">
      <c r="A40" s="345" t="s">
        <v>1045</v>
      </c>
      <c r="B40" t="s">
        <v>374</v>
      </c>
      <c r="C40" s="424" t="str" cm="1">
        <f t="array" ref="C40">INDEX('Fuel Mapping'!$F$4:$F$66,MATCH('Eurostat Coal Mining Data'!B40,'Fuel Mapping'!$E$4:$E$70,0),0)</f>
        <v>Other kerosene</v>
      </c>
      <c r="D40" s="440"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35">
      <c r="A41" s="345" t="s">
        <v>1045</v>
      </c>
      <c r="B41" t="s">
        <v>372</v>
      </c>
      <c r="C41" s="424" t="str" cm="1">
        <f t="array" ref="C41">INDEX('Fuel Mapping'!$F$4:$F$66,MATCH('Eurostat Coal Mining Data'!B41,'Fuel Mapping'!$E$4:$E$70,0),0)</f>
        <v>Gas oil and diesel oil (excluding biofuel portion)</v>
      </c>
      <c r="D41" s="440"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35">
      <c r="A42" s="345" t="s">
        <v>1045</v>
      </c>
      <c r="B42" t="s">
        <v>370</v>
      </c>
      <c r="C42" s="424" t="str" cm="1">
        <f t="array" ref="C42">INDEX('Fuel Mapping'!$F$4:$F$66,MATCH('Eurostat Coal Mining Data'!B42,'Fuel Mapping'!$E$4:$E$70,0),0)</f>
        <v>Fuel oil</v>
      </c>
      <c r="D42" s="440"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35">
      <c r="A43" s="345" t="s">
        <v>1045</v>
      </c>
      <c r="B43" t="s">
        <v>368</v>
      </c>
      <c r="C43" s="424" t="str" cm="1">
        <f t="array" ref="C43">INDEX('Fuel Mapping'!$F$4:$F$66,MATCH('Eurostat Coal Mining Data'!B43,'Fuel Mapping'!$E$4:$E$70,0),0)</f>
        <v>White spirit and special boiling point industrial spirits</v>
      </c>
      <c r="D43" s="440"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35">
      <c r="A44" s="345" t="s">
        <v>1045</v>
      </c>
      <c r="B44" t="s">
        <v>366</v>
      </c>
      <c r="C44" s="424" t="str" cm="1">
        <f t="array" ref="C44">INDEX('Fuel Mapping'!$F$4:$F$66,MATCH('Eurostat Coal Mining Data'!B44,'Fuel Mapping'!$E$4:$E$70,0),0)</f>
        <v>Lubricants</v>
      </c>
      <c r="D44" s="440"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35">
      <c r="A45" s="345" t="s">
        <v>1045</v>
      </c>
      <c r="B45" t="s">
        <v>365</v>
      </c>
      <c r="C45" s="424" t="str" cm="1">
        <f t="array" ref="C45">INDEX('Fuel Mapping'!$F$4:$F$66,MATCH('Eurostat Coal Mining Data'!B45,'Fuel Mapping'!$E$4:$E$70,0),0)</f>
        <v>Paraffin waxes</v>
      </c>
      <c r="D45" s="440"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35">
      <c r="A46" s="345" t="s">
        <v>1045</v>
      </c>
      <c r="B46" t="s">
        <v>363</v>
      </c>
      <c r="C46" s="424" t="str" cm="1">
        <f t="array" ref="C46">INDEX('Fuel Mapping'!$F$4:$F$66,MATCH('Eurostat Coal Mining Data'!B46,'Fuel Mapping'!$E$4:$E$70,0),0)</f>
        <v>Petroleum coke</v>
      </c>
      <c r="D46" s="440"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35">
      <c r="A47" s="345" t="s">
        <v>1045</v>
      </c>
      <c r="B47" t="s">
        <v>361</v>
      </c>
      <c r="C47" s="424" t="str" cm="1">
        <f t="array" ref="C47">INDEX('Fuel Mapping'!$F$4:$F$66,MATCH('Eurostat Coal Mining Data'!B47,'Fuel Mapping'!$E$4:$E$70,0),0)</f>
        <v>Bitumen</v>
      </c>
      <c r="D47" s="440"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35">
      <c r="A48" s="345" t="s">
        <v>1045</v>
      </c>
      <c r="B48" t="s">
        <v>360</v>
      </c>
      <c r="C48" s="424" t="str" cm="1">
        <f t="array" ref="C48">INDEX('Fuel Mapping'!$F$4:$F$66,MATCH('Eurostat Coal Mining Data'!B48,'Fuel Mapping'!$E$4:$E$70,0),0)</f>
        <v>Other oil products n.e.c.</v>
      </c>
      <c r="D48" s="440"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35">
      <c r="A49" s="345" t="s">
        <v>1045</v>
      </c>
      <c r="B49" t="s">
        <v>358</v>
      </c>
      <c r="C49" s="424" t="str" cm="1">
        <f t="array" ref="C49">INDEX('Fuel Mapping'!$F$4:$F$66,MATCH('Eurostat Coal Mining Data'!B49,'Fuel Mapping'!$E$4:$E$70,0),0)</f>
        <v>Peat and peat products</v>
      </c>
      <c r="D49" s="440"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35">
      <c r="A50" s="345" t="s">
        <v>1045</v>
      </c>
      <c r="B50" t="s">
        <v>356</v>
      </c>
      <c r="C50" s="424" t="str" cm="1">
        <f t="array" ref="C50">INDEX('Fuel Mapping'!$F$4:$F$66,MATCH('Eurostat Coal Mining Data'!B50,'Fuel Mapping'!$E$4:$E$70,0),0)</f>
        <v>Peat</v>
      </c>
      <c r="D50" s="440"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35">
      <c r="A51" s="345" t="s">
        <v>1045</v>
      </c>
      <c r="B51" t="s">
        <v>355</v>
      </c>
      <c r="C51" s="424" t="str" cm="1">
        <f t="array" ref="C51">INDEX('Fuel Mapping'!$F$4:$F$66,MATCH('Eurostat Coal Mining Data'!B51,'Fuel Mapping'!$E$4:$E$70,0),0)</f>
        <v>Peat products</v>
      </c>
      <c r="D51" s="440"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35">
      <c r="A52" s="345" t="s">
        <v>1045</v>
      </c>
      <c r="B52" t="s">
        <v>353</v>
      </c>
      <c r="C52" s="424" t="str" cm="1">
        <f t="array" ref="C52">INDEX('Fuel Mapping'!$F$4:$F$66,MATCH('Eurostat Coal Mining Data'!B52,'Fuel Mapping'!$E$4:$E$70,0),0)</f>
        <v>Primary solid biofuels</v>
      </c>
      <c r="D52" s="440"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35">
      <c r="A53" s="345" t="s">
        <v>1045</v>
      </c>
      <c r="B53" t="s">
        <v>351</v>
      </c>
      <c r="C53" s="424" t="str" cm="1">
        <f t="array" ref="C53">INDEX('Fuel Mapping'!$F$4:$F$66,MATCH('Eurostat Coal Mining Data'!B53,'Fuel Mapping'!$E$4:$E$70,0),0)</f>
        <v>Charcoal</v>
      </c>
      <c r="D53" s="440"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35">
      <c r="A54" s="345" t="s">
        <v>1045</v>
      </c>
      <c r="B54" t="s">
        <v>350</v>
      </c>
      <c r="C54" s="424" t="str" cm="1">
        <f t="array" ref="C54">INDEX('Fuel Mapping'!$F$4:$F$66,MATCH('Eurostat Coal Mining Data'!B54,'Fuel Mapping'!$E$4:$E$70,0),0)</f>
        <v>Blended biogasoline</v>
      </c>
      <c r="D54" s="440"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35">
      <c r="A55" s="345" t="s">
        <v>1045</v>
      </c>
      <c r="B55" t="s">
        <v>348</v>
      </c>
      <c r="C55" s="424" t="str" cm="1">
        <f t="array" ref="C55">INDEX('Fuel Mapping'!$F$4:$F$66,MATCH('Eurostat Coal Mining Data'!B55,'Fuel Mapping'!$E$4:$E$70,0),0)</f>
        <v>Pure biogasoline</v>
      </c>
      <c r="D55" s="440"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35">
      <c r="A56" s="345" t="s">
        <v>1045</v>
      </c>
      <c r="B56" t="s">
        <v>346</v>
      </c>
      <c r="C56" s="424" t="str" cm="1">
        <f t="array" ref="C56">INDEX('Fuel Mapping'!$F$4:$F$66,MATCH('Eurostat Coal Mining Data'!B56,'Fuel Mapping'!$E$4:$E$70,0),0)</f>
        <v>Blended biodiesels</v>
      </c>
      <c r="D56" s="440"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35">
      <c r="A57" s="345" t="s">
        <v>1045</v>
      </c>
      <c r="B57" t="s">
        <v>344</v>
      </c>
      <c r="C57" s="424" t="str" cm="1">
        <f t="array" ref="C57">INDEX('Fuel Mapping'!$F$4:$F$66,MATCH('Eurostat Coal Mining Data'!B57,'Fuel Mapping'!$E$4:$E$70,0),0)</f>
        <v>Pure biodiesels</v>
      </c>
      <c r="D57" s="440"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35">
      <c r="A58" s="345" t="s">
        <v>1045</v>
      </c>
      <c r="B58" t="s">
        <v>342</v>
      </c>
      <c r="C58" s="424" t="str" cm="1">
        <f t="array" ref="C58">INDEX('Fuel Mapping'!$F$4:$F$66,MATCH('Eurostat Coal Mining Data'!B58,'Fuel Mapping'!$E$4:$E$70,0),0)</f>
        <v>Blended bio jet kerosene</v>
      </c>
      <c r="D58" s="440"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35">
      <c r="A59" s="345" t="s">
        <v>1045</v>
      </c>
      <c r="B59" t="s">
        <v>340</v>
      </c>
      <c r="C59" s="424" t="str" cm="1">
        <f t="array" ref="C59">INDEX('Fuel Mapping'!$F$4:$F$66,MATCH('Eurostat Coal Mining Data'!B59,'Fuel Mapping'!$E$4:$E$70,0),0)</f>
        <v>Pure bio jet kerosene</v>
      </c>
      <c r="D59" s="440"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35">
      <c r="A60" s="345" t="s">
        <v>1045</v>
      </c>
      <c r="B60" t="s">
        <v>338</v>
      </c>
      <c r="C60" s="424" t="str" cm="1">
        <f t="array" ref="C60">INDEX('Fuel Mapping'!$F$4:$F$66,MATCH('Eurostat Coal Mining Data'!B60,'Fuel Mapping'!$E$4:$E$70,0),0)</f>
        <v>Other liquid biofuels</v>
      </c>
      <c r="D60" s="440"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35">
      <c r="A61" s="345" t="s">
        <v>1045</v>
      </c>
      <c r="B61" t="s">
        <v>337</v>
      </c>
      <c r="C61" s="424" t="str" cm="1">
        <f t="array" ref="C61">INDEX('Fuel Mapping'!$F$4:$F$66,MATCH('Eurostat Coal Mining Data'!B61,'Fuel Mapping'!$E$4:$E$70,0),0)</f>
        <v>Biogases</v>
      </c>
      <c r="D61" s="440"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35">
      <c r="A62" s="345" t="s">
        <v>1045</v>
      </c>
      <c r="B62" t="s">
        <v>335</v>
      </c>
      <c r="C62" s="424" t="str" cm="1">
        <f t="array" ref="C62">INDEX('Fuel Mapping'!$F$4:$F$66,MATCH('Eurostat Coal Mining Data'!B62,'Fuel Mapping'!$E$4:$E$70,0),0)</f>
        <v>Renewables and biofuels</v>
      </c>
      <c r="D62" s="440"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35">
      <c r="A63" s="345" t="s">
        <v>1045</v>
      </c>
      <c r="B63" t="s">
        <v>334</v>
      </c>
      <c r="C63" s="424" t="str" cm="1">
        <f t="array" ref="C63">INDEX('Fuel Mapping'!$F$4:$F$66,MATCH('Eurostat Coal Mining Data'!B63,'Fuel Mapping'!$E$4:$E$70,0),0)</f>
        <v>Geothermal</v>
      </c>
      <c r="D63" s="440"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35">
      <c r="A64" s="345" t="s">
        <v>1045</v>
      </c>
      <c r="B64" t="s">
        <v>333</v>
      </c>
      <c r="C64" s="424" t="str" cm="1">
        <f t="array" ref="C64">INDEX('Fuel Mapping'!$F$4:$F$66,MATCH('Eurostat Coal Mining Data'!B64,'Fuel Mapping'!$E$4:$E$70,0),0)</f>
        <v>Solar thermal</v>
      </c>
      <c r="D64" s="440"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35">
      <c r="A65" s="345" t="s">
        <v>1045</v>
      </c>
      <c r="B65" t="s">
        <v>332</v>
      </c>
      <c r="C65" s="424" t="str" cm="1">
        <f t="array" ref="C65">INDEX('Fuel Mapping'!$F$4:$F$66,MATCH('Eurostat Coal Mining Data'!B65,'Fuel Mapping'!$E$4:$E$70,0),0)</f>
        <v>Oil shale and oil sands</v>
      </c>
      <c r="D65" s="440"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35">
      <c r="A66" s="345" t="s">
        <v>1045</v>
      </c>
      <c r="B66" t="s">
        <v>330</v>
      </c>
      <c r="C66" s="424" t="str" cm="1">
        <f t="array" ref="C66">INDEX('Fuel Mapping'!$F$4:$F$66,MATCH('Eurostat Coal Mining Data'!B66,'Fuel Mapping'!$E$4:$E$70,0),0)</f>
        <v>Total</v>
      </c>
      <c r="D66" s="440"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35">
      <c r="A67" s="345" t="s">
        <v>1045</v>
      </c>
      <c r="B67" t="s">
        <v>328</v>
      </c>
      <c r="C67" s="424" t="str" cm="1">
        <f t="array" ref="C67">INDEX('Fuel Mapping'!$F$4:$F$66,MATCH('Eurostat Coal Mining Data'!B67,'Fuel Mapping'!$E$4:$E$70,0),0)</f>
        <v>Industrial waste (non-renewable)</v>
      </c>
      <c r="D67" s="440"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35">
      <c r="A68" s="345" t="s">
        <v>1045</v>
      </c>
      <c r="B68" t="s">
        <v>326</v>
      </c>
      <c r="C68" s="424" t="str" cm="1">
        <f t="array" ref="C68">INDEX('Fuel Mapping'!$F$4:$F$66,MATCH('Eurostat Coal Mining Data'!B68,'Fuel Mapping'!$E$4:$E$70,0),0)</f>
        <v>Non-renewable waste</v>
      </c>
      <c r="D68" s="440"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35">
      <c r="A69" s="345" t="s">
        <v>1045</v>
      </c>
      <c r="B69" t="s">
        <v>324</v>
      </c>
      <c r="C69" s="424" t="str" cm="1">
        <f t="array" ref="C69">INDEX('Fuel Mapping'!$F$4:$F$66,MATCH('Eurostat Coal Mining Data'!B69,'Fuel Mapping'!$E$4:$E$70,0),0)</f>
        <v>Renewable municipal waste</v>
      </c>
      <c r="D69" s="440"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35">
      <c r="A70" s="345" t="s">
        <v>1045</v>
      </c>
      <c r="B70" t="s">
        <v>322</v>
      </c>
      <c r="C70" s="424" t="str" cm="1">
        <f t="array" ref="C70">INDEX('Fuel Mapping'!$F$4:$F$66,MATCH('Eurostat Coal Mining Data'!B70,'Fuel Mapping'!$E$4:$E$70,0),0)</f>
        <v>Non-renewable municipal waste</v>
      </c>
      <c r="D70" s="440"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xr:uid="{00000000-0004-0000-17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AJ37"/>
  <sheetViews>
    <sheetView zoomScale="85" zoomScaleNormal="85" workbookViewId="0"/>
  </sheetViews>
  <sheetFormatPr defaultRowHeight="14.5" x14ac:dyDescent="0.35"/>
  <cols>
    <col min="2" max="2" width="31.36328125" customWidth="1"/>
    <col min="3" max="3" width="24.36328125" customWidth="1"/>
    <col min="4" max="4" width="11.26953125" bestFit="1" customWidth="1"/>
    <col min="6" max="6" width="9.08984375" style="345"/>
    <col min="7" max="7" width="13.7265625" style="345" bestFit="1" customWidth="1"/>
  </cols>
  <sheetData>
    <row r="1" spans="1:36" x14ac:dyDescent="0.35">
      <c r="A1" s="345"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443</v>
      </c>
    </row>
    <row r="7" spans="1:36" s="346" customFormat="1"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1053</v>
      </c>
      <c r="B8" t="s">
        <v>430</v>
      </c>
      <c r="C8" s="424" t="str" cm="1">
        <f t="array" ref="C8">INDEX('Fuel Mapping'!$F$4:$F$66,MATCH('Eurostat Oil and Gas Ext. Data'!B8,'Fuel Mapping'!$E$4:$E$70,0),0)</f>
        <v>Bioenergy</v>
      </c>
      <c r="D8" s="440"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35">
      <c r="A9" s="345" t="s">
        <v>1053</v>
      </c>
      <c r="B9" t="s">
        <v>399</v>
      </c>
      <c r="C9" s="424" t="str" cm="1">
        <f t="array" ref="C9">INDEX('Fuel Mapping'!$F$4:$F$66,MATCH('Eurostat Oil and Gas Ext. Data'!B9,'Fuel Mapping'!$E$4:$E$70,0),0)</f>
        <v>Electricity</v>
      </c>
      <c r="D9" s="440"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35">
      <c r="A10" s="345" t="s">
        <v>1053</v>
      </c>
      <c r="B10" t="s">
        <v>573</v>
      </c>
      <c r="C10" s="424" cm="1">
        <f t="array" ref="C10">INDEX('Fuel Mapping'!$F$4:$F$66,MATCH('Eurostat Oil and Gas Ext. Data'!B10,'Fuel Mapping'!$E$4:$E$70,0),0)</f>
        <v>0</v>
      </c>
      <c r="D10" s="440"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35">
      <c r="A11" s="345" t="s">
        <v>1053</v>
      </c>
      <c r="B11" t="s">
        <v>396</v>
      </c>
      <c r="C11" s="424" t="str" cm="1">
        <f t="array" ref="C11">INDEX('Fuel Mapping'!$F$4:$F$66,MATCH('Eurostat Oil and Gas Ext. Data'!B11,'Fuel Mapping'!$E$4:$E$70,0),0)</f>
        <v>Natural gas</v>
      </c>
      <c r="D11" s="440"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35">
      <c r="A12" s="345" t="s">
        <v>1053</v>
      </c>
      <c r="B12" t="s">
        <v>395</v>
      </c>
      <c r="C12" s="424" t="str" cm="1">
        <f t="array" ref="C12">INDEX('Fuel Mapping'!$F$4:$F$66,MATCH('Eurostat Oil and Gas Ext. Data'!B12,'Fuel Mapping'!$E$4:$E$70,0),0)</f>
        <v>Heat</v>
      </c>
      <c r="D12" s="440"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35">
      <c r="A13" s="345" t="s">
        <v>1053</v>
      </c>
      <c r="B13" t="s">
        <v>394</v>
      </c>
      <c r="C13" s="424" t="str" cm="1">
        <f t="array" ref="C13">INDEX('Fuel Mapping'!$F$4:$F$66,MATCH('Eurostat Oil and Gas Ext. Data'!B13,'Fuel Mapping'!$E$4:$E$70,0),0)</f>
        <v>Oil and petroleum products (excluding biofuel portion)</v>
      </c>
      <c r="D13" s="440"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35">
      <c r="A14" s="345" t="s">
        <v>1053</v>
      </c>
      <c r="B14" t="s">
        <v>392</v>
      </c>
      <c r="C14" s="424" t="str" cm="1">
        <f t="array" ref="C14">INDEX('Fuel Mapping'!$F$4:$F$66,MATCH('Eurostat Oil and Gas Ext. Data'!B14,'Fuel Mapping'!$E$4:$E$70,0),0)</f>
        <v>Crude oil</v>
      </c>
      <c r="D14" s="440"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35">
      <c r="A15" s="345" t="s">
        <v>1053</v>
      </c>
      <c r="B15" t="s">
        <v>390</v>
      </c>
      <c r="C15" s="424" t="str" cm="1">
        <f t="array" ref="C15">INDEX('Fuel Mapping'!$F$4:$F$66,MATCH('Eurostat Oil and Gas Ext. Data'!B15,'Fuel Mapping'!$E$4:$E$70,0),0)</f>
        <v>Natural gas liquids</v>
      </c>
      <c r="D15" s="440"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35">
      <c r="A16" s="345" t="s">
        <v>1053</v>
      </c>
      <c r="B16" t="s">
        <v>388</v>
      </c>
      <c r="C16" s="424" t="str" cm="1">
        <f t="array" ref="C16">INDEX('Fuel Mapping'!$F$4:$F$66,MATCH('Eurostat Oil and Gas Ext. Data'!B16,'Fuel Mapping'!$E$4:$E$70,0),0)</f>
        <v>Refinery gas</v>
      </c>
      <c r="D16" s="440"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1053</v>
      </c>
      <c r="B17" t="s">
        <v>386</v>
      </c>
      <c r="C17" s="424" t="str" cm="1">
        <f t="array" ref="C17">INDEX('Fuel Mapping'!$F$4:$F$66,MATCH('Eurostat Oil and Gas Ext. Data'!B17,'Fuel Mapping'!$E$4:$E$70,0),0)</f>
        <v>Ethane</v>
      </c>
      <c r="D17" s="440"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35">
      <c r="A18" s="345" t="s">
        <v>1053</v>
      </c>
      <c r="B18" t="s">
        <v>385</v>
      </c>
      <c r="C18" s="424" t="str" cm="1">
        <f t="array" ref="C18">INDEX('Fuel Mapping'!$F$4:$F$66,MATCH('Eurostat Oil and Gas Ext. Data'!B18,'Fuel Mapping'!$E$4:$E$70,0),0)</f>
        <v>Liquefied petroleum gases</v>
      </c>
      <c r="D18" s="440"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35">
      <c r="A19" s="345" t="s">
        <v>1053</v>
      </c>
      <c r="B19" t="s">
        <v>383</v>
      </c>
      <c r="C19" s="424" t="str" cm="1">
        <f t="array" ref="C19">INDEX('Fuel Mapping'!$F$4:$F$66,MATCH('Eurostat Oil and Gas Ext. Data'!B19,'Fuel Mapping'!$E$4:$E$70,0),0)</f>
        <v>Naphtha</v>
      </c>
      <c r="D19" s="440"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35">
      <c r="A20" s="345" t="s">
        <v>1053</v>
      </c>
      <c r="B20" t="s">
        <v>382</v>
      </c>
      <c r="C20" s="424" t="str" cm="1">
        <f t="array" ref="C20">INDEX('Fuel Mapping'!$F$4:$F$66,MATCH('Eurostat Oil and Gas Ext. Data'!B20,'Fuel Mapping'!$E$4:$E$70,0),0)</f>
        <v>Aviation gasoline</v>
      </c>
      <c r="D20" s="440"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35">
      <c r="A21" s="345" t="s">
        <v>1053</v>
      </c>
      <c r="B21" t="s">
        <v>380</v>
      </c>
      <c r="C21" s="424" t="str" cm="1">
        <f t="array" ref="C21">INDEX('Fuel Mapping'!$F$4:$F$66,MATCH('Eurostat Oil and Gas Ext. Data'!B21,'Fuel Mapping'!$E$4:$E$70,0),0)</f>
        <v>Motor gasoline (excluding biofuel portion)</v>
      </c>
      <c r="D21" s="440"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35">
      <c r="A22" s="345" t="s">
        <v>1053</v>
      </c>
      <c r="B22" t="s">
        <v>378</v>
      </c>
      <c r="C22" s="424" t="str" cm="1">
        <f t="array" ref="C22">INDEX('Fuel Mapping'!$F$4:$F$66,MATCH('Eurostat Oil and Gas Ext. Data'!B22,'Fuel Mapping'!$E$4:$E$70,0),0)</f>
        <v>Gasoline-type jet fuel</v>
      </c>
      <c r="D22" s="440"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35">
      <c r="A23" s="345" t="s">
        <v>1053</v>
      </c>
      <c r="B23" t="s">
        <v>376</v>
      </c>
      <c r="C23" s="424" t="str" cm="1">
        <f t="array" ref="C23">INDEX('Fuel Mapping'!$F$4:$F$66,MATCH('Eurostat Oil and Gas Ext. Data'!B23,'Fuel Mapping'!$E$4:$E$70,0),0)</f>
        <v>Kerosene-type jet fuel (excluding biofuel portion)</v>
      </c>
      <c r="D23" s="440"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1053</v>
      </c>
      <c r="B24" t="s">
        <v>374</v>
      </c>
      <c r="C24" s="424" t="str" cm="1">
        <f t="array" ref="C24">INDEX('Fuel Mapping'!$F$4:$F$66,MATCH('Eurostat Oil and Gas Ext. Data'!B24,'Fuel Mapping'!$E$4:$E$70,0),0)</f>
        <v>Other kerosene</v>
      </c>
      <c r="D24" s="440"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35">
      <c r="A25" s="345" t="s">
        <v>1053</v>
      </c>
      <c r="B25" t="s">
        <v>372</v>
      </c>
      <c r="C25" s="424" t="str" cm="1">
        <f t="array" ref="C25">INDEX('Fuel Mapping'!$F$4:$F$66,MATCH('Eurostat Oil and Gas Ext. Data'!B25,'Fuel Mapping'!$E$4:$E$70,0),0)</f>
        <v>Gas oil and diesel oil (excluding biofuel portion)</v>
      </c>
      <c r="D25" s="440"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35">
      <c r="A26" s="345" t="s">
        <v>1053</v>
      </c>
      <c r="B26" t="s">
        <v>370</v>
      </c>
      <c r="C26" s="424" t="str" cm="1">
        <f t="array" ref="C26">INDEX('Fuel Mapping'!$F$4:$F$66,MATCH('Eurostat Oil and Gas Ext. Data'!B26,'Fuel Mapping'!$E$4:$E$70,0),0)</f>
        <v>Fuel oil</v>
      </c>
      <c r="D26" s="440"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35">
      <c r="A27" s="345" t="s">
        <v>1053</v>
      </c>
      <c r="B27" t="s">
        <v>368</v>
      </c>
      <c r="C27" s="424" t="str" cm="1">
        <f t="array" ref="C27">INDEX('Fuel Mapping'!$F$4:$F$66,MATCH('Eurostat Oil and Gas Ext. Data'!B27,'Fuel Mapping'!$E$4:$E$70,0),0)</f>
        <v>White spirit and special boiling point industrial spirits</v>
      </c>
      <c r="D27" s="440"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35">
      <c r="A28" s="345" t="s">
        <v>1053</v>
      </c>
      <c r="B28" t="s">
        <v>366</v>
      </c>
      <c r="C28" s="424" t="str" cm="1">
        <f t="array" ref="C28">INDEX('Fuel Mapping'!$F$4:$F$66,MATCH('Eurostat Oil and Gas Ext. Data'!B28,'Fuel Mapping'!$E$4:$E$70,0),0)</f>
        <v>Lubricants</v>
      </c>
      <c r="D28" s="440"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35">
      <c r="A29" s="345" t="s">
        <v>1053</v>
      </c>
      <c r="B29" t="s">
        <v>365</v>
      </c>
      <c r="C29" s="424" t="str" cm="1">
        <f t="array" ref="C29">INDEX('Fuel Mapping'!$F$4:$F$66,MATCH('Eurostat Oil and Gas Ext. Data'!B29,'Fuel Mapping'!$E$4:$E$70,0),0)</f>
        <v>Paraffin waxes</v>
      </c>
      <c r="D29" s="440"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35">
      <c r="A30" s="345" t="s">
        <v>1053</v>
      </c>
      <c r="B30" t="s">
        <v>363</v>
      </c>
      <c r="C30" s="424" t="str" cm="1">
        <f t="array" ref="C30">INDEX('Fuel Mapping'!$F$4:$F$66,MATCH('Eurostat Oil and Gas Ext. Data'!B30,'Fuel Mapping'!$E$4:$E$70,0),0)</f>
        <v>Petroleum coke</v>
      </c>
      <c r="D30" s="440"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1053</v>
      </c>
      <c r="B31" t="s">
        <v>361</v>
      </c>
      <c r="C31" s="424" t="str" cm="1">
        <f t="array" ref="C31">INDEX('Fuel Mapping'!$F$4:$F$66,MATCH('Eurostat Oil and Gas Ext. Data'!B31,'Fuel Mapping'!$E$4:$E$70,0),0)</f>
        <v>Bitumen</v>
      </c>
      <c r="D31" s="440"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1053</v>
      </c>
      <c r="B32" t="s">
        <v>360</v>
      </c>
      <c r="C32" s="424" t="str" cm="1">
        <f t="array" ref="C32">INDEX('Fuel Mapping'!$F$4:$F$66,MATCH('Eurostat Oil and Gas Ext. Data'!B32,'Fuel Mapping'!$E$4:$E$70,0),0)</f>
        <v>Other oil products n.e.c.</v>
      </c>
      <c r="D32" s="440"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35">
      <c r="A33" s="345" t="s">
        <v>1053</v>
      </c>
      <c r="B33" t="s">
        <v>350</v>
      </c>
      <c r="C33" s="424" t="str" cm="1">
        <f t="array" ref="C33">INDEX('Fuel Mapping'!$F$4:$F$66,MATCH('Eurostat Oil and Gas Ext. Data'!B33,'Fuel Mapping'!$E$4:$E$70,0),0)</f>
        <v>Blended biogasoline</v>
      </c>
      <c r="D33" s="440"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1053</v>
      </c>
      <c r="B34" t="s">
        <v>346</v>
      </c>
      <c r="C34" s="424" t="str" cm="1">
        <f t="array" ref="C34">INDEX('Fuel Mapping'!$F$4:$F$66,MATCH('Eurostat Oil and Gas Ext. Data'!B34,'Fuel Mapping'!$E$4:$E$70,0),0)</f>
        <v>Blended biodiesels</v>
      </c>
      <c r="D34" s="440"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35">
      <c r="A35" s="345" t="s">
        <v>1053</v>
      </c>
      <c r="B35" t="s">
        <v>342</v>
      </c>
      <c r="C35" s="424" t="str" cm="1">
        <f t="array" ref="C35">INDEX('Fuel Mapping'!$F$4:$F$66,MATCH('Eurostat Oil and Gas Ext. Data'!B35,'Fuel Mapping'!$E$4:$E$70,0),0)</f>
        <v>Blended bio jet kerosene</v>
      </c>
      <c r="D35" s="440"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1053</v>
      </c>
      <c r="B36" t="s">
        <v>335</v>
      </c>
      <c r="C36" s="424" t="str" cm="1">
        <f t="array" ref="C36">INDEX('Fuel Mapping'!$F$4:$F$66,MATCH('Eurostat Oil and Gas Ext. Data'!B36,'Fuel Mapping'!$E$4:$E$70,0),0)</f>
        <v>Renewables and biofuels</v>
      </c>
      <c r="D36" s="440"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1053</v>
      </c>
      <c r="B37" t="s">
        <v>330</v>
      </c>
      <c r="C37" s="424" t="str" cm="1">
        <f t="array" ref="C37">INDEX('Fuel Mapping'!$F$4:$F$66,MATCH('Eurostat Oil and Gas Ext. Data'!B37,'Fuel Mapping'!$E$4:$E$70,0),0)</f>
        <v>Total</v>
      </c>
      <c r="D37" s="440"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xr:uid="{00000000-0004-0000-18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AG69"/>
  <sheetViews>
    <sheetView zoomScale="85" zoomScaleNormal="85" workbookViewId="0"/>
  </sheetViews>
  <sheetFormatPr defaultColWidth="9.08984375" defaultRowHeight="14.5" x14ac:dyDescent="0.35"/>
  <cols>
    <col min="1" max="1" width="35.1796875" style="315" customWidth="1"/>
    <col min="2" max="3" width="9.08984375" style="315" bestFit="1" customWidth="1"/>
    <col min="4" max="4" width="18.54296875" style="315" bestFit="1" customWidth="1"/>
    <col min="5" max="16" width="9.08984375" style="315" bestFit="1" customWidth="1"/>
    <col min="17" max="17" width="9.7265625" style="315" bestFit="1" customWidth="1"/>
    <col min="18" max="20" width="9.08984375" style="315" bestFit="1" customWidth="1"/>
    <col min="21" max="21" width="13.90625" style="315" bestFit="1" customWidth="1"/>
    <col min="22" max="16384" width="9.08984375" style="315"/>
  </cols>
  <sheetData>
    <row r="1" spans="1:33" x14ac:dyDescent="0.35">
      <c r="A1" s="371" t="s">
        <v>86</v>
      </c>
      <c r="B1" s="446"/>
      <c r="C1" s="446"/>
      <c r="D1" s="446"/>
      <c r="E1" s="446"/>
      <c r="F1" s="446"/>
      <c r="G1" s="446"/>
      <c r="H1" s="446"/>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row>
    <row r="2" spans="1:33" x14ac:dyDescent="0.35">
      <c r="A2" s="315" t="s">
        <v>1058</v>
      </c>
    </row>
    <row r="3" spans="1:33" x14ac:dyDescent="0.35">
      <c r="A3" s="315" t="s">
        <v>1059</v>
      </c>
    </row>
    <row r="4" spans="1:33" x14ac:dyDescent="0.35">
      <c r="A4" s="315" t="s">
        <v>1055</v>
      </c>
    </row>
    <row r="5" spans="1:33" x14ac:dyDescent="0.35">
      <c r="A5" s="315" t="s">
        <v>1056</v>
      </c>
    </row>
    <row r="6" spans="1:33" x14ac:dyDescent="0.35">
      <c r="A6" s="315" t="s">
        <v>1057</v>
      </c>
    </row>
    <row r="9" spans="1:33" x14ac:dyDescent="0.35">
      <c r="A9" s="371" t="s">
        <v>1060</v>
      </c>
      <c r="B9" s="446"/>
      <c r="C9" s="446"/>
      <c r="D9" s="446"/>
      <c r="E9" s="446"/>
      <c r="F9" s="446"/>
      <c r="G9" s="446"/>
      <c r="H9" s="446"/>
      <c r="I9" s="446"/>
      <c r="J9" s="446"/>
      <c r="K9" s="446"/>
      <c r="L9" s="446"/>
      <c r="M9" s="446"/>
      <c r="N9" s="446"/>
      <c r="O9" s="446"/>
      <c r="P9" s="446"/>
      <c r="Q9" s="446"/>
      <c r="R9" s="446"/>
      <c r="S9" s="446"/>
      <c r="T9" s="446"/>
      <c r="U9" s="446"/>
      <c r="V9" s="446"/>
      <c r="W9" s="446"/>
      <c r="X9" s="446"/>
      <c r="Y9" s="446"/>
      <c r="Z9" s="446"/>
      <c r="AA9" s="446"/>
      <c r="AB9" s="446"/>
      <c r="AC9" s="446"/>
      <c r="AD9" s="446"/>
      <c r="AE9" s="446"/>
      <c r="AF9" s="446"/>
      <c r="AG9" s="446"/>
    </row>
    <row r="12" spans="1:33" x14ac:dyDescent="0.35">
      <c r="A12" s="273" t="s">
        <v>1062</v>
      </c>
      <c r="B12" s="447"/>
      <c r="C12" s="447"/>
      <c r="D12" s="447"/>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row>
    <row r="13" spans="1:33" x14ac:dyDescent="0.3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35">
      <c r="U14" s="282"/>
      <c r="V14" s="282"/>
      <c r="W14" s="282"/>
      <c r="X14" s="282"/>
    </row>
    <row r="15" spans="1:33" x14ac:dyDescent="0.35">
      <c r="A15" s="346" t="s">
        <v>1052</v>
      </c>
      <c r="U15" s="443" t="s">
        <v>1061</v>
      </c>
    </row>
    <row r="16" spans="1:33" x14ac:dyDescent="0.35">
      <c r="A16" s="441"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44">
        <f>T16/$T$18</f>
        <v>0.14845015311035692</v>
      </c>
    </row>
    <row r="17" spans="1:33" x14ac:dyDescent="0.35">
      <c r="A17" s="441"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44">
        <f t="shared" ref="U17:U18" si="0">T17/$T$18</f>
        <v>0.85154984688964297</v>
      </c>
    </row>
    <row r="18" spans="1:33" x14ac:dyDescent="0.35">
      <c r="A18" s="442"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45">
        <f t="shared" si="0"/>
        <v>1</v>
      </c>
    </row>
    <row r="20" spans="1:33" x14ac:dyDescent="0.35">
      <c r="A20" s="346" t="s">
        <v>1051</v>
      </c>
    </row>
    <row r="21" spans="1:33" x14ac:dyDescent="0.35">
      <c r="A21" s="441"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35">
      <c r="A22" s="441" t="s">
        <v>1054</v>
      </c>
      <c r="B22" s="448">
        <f>B21-B18</f>
        <v>1483.044372789007</v>
      </c>
      <c r="C22" s="448">
        <f t="shared" ref="C22:T22" si="2">C21-C18</f>
        <v>1520.8020399999969</v>
      </c>
      <c r="D22" s="448">
        <f t="shared" si="2"/>
        <v>1597.2446499999969</v>
      </c>
      <c r="E22" s="448">
        <f t="shared" si="2"/>
        <v>43.1357500000031</v>
      </c>
      <c r="F22" s="448">
        <f t="shared" si="2"/>
        <v>18.844909999997981</v>
      </c>
      <c r="G22" s="448">
        <f t="shared" si="2"/>
        <v>48.83040619458734</v>
      </c>
      <c r="H22" s="448">
        <f t="shared" si="2"/>
        <v>38.276710000001913</v>
      </c>
      <c r="I22" s="448">
        <f t="shared" si="2"/>
        <v>9.0592100000012579</v>
      </c>
      <c r="J22" s="448">
        <f t="shared" si="2"/>
        <v>-23.697869999998147</v>
      </c>
      <c r="K22" s="448">
        <f t="shared" si="2"/>
        <v>-2.899729999999181</v>
      </c>
      <c r="L22" s="448">
        <f t="shared" si="2"/>
        <v>-8.3989195999201911</v>
      </c>
      <c r="M22" s="448">
        <f t="shared" si="2"/>
        <v>-163.1687252732354</v>
      </c>
      <c r="N22" s="448">
        <f t="shared" si="2"/>
        <v>-9.3611780677383649</v>
      </c>
      <c r="O22" s="448">
        <f t="shared" si="2"/>
        <v>4.4978894560372282</v>
      </c>
      <c r="P22" s="448">
        <f t="shared" si="2"/>
        <v>84.18294919546679</v>
      </c>
      <c r="Q22" s="448">
        <f t="shared" si="2"/>
        <v>9.4308824980798818</v>
      </c>
      <c r="R22" s="448">
        <f t="shared" si="2"/>
        <v>437.51057188952655</v>
      </c>
      <c r="S22" s="448">
        <f t="shared" si="2"/>
        <v>499.90198303285251</v>
      </c>
      <c r="T22" s="448">
        <f t="shared" si="2"/>
        <v>434.49465884888195</v>
      </c>
    </row>
    <row r="25" spans="1:33" x14ac:dyDescent="0.35">
      <c r="A25" s="273" t="s">
        <v>812</v>
      </c>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row>
    <row r="27" spans="1:33" x14ac:dyDescent="0.35">
      <c r="A27" s="346" t="s">
        <v>1048</v>
      </c>
      <c r="B27" s="282">
        <v>2018</v>
      </c>
      <c r="D27" s="346" t="s">
        <v>1049</v>
      </c>
      <c r="E27" s="282">
        <v>2018</v>
      </c>
    </row>
    <row r="28" spans="1:33" x14ac:dyDescent="0.35">
      <c r="A28" s="449" t="s">
        <v>29</v>
      </c>
      <c r="B28" s="370">
        <f>SUMIF('Eurostat Coal Mining Data'!$D$8:$D$70,'Coal and Oil-Gas Ext. Calcs'!A28,'Eurostat Coal Mining Data'!$G$8:$G$70)</f>
        <v>0.61321327133928294</v>
      </c>
      <c r="D28" s="449" t="s">
        <v>29</v>
      </c>
      <c r="E28" s="370">
        <f>SUMIF('Eurostat Oil and Gas Ext. Data'!$D$8:$D$37,'Coal and Oil-Gas Ext. Calcs'!D28,'Eurostat Oil and Gas Ext. Data'!$G$8:$G$37)</f>
        <v>7.8952894666654061E-2</v>
      </c>
    </row>
    <row r="29" spans="1:33" x14ac:dyDescent="0.35">
      <c r="A29" s="449" t="s">
        <v>788</v>
      </c>
      <c r="B29" s="370">
        <f>SUMIF('Eurostat Coal Mining Data'!$D$8:$D$70,'Coal and Oil-Gas Ext. Calcs'!A29,'Eurostat Coal Mining Data'!$G$8:$G$70)</f>
        <v>0.21221019222823037</v>
      </c>
      <c r="D29" s="449" t="s">
        <v>788</v>
      </c>
      <c r="E29" s="370">
        <f>SUMIF('Eurostat Oil and Gas Ext. Data'!$D$8:$D$37,'Coal and Oil-Gas Ext. Calcs'!D29,'Eurostat Oil and Gas Ext. Data'!$G$8:$G$37)</f>
        <v>0</v>
      </c>
    </row>
    <row r="30" spans="1:33" x14ac:dyDescent="0.35">
      <c r="A30" s="449" t="s">
        <v>496</v>
      </c>
      <c r="B30" s="370">
        <f>SUMIF('Eurostat Coal Mining Data'!$D$8:$D$70,'Coal and Oil-Gas Ext. Calcs'!A30,'Eurostat Coal Mining Data'!$G$8:$G$70)</f>
        <v>4.4389030512439309E-2</v>
      </c>
      <c r="D30" s="449" t="s">
        <v>496</v>
      </c>
      <c r="E30" s="370">
        <f>SUMIF('Eurostat Oil and Gas Ext. Data'!$D$8:$D$37,'Coal and Oil-Gas Ext. Calcs'!D30,'Eurostat Oil and Gas Ext. Data'!$G$8:$G$37)</f>
        <v>0.83536711661935648</v>
      </c>
    </row>
    <row r="31" spans="1:33" x14ac:dyDescent="0.35">
      <c r="A31" s="449" t="s">
        <v>52</v>
      </c>
      <c r="B31" s="370">
        <f>SUMIF('Eurostat Coal Mining Data'!$D$8:$D$70,'Coal and Oil-Gas Ext. Calcs'!A31,'Eurostat Coal Mining Data'!$G$8:$G$70)</f>
        <v>5.5253776132290584E-4</v>
      </c>
      <c r="D31" s="449" t="s">
        <v>52</v>
      </c>
      <c r="E31" s="370">
        <f>SUMIF('Eurostat Oil and Gas Ext. Data'!$D$8:$D$37,'Coal and Oil-Gas Ext. Calcs'!D31,'Eurostat Oil and Gas Ext. Data'!$G$8:$G$37)</f>
        <v>0</v>
      </c>
    </row>
    <row r="32" spans="1:33" x14ac:dyDescent="0.35">
      <c r="A32" s="449" t="s">
        <v>88</v>
      </c>
      <c r="B32" s="370">
        <f>SUMIF('Eurostat Coal Mining Data'!$D$8:$D$70,'Coal and Oil-Gas Ext. Calcs'!A32,'Eurostat Coal Mining Data'!$G$8:$G$70)</f>
        <v>5.3158937315448948E-2</v>
      </c>
      <c r="D32" s="449" t="s">
        <v>88</v>
      </c>
      <c r="E32" s="370">
        <f>SUMIF('Eurostat Oil and Gas Ext. Data'!$D$8:$D$37,'Coal and Oil-Gas Ext. Calcs'!D32,'Eurostat Oil and Gas Ext. Data'!$G$8:$G$37)</f>
        <v>8.2426765075445288E-2</v>
      </c>
    </row>
    <row r="33" spans="1:33" x14ac:dyDescent="0.35">
      <c r="A33" s="449" t="s">
        <v>320</v>
      </c>
      <c r="B33" s="370">
        <f>SUMIF('Eurostat Coal Mining Data'!$D$8:$D$70,'Coal and Oil-Gas Ext. Calcs'!A33,'Eurostat Coal Mining Data'!$G$8:$G$70)</f>
        <v>7.6469167020153564E-2</v>
      </c>
      <c r="D33" s="449" t="s">
        <v>320</v>
      </c>
      <c r="E33" s="370">
        <f>SUMIF('Eurostat Oil and Gas Ext. Data'!$D$8:$D$37,'Coal and Oil-Gas Ext. Calcs'!D33,'Eurostat Oil and Gas Ext. Data'!$G$8:$G$37)</f>
        <v>2.6725301591468678E-3</v>
      </c>
    </row>
    <row r="34" spans="1:33" x14ac:dyDescent="0.35">
      <c r="A34" s="449" t="s">
        <v>87</v>
      </c>
      <c r="B34" s="370">
        <f>SUMIF('Eurostat Coal Mining Data'!$D$8:$D$70,'Coal and Oil-Gas Ext. Calcs'!A34,'Eurostat Coal Mining Data'!$G$8:$G$70)</f>
        <v>0</v>
      </c>
      <c r="D34" s="449" t="s">
        <v>87</v>
      </c>
      <c r="E34" s="370">
        <f>SUMIF('Eurostat Oil and Gas Ext. Data'!$D$8:$D$37,'Coal and Oil-Gas Ext. Calcs'!D34,'Eurostat Oil and Gas Ext. Data'!$G$8:$G$37)</f>
        <v>2.6144967081871082E-4</v>
      </c>
    </row>
    <row r="35" spans="1:33" x14ac:dyDescent="0.35">
      <c r="A35" s="449" t="s">
        <v>89</v>
      </c>
      <c r="B35" s="370">
        <f>SUMIF('Eurostat Coal Mining Data'!$D$8:$D$70,'Coal and Oil-Gas Ext. Calcs'!A35,'Eurostat Coal Mining Data'!$G$8:$G$70)</f>
        <v>0</v>
      </c>
      <c r="D35" s="449" t="s">
        <v>89</v>
      </c>
      <c r="E35" s="370">
        <f>SUMIF('Eurostat Oil and Gas Ext. Data'!$D$8:$D$37,'Coal and Oil-Gas Ext. Calcs'!D35,'Eurostat Oil and Gas Ext. Data'!$G$8:$G$37)</f>
        <v>0</v>
      </c>
    </row>
    <row r="36" spans="1:33" x14ac:dyDescent="0.35">
      <c r="A36" s="449" t="s">
        <v>789</v>
      </c>
      <c r="B36" s="370">
        <f>SUMIF('Eurostat Coal Mining Data'!$D$8:$D$70,'Coal and Oil-Gas Ext. Calcs'!A36,'Eurostat Coal Mining Data'!$G$8:$G$70)</f>
        <v>2.196423399047576E-5</v>
      </c>
      <c r="D36" s="449" t="s">
        <v>789</v>
      </c>
      <c r="E36" s="370">
        <f>SUMIF('Eurostat Oil and Gas Ext. Data'!$D$8:$D$37,'Coal and Oil-Gas Ext. Calcs'!D36,'Eurostat Oil and Gas Ext. Data'!$G$8:$G$37)</f>
        <v>3.1900449537880233E-4</v>
      </c>
    </row>
    <row r="37" spans="1:33" x14ac:dyDescent="0.35">
      <c r="A37" s="449" t="s">
        <v>30</v>
      </c>
      <c r="B37" s="370">
        <f>SUMIF('Eurostat Coal Mining Data'!$D$8:$D$70,'Coal and Oil-Gas Ext. Calcs'!A37,'Eurostat Coal Mining Data'!$G$8:$G$70)</f>
        <v>0</v>
      </c>
      <c r="D37" s="449" t="s">
        <v>30</v>
      </c>
      <c r="E37" s="370">
        <f>SUMIF('Eurostat Oil and Gas Ext. Data'!$D$8:$D$37,'Coal and Oil-Gas Ext. Calcs'!D37,'Eurostat Oil and Gas Ext. Data'!$G$8:$G$37)</f>
        <v>0</v>
      </c>
    </row>
    <row r="38" spans="1:33" x14ac:dyDescent="0.35">
      <c r="A38" s="450" t="s">
        <v>329</v>
      </c>
      <c r="B38" s="377">
        <f>SUM(B28:B37)</f>
        <v>1.0000151004108684</v>
      </c>
      <c r="D38" s="450" t="s">
        <v>329</v>
      </c>
      <c r="E38" s="377">
        <f>SUM(E28:E37)</f>
        <v>0.9999997606868003</v>
      </c>
    </row>
    <row r="41" spans="1:33" x14ac:dyDescent="0.35">
      <c r="A41" s="273" t="s">
        <v>817</v>
      </c>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row>
    <row r="44" spans="1:33" x14ac:dyDescent="0.3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35">
      <c r="A45" s="346" t="s">
        <v>1064</v>
      </c>
      <c r="B45" s="451">
        <f>cenpren!X2</f>
        <v>10185.360137879292</v>
      </c>
      <c r="C45" s="451">
        <f>cenpren!Y2</f>
        <v>10176.989959372955</v>
      </c>
      <c r="D45" s="451">
        <f>cenpren!Z2</f>
        <v>10163.116166344331</v>
      </c>
      <c r="E45" s="451">
        <f>cenpren!AA2</f>
        <v>10059.75952209915</v>
      </c>
      <c r="F45" s="451">
        <f>cenpren!AB2</f>
        <v>9952.8511157609555</v>
      </c>
      <c r="G45" s="451">
        <f>cenpren!AC2</f>
        <v>9906.0323701623656</v>
      </c>
      <c r="H45" s="451">
        <f>cenpren!AD2</f>
        <v>9838.5127478657196</v>
      </c>
      <c r="I45" s="451">
        <f>cenpren!AE2</f>
        <v>9788.6263661064422</v>
      </c>
      <c r="J45" s="451">
        <f>cenpren!AF2</f>
        <v>9676.0052356921151</v>
      </c>
      <c r="K45" s="451">
        <f>cenpren!AG2</f>
        <v>9628.2122811350382</v>
      </c>
      <c r="L45" s="451">
        <f>cenpren!AH2</f>
        <v>9591.6239019724926</v>
      </c>
      <c r="M45" s="451">
        <f>cenpren!AI2</f>
        <v>9552.1430383410352</v>
      </c>
      <c r="N45" s="451">
        <f>cenpren!AJ2</f>
        <v>9481.9234653010171</v>
      </c>
      <c r="O45" s="451">
        <f>cenpren!AK2</f>
        <v>9383.2906228855918</v>
      </c>
      <c r="P45" s="451">
        <f>cenpren!AL2</f>
        <v>9331.7097947773673</v>
      </c>
      <c r="Q45" s="451">
        <f>cenpren!AM2</f>
        <v>9241.2031869407765</v>
      </c>
      <c r="R45" s="451">
        <f>cenpren!AN2</f>
        <v>9215.5665856947144</v>
      </c>
      <c r="S45" s="451">
        <f>cenpren!AO2</f>
        <v>9174.2333429091796</v>
      </c>
      <c r="T45" s="451">
        <f>cenpren!AP2</f>
        <v>9129.8014894887565</v>
      </c>
      <c r="U45" s="451">
        <f>cenpren!AQ2</f>
        <v>9086.4278305424814</v>
      </c>
      <c r="V45" s="451">
        <f>cenpren!AR2</f>
        <v>9042.3438216152681</v>
      </c>
      <c r="W45" s="451">
        <f>cenpren!AS2</f>
        <v>9009.4897659934741</v>
      </c>
      <c r="X45" s="451">
        <f>cenpren!AT2</f>
        <v>8978.3982143862886</v>
      </c>
      <c r="Y45" s="451">
        <f>cenpren!AU2</f>
        <v>8814.5887933394733</v>
      </c>
      <c r="Z45" s="451">
        <f>cenpren!AV2</f>
        <v>8663.6166219147672</v>
      </c>
      <c r="AA45" s="451">
        <f>cenpren!AW2</f>
        <v>8599.696251904481</v>
      </c>
      <c r="AB45" s="451">
        <f>cenpren!AX2</f>
        <v>8500.7776108721573</v>
      </c>
      <c r="AC45" s="451">
        <f>cenpren!AY2</f>
        <v>8415.5868151576196</v>
      </c>
      <c r="AD45" s="451">
        <f>cenpren!AZ2</f>
        <v>8259.7634063468395</v>
      </c>
      <c r="AE45" s="451">
        <f>cenpren!BA2</f>
        <v>8176.4133498846086</v>
      </c>
      <c r="AF45" s="451">
        <f>cenpren!BB2</f>
        <v>8103.1594183314373</v>
      </c>
    </row>
    <row r="47" spans="1:33" x14ac:dyDescent="0.35">
      <c r="A47" s="346" t="s">
        <v>1063</v>
      </c>
    </row>
    <row r="48" spans="1:33" x14ac:dyDescent="0.35">
      <c r="A48" s="449"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35">
      <c r="A49" s="449"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35">
      <c r="A50" s="449"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35">
      <c r="A51" s="449"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35">
      <c r="A52" s="449"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35">
      <c r="A53" s="449"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35">
      <c r="A54" s="449"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35">
      <c r="A55" s="449"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35">
      <c r="A56" s="449"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35">
      <c r="A57" s="449"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35">
      <c r="A59" s="346" t="s">
        <v>1049</v>
      </c>
    </row>
    <row r="60" spans="1:32" x14ac:dyDescent="0.35">
      <c r="A60" s="449"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35">
      <c r="A61" s="449"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35">
      <c r="A62" s="449"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35">
      <c r="A63" s="449"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35">
      <c r="A64" s="449"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35">
      <c r="A65" s="449"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35">
      <c r="A66" s="449"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35">
      <c r="A67" s="449"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35">
      <c r="A68" s="449"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35">
      <c r="A69" s="449"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67"/>
  <sheetViews>
    <sheetView zoomScale="85" zoomScaleNormal="85" workbookViewId="0"/>
  </sheetViews>
  <sheetFormatPr defaultColWidth="10.6328125" defaultRowHeight="14.5" x14ac:dyDescent="0.35"/>
  <cols>
    <col min="1" max="1" width="43.26953125" customWidth="1"/>
    <col min="2" max="2" width="27.81640625" bestFit="1" customWidth="1"/>
    <col min="3" max="3" width="27.08984375" bestFit="1" customWidth="1"/>
  </cols>
  <sheetData>
    <row r="1" spans="1:26" x14ac:dyDescent="0.35">
      <c r="A1" t="s">
        <v>479</v>
      </c>
    </row>
    <row r="3" spans="1:26" x14ac:dyDescent="0.35">
      <c r="A3" t="s">
        <v>480</v>
      </c>
    </row>
    <row r="4" spans="1:26" x14ac:dyDescent="0.35">
      <c r="A4" t="s">
        <v>540</v>
      </c>
    </row>
    <row r="6" spans="1:26" x14ac:dyDescent="0.3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3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3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3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3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3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3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35">
      <c r="A14" s="299" t="s">
        <v>457</v>
      </c>
      <c r="B14" s="270"/>
    </row>
    <row r="16" spans="1:26" x14ac:dyDescent="0.35">
      <c r="A16" s="271" t="s">
        <v>458</v>
      </c>
    </row>
    <row r="18" spans="1:1" x14ac:dyDescent="0.35">
      <c r="A18" t="s">
        <v>453</v>
      </c>
    </row>
    <row r="19" spans="1:1" x14ac:dyDescent="0.35">
      <c r="A19" t="s">
        <v>452</v>
      </c>
    </row>
    <row r="20" spans="1:1" x14ac:dyDescent="0.35">
      <c r="A20" s="298" t="s">
        <v>454</v>
      </c>
    </row>
    <row r="21" spans="1:1" x14ac:dyDescent="0.35">
      <c r="A21" t="s">
        <v>455</v>
      </c>
    </row>
    <row r="22" spans="1:1" x14ac:dyDescent="0.35">
      <c r="A22" t="s">
        <v>456</v>
      </c>
    </row>
    <row r="36" spans="1:2" x14ac:dyDescent="0.35">
      <c r="A36" t="s">
        <v>461</v>
      </c>
    </row>
    <row r="38" spans="1:2" x14ac:dyDescent="0.35">
      <c r="A38" s="123" t="s">
        <v>459</v>
      </c>
      <c r="B38" s="123"/>
    </row>
    <row r="39" spans="1:2" x14ac:dyDescent="0.35">
      <c r="A39" t="s">
        <v>117</v>
      </c>
      <c r="B39">
        <v>217</v>
      </c>
    </row>
    <row r="40" spans="1:2" x14ac:dyDescent="0.35">
      <c r="A40" t="s">
        <v>460</v>
      </c>
      <c r="B40">
        <v>181</v>
      </c>
    </row>
    <row r="42" spans="1:2" x14ac:dyDescent="0.35">
      <c r="A42" t="s">
        <v>484</v>
      </c>
    </row>
    <row r="43" spans="1:2" x14ac:dyDescent="0.35">
      <c r="B43" s="122">
        <v>8.5984523000000002E-8</v>
      </c>
    </row>
    <row r="45" spans="1:2" x14ac:dyDescent="0.35">
      <c r="A45" s="123" t="s">
        <v>462</v>
      </c>
      <c r="B45" s="270"/>
    </row>
    <row r="46" spans="1:2" x14ac:dyDescent="0.35">
      <c r="A46" s="271" t="s">
        <v>117</v>
      </c>
      <c r="B46">
        <f>B39*$B$43</f>
        <v>1.8658641491000002E-5</v>
      </c>
    </row>
    <row r="47" spans="1:2" x14ac:dyDescent="0.35">
      <c r="A47" s="271" t="s">
        <v>460</v>
      </c>
      <c r="B47" s="271">
        <f>B40*$B$43</f>
        <v>1.5563198663000001E-5</v>
      </c>
    </row>
    <row r="50" spans="1:35" x14ac:dyDescent="0.35">
      <c r="A50" s="318" t="s">
        <v>463</v>
      </c>
      <c r="B50" s="276"/>
      <c r="C50" s="276"/>
      <c r="D50" s="276"/>
    </row>
    <row r="51" spans="1:35" x14ac:dyDescent="0.3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3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3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35">
      <c r="A55" s="299" t="s">
        <v>465</v>
      </c>
      <c r="B55" s="270"/>
      <c r="C55" s="300"/>
    </row>
    <row r="57" spans="1:35" x14ac:dyDescent="0.35">
      <c r="A57" t="s">
        <v>471</v>
      </c>
    </row>
    <row r="58" spans="1:35" x14ac:dyDescent="0.35">
      <c r="A58" t="s">
        <v>472</v>
      </c>
    </row>
    <row r="59" spans="1:35" s="271" customFormat="1" x14ac:dyDescent="0.35"/>
    <row r="60" spans="1:35" x14ac:dyDescent="0.35">
      <c r="A60" s="271" t="s">
        <v>453</v>
      </c>
    </row>
    <row r="61" spans="1:35" x14ac:dyDescent="0.35">
      <c r="A61" s="271" t="s">
        <v>452</v>
      </c>
    </row>
    <row r="62" spans="1:35" x14ac:dyDescent="0.35">
      <c r="A62" s="298" t="s">
        <v>454</v>
      </c>
    </row>
    <row r="63" spans="1:35" x14ac:dyDescent="0.35">
      <c r="A63" s="271" t="s">
        <v>466</v>
      </c>
    </row>
    <row r="64" spans="1:35" x14ac:dyDescent="0.35">
      <c r="A64" s="271" t="s">
        <v>467</v>
      </c>
    </row>
    <row r="77" spans="1:3" x14ac:dyDescent="0.35">
      <c r="A77" s="123" t="s">
        <v>468</v>
      </c>
      <c r="B77" s="123"/>
      <c r="C77" s="270"/>
    </row>
    <row r="78" spans="1:3" x14ac:dyDescent="0.35">
      <c r="B78" t="s">
        <v>444</v>
      </c>
      <c r="C78" t="s">
        <v>469</v>
      </c>
    </row>
    <row r="79" spans="1:3" x14ac:dyDescent="0.35">
      <c r="A79" s="271" t="s">
        <v>311</v>
      </c>
      <c r="B79" s="271">
        <v>287</v>
      </c>
      <c r="C79">
        <v>722</v>
      </c>
    </row>
    <row r="80" spans="1:3" x14ac:dyDescent="0.35">
      <c r="A80" s="271" t="s">
        <v>473</v>
      </c>
      <c r="B80" s="271">
        <v>129</v>
      </c>
      <c r="C80">
        <v>0</v>
      </c>
    </row>
    <row r="81" spans="1:35" s="296" customFormat="1" x14ac:dyDescent="0.35"/>
    <row r="82" spans="1:35" x14ac:dyDescent="0.35">
      <c r="A82" t="s">
        <v>530</v>
      </c>
    </row>
    <row r="84" spans="1:35" x14ac:dyDescent="0.35">
      <c r="A84" s="318" t="s">
        <v>470</v>
      </c>
      <c r="B84" s="276"/>
      <c r="C84" s="276"/>
      <c r="D84" s="276"/>
    </row>
    <row r="85" spans="1:35" x14ac:dyDescent="0.3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3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35">
      <c r="A88" s="271" t="s">
        <v>476</v>
      </c>
    </row>
    <row r="89" spans="1:35" x14ac:dyDescent="0.35">
      <c r="A89" t="s">
        <v>475</v>
      </c>
    </row>
    <row r="90" spans="1:35" s="271" customFormat="1" x14ac:dyDescent="0.35"/>
    <row r="91" spans="1:35" x14ac:dyDescent="0.35">
      <c r="A91" s="318" t="s">
        <v>541</v>
      </c>
      <c r="B91" s="276"/>
      <c r="C91" s="276"/>
    </row>
    <row r="92" spans="1:35" x14ac:dyDescent="0.3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3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35">
      <c r="A96" s="1" t="s">
        <v>0</v>
      </c>
    </row>
    <row r="97" spans="1:1" x14ac:dyDescent="0.35">
      <c r="A97" s="271" t="s">
        <v>542</v>
      </c>
    </row>
    <row r="98" spans="1:1" s="271" customFormat="1" x14ac:dyDescent="0.35">
      <c r="A98" s="271" t="s">
        <v>497</v>
      </c>
    </row>
    <row r="99" spans="1:1" s="271" customFormat="1" x14ac:dyDescent="0.35"/>
    <row r="100" spans="1:1" s="271" customFormat="1" x14ac:dyDescent="0.35">
      <c r="A100" s="271" t="s">
        <v>538</v>
      </c>
    </row>
    <row r="101" spans="1:1" s="271" customFormat="1" x14ac:dyDescent="0.35">
      <c r="A101" s="271" t="s">
        <v>500</v>
      </c>
    </row>
    <row r="102" spans="1:1" s="271" customFormat="1" x14ac:dyDescent="0.35">
      <c r="A102" s="298" t="s">
        <v>498</v>
      </c>
    </row>
    <row r="103" spans="1:1" s="271" customFormat="1" x14ac:dyDescent="0.35">
      <c r="A103" s="271" t="s">
        <v>499</v>
      </c>
    </row>
    <row r="104" spans="1:1" s="271" customFormat="1" x14ac:dyDescent="0.35"/>
    <row r="105" spans="1:1" s="271" customFormat="1" x14ac:dyDescent="0.35"/>
    <row r="106" spans="1:1" s="271" customFormat="1" x14ac:dyDescent="0.35"/>
    <row r="107" spans="1:1" s="271" customFormat="1" x14ac:dyDescent="0.35"/>
    <row r="108" spans="1:1" s="271" customFormat="1" x14ac:dyDescent="0.35"/>
    <row r="109" spans="1:1" s="271" customFormat="1" x14ac:dyDescent="0.35"/>
    <row r="110" spans="1:1" s="271" customFormat="1" x14ac:dyDescent="0.35"/>
    <row r="111" spans="1:1" s="271" customFormat="1" x14ac:dyDescent="0.35"/>
    <row r="112" spans="1:1" s="271" customFormat="1" x14ac:dyDescent="0.35"/>
    <row r="113" spans="1:3" s="271" customFormat="1" x14ac:dyDescent="0.35"/>
    <row r="114" spans="1:3" s="271" customFormat="1" x14ac:dyDescent="0.35"/>
    <row r="115" spans="1:3" s="271" customFormat="1" x14ac:dyDescent="0.35"/>
    <row r="116" spans="1:3" s="271" customFormat="1" x14ac:dyDescent="0.35"/>
    <row r="117" spans="1:3" s="271" customFormat="1" x14ac:dyDescent="0.35"/>
    <row r="118" spans="1:3" s="271" customFormat="1" x14ac:dyDescent="0.35"/>
    <row r="119" spans="1:3" s="271" customFormat="1" x14ac:dyDescent="0.35"/>
    <row r="120" spans="1:3" s="271" customFormat="1" x14ac:dyDescent="0.35">
      <c r="A120"/>
    </row>
    <row r="121" spans="1:3" x14ac:dyDescent="0.35">
      <c r="A121" s="1"/>
    </row>
    <row r="122" spans="1:3" x14ac:dyDescent="0.35">
      <c r="A122" t="s">
        <v>539</v>
      </c>
    </row>
    <row r="123" spans="1:3" s="271" customFormat="1" x14ac:dyDescent="0.35"/>
    <row r="124" spans="1:3" s="271" customFormat="1" x14ac:dyDescent="0.35">
      <c r="B124" s="271" t="s">
        <v>503</v>
      </c>
      <c r="C124" s="271" t="s">
        <v>504</v>
      </c>
    </row>
    <row r="125" spans="1:3" x14ac:dyDescent="0.35">
      <c r="A125" t="s">
        <v>502</v>
      </c>
      <c r="B125">
        <f>SUM(B126:B128)</f>
        <v>79.400000000000006</v>
      </c>
      <c r="C125" s="274">
        <v>1</v>
      </c>
    </row>
    <row r="126" spans="1:3" x14ac:dyDescent="0.35">
      <c r="A126" t="s">
        <v>501</v>
      </c>
      <c r="B126" s="272">
        <v>25</v>
      </c>
      <c r="C126" s="290">
        <f>B126/$B$125</f>
        <v>0.31486146095717882</v>
      </c>
    </row>
    <row r="127" spans="1:3" x14ac:dyDescent="0.35">
      <c r="A127" t="s">
        <v>473</v>
      </c>
      <c r="B127">
        <v>29.7</v>
      </c>
      <c r="C127" s="290">
        <f t="shared" ref="C127:C128" si="4">B127/$B$125</f>
        <v>0.37405541561712841</v>
      </c>
    </row>
    <row r="128" spans="1:3" x14ac:dyDescent="0.35">
      <c r="A128" t="s">
        <v>506</v>
      </c>
      <c r="B128">
        <v>24.7</v>
      </c>
      <c r="C128" s="290">
        <f t="shared" si="4"/>
        <v>0.31108312342569266</v>
      </c>
    </row>
    <row r="129" spans="1:35" s="271" customFormat="1" x14ac:dyDescent="0.35"/>
    <row r="130" spans="1:35" s="271" customFormat="1" x14ac:dyDescent="0.35">
      <c r="A130" s="271" t="s">
        <v>505</v>
      </c>
    </row>
    <row r="131" spans="1:35" s="271" customFormat="1" x14ac:dyDescent="0.35"/>
    <row r="132" spans="1:35" x14ac:dyDescent="0.35">
      <c r="A132" s="318" t="s">
        <v>477</v>
      </c>
      <c r="B132" s="276"/>
      <c r="C132" s="276"/>
      <c r="D132" s="276"/>
    </row>
    <row r="133" spans="1:35" x14ac:dyDescent="0.3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3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3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35">
      <c r="A136" s="291"/>
      <c r="B136" s="272"/>
      <c r="C136" s="272"/>
      <c r="D136" s="272"/>
      <c r="E136" s="272"/>
    </row>
    <row r="137" spans="1:35" x14ac:dyDescent="0.35">
      <c r="A137" s="272" t="s">
        <v>507</v>
      </c>
      <c r="B137" s="291"/>
      <c r="C137" s="272"/>
      <c r="D137" s="272"/>
      <c r="E137" s="272"/>
    </row>
    <row r="138" spans="1:35" x14ac:dyDescent="0.35">
      <c r="A138" s="272"/>
      <c r="B138" s="272"/>
      <c r="C138" s="272"/>
      <c r="D138" s="272"/>
      <c r="E138" s="272"/>
    </row>
    <row r="139" spans="1:35" x14ac:dyDescent="0.35">
      <c r="A139" s="299" t="s">
        <v>508</v>
      </c>
      <c r="B139" s="292"/>
      <c r="C139" s="275"/>
      <c r="D139" s="275"/>
      <c r="E139" s="275"/>
      <c r="F139" s="275"/>
      <c r="G139" s="275"/>
      <c r="H139" s="275"/>
      <c r="I139" s="275"/>
      <c r="J139" s="275"/>
      <c r="K139" s="275"/>
      <c r="L139" s="275"/>
      <c r="M139" s="275"/>
      <c r="N139" s="275"/>
    </row>
    <row r="141" spans="1:35" x14ac:dyDescent="0.35">
      <c r="A141" s="294" t="s">
        <v>513</v>
      </c>
    </row>
    <row r="142" spans="1:35" x14ac:dyDescent="0.35">
      <c r="A142" s="294" t="s">
        <v>509</v>
      </c>
    </row>
    <row r="143" spans="1:35" x14ac:dyDescent="0.35">
      <c r="A143" s="294" t="s">
        <v>510</v>
      </c>
    </row>
    <row r="144" spans="1:35" x14ac:dyDescent="0.35">
      <c r="A144" s="295" t="s">
        <v>511</v>
      </c>
    </row>
    <row r="145" spans="1:7" x14ac:dyDescent="0.35">
      <c r="A145" s="294" t="s">
        <v>512</v>
      </c>
    </row>
    <row r="147" spans="1:7" ht="15" thickBot="1" x14ac:dyDescent="0.4">
      <c r="A147" s="297" t="s">
        <v>527</v>
      </c>
    </row>
    <row r="148" spans="1:7" x14ac:dyDescent="0.35">
      <c r="A148" s="302" t="s">
        <v>514</v>
      </c>
      <c r="B148" s="303" t="s">
        <v>515</v>
      </c>
      <c r="C148" s="303" t="s">
        <v>515</v>
      </c>
      <c r="D148" s="303" t="s">
        <v>516</v>
      </c>
      <c r="E148" s="303" t="s">
        <v>516</v>
      </c>
      <c r="F148" s="303" t="s">
        <v>517</v>
      </c>
      <c r="G148" s="304" t="s">
        <v>517</v>
      </c>
    </row>
    <row r="149" spans="1:7" x14ac:dyDescent="0.35">
      <c r="A149" s="305" t="s">
        <v>518</v>
      </c>
      <c r="B149" s="306">
        <v>2000</v>
      </c>
      <c r="C149" s="306">
        <v>2012</v>
      </c>
      <c r="D149" s="306">
        <v>2000</v>
      </c>
      <c r="E149" s="306">
        <v>2012</v>
      </c>
      <c r="F149" s="306">
        <v>2000</v>
      </c>
      <c r="G149" s="307">
        <v>2012</v>
      </c>
    </row>
    <row r="150" spans="1:7" x14ac:dyDescent="0.35">
      <c r="A150" s="308" t="s">
        <v>519</v>
      </c>
      <c r="B150" s="309"/>
      <c r="C150" s="309"/>
      <c r="D150" s="309"/>
      <c r="E150" s="309"/>
      <c r="F150" s="309"/>
      <c r="G150" s="310"/>
    </row>
    <row r="151" spans="1:7" x14ac:dyDescent="0.35">
      <c r="A151" s="311" t="s">
        <v>520</v>
      </c>
      <c r="B151" s="312">
        <v>1401</v>
      </c>
      <c r="C151" s="312">
        <v>1145</v>
      </c>
      <c r="D151" s="312">
        <v>1150</v>
      </c>
      <c r="E151" s="312">
        <v>1095</v>
      </c>
      <c r="F151" s="312">
        <v>542</v>
      </c>
      <c r="G151" s="313">
        <v>525</v>
      </c>
    </row>
    <row r="152" spans="1:7" x14ac:dyDescent="0.35">
      <c r="A152" s="311" t="s">
        <v>521</v>
      </c>
      <c r="B152" s="312">
        <v>7.9</v>
      </c>
      <c r="C152" s="312">
        <v>6.1</v>
      </c>
      <c r="D152" s="312">
        <v>7.4</v>
      </c>
      <c r="E152" s="312">
        <v>6.1</v>
      </c>
      <c r="F152" s="312">
        <v>2.5</v>
      </c>
      <c r="G152" s="313">
        <v>2.4</v>
      </c>
    </row>
    <row r="153" spans="1:7" x14ac:dyDescent="0.35">
      <c r="A153" s="311" t="s">
        <v>522</v>
      </c>
      <c r="B153" s="312">
        <v>8081</v>
      </c>
      <c r="C153" s="312">
        <v>7137</v>
      </c>
      <c r="D153" s="312">
        <v>8277</v>
      </c>
      <c r="E153" s="312">
        <v>8042</v>
      </c>
      <c r="F153" s="312">
        <v>6201</v>
      </c>
      <c r="G153" s="313">
        <v>5677</v>
      </c>
    </row>
    <row r="154" spans="1:7" x14ac:dyDescent="0.35">
      <c r="A154" s="311" t="s">
        <v>523</v>
      </c>
      <c r="B154" s="312">
        <v>305</v>
      </c>
      <c r="C154" s="312">
        <v>275</v>
      </c>
      <c r="D154" s="312">
        <v>529</v>
      </c>
      <c r="E154" s="312">
        <v>476</v>
      </c>
      <c r="F154" s="312">
        <v>921</v>
      </c>
      <c r="G154" s="313">
        <v>829</v>
      </c>
    </row>
    <row r="155" spans="1:7" x14ac:dyDescent="0.35">
      <c r="A155" s="311" t="s">
        <v>524</v>
      </c>
      <c r="B155" s="312">
        <v>2.65</v>
      </c>
      <c r="C155" s="312">
        <v>2.39</v>
      </c>
      <c r="D155" s="312">
        <v>5.56</v>
      </c>
      <c r="E155" s="312">
        <v>5</v>
      </c>
      <c r="F155" s="312">
        <v>5.2</v>
      </c>
      <c r="G155" s="313">
        <v>4.68</v>
      </c>
    </row>
    <row r="156" spans="1:7" ht="15" thickBot="1" x14ac:dyDescent="0.4">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35">
      <c r="A158" s="296" t="s">
        <v>526</v>
      </c>
    </row>
    <row r="160" spans="1:7" x14ac:dyDescent="0.35">
      <c r="A160" s="299" t="s">
        <v>529</v>
      </c>
      <c r="B160" s="300"/>
    </row>
    <row r="161" spans="1:35" x14ac:dyDescent="0.35">
      <c r="A161" t="s">
        <v>528</v>
      </c>
      <c r="B161" s="122">
        <f>G156*1000</f>
        <v>297</v>
      </c>
    </row>
    <row r="164" spans="1:35" x14ac:dyDescent="0.35">
      <c r="A164" s="318" t="s">
        <v>531</v>
      </c>
      <c r="B164" s="276"/>
      <c r="C164" s="276"/>
      <c r="D164" s="276"/>
    </row>
    <row r="166" spans="1:35" x14ac:dyDescent="0.3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3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1A00-000000000000}"/>
    <hyperlink ref="A102" r:id="rId2" xr:uid="{00000000-0004-0000-1A00-000001000000}"/>
    <hyperlink ref="A20" r:id="rId3" xr:uid="{00000000-0004-0000-1A00-000002000000}"/>
    <hyperlink ref="A62" r:id="rId4" xr:uid="{00000000-0004-0000-1A00-000003000000}"/>
  </hyperlinks>
  <pageMargins left="0.7" right="0.7" top="0.78740157499999996" bottom="0.78740157499999996" header="0.3" footer="0.3"/>
  <pageSetup paperSize="9" orientation="portrait"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G277"/>
  <sheetViews>
    <sheetView zoomScale="85" zoomScaleNormal="85" workbookViewId="0">
      <pane xSplit="2" ySplit="8" topLeftCell="C87" activePane="bottomRight" state="frozen"/>
      <selection pane="topRight" activeCell="C1" sqref="C1"/>
      <selection pane="bottomLeft" activeCell="A10" sqref="A10"/>
      <selection pane="bottomRight" activeCell="K88" sqref="K88"/>
    </sheetView>
  </sheetViews>
  <sheetFormatPr defaultRowHeight="14.5" x14ac:dyDescent="0.35"/>
  <cols>
    <col min="1" max="1" width="1.08984375" style="345" customWidth="1"/>
    <col min="2" max="2" width="48.08984375" style="345" bestFit="1" customWidth="1"/>
    <col min="3" max="3" width="11.6328125" style="345" bestFit="1" customWidth="1"/>
    <col min="4" max="16384" width="8.7265625" style="345"/>
  </cols>
  <sheetData>
    <row r="1" spans="2:33" ht="5.65" customHeight="1" thickBot="1" x14ac:dyDescent="0.4"/>
    <row r="2" spans="2:33" x14ac:dyDescent="0.35">
      <c r="B2" s="425" t="s">
        <v>1035</v>
      </c>
    </row>
    <row r="3" spans="2:33" x14ac:dyDescent="0.35">
      <c r="B3" s="426" t="s">
        <v>1039</v>
      </c>
    </row>
    <row r="4" spans="2:33" x14ac:dyDescent="0.35">
      <c r="B4" s="427" t="s">
        <v>1036</v>
      </c>
    </row>
    <row r="5" spans="2:33" x14ac:dyDescent="0.35">
      <c r="B5" s="428" t="s">
        <v>1037</v>
      </c>
    </row>
    <row r="6" spans="2:33" ht="15" thickBot="1" x14ac:dyDescent="0.4">
      <c r="B6" s="429" t="s">
        <v>1038</v>
      </c>
    </row>
    <row r="7" spans="2:33" x14ac:dyDescent="0.3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x14ac:dyDescent="0.3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x14ac:dyDescent="0.35">
      <c r="B9" s="346" t="s">
        <v>29</v>
      </c>
    </row>
    <row r="10" spans="2:33" x14ac:dyDescent="0.35">
      <c r="B10" s="430" t="s">
        <v>543</v>
      </c>
      <c r="C10" s="319">
        <v>200080696020492.53</v>
      </c>
      <c r="D10" s="319">
        <v>201918465261495.34</v>
      </c>
      <c r="E10" s="319">
        <v>203790743570283.69</v>
      </c>
      <c r="F10" s="319">
        <v>205136405781674.53</v>
      </c>
      <c r="G10" s="319">
        <v>205931577446795.41</v>
      </c>
      <c r="H10" s="319">
        <v>206855847406263.88</v>
      </c>
      <c r="I10" s="319">
        <v>208427748623883.75</v>
      </c>
      <c r="J10" s="319">
        <v>209867174337818.38</v>
      </c>
      <c r="K10" s="319">
        <v>210756186485390.88</v>
      </c>
      <c r="L10" s="319">
        <v>212047626877312.84</v>
      </c>
      <c r="M10" s="319">
        <v>213229366895966.56</v>
      </c>
      <c r="N10" s="319">
        <v>214315930967295.41</v>
      </c>
      <c r="O10" s="319">
        <v>215709307817462.84</v>
      </c>
      <c r="P10" s="319">
        <v>216985598449660.75</v>
      </c>
      <c r="Q10" s="319">
        <v>219074322658794.81</v>
      </c>
      <c r="R10" s="319">
        <v>220222351166972.59</v>
      </c>
      <c r="S10" s="319">
        <v>221956795234879.03</v>
      </c>
      <c r="T10" s="319">
        <v>223441342770805.81</v>
      </c>
      <c r="U10" s="319">
        <v>225027477579030.53</v>
      </c>
      <c r="V10" s="319">
        <v>226393252687112.84</v>
      </c>
      <c r="W10" s="319">
        <v>227598756314525.16</v>
      </c>
      <c r="X10" s="319">
        <v>228751240970592.06</v>
      </c>
      <c r="Y10" s="319">
        <v>230373183868010</v>
      </c>
      <c r="Z10" s="319">
        <v>231389395488639.22</v>
      </c>
      <c r="AA10" s="319">
        <v>233256879695271.97</v>
      </c>
      <c r="AB10" s="319">
        <v>234626532880140.75</v>
      </c>
      <c r="AC10" s="319">
        <v>236553362862661.38</v>
      </c>
      <c r="AD10" s="319">
        <v>238361711049846.38</v>
      </c>
      <c r="AE10" s="319">
        <v>240185714603792.09</v>
      </c>
      <c r="AF10" s="319">
        <v>242029128041696.28</v>
      </c>
      <c r="AG10" s="319">
        <v>243919816595390.94</v>
      </c>
    </row>
    <row r="11" spans="2:33" x14ac:dyDescent="0.35">
      <c r="B11" s="430" t="s">
        <v>544</v>
      </c>
      <c r="C11" s="437">
        <v>41336212207343.398</v>
      </c>
      <c r="D11" s="437">
        <v>41788386157106.75</v>
      </c>
      <c r="E11" s="437">
        <v>42802736217194.406</v>
      </c>
      <c r="F11" s="437">
        <v>43102729332481.539</v>
      </c>
      <c r="G11" s="437">
        <v>43287342012778.125</v>
      </c>
      <c r="H11" s="437">
        <v>43214971986746.164</v>
      </c>
      <c r="I11" s="437">
        <v>42727529430531</v>
      </c>
      <c r="J11" s="437">
        <v>42336346281490.5</v>
      </c>
      <c r="K11" s="437">
        <v>41893641025721.938</v>
      </c>
      <c r="L11" s="437">
        <v>42097068836888.609</v>
      </c>
      <c r="M11" s="437">
        <v>42139543501330.281</v>
      </c>
      <c r="N11" s="437">
        <v>41876863368079.203</v>
      </c>
      <c r="O11" s="437">
        <v>42389443949013.344</v>
      </c>
      <c r="P11" s="437">
        <v>42378793102143.266</v>
      </c>
      <c r="Q11" s="437">
        <v>42788029302983.344</v>
      </c>
      <c r="R11" s="437">
        <v>42851389491613.164</v>
      </c>
      <c r="S11" s="437">
        <v>42780485228145.336</v>
      </c>
      <c r="T11" s="437">
        <v>42937306948284.977</v>
      </c>
      <c r="U11" s="437">
        <v>42995935455918.336</v>
      </c>
      <c r="V11" s="437">
        <v>42974382230685.633</v>
      </c>
      <c r="W11" s="437">
        <v>42897291822642.789</v>
      </c>
      <c r="X11" s="437">
        <v>42710741441694.273</v>
      </c>
      <c r="Y11" s="437">
        <v>42686820067903.242</v>
      </c>
      <c r="Z11" s="437">
        <v>42252351092576.227</v>
      </c>
      <c r="AA11" s="437">
        <v>42230793655770.305</v>
      </c>
      <c r="AB11" s="437">
        <v>41869195525832.555</v>
      </c>
      <c r="AC11" s="437">
        <v>41336887910774.469</v>
      </c>
      <c r="AD11" s="437">
        <v>41281963152558.656</v>
      </c>
      <c r="AE11" s="437">
        <v>40608648977051.227</v>
      </c>
      <c r="AF11" s="437">
        <v>40693640648727.25</v>
      </c>
      <c r="AG11" s="437">
        <v>40478110170341.977</v>
      </c>
    </row>
    <row r="12" spans="2:33" x14ac:dyDescent="0.35">
      <c r="B12" s="430" t="s">
        <v>545</v>
      </c>
      <c r="C12" s="437">
        <v>30529283740589.797</v>
      </c>
      <c r="D12" s="437">
        <v>30863241451644.324</v>
      </c>
      <c r="E12" s="437">
        <v>31612400098338.102</v>
      </c>
      <c r="F12" s="437">
        <v>31833963092327.129</v>
      </c>
      <c r="G12" s="437">
        <v>31970310681956.637</v>
      </c>
      <c r="H12" s="437">
        <v>31916861056529.875</v>
      </c>
      <c r="I12" s="437">
        <v>31556855354234.598</v>
      </c>
      <c r="J12" s="437">
        <v>31267943024974.945</v>
      </c>
      <c r="K12" s="437">
        <v>30940978515043.199</v>
      </c>
      <c r="L12" s="437">
        <v>31091222212667.996</v>
      </c>
      <c r="M12" s="437">
        <v>31122592311989.656</v>
      </c>
      <c r="N12" s="437">
        <v>30928587203809.641</v>
      </c>
      <c r="O12" s="437">
        <v>31307158852241.297</v>
      </c>
      <c r="P12" s="437">
        <v>31299292559980.578</v>
      </c>
      <c r="Q12" s="437">
        <v>31601538155917.117</v>
      </c>
      <c r="R12" s="437">
        <v>31648333473466.641</v>
      </c>
      <c r="S12" s="437">
        <v>31595966402024.074</v>
      </c>
      <c r="T12" s="437">
        <v>31711788692823.613</v>
      </c>
      <c r="U12" s="437">
        <v>31755089378814.102</v>
      </c>
      <c r="V12" s="437">
        <v>31739171023127.48</v>
      </c>
      <c r="W12" s="437">
        <v>31682235111123.438</v>
      </c>
      <c r="X12" s="437">
        <v>31544456412791.691</v>
      </c>
      <c r="Y12" s="437">
        <v>31526789036684.098</v>
      </c>
      <c r="Z12" s="437">
        <v>31205907516197.664</v>
      </c>
      <c r="AA12" s="437">
        <v>31189986050010.43</v>
      </c>
      <c r="AB12" s="437">
        <v>30922924040226.781</v>
      </c>
      <c r="AC12" s="437">
        <v>30529782788293.25</v>
      </c>
      <c r="AD12" s="437">
        <v>30489217544445.008</v>
      </c>
      <c r="AE12" s="437">
        <v>29991934450205.039</v>
      </c>
      <c r="AF12" s="437">
        <v>30054705921552.461</v>
      </c>
      <c r="AG12" s="437">
        <v>29895523674849.164</v>
      </c>
    </row>
    <row r="13" spans="2:33" x14ac:dyDescent="0.35">
      <c r="B13" s="431"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x14ac:dyDescent="0.35">
      <c r="B14" s="430" t="s">
        <v>547</v>
      </c>
      <c r="C14" s="319">
        <v>428623746912606.44</v>
      </c>
      <c r="D14" s="319">
        <v>430070845747789.75</v>
      </c>
      <c r="E14" s="319">
        <v>434409466673942.56</v>
      </c>
      <c r="F14" s="319">
        <v>438922766542336.31</v>
      </c>
      <c r="G14" s="319">
        <v>443986593672037.81</v>
      </c>
      <c r="H14" s="319">
        <v>445320797077980.5</v>
      </c>
      <c r="I14" s="319">
        <v>449052931645783.75</v>
      </c>
      <c r="J14" s="319">
        <v>452751515859290</v>
      </c>
      <c r="K14" s="319">
        <v>457340449337577.81</v>
      </c>
      <c r="L14" s="319">
        <v>460566100518988.31</v>
      </c>
      <c r="M14" s="319">
        <v>465073865785679.94</v>
      </c>
      <c r="N14" s="319">
        <v>469285715137813.5</v>
      </c>
      <c r="O14" s="319">
        <v>474215520547590.19</v>
      </c>
      <c r="P14" s="319">
        <v>479083993899370.13</v>
      </c>
      <c r="Q14" s="319">
        <v>483413756412550.81</v>
      </c>
      <c r="R14" s="319">
        <v>486680315287426.5</v>
      </c>
      <c r="S14" s="319">
        <v>491007558210174.63</v>
      </c>
      <c r="T14" s="319">
        <v>495259994259172</v>
      </c>
      <c r="U14" s="319">
        <v>499976680304798.5</v>
      </c>
      <c r="V14" s="319">
        <v>503988211692692.38</v>
      </c>
      <c r="W14" s="319">
        <v>508082335373109.56</v>
      </c>
      <c r="X14" s="319">
        <v>512679179873652.19</v>
      </c>
      <c r="Y14" s="319">
        <v>516894985680113.25</v>
      </c>
      <c r="Z14" s="319">
        <v>520705364420168.06</v>
      </c>
      <c r="AA14" s="319">
        <v>524645878272680.06</v>
      </c>
      <c r="AB14" s="319">
        <v>528811671208246.25</v>
      </c>
      <c r="AC14" s="319">
        <v>533597036610762.38</v>
      </c>
      <c r="AD14" s="319">
        <v>537985105108314.13</v>
      </c>
      <c r="AE14" s="319">
        <v>542549183037513</v>
      </c>
      <c r="AF14" s="319">
        <v>546233097450853.44</v>
      </c>
      <c r="AG14" s="319">
        <v>550484953410770.69</v>
      </c>
    </row>
    <row r="15" spans="2:33" x14ac:dyDescent="0.35">
      <c r="B15" s="430" t="s">
        <v>548</v>
      </c>
      <c r="C15" s="319">
        <v>70355335842075.164</v>
      </c>
      <c r="D15" s="319">
        <v>69297901544407.703</v>
      </c>
      <c r="E15" s="319">
        <v>69144323877029.539</v>
      </c>
      <c r="F15" s="319">
        <v>69250163118363.992</v>
      </c>
      <c r="G15" s="319">
        <v>69804506427334.414</v>
      </c>
      <c r="H15" s="319">
        <v>68781881177194.68</v>
      </c>
      <c r="I15" s="319">
        <v>68719360725835.563</v>
      </c>
      <c r="J15" s="319">
        <v>68767229142199.93</v>
      </c>
      <c r="K15" s="319">
        <v>69079060693281.563</v>
      </c>
      <c r="L15" s="319">
        <v>68861110419366.617</v>
      </c>
      <c r="M15" s="319">
        <v>69195462051362.391</v>
      </c>
      <c r="N15" s="319">
        <v>69505060677681.984</v>
      </c>
      <c r="O15" s="319">
        <v>69691843258365.219</v>
      </c>
      <c r="P15" s="319">
        <v>70192186972447.648</v>
      </c>
      <c r="Q15" s="319">
        <v>70499028693345.438</v>
      </c>
      <c r="R15" s="319">
        <v>70514619818590.75</v>
      </c>
      <c r="S15" s="319">
        <v>70729414685588.078</v>
      </c>
      <c r="T15" s="319">
        <v>70809411584285.203</v>
      </c>
      <c r="U15" s="319">
        <v>71011748153925.844</v>
      </c>
      <c r="V15" s="319">
        <v>71187815572276.422</v>
      </c>
      <c r="W15" s="319">
        <v>71389431820240.188</v>
      </c>
      <c r="X15" s="319">
        <v>71575591139326.531</v>
      </c>
      <c r="Y15" s="319">
        <v>71776726377891.828</v>
      </c>
      <c r="Z15" s="319">
        <v>71849903884800.375</v>
      </c>
      <c r="AA15" s="319">
        <v>72087641991911.297</v>
      </c>
      <c r="AB15" s="319">
        <v>72272863874629.734</v>
      </c>
      <c r="AC15" s="319">
        <v>72559031272452.453</v>
      </c>
      <c r="AD15" s="319">
        <v>72772106340178.891</v>
      </c>
      <c r="AE15" s="319">
        <v>73071830192556.031</v>
      </c>
      <c r="AF15" s="319">
        <v>73371684531618.047</v>
      </c>
      <c r="AG15" s="319">
        <v>73630164841682.953</v>
      </c>
    </row>
    <row r="16" spans="2:33" x14ac:dyDescent="0.35">
      <c r="B16" s="430" t="s">
        <v>549</v>
      </c>
      <c r="C16" s="319">
        <v>88349586830603.703</v>
      </c>
      <c r="D16" s="319">
        <v>87724554890034.156</v>
      </c>
      <c r="E16" s="319">
        <v>88128781426667.047</v>
      </c>
      <c r="F16" s="319">
        <v>88553532724619.141</v>
      </c>
      <c r="G16" s="319">
        <v>88953753427098.594</v>
      </c>
      <c r="H16" s="319">
        <v>88580571799132.359</v>
      </c>
      <c r="I16" s="319">
        <v>88597132285561.484</v>
      </c>
      <c r="J16" s="319">
        <v>88562974981781.516</v>
      </c>
      <c r="K16" s="319">
        <v>89025215257322.266</v>
      </c>
      <c r="L16" s="319">
        <v>89221772243777.875</v>
      </c>
      <c r="M16" s="319">
        <v>89611796794591.266</v>
      </c>
      <c r="N16" s="319">
        <v>88766130135966.672</v>
      </c>
      <c r="O16" s="319">
        <v>89120611906219.063</v>
      </c>
      <c r="P16" s="319">
        <v>89330306289507.828</v>
      </c>
      <c r="Q16" s="319">
        <v>89393792700448.656</v>
      </c>
      <c r="R16" s="319">
        <v>89413158006212.922</v>
      </c>
      <c r="S16" s="319">
        <v>89653770386312.047</v>
      </c>
      <c r="T16" s="319">
        <v>89685288361013.859</v>
      </c>
      <c r="U16" s="319">
        <v>90092782852664.641</v>
      </c>
      <c r="V16" s="319">
        <v>90483493299960.797</v>
      </c>
      <c r="W16" s="319">
        <v>90955974147766.266</v>
      </c>
      <c r="X16" s="319">
        <v>91096129736334.5</v>
      </c>
      <c r="Y16" s="319">
        <v>91607901901416.063</v>
      </c>
      <c r="Z16" s="319">
        <v>92028131748626.5</v>
      </c>
      <c r="AA16" s="319">
        <v>92378533853007</v>
      </c>
      <c r="AB16" s="319">
        <v>92672621864362.094</v>
      </c>
      <c r="AC16" s="319">
        <v>93101693700074.422</v>
      </c>
      <c r="AD16" s="319">
        <v>93461925340459.797</v>
      </c>
      <c r="AE16" s="319">
        <v>94002653537107.563</v>
      </c>
      <c r="AF16" s="319">
        <v>94430667972162.781</v>
      </c>
      <c r="AG16" s="319">
        <v>94960108769480.172</v>
      </c>
    </row>
    <row r="17" spans="2:33" x14ac:dyDescent="0.35">
      <c r="B17" s="430" t="s">
        <v>550</v>
      </c>
      <c r="C17" s="319">
        <v>418689600027191</v>
      </c>
      <c r="D17" s="319">
        <v>420663623670359</v>
      </c>
      <c r="E17" s="319">
        <v>425575177712972.31</v>
      </c>
      <c r="F17" s="319">
        <v>424307767937981.44</v>
      </c>
      <c r="G17" s="319">
        <v>423639124512008.31</v>
      </c>
      <c r="H17" s="319">
        <v>425563175829104.88</v>
      </c>
      <c r="I17" s="319">
        <v>424480324676040.63</v>
      </c>
      <c r="J17" s="319">
        <v>425683405441409.88</v>
      </c>
      <c r="K17" s="319">
        <v>428089827456504.38</v>
      </c>
      <c r="L17" s="319">
        <v>428929486559368.13</v>
      </c>
      <c r="M17" s="319">
        <v>430106600975275.81</v>
      </c>
      <c r="N17" s="319">
        <v>431230575336281.06</v>
      </c>
      <c r="O17" s="319">
        <v>432376258034428.56</v>
      </c>
      <c r="P17" s="319">
        <v>432807920974516.88</v>
      </c>
      <c r="Q17" s="319">
        <v>432973122488764.75</v>
      </c>
      <c r="R17" s="319">
        <v>434391854317790.81</v>
      </c>
      <c r="S17" s="319">
        <v>437860202633202.75</v>
      </c>
      <c r="T17" s="319">
        <v>439369987595538.56</v>
      </c>
      <c r="U17" s="319">
        <v>442230644465038.25</v>
      </c>
      <c r="V17" s="319">
        <v>444696578897307.5</v>
      </c>
      <c r="W17" s="319">
        <v>446887708655486.44</v>
      </c>
      <c r="X17" s="319">
        <v>450519686690729.06</v>
      </c>
      <c r="Y17" s="319">
        <v>452465226922256.69</v>
      </c>
      <c r="Z17" s="319">
        <v>453389844146112.75</v>
      </c>
      <c r="AA17" s="319">
        <v>455970702706871.75</v>
      </c>
      <c r="AB17" s="319">
        <v>458295854107779.69</v>
      </c>
      <c r="AC17" s="319">
        <v>462118514538750.13</v>
      </c>
      <c r="AD17" s="319">
        <v>464868217160724.88</v>
      </c>
      <c r="AE17" s="319">
        <v>468390751215857.94</v>
      </c>
      <c r="AF17" s="319">
        <v>471955774185911</v>
      </c>
      <c r="AG17" s="319">
        <v>474984986848225.38</v>
      </c>
    </row>
    <row r="18" spans="2:33" x14ac:dyDescent="0.35">
      <c r="B18" s="430" t="s">
        <v>551</v>
      </c>
      <c r="C18" s="319">
        <v>143211005310428.78</v>
      </c>
      <c r="D18" s="319">
        <v>145132852441677.47</v>
      </c>
      <c r="E18" s="319">
        <v>148901885999663</v>
      </c>
      <c r="F18" s="319">
        <v>148637042266418.91</v>
      </c>
      <c r="G18" s="319">
        <v>147601570817539.19</v>
      </c>
      <c r="H18" s="319">
        <v>145901597319745.31</v>
      </c>
      <c r="I18" s="319">
        <v>142868831451733.78</v>
      </c>
      <c r="J18" s="319">
        <v>139193779029928.73</v>
      </c>
      <c r="K18" s="319">
        <v>136102618240697.22</v>
      </c>
      <c r="L18" s="319">
        <v>135609098832812.16</v>
      </c>
      <c r="M18" s="319">
        <v>133458052782491.94</v>
      </c>
      <c r="N18" s="319">
        <v>133319642770374.38</v>
      </c>
      <c r="O18" s="319">
        <v>133141659589796.98</v>
      </c>
      <c r="P18" s="319">
        <v>131939972997008.55</v>
      </c>
      <c r="Q18" s="319">
        <v>132307612869771.66</v>
      </c>
      <c r="R18" s="319">
        <v>131152214854957.06</v>
      </c>
      <c r="S18" s="319">
        <v>132206259178171.48</v>
      </c>
      <c r="T18" s="319">
        <v>135030088233321.84</v>
      </c>
      <c r="U18" s="319">
        <v>138323741012411.7</v>
      </c>
      <c r="V18" s="319">
        <v>148579571113768.97</v>
      </c>
      <c r="W18" s="319">
        <v>147900868797892.16</v>
      </c>
      <c r="X18" s="319">
        <v>156576329322936.94</v>
      </c>
      <c r="Y18" s="319">
        <v>170956351713968.63</v>
      </c>
      <c r="Z18" s="319">
        <v>181951862556402.41</v>
      </c>
      <c r="AA18" s="319">
        <v>181232256973809.16</v>
      </c>
      <c r="AB18" s="319">
        <v>178964589502862.13</v>
      </c>
      <c r="AC18" s="319">
        <v>175539684801997.94</v>
      </c>
      <c r="AD18" s="319">
        <v>169900965175545.13</v>
      </c>
      <c r="AE18" s="319">
        <v>167255057920061.34</v>
      </c>
      <c r="AF18" s="319">
        <v>164724592714583.66</v>
      </c>
      <c r="AG18" s="319">
        <v>158453818884482.91</v>
      </c>
    </row>
    <row r="19" spans="2:33" x14ac:dyDescent="0.35">
      <c r="B19" s="430" t="s">
        <v>552</v>
      </c>
      <c r="C19" s="319">
        <v>643120995384898.5</v>
      </c>
      <c r="D19" s="319">
        <v>646309454412650.75</v>
      </c>
      <c r="E19" s="319">
        <v>649436833440248.63</v>
      </c>
      <c r="F19" s="319">
        <v>649554423829057.13</v>
      </c>
      <c r="G19" s="319">
        <v>654283684891531.13</v>
      </c>
      <c r="H19" s="319">
        <v>654088575703953.38</v>
      </c>
      <c r="I19" s="319">
        <v>658841971254005.5</v>
      </c>
      <c r="J19" s="319">
        <v>659098329275853.88</v>
      </c>
      <c r="K19" s="319">
        <v>663173685123375</v>
      </c>
      <c r="L19" s="319">
        <v>665200923411923.25</v>
      </c>
      <c r="M19" s="319">
        <v>666208170914254</v>
      </c>
      <c r="N19" s="319">
        <v>668591995498705.25</v>
      </c>
      <c r="O19" s="319">
        <v>671807853522598.5</v>
      </c>
      <c r="P19" s="319">
        <v>674318013708239.13</v>
      </c>
      <c r="Q19" s="319">
        <v>676546517018406.13</v>
      </c>
      <c r="R19" s="319">
        <v>677561559241683.5</v>
      </c>
      <c r="S19" s="319">
        <v>681510569158782.5</v>
      </c>
      <c r="T19" s="319">
        <v>683423366929597.13</v>
      </c>
      <c r="U19" s="319">
        <v>686452195868881.13</v>
      </c>
      <c r="V19" s="319">
        <v>688956297015352.25</v>
      </c>
      <c r="W19" s="319">
        <v>691468725368488.75</v>
      </c>
      <c r="X19" s="319">
        <v>695479886272471.75</v>
      </c>
      <c r="Y19" s="319">
        <v>700371740473482.5</v>
      </c>
      <c r="Z19" s="319">
        <v>702939673117200.63</v>
      </c>
      <c r="AA19" s="319">
        <v>708688280012263.38</v>
      </c>
      <c r="AB19" s="319">
        <v>714139801528195.25</v>
      </c>
      <c r="AC19" s="319">
        <v>720913306087966.38</v>
      </c>
      <c r="AD19" s="319">
        <v>726805170579693.38</v>
      </c>
      <c r="AE19" s="319">
        <v>732741532726621.75</v>
      </c>
      <c r="AF19" s="319">
        <v>738812767007185.88</v>
      </c>
      <c r="AG19" s="319">
        <v>745394477821699.5</v>
      </c>
    </row>
    <row r="20" spans="2:33" x14ac:dyDescent="0.35">
      <c r="B20" s="431"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x14ac:dyDescent="0.35">
      <c r="B21" s="430" t="s">
        <v>554</v>
      </c>
      <c r="C21" s="390">
        <v>90433076816309.203</v>
      </c>
      <c r="D21" s="390">
        <v>88738632887886.984</v>
      </c>
      <c r="E21" s="390">
        <v>88809823156401.453</v>
      </c>
      <c r="F21" s="390">
        <v>87103022454859.313</v>
      </c>
      <c r="G21" s="390">
        <v>85528993025722.047</v>
      </c>
      <c r="H21" s="390">
        <v>83976004541138.172</v>
      </c>
      <c r="I21" s="390">
        <v>82913427164525.156</v>
      </c>
      <c r="J21" s="390">
        <v>83446075974168.609</v>
      </c>
      <c r="K21" s="390">
        <v>85479585499687.859</v>
      </c>
      <c r="L21" s="390">
        <v>87353842501139.828</v>
      </c>
      <c r="M21" s="390">
        <v>90131170613874.484</v>
      </c>
      <c r="N21" s="390">
        <v>91781749583821.406</v>
      </c>
      <c r="O21" s="390">
        <v>93806805398157.063</v>
      </c>
      <c r="P21" s="390">
        <v>94199077195981.891</v>
      </c>
      <c r="Q21" s="390">
        <v>95713973024686.344</v>
      </c>
      <c r="R21" s="390">
        <v>98040137177564.406</v>
      </c>
      <c r="S21" s="390">
        <v>98611734833434.344</v>
      </c>
      <c r="T21" s="390">
        <v>100944557222639.13</v>
      </c>
      <c r="U21" s="390">
        <v>103068930555579.16</v>
      </c>
      <c r="V21" s="390">
        <v>106890874760164.05</v>
      </c>
      <c r="W21" s="390">
        <v>107982556961342.33</v>
      </c>
      <c r="X21" s="390">
        <v>108741884815077.69</v>
      </c>
      <c r="Y21" s="390">
        <v>111465035066140.41</v>
      </c>
      <c r="Z21" s="390">
        <v>112418808913208.61</v>
      </c>
      <c r="AA21" s="390">
        <v>113590902596865.48</v>
      </c>
      <c r="AB21" s="390">
        <v>112759193249343.3</v>
      </c>
      <c r="AC21" s="390">
        <v>114981468678904.55</v>
      </c>
      <c r="AD21" s="390">
        <v>118454641511129.45</v>
      </c>
      <c r="AE21" s="390">
        <v>119260444544020.69</v>
      </c>
      <c r="AF21" s="390">
        <v>123037664765365.11</v>
      </c>
      <c r="AG21" s="390">
        <v>127018189723589.27</v>
      </c>
    </row>
    <row r="22" spans="2:33" x14ac:dyDescent="0.35">
      <c r="B22" s="430" t="s">
        <v>555</v>
      </c>
      <c r="C22" s="319">
        <v>122362212401012.89</v>
      </c>
      <c r="D22" s="319">
        <v>122122529994200.63</v>
      </c>
      <c r="E22" s="319">
        <v>122842766185859.23</v>
      </c>
      <c r="F22" s="319">
        <v>122686399809782.17</v>
      </c>
      <c r="G22" s="319">
        <v>124155325684198.92</v>
      </c>
      <c r="H22" s="319">
        <v>124414460790894.22</v>
      </c>
      <c r="I22" s="319">
        <v>125718839489695.91</v>
      </c>
      <c r="J22" s="319">
        <v>126949085898605.28</v>
      </c>
      <c r="K22" s="319">
        <v>129528284093535.81</v>
      </c>
      <c r="L22" s="319">
        <v>130149581195888.23</v>
      </c>
      <c r="M22" s="319">
        <v>131580936010337.08</v>
      </c>
      <c r="N22" s="319">
        <v>132768787602971.86</v>
      </c>
      <c r="O22" s="319">
        <v>134374366721637</v>
      </c>
      <c r="P22" s="319">
        <v>135764521349118.64</v>
      </c>
      <c r="Q22" s="319">
        <v>134974529642755.09</v>
      </c>
      <c r="R22" s="319">
        <v>133535994503079.88</v>
      </c>
      <c r="S22" s="319">
        <v>132939564455781.25</v>
      </c>
      <c r="T22" s="319">
        <v>129613367733142.31</v>
      </c>
      <c r="U22" s="319">
        <v>125936533049510.66</v>
      </c>
      <c r="V22" s="319">
        <v>122896469221135.03</v>
      </c>
      <c r="W22" s="319">
        <v>120225838643776.88</v>
      </c>
      <c r="X22" s="319">
        <v>121189495498499.45</v>
      </c>
      <c r="Y22" s="319">
        <v>121950642846251.97</v>
      </c>
      <c r="Z22" s="319">
        <v>126221281444472.91</v>
      </c>
      <c r="AA22" s="319">
        <v>126711547337875.39</v>
      </c>
      <c r="AB22" s="319">
        <v>132165784959148.92</v>
      </c>
      <c r="AC22" s="319">
        <v>132517965467693.14</v>
      </c>
      <c r="AD22" s="319">
        <v>133196256240508.28</v>
      </c>
      <c r="AE22" s="319">
        <v>140896670521935.94</v>
      </c>
      <c r="AF22" s="319">
        <v>140611342866934.94</v>
      </c>
      <c r="AG22" s="319">
        <v>147510153982540.97</v>
      </c>
    </row>
    <row r="23" spans="2:33" x14ac:dyDescent="0.35">
      <c r="B23" s="430" t="s">
        <v>556</v>
      </c>
      <c r="C23" s="319">
        <v>419004295690851.13</v>
      </c>
      <c r="D23" s="319">
        <v>417529910712277.69</v>
      </c>
      <c r="E23" s="319">
        <v>419874894263553.81</v>
      </c>
      <c r="F23" s="319">
        <v>418210903259254.19</v>
      </c>
      <c r="G23" s="319">
        <v>414547973067765.44</v>
      </c>
      <c r="H23" s="319">
        <v>413280280702896.75</v>
      </c>
      <c r="I23" s="319">
        <v>413836839623873.13</v>
      </c>
      <c r="J23" s="319">
        <v>414484847909319.69</v>
      </c>
      <c r="K23" s="319">
        <v>415267670334114.88</v>
      </c>
      <c r="L23" s="319">
        <v>416818444692199.13</v>
      </c>
      <c r="M23" s="319">
        <v>416376545243739.25</v>
      </c>
      <c r="N23" s="319">
        <v>415716446034771.94</v>
      </c>
      <c r="O23" s="319">
        <v>417719778545195.63</v>
      </c>
      <c r="P23" s="319">
        <v>416504338130177.63</v>
      </c>
      <c r="Q23" s="319">
        <v>415226900849660.13</v>
      </c>
      <c r="R23" s="319">
        <v>413332332623291.31</v>
      </c>
      <c r="S23" s="319">
        <v>412809505324935.88</v>
      </c>
      <c r="T23" s="319">
        <v>413496649647093</v>
      </c>
      <c r="U23" s="319">
        <v>412859802128445.06</v>
      </c>
      <c r="V23" s="319">
        <v>412814763464601.5</v>
      </c>
      <c r="W23" s="319">
        <v>414026586844941</v>
      </c>
      <c r="X23" s="319">
        <v>415909331773052.19</v>
      </c>
      <c r="Y23" s="319">
        <v>418749230059485</v>
      </c>
      <c r="Z23" s="319">
        <v>421085401350081.25</v>
      </c>
      <c r="AA23" s="319">
        <v>423665428194988.56</v>
      </c>
      <c r="AB23" s="319">
        <v>426815641170983.69</v>
      </c>
      <c r="AC23" s="319">
        <v>431967279536281</v>
      </c>
      <c r="AD23" s="319">
        <v>436113009759393.94</v>
      </c>
      <c r="AE23" s="319">
        <v>439964465923921.06</v>
      </c>
      <c r="AF23" s="319">
        <v>453096461735586.38</v>
      </c>
      <c r="AG23" s="319">
        <v>459553321578061.88</v>
      </c>
    </row>
    <row r="24" spans="2:33" x14ac:dyDescent="0.35">
      <c r="B24" s="430" t="s">
        <v>557</v>
      </c>
      <c r="C24" s="319">
        <v>232538953171401.75</v>
      </c>
      <c r="D24" s="319">
        <v>233421168637449.09</v>
      </c>
      <c r="E24" s="319">
        <v>235747065442544.31</v>
      </c>
      <c r="F24" s="319">
        <v>236313734896520.69</v>
      </c>
      <c r="G24" s="319">
        <v>236330445384498.44</v>
      </c>
      <c r="H24" s="319">
        <v>237315599667555.84</v>
      </c>
      <c r="I24" s="319">
        <v>238073776774694.25</v>
      </c>
      <c r="J24" s="319">
        <v>239061647876878.41</v>
      </c>
      <c r="K24" s="319">
        <v>240002160286765.72</v>
      </c>
      <c r="L24" s="319">
        <v>240630524705235.56</v>
      </c>
      <c r="M24" s="319">
        <v>241520875017306.94</v>
      </c>
      <c r="N24" s="319">
        <v>242353447231081.72</v>
      </c>
      <c r="O24" s="319">
        <v>243529947135572.16</v>
      </c>
      <c r="P24" s="319">
        <v>244472930545346.19</v>
      </c>
      <c r="Q24" s="319">
        <v>245184566997329.47</v>
      </c>
      <c r="R24" s="319">
        <v>245955754076474.78</v>
      </c>
      <c r="S24" s="319">
        <v>247171764601516.5</v>
      </c>
      <c r="T24" s="319">
        <v>248489633318666.19</v>
      </c>
      <c r="U24" s="319">
        <v>249785616846940.38</v>
      </c>
      <c r="V24" s="319">
        <v>250723364599261.78</v>
      </c>
      <c r="W24" s="319">
        <v>251990437448602.84</v>
      </c>
      <c r="X24" s="319">
        <v>253532933702118.5</v>
      </c>
      <c r="Y24" s="319">
        <v>254982962240704.91</v>
      </c>
      <c r="Z24" s="319">
        <v>256392913839688.09</v>
      </c>
      <c r="AA24" s="319">
        <v>257898839784474</v>
      </c>
      <c r="AB24" s="319">
        <v>259880651896625.34</v>
      </c>
      <c r="AC24" s="319">
        <v>261740232572774.09</v>
      </c>
      <c r="AD24" s="319">
        <v>263627783954011.56</v>
      </c>
      <c r="AE24" s="319">
        <v>265707024846138</v>
      </c>
      <c r="AF24" s="319">
        <v>267245391665966.69</v>
      </c>
      <c r="AG24" s="319">
        <v>269834799795553.94</v>
      </c>
    </row>
    <row r="25" spans="2:33" x14ac:dyDescent="0.35">
      <c r="B25" s="432"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x14ac:dyDescent="0.35">
      <c r="B26" s="432"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x14ac:dyDescent="0.35">
      <c r="B27" s="432"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x14ac:dyDescent="0.35">
      <c r="B28" s="433" t="s">
        <v>561</v>
      </c>
      <c r="C28" s="319">
        <v>416694786395135.81</v>
      </c>
      <c r="D28" s="319">
        <v>417130840684817.31</v>
      </c>
      <c r="E28" s="319">
        <v>425315805265073.63</v>
      </c>
      <c r="F28" s="319">
        <v>422831278742268.13</v>
      </c>
      <c r="G28" s="319">
        <v>421379405358847.75</v>
      </c>
      <c r="H28" s="319">
        <v>425325316974952.69</v>
      </c>
      <c r="I28" s="319">
        <v>422949794685502.81</v>
      </c>
      <c r="J28" s="319">
        <v>423000940367540.31</v>
      </c>
      <c r="K28" s="319">
        <v>426854879031133.69</v>
      </c>
      <c r="L28" s="319">
        <v>424822912977658.13</v>
      </c>
      <c r="M28" s="319">
        <v>425030586097513.44</v>
      </c>
      <c r="N28" s="319">
        <v>426337242837742.31</v>
      </c>
      <c r="O28" s="319">
        <v>427071506438049.25</v>
      </c>
      <c r="P28" s="319">
        <v>427010203637446.56</v>
      </c>
      <c r="Q28" s="319">
        <v>426824025738204.06</v>
      </c>
      <c r="R28" s="319">
        <v>426898877484839.81</v>
      </c>
      <c r="S28" s="319">
        <v>428282699093072.94</v>
      </c>
      <c r="T28" s="319">
        <v>429292491410935.5</v>
      </c>
      <c r="U28" s="319">
        <v>429096844848672</v>
      </c>
      <c r="V28" s="319">
        <v>429914791891026.94</v>
      </c>
      <c r="W28" s="319">
        <v>431107556653813.88</v>
      </c>
      <c r="X28" s="319">
        <v>432029543918282.88</v>
      </c>
      <c r="Y28" s="319">
        <v>432727340270222.13</v>
      </c>
      <c r="Z28" s="319">
        <v>433244667797347.69</v>
      </c>
      <c r="AA28" s="319">
        <v>434773480867514.75</v>
      </c>
      <c r="AB28" s="319">
        <v>435213063401954</v>
      </c>
      <c r="AC28" s="319">
        <v>436446106691368.88</v>
      </c>
      <c r="AD28" s="319">
        <v>437746459411451.44</v>
      </c>
      <c r="AE28" s="319">
        <v>437975756900118.44</v>
      </c>
      <c r="AF28" s="319">
        <v>438654539826752.81</v>
      </c>
      <c r="AG28" s="319">
        <v>439589142581970.31</v>
      </c>
    </row>
    <row r="29" spans="2:33" x14ac:dyDescent="0.35">
      <c r="B29" s="434" t="s">
        <v>562</v>
      </c>
      <c r="C29" s="319">
        <v>201026911348875.59</v>
      </c>
      <c r="D29" s="319">
        <v>201046183470173.69</v>
      </c>
      <c r="E29" s="319">
        <v>206153243112896.66</v>
      </c>
      <c r="F29" s="319">
        <v>205394428917276.25</v>
      </c>
      <c r="G29" s="319">
        <v>205170406432158.03</v>
      </c>
      <c r="H29" s="319">
        <v>207998566538109.16</v>
      </c>
      <c r="I29" s="319">
        <v>207043533385809.03</v>
      </c>
      <c r="J29" s="319">
        <v>207779931352811.94</v>
      </c>
      <c r="K29" s="319">
        <v>211078000703198.44</v>
      </c>
      <c r="L29" s="319">
        <v>210695306741804.66</v>
      </c>
      <c r="M29" s="319">
        <v>211796838190867.03</v>
      </c>
      <c r="N29" s="319">
        <v>213429844317059.97</v>
      </c>
      <c r="O29" s="319">
        <v>214829095304389.19</v>
      </c>
      <c r="P29" s="319">
        <v>216748599652282.59</v>
      </c>
      <c r="Q29" s="319">
        <v>218080123851685.75</v>
      </c>
      <c r="R29" s="319">
        <v>219857728956750.16</v>
      </c>
      <c r="S29" s="319">
        <v>222208294616851.56</v>
      </c>
      <c r="T29" s="319">
        <v>224020953659296.19</v>
      </c>
      <c r="U29" s="319">
        <v>226081078197533.94</v>
      </c>
      <c r="V29" s="319">
        <v>227950900546695.59</v>
      </c>
      <c r="W29" s="319">
        <v>230254049952641.34</v>
      </c>
      <c r="X29" s="319">
        <v>232718860902419.5</v>
      </c>
      <c r="Y29" s="319">
        <v>234861081932838.88</v>
      </c>
      <c r="Z29" s="319">
        <v>236837627596356.28</v>
      </c>
      <c r="AA29" s="319">
        <v>238961133282990.19</v>
      </c>
      <c r="AB29" s="319">
        <v>240500522882245.03</v>
      </c>
      <c r="AC29" s="319">
        <v>242690104720423.09</v>
      </c>
      <c r="AD29" s="319">
        <v>244851615138983.13</v>
      </c>
      <c r="AE29" s="319">
        <v>246814744921601.09</v>
      </c>
      <c r="AF29" s="319">
        <v>248794734015310.22</v>
      </c>
      <c r="AG29" s="319">
        <v>250782644356915.69</v>
      </c>
    </row>
    <row r="30" spans="2:33" x14ac:dyDescent="0.35">
      <c r="B30" s="435"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x14ac:dyDescent="0.35">
      <c r="B31" s="436" t="s">
        <v>564</v>
      </c>
      <c r="C31" s="319">
        <v>435386544916234.25</v>
      </c>
      <c r="D31" s="319">
        <v>431890403168363.44</v>
      </c>
      <c r="E31" s="319">
        <v>431990646955336.06</v>
      </c>
      <c r="F31" s="319">
        <v>435267546478124.19</v>
      </c>
      <c r="G31" s="319">
        <v>438956238966018.81</v>
      </c>
      <c r="H31" s="319">
        <v>435998475930038.44</v>
      </c>
      <c r="I31" s="319">
        <v>436079458423121.31</v>
      </c>
      <c r="J31" s="319">
        <v>437776754511386.75</v>
      </c>
      <c r="K31" s="319">
        <v>440444124270464.94</v>
      </c>
      <c r="L31" s="319">
        <v>441118107375041</v>
      </c>
      <c r="M31" s="319">
        <v>443784812710958.56</v>
      </c>
      <c r="N31" s="319">
        <v>445381507488105.94</v>
      </c>
      <c r="O31" s="319">
        <v>447302856931821.38</v>
      </c>
      <c r="P31" s="319">
        <v>448679545189919.31</v>
      </c>
      <c r="Q31" s="319">
        <v>450725134627712.06</v>
      </c>
      <c r="R31" s="319">
        <v>451791970243797.31</v>
      </c>
      <c r="S31" s="319">
        <v>454245609851171.88</v>
      </c>
      <c r="T31" s="319">
        <v>456498293629989.69</v>
      </c>
      <c r="U31" s="319">
        <v>458833266275471.25</v>
      </c>
      <c r="V31" s="319">
        <v>461207472194764.5</v>
      </c>
      <c r="W31" s="319">
        <v>463632563947061.44</v>
      </c>
      <c r="X31" s="319">
        <v>466563521676688.38</v>
      </c>
      <c r="Y31" s="319">
        <v>469409175680330.38</v>
      </c>
      <c r="Z31" s="319">
        <v>470065081374405.25</v>
      </c>
      <c r="AA31" s="319">
        <v>471980175446619.88</v>
      </c>
      <c r="AB31" s="319">
        <v>473726185011575.31</v>
      </c>
      <c r="AC31" s="319">
        <v>474988764754797.63</v>
      </c>
      <c r="AD31" s="319">
        <v>476162283007286.75</v>
      </c>
      <c r="AE31" s="319">
        <v>477812445700165.19</v>
      </c>
      <c r="AF31" s="319">
        <v>479734297450886.75</v>
      </c>
      <c r="AG31" s="319">
        <v>481115449667020</v>
      </c>
    </row>
    <row r="32" spans="2:33" x14ac:dyDescent="0.35">
      <c r="B32" s="430" t="s">
        <v>565</v>
      </c>
      <c r="C32" s="319">
        <v>3755318957152.1553</v>
      </c>
      <c r="D32" s="319">
        <v>3777901094626.5688</v>
      </c>
      <c r="E32" s="319">
        <v>3810125242490.8999</v>
      </c>
      <c r="F32" s="319">
        <v>3851683959321.7085</v>
      </c>
      <c r="G32" s="319">
        <v>3839693922989.1875</v>
      </c>
      <c r="H32" s="319">
        <v>3840370364633.2725</v>
      </c>
      <c r="I32" s="319">
        <v>3866509713697.9292</v>
      </c>
      <c r="J32" s="319">
        <v>3927253209185.9141</v>
      </c>
      <c r="K32" s="319">
        <v>3953010193087.1089</v>
      </c>
      <c r="L32" s="319">
        <v>3977036811371.4004</v>
      </c>
      <c r="M32" s="319">
        <v>4014488014171.7427</v>
      </c>
      <c r="N32" s="319">
        <v>4042287263698.5317</v>
      </c>
      <c r="O32" s="319">
        <v>4049955993980.1421</v>
      </c>
      <c r="P32" s="319">
        <v>4069513651163.7471</v>
      </c>
      <c r="Q32" s="319">
        <v>4075702178154.0313</v>
      </c>
      <c r="R32" s="319">
        <v>4080938244529.0889</v>
      </c>
      <c r="S32" s="319">
        <v>4091593342598.9575</v>
      </c>
      <c r="T32" s="319">
        <v>4094429589771.5</v>
      </c>
      <c r="U32" s="319">
        <v>4095548650464.9556</v>
      </c>
      <c r="V32" s="319">
        <v>4092868420529.4951</v>
      </c>
      <c r="W32" s="319">
        <v>4095436836213.3604</v>
      </c>
      <c r="X32" s="319">
        <v>4102121658589.1348</v>
      </c>
      <c r="Y32" s="319">
        <v>4102499723221.2134</v>
      </c>
      <c r="Z32" s="319">
        <v>4099522327805.4741</v>
      </c>
      <c r="AA32" s="319">
        <v>4097149751937.0669</v>
      </c>
      <c r="AB32" s="319">
        <v>4091558977480.0542</v>
      </c>
      <c r="AC32" s="319">
        <v>4086419435808.3257</v>
      </c>
      <c r="AD32" s="319">
        <v>4068790669810.207</v>
      </c>
      <c r="AE32" s="319">
        <v>4055489317676.6074</v>
      </c>
      <c r="AF32" s="319">
        <v>4038168817213.0732</v>
      </c>
      <c r="AG32" s="319">
        <v>4020021443783.1006</v>
      </c>
    </row>
    <row r="33" spans="2:33" x14ac:dyDescent="0.35">
      <c r="B33" s="430" t="s">
        <v>566</v>
      </c>
      <c r="C33" s="319">
        <v>85082370611994.047</v>
      </c>
      <c r="D33" s="319">
        <v>85257962733833.469</v>
      </c>
      <c r="E33" s="319">
        <v>85423021361396.906</v>
      </c>
      <c r="F33" s="319">
        <v>85576778826189.359</v>
      </c>
      <c r="G33" s="319">
        <v>85717989234587.156</v>
      </c>
      <c r="H33" s="319">
        <v>85852905982466.844</v>
      </c>
      <c r="I33" s="319">
        <v>85982306144407.734</v>
      </c>
      <c r="J33" s="319">
        <v>86106120412420.141</v>
      </c>
      <c r="K33" s="319">
        <v>86221871025873.75</v>
      </c>
      <c r="L33" s="319">
        <v>86333718609395.406</v>
      </c>
      <c r="M33" s="319">
        <v>86441469595671.172</v>
      </c>
      <c r="N33" s="319">
        <v>86542019976878.375</v>
      </c>
      <c r="O33" s="319">
        <v>86635892368262.938</v>
      </c>
      <c r="P33" s="319">
        <v>86725085810269.391</v>
      </c>
      <c r="Q33" s="319">
        <v>86809489740152.359</v>
      </c>
      <c r="R33" s="319">
        <v>86888848543445.219</v>
      </c>
      <c r="S33" s="319">
        <v>86961668963008.844</v>
      </c>
      <c r="T33" s="319">
        <v>87028170639162.859</v>
      </c>
      <c r="U33" s="319">
        <v>87087857854762.188</v>
      </c>
      <c r="V33" s="319">
        <v>87140838202209.813</v>
      </c>
      <c r="W33" s="319">
        <v>87189000489242.938</v>
      </c>
      <c r="X33" s="319">
        <v>87229699295903.953</v>
      </c>
      <c r="Y33" s="319">
        <v>87263336113475.75</v>
      </c>
      <c r="Z33" s="319">
        <v>87288907791317.563</v>
      </c>
      <c r="AA33" s="319">
        <v>87305972408485.75</v>
      </c>
      <c r="AB33" s="319">
        <v>87313990682813.234</v>
      </c>
      <c r="AC33" s="319">
        <v>87313402224977.219</v>
      </c>
      <c r="AD33" s="319">
        <v>87303331279022.688</v>
      </c>
      <c r="AE33" s="319">
        <v>87284973737809.281</v>
      </c>
      <c r="AF33" s="319">
        <v>87258018375459.641</v>
      </c>
      <c r="AG33" s="319">
        <v>87223743264306.891</v>
      </c>
    </row>
    <row r="34" spans="2:33" x14ac:dyDescent="0.35">
      <c r="B34" s="431"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6" spans="2:33" x14ac:dyDescent="0.35">
      <c r="B36" s="346" t="s">
        <v>788</v>
      </c>
    </row>
    <row r="37" spans="2:33" x14ac:dyDescent="0.35">
      <c r="B37" s="430" t="s">
        <v>543</v>
      </c>
      <c r="C37" s="437">
        <v>46806950954720.586</v>
      </c>
      <c r="D37" s="437">
        <v>47215710254078.672</v>
      </c>
      <c r="E37" s="437">
        <v>47794846277583.633</v>
      </c>
      <c r="F37" s="437">
        <v>48411829793335.789</v>
      </c>
      <c r="G37" s="437">
        <v>48475612411831.859</v>
      </c>
      <c r="H37" s="437">
        <v>48384089769848.602</v>
      </c>
      <c r="I37" s="437">
        <v>48870903154216.617</v>
      </c>
      <c r="J37" s="437">
        <v>49346962553517.625</v>
      </c>
      <c r="K37" s="437">
        <v>49119659511212.891</v>
      </c>
      <c r="L37" s="437">
        <v>49311431495576.008</v>
      </c>
      <c r="M37" s="437">
        <v>48388426369934.703</v>
      </c>
      <c r="N37" s="437">
        <v>46517581719276.344</v>
      </c>
      <c r="O37" s="437">
        <v>45914844774226</v>
      </c>
      <c r="P37" s="437">
        <v>45291613440676.648</v>
      </c>
      <c r="Q37" s="437">
        <v>43929377150836.789</v>
      </c>
      <c r="R37" s="437">
        <v>43189814250896.703</v>
      </c>
      <c r="S37" s="437">
        <v>42967220004943.93</v>
      </c>
      <c r="T37" s="437">
        <v>42393557747982.133</v>
      </c>
      <c r="U37" s="437">
        <v>41359130469124.461</v>
      </c>
      <c r="V37" s="437">
        <v>40641959625240.656</v>
      </c>
      <c r="W37" s="437">
        <v>39055588223682.859</v>
      </c>
      <c r="X37" s="437">
        <v>37089225552986.273</v>
      </c>
      <c r="Y37" s="437">
        <v>35845583635144.734</v>
      </c>
      <c r="Z37" s="437">
        <v>34570194172459.063</v>
      </c>
      <c r="AA37" s="437">
        <v>33413517968722.004</v>
      </c>
      <c r="AB37" s="437">
        <v>32835163321736.91</v>
      </c>
      <c r="AC37" s="437">
        <v>31978273818892.5</v>
      </c>
      <c r="AD37" s="437">
        <v>30923021250416.305</v>
      </c>
      <c r="AE37" s="437">
        <v>30029714463322.156</v>
      </c>
      <c r="AF37" s="437">
        <v>29084449577504.219</v>
      </c>
      <c r="AG37" s="437">
        <v>28248202983469.449</v>
      </c>
    </row>
    <row r="38" spans="2:33" x14ac:dyDescent="0.35">
      <c r="B38" s="430" t="s">
        <v>544</v>
      </c>
      <c r="C38" s="437">
        <v>11163263730870.01</v>
      </c>
      <c r="D38" s="437">
        <v>11239238488523.268</v>
      </c>
      <c r="E38" s="437">
        <v>10924632568444.539</v>
      </c>
      <c r="F38" s="437">
        <v>10729539568656.029</v>
      </c>
      <c r="G38" s="437">
        <v>10690308980287.975</v>
      </c>
      <c r="H38" s="437">
        <v>10758501148235.719</v>
      </c>
      <c r="I38" s="437">
        <v>10664556807514.98</v>
      </c>
      <c r="J38" s="437">
        <v>10594907767906.176</v>
      </c>
      <c r="K38" s="437">
        <v>10476028804201.699</v>
      </c>
      <c r="L38" s="437">
        <v>10229438982251.77</v>
      </c>
      <c r="M38" s="437">
        <v>9980327442700.2227</v>
      </c>
      <c r="N38" s="437">
        <v>9977046346635.1563</v>
      </c>
      <c r="O38" s="437">
        <v>9668050695976.9902</v>
      </c>
      <c r="P38" s="437">
        <v>9447952314182.3223</v>
      </c>
      <c r="Q38" s="437">
        <v>9180721755397.8535</v>
      </c>
      <c r="R38" s="437">
        <v>8835704998955.707</v>
      </c>
      <c r="S38" s="437">
        <v>8799482185399.8535</v>
      </c>
      <c r="T38" s="437">
        <v>8595870356662.0088</v>
      </c>
      <c r="U38" s="437">
        <v>8420765865889.5303</v>
      </c>
      <c r="V38" s="437">
        <v>8242377157312.417</v>
      </c>
      <c r="W38" s="437">
        <v>8059995336369.1826</v>
      </c>
      <c r="X38" s="437">
        <v>8037375205509.0771</v>
      </c>
      <c r="Y38" s="437">
        <v>7941484352829.8369</v>
      </c>
      <c r="Z38" s="437">
        <v>7670412954626.3086</v>
      </c>
      <c r="AA38" s="437">
        <v>7506675614311.0947</v>
      </c>
      <c r="AB38" s="437">
        <v>7474036856366.1523</v>
      </c>
      <c r="AC38" s="437">
        <v>7269450796654.9551</v>
      </c>
      <c r="AD38" s="437">
        <v>6952173977176.7236</v>
      </c>
      <c r="AE38" s="437">
        <v>6813908409797.1484</v>
      </c>
      <c r="AF38" s="437">
        <v>6558724619781.5088</v>
      </c>
      <c r="AG38" s="437">
        <v>6322223152447.1523</v>
      </c>
    </row>
    <row r="39" spans="2:33" x14ac:dyDescent="0.35">
      <c r="B39" s="430" t="s">
        <v>545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row>
    <row r="40" spans="2:33" x14ac:dyDescent="0.35">
      <c r="B40" s="431" t="s">
        <v>546</v>
      </c>
      <c r="C40" s="437">
        <v>0</v>
      </c>
      <c r="D40" s="437">
        <v>0</v>
      </c>
      <c r="E40" s="437">
        <v>0</v>
      </c>
      <c r="F40" s="437">
        <v>0</v>
      </c>
      <c r="G40" s="437">
        <v>0</v>
      </c>
      <c r="H40" s="437">
        <v>0</v>
      </c>
      <c r="I40" s="437">
        <v>0</v>
      </c>
      <c r="J40" s="437">
        <v>0</v>
      </c>
      <c r="K40" s="437">
        <v>0</v>
      </c>
      <c r="L40" s="437">
        <v>0</v>
      </c>
      <c r="M40" s="437">
        <v>0</v>
      </c>
      <c r="N40" s="437">
        <v>0</v>
      </c>
      <c r="O40" s="437">
        <v>0</v>
      </c>
      <c r="P40" s="437">
        <v>0</v>
      </c>
      <c r="Q40" s="437">
        <v>0</v>
      </c>
      <c r="R40" s="437">
        <v>0</v>
      </c>
      <c r="S40" s="437">
        <v>0</v>
      </c>
      <c r="T40" s="437">
        <v>0</v>
      </c>
      <c r="U40" s="437">
        <v>0</v>
      </c>
      <c r="V40" s="437">
        <v>0</v>
      </c>
      <c r="W40" s="437">
        <v>0</v>
      </c>
      <c r="X40" s="437">
        <v>0</v>
      </c>
      <c r="Y40" s="437">
        <v>0</v>
      </c>
      <c r="Z40" s="437">
        <v>0</v>
      </c>
      <c r="AA40" s="437">
        <v>0</v>
      </c>
      <c r="AB40" s="437">
        <v>0</v>
      </c>
      <c r="AC40" s="437">
        <v>0</v>
      </c>
      <c r="AD40" s="437">
        <v>0</v>
      </c>
      <c r="AE40" s="437">
        <v>0</v>
      </c>
      <c r="AF40" s="437">
        <v>0</v>
      </c>
      <c r="AG40" s="437">
        <v>0</v>
      </c>
    </row>
    <row r="41" spans="2:33" x14ac:dyDescent="0.35">
      <c r="B41" s="430" t="s">
        <v>547</v>
      </c>
      <c r="C41" s="437">
        <v>50269827781293.961</v>
      </c>
      <c r="D41" s="437">
        <v>50740935483331.68</v>
      </c>
      <c r="E41" s="437">
        <v>50945382305774.211</v>
      </c>
      <c r="F41" s="437">
        <v>50590042166419.469</v>
      </c>
      <c r="G41" s="437">
        <v>49367949434927.531</v>
      </c>
      <c r="H41" s="437">
        <v>48695337483414.039</v>
      </c>
      <c r="I41" s="437">
        <v>48389026941870.555</v>
      </c>
      <c r="J41" s="437">
        <v>46781843823690.359</v>
      </c>
      <c r="K41" s="437">
        <v>46633437341143.305</v>
      </c>
      <c r="L41" s="437">
        <v>45631896380850.516</v>
      </c>
      <c r="M41" s="437">
        <v>44484061862219.984</v>
      </c>
      <c r="N41" s="437">
        <v>43080302721305.492</v>
      </c>
      <c r="O41" s="437">
        <v>40156446690052.766</v>
      </c>
      <c r="P41" s="437">
        <v>37798836483520.219</v>
      </c>
      <c r="Q41" s="437">
        <v>36810540512615.039</v>
      </c>
      <c r="R41" s="437">
        <v>33755940443034.219</v>
      </c>
      <c r="S41" s="437">
        <v>33741110375827.109</v>
      </c>
      <c r="T41" s="437">
        <v>32241582021066.535</v>
      </c>
      <c r="U41" s="437">
        <v>30691490718702.934</v>
      </c>
      <c r="V41" s="437">
        <v>29428139952454.938</v>
      </c>
      <c r="W41" s="437">
        <v>28105796568829.535</v>
      </c>
      <c r="X41" s="437">
        <v>27774382123471.504</v>
      </c>
      <c r="Y41" s="437">
        <v>27030814812030.453</v>
      </c>
      <c r="Z41" s="437">
        <v>25844250966425.188</v>
      </c>
      <c r="AA41" s="437">
        <v>24128777004394.633</v>
      </c>
      <c r="AB41" s="437">
        <v>22712595350087.113</v>
      </c>
      <c r="AC41" s="437">
        <v>21419831395455.875</v>
      </c>
      <c r="AD41" s="437">
        <v>19307480062686.645</v>
      </c>
      <c r="AE41" s="437">
        <v>18629522387269.449</v>
      </c>
      <c r="AF41" s="437">
        <v>17376476594455.277</v>
      </c>
      <c r="AG41" s="437">
        <v>16257658495642.166</v>
      </c>
    </row>
    <row r="42" spans="2:33" x14ac:dyDescent="0.35">
      <c r="B42" s="430" t="s">
        <v>548</v>
      </c>
      <c r="C42" s="2">
        <v>2401392910239.7378</v>
      </c>
      <c r="D42" s="2">
        <v>2409517652023.9048</v>
      </c>
      <c r="E42" s="2">
        <v>2433808496362.6733</v>
      </c>
      <c r="F42" s="2">
        <v>2364682278411.3628</v>
      </c>
      <c r="G42" s="2">
        <v>2367287924796.4546</v>
      </c>
      <c r="H42" s="2">
        <v>2369442723207.8589</v>
      </c>
      <c r="I42" s="2">
        <v>2337637546198.5957</v>
      </c>
      <c r="J42" s="2">
        <v>2224729595744.0176</v>
      </c>
      <c r="K42" s="2">
        <v>2180213510322.6367</v>
      </c>
      <c r="L42" s="2">
        <v>2186185024449.2366</v>
      </c>
      <c r="M42" s="2">
        <v>2117451630535.4238</v>
      </c>
      <c r="N42" s="2">
        <v>1983918595499.012</v>
      </c>
      <c r="O42" s="2">
        <v>1933966691285.9548</v>
      </c>
      <c r="P42" s="2">
        <v>1767462664363.6604</v>
      </c>
      <c r="Q42" s="2">
        <v>1669940638169.7549</v>
      </c>
      <c r="R42" s="2">
        <v>1591519144808.0381</v>
      </c>
      <c r="S42" s="2">
        <v>1586030777413.8342</v>
      </c>
      <c r="T42" s="2">
        <v>1569722720250.0227</v>
      </c>
      <c r="U42" s="2">
        <v>1553183991705.2041</v>
      </c>
      <c r="V42" s="2">
        <v>1530680156489.9937</v>
      </c>
      <c r="W42" s="2">
        <v>1501801107255.8423</v>
      </c>
      <c r="X42" s="2">
        <v>1499849402862.1506</v>
      </c>
      <c r="Y42" s="2">
        <v>1449733208610.22</v>
      </c>
      <c r="Z42" s="2">
        <v>1339507798066.6179</v>
      </c>
      <c r="AA42" s="2">
        <v>1331527228445.814</v>
      </c>
      <c r="AB42" s="2">
        <v>1319252871733.896</v>
      </c>
      <c r="AC42" s="2">
        <v>1242368849994.4368</v>
      </c>
      <c r="AD42" s="2">
        <v>1102647083075.6873</v>
      </c>
      <c r="AE42" s="2">
        <v>1047992449854.0574</v>
      </c>
      <c r="AF42" s="2">
        <v>1041423745701.8101</v>
      </c>
      <c r="AG42" s="2">
        <v>979131264509.82703</v>
      </c>
    </row>
    <row r="43" spans="2:33" x14ac:dyDescent="0.35">
      <c r="B43" s="430" t="s">
        <v>549</v>
      </c>
      <c r="C43" s="2">
        <v>1927856535401.4697</v>
      </c>
      <c r="D43" s="2">
        <v>1904462572916.0322</v>
      </c>
      <c r="E43" s="2">
        <v>1910781623210.0913</v>
      </c>
      <c r="F43" s="2">
        <v>1938254353959.6899</v>
      </c>
      <c r="G43" s="2">
        <v>1950134555210.4744</v>
      </c>
      <c r="H43" s="2">
        <v>1963258122272.0186</v>
      </c>
      <c r="I43" s="2">
        <v>1952409105749.95</v>
      </c>
      <c r="J43" s="2">
        <v>1881742164208.3877</v>
      </c>
      <c r="K43" s="2">
        <v>1838429031112.2671</v>
      </c>
      <c r="L43" s="2">
        <v>1844335221325.1777</v>
      </c>
      <c r="M43" s="2">
        <v>1812019670852.875</v>
      </c>
      <c r="N43" s="2">
        <v>1786500515704.1279</v>
      </c>
      <c r="O43" s="2">
        <v>1793162666782.0962</v>
      </c>
      <c r="P43" s="2">
        <v>1689910958178.8904</v>
      </c>
      <c r="Q43" s="2">
        <v>1703362676040.5945</v>
      </c>
      <c r="R43" s="2">
        <v>1666303455080.9927</v>
      </c>
      <c r="S43" s="2">
        <v>1648981735894.4949</v>
      </c>
      <c r="T43" s="2">
        <v>1611679472451.3057</v>
      </c>
      <c r="U43" s="2">
        <v>1605322393001.3652</v>
      </c>
      <c r="V43" s="2">
        <v>1600792471094.3596</v>
      </c>
      <c r="W43" s="2">
        <v>1598584828879.4526</v>
      </c>
      <c r="X43" s="2">
        <v>1389096771322.3574</v>
      </c>
      <c r="Y43" s="2">
        <v>1340516619423.5286</v>
      </c>
      <c r="Z43" s="2">
        <v>1319217981050.0325</v>
      </c>
      <c r="AA43" s="2">
        <v>1256252224708.009</v>
      </c>
      <c r="AB43" s="2">
        <v>1218962724484.7166</v>
      </c>
      <c r="AC43" s="2">
        <v>1158621841201.3708</v>
      </c>
      <c r="AD43" s="2">
        <v>1020355855443.5618</v>
      </c>
      <c r="AE43" s="2">
        <v>955170113038.99927</v>
      </c>
      <c r="AF43" s="2">
        <v>922871357874.74707</v>
      </c>
      <c r="AG43" s="2">
        <v>876321444019.07471</v>
      </c>
    </row>
    <row r="44" spans="2:33" x14ac:dyDescent="0.35">
      <c r="B44" s="430" t="s">
        <v>550</v>
      </c>
      <c r="C44" s="2">
        <v>41948674270821.781</v>
      </c>
      <c r="D44" s="2">
        <v>41515921613685.344</v>
      </c>
      <c r="E44" s="2">
        <v>40379099697360.148</v>
      </c>
      <c r="F44" s="2">
        <v>39545366690525.836</v>
      </c>
      <c r="G44" s="2">
        <v>38717294733267.484</v>
      </c>
      <c r="H44" s="2">
        <v>37944724932382.969</v>
      </c>
      <c r="I44" s="2">
        <v>37285019250164.805</v>
      </c>
      <c r="J44" s="2">
        <v>36631129451966.961</v>
      </c>
      <c r="K44" s="2">
        <v>35997399008420.508</v>
      </c>
      <c r="L44" s="2">
        <v>35121037903636.055</v>
      </c>
      <c r="M44" s="2">
        <v>34240542849000.113</v>
      </c>
      <c r="N44" s="2">
        <v>33371722732093.691</v>
      </c>
      <c r="O44" s="2">
        <v>32014969177652.559</v>
      </c>
      <c r="P44" s="2">
        <v>29592140539325.738</v>
      </c>
      <c r="Q44" s="2">
        <v>27446742823871.594</v>
      </c>
      <c r="R44" s="2">
        <v>24695541724122.191</v>
      </c>
      <c r="S44" s="2">
        <v>23082815268533.352</v>
      </c>
      <c r="T44" s="2">
        <v>19887022918657.656</v>
      </c>
      <c r="U44" s="2">
        <v>19150117494587.734</v>
      </c>
      <c r="V44" s="2">
        <v>18702977755440.348</v>
      </c>
      <c r="W44" s="2">
        <v>16404835481624.402</v>
      </c>
      <c r="X44" s="2">
        <v>16399873455387.09</v>
      </c>
      <c r="Y44" s="2">
        <v>14760647968768.012</v>
      </c>
      <c r="Z44" s="2">
        <v>14181237359215.686</v>
      </c>
      <c r="AA44" s="2">
        <v>12846639070468.176</v>
      </c>
      <c r="AB44" s="2">
        <v>12121977489090.385</v>
      </c>
      <c r="AC44" s="2">
        <v>12045725756514.234</v>
      </c>
      <c r="AD44" s="2">
        <v>10848233360369.262</v>
      </c>
      <c r="AE44" s="2">
        <v>10025730387723.27</v>
      </c>
      <c r="AF44" s="2">
        <v>9120804946528.4102</v>
      </c>
      <c r="AG44" s="2">
        <v>8359244624010.6875</v>
      </c>
    </row>
    <row r="45" spans="2:33" x14ac:dyDescent="0.35">
      <c r="B45" s="430" t="s">
        <v>551</v>
      </c>
      <c r="C45" s="2">
        <v>208306764541511.53</v>
      </c>
      <c r="D45" s="2">
        <v>200437756014698.28</v>
      </c>
      <c r="E45" s="2">
        <v>188615757924690.03</v>
      </c>
      <c r="F45" s="2">
        <v>171028815512854.91</v>
      </c>
      <c r="G45" s="2">
        <v>163476491263275.81</v>
      </c>
      <c r="H45" s="2">
        <v>153348611804879.44</v>
      </c>
      <c r="I45" s="2">
        <v>144459530719728.97</v>
      </c>
      <c r="J45" s="2">
        <v>136924734674749.34</v>
      </c>
      <c r="K45" s="2">
        <v>132036284165882.44</v>
      </c>
      <c r="L45" s="2">
        <v>129279152760131.72</v>
      </c>
      <c r="M45" s="2">
        <v>121405879556882.23</v>
      </c>
      <c r="N45" s="2">
        <v>117511677016536.28</v>
      </c>
      <c r="O45" s="2">
        <v>108699576973489.47</v>
      </c>
      <c r="P45" s="2">
        <v>104085649406078.25</v>
      </c>
      <c r="Q45" s="2">
        <v>95369027867264.875</v>
      </c>
      <c r="R45" s="2">
        <v>90295913824612.188</v>
      </c>
      <c r="S45" s="2">
        <v>88152052166233.672</v>
      </c>
      <c r="T45" s="2">
        <v>85666048164329.391</v>
      </c>
      <c r="U45" s="2">
        <v>82712351875013.531</v>
      </c>
      <c r="V45" s="2">
        <v>79317899562653.406</v>
      </c>
      <c r="W45" s="2">
        <v>77078315174394.969</v>
      </c>
      <c r="X45" s="2">
        <v>74743378442227.063</v>
      </c>
      <c r="Y45" s="2">
        <v>69847657430902.594</v>
      </c>
      <c r="Z45" s="2">
        <v>66547674998932.578</v>
      </c>
      <c r="AA45" s="2">
        <v>61596209337285.703</v>
      </c>
      <c r="AB45" s="2">
        <v>59957710240460.781</v>
      </c>
      <c r="AC45" s="2">
        <v>58666415633747.281</v>
      </c>
      <c r="AD45" s="2">
        <v>48870114968658.203</v>
      </c>
      <c r="AE45" s="2">
        <v>47104290514119.977</v>
      </c>
      <c r="AF45" s="2">
        <v>45421231968500.992</v>
      </c>
      <c r="AG45" s="2">
        <v>40623877863261.609</v>
      </c>
    </row>
    <row r="46" spans="2:33" x14ac:dyDescent="0.35">
      <c r="B46" s="430" t="s">
        <v>552</v>
      </c>
      <c r="C46" s="2">
        <v>147226564751685.06</v>
      </c>
      <c r="D46" s="2">
        <v>146186815232392.16</v>
      </c>
      <c r="E46" s="2">
        <v>140322471603408.78</v>
      </c>
      <c r="F46" s="2">
        <v>133004667295916.95</v>
      </c>
      <c r="G46" s="2">
        <v>126967216751388.41</v>
      </c>
      <c r="H46" s="2">
        <v>126065345224475.55</v>
      </c>
      <c r="I46" s="2">
        <v>123954323666456.52</v>
      </c>
      <c r="J46" s="2">
        <v>121244332452316.67</v>
      </c>
      <c r="K46" s="2">
        <v>117766864570501.09</v>
      </c>
      <c r="L46" s="2">
        <v>117204472993374.78</v>
      </c>
      <c r="M46" s="2">
        <v>113170147460292.28</v>
      </c>
      <c r="N46" s="2">
        <v>108494989467062.94</v>
      </c>
      <c r="O46" s="2">
        <v>102525503793111.61</v>
      </c>
      <c r="P46" s="2">
        <v>92475529826834.547</v>
      </c>
      <c r="Q46" s="2">
        <v>89171686608131.828</v>
      </c>
      <c r="R46" s="2">
        <v>85438701587147.797</v>
      </c>
      <c r="S46" s="2">
        <v>85287055715531.609</v>
      </c>
      <c r="T46" s="2">
        <v>83199534569115.172</v>
      </c>
      <c r="U46" s="2">
        <v>79511358431353.406</v>
      </c>
      <c r="V46" s="2">
        <v>76530759449731.703</v>
      </c>
      <c r="W46" s="2">
        <v>72535579267525.813</v>
      </c>
      <c r="X46" s="2">
        <v>68985797308811.945</v>
      </c>
      <c r="Y46" s="2">
        <v>63083209210278.734</v>
      </c>
      <c r="Z46" s="2">
        <v>56914793434114.992</v>
      </c>
      <c r="AA46" s="2">
        <v>48875381977519.945</v>
      </c>
      <c r="AB46" s="2">
        <v>46563060771057.094</v>
      </c>
      <c r="AC46" s="2">
        <v>42887829035665.484</v>
      </c>
      <c r="AD46" s="2">
        <v>38579490860233.992</v>
      </c>
      <c r="AE46" s="2">
        <v>31686000949209.785</v>
      </c>
      <c r="AF46" s="2">
        <v>29059487736044.258</v>
      </c>
      <c r="AG46" s="2">
        <v>26395821807645.094</v>
      </c>
    </row>
    <row r="47" spans="2:33" x14ac:dyDescent="0.35">
      <c r="B47" s="431" t="s">
        <v>553</v>
      </c>
      <c r="C47" s="437">
        <v>0</v>
      </c>
      <c r="D47" s="437">
        <v>0</v>
      </c>
      <c r="E47" s="437">
        <v>0</v>
      </c>
      <c r="F47" s="437">
        <v>0</v>
      </c>
      <c r="G47" s="437">
        <v>0</v>
      </c>
      <c r="H47" s="437">
        <v>0</v>
      </c>
      <c r="I47" s="437">
        <v>0</v>
      </c>
      <c r="J47" s="437">
        <v>0</v>
      </c>
      <c r="K47" s="437">
        <v>0</v>
      </c>
      <c r="L47" s="437">
        <v>0</v>
      </c>
      <c r="M47" s="437">
        <v>0</v>
      </c>
      <c r="N47" s="437">
        <v>0</v>
      </c>
      <c r="O47" s="437">
        <v>0</v>
      </c>
      <c r="P47" s="437">
        <v>0</v>
      </c>
      <c r="Q47" s="437">
        <v>0</v>
      </c>
      <c r="R47" s="437">
        <v>0</v>
      </c>
      <c r="S47" s="437">
        <v>0</v>
      </c>
      <c r="T47" s="437">
        <v>0</v>
      </c>
      <c r="U47" s="437">
        <v>0</v>
      </c>
      <c r="V47" s="437">
        <v>0</v>
      </c>
      <c r="W47" s="437">
        <v>0</v>
      </c>
      <c r="X47" s="437">
        <v>0</v>
      </c>
      <c r="Y47" s="437">
        <v>0</v>
      </c>
      <c r="Z47" s="437">
        <v>0</v>
      </c>
      <c r="AA47" s="437">
        <v>0</v>
      </c>
      <c r="AB47" s="437">
        <v>0</v>
      </c>
      <c r="AC47" s="437">
        <v>0</v>
      </c>
      <c r="AD47" s="437">
        <v>0</v>
      </c>
      <c r="AE47" s="437">
        <v>0</v>
      </c>
      <c r="AF47" s="437">
        <v>0</v>
      </c>
      <c r="AG47" s="437">
        <v>0</v>
      </c>
    </row>
    <row r="48" spans="2:33" x14ac:dyDescent="0.35">
      <c r="B48" s="430" t="s">
        <v>554</v>
      </c>
      <c r="C48" s="2">
        <v>3911682904.3378053</v>
      </c>
      <c r="D48" s="2">
        <v>4317484667.5222969</v>
      </c>
      <c r="E48" s="2">
        <v>4485039599.0169563</v>
      </c>
      <c r="F48" s="2">
        <v>5243525314.6150284</v>
      </c>
      <c r="G48" s="2">
        <v>5794356459.4104528</v>
      </c>
      <c r="H48" s="2">
        <v>6462511996.0038681</v>
      </c>
      <c r="I48" s="2">
        <v>7270079475.6591187</v>
      </c>
      <c r="J48" s="2">
        <v>8091740918.206151</v>
      </c>
      <c r="K48" s="2">
        <v>8672998841.783844</v>
      </c>
      <c r="L48" s="2">
        <v>7188988778.659441</v>
      </c>
      <c r="M48" s="2">
        <v>6398612473.347579</v>
      </c>
      <c r="N48" s="2">
        <v>5855629125.6785173</v>
      </c>
      <c r="O48" s="2">
        <v>5150922214.0054693</v>
      </c>
      <c r="P48" s="2">
        <v>4362797877.9710827</v>
      </c>
      <c r="Q48" s="2">
        <v>4289774409.2595611</v>
      </c>
      <c r="R48" s="2">
        <v>4312678944.6130581</v>
      </c>
      <c r="S48" s="2">
        <v>4306122679.7947235</v>
      </c>
      <c r="T48" s="2">
        <v>4193191805.3916044</v>
      </c>
      <c r="U48" s="2">
        <v>4006905926.1235247</v>
      </c>
      <c r="V48" s="2">
        <v>3803573979.7036119</v>
      </c>
      <c r="W48" s="2">
        <v>3297863424.4258251</v>
      </c>
      <c r="X48" s="2">
        <v>2797733412.9116855</v>
      </c>
      <c r="Y48" s="2">
        <v>2250806347.967392</v>
      </c>
      <c r="Z48" s="2">
        <v>1830447250.9196644</v>
      </c>
      <c r="AA48" s="2">
        <v>1550410707.9956162</v>
      </c>
      <c r="AB48" s="2">
        <v>1439880435.0911562</v>
      </c>
      <c r="AC48" s="2">
        <v>1264710423.8831627</v>
      </c>
      <c r="AD48" s="2">
        <v>1065167511.6169722</v>
      </c>
      <c r="AE48" s="2">
        <v>936610662.18311894</v>
      </c>
      <c r="AF48" s="2">
        <v>809885539.56709242</v>
      </c>
      <c r="AG48" s="2">
        <v>698578002.4582417</v>
      </c>
    </row>
    <row r="49" spans="2:33" x14ac:dyDescent="0.35">
      <c r="B49" s="430" t="s">
        <v>555</v>
      </c>
      <c r="C49" s="2">
        <v>162459654615204</v>
      </c>
      <c r="D49" s="2">
        <v>162247684870475.13</v>
      </c>
      <c r="E49" s="2">
        <v>158650730980089.97</v>
      </c>
      <c r="F49" s="2">
        <v>155870742217551</v>
      </c>
      <c r="G49" s="2">
        <v>153155933137578.56</v>
      </c>
      <c r="H49" s="2">
        <v>151602648041771.22</v>
      </c>
      <c r="I49" s="2">
        <v>151770756378745.13</v>
      </c>
      <c r="J49" s="2">
        <v>149103902508860</v>
      </c>
      <c r="K49" s="2">
        <v>147638148341041.56</v>
      </c>
      <c r="L49" s="2">
        <v>146904937711223.81</v>
      </c>
      <c r="M49" s="2">
        <v>143440589889779.31</v>
      </c>
      <c r="N49" s="2">
        <v>141175776404917.5</v>
      </c>
      <c r="O49" s="2">
        <v>136650457750612.02</v>
      </c>
      <c r="P49" s="2">
        <v>132165330546421.88</v>
      </c>
      <c r="Q49" s="2">
        <v>127799123041451.22</v>
      </c>
      <c r="R49" s="2">
        <v>125067945251842.13</v>
      </c>
      <c r="S49" s="2">
        <v>124174087904526.3</v>
      </c>
      <c r="T49" s="2">
        <v>121280390116700.66</v>
      </c>
      <c r="U49" s="2">
        <v>119606895912235.19</v>
      </c>
      <c r="V49" s="2">
        <v>115796856771837.31</v>
      </c>
      <c r="W49" s="2">
        <v>111562474606061.45</v>
      </c>
      <c r="X49" s="2">
        <v>102279107804783.66</v>
      </c>
      <c r="Y49" s="2">
        <v>94425816125017.703</v>
      </c>
      <c r="Z49" s="2">
        <v>81631057632781.969</v>
      </c>
      <c r="AA49" s="2">
        <v>75229155466536.094</v>
      </c>
      <c r="AB49" s="2">
        <v>73241257029626.422</v>
      </c>
      <c r="AC49" s="2">
        <v>72316070114879.484</v>
      </c>
      <c r="AD49" s="2">
        <v>59275659746832.43</v>
      </c>
      <c r="AE49" s="2">
        <v>55712151473681.328</v>
      </c>
      <c r="AF49" s="2">
        <v>52083821321736.539</v>
      </c>
      <c r="AG49" s="2">
        <v>45544317435094.125</v>
      </c>
    </row>
    <row r="50" spans="2:33" x14ac:dyDescent="0.35">
      <c r="B50" s="430" t="s">
        <v>556</v>
      </c>
      <c r="C50" s="2">
        <v>945822093947959.88</v>
      </c>
      <c r="D50" s="2">
        <v>940952433151670.13</v>
      </c>
      <c r="E50" s="2">
        <v>932238787575754</v>
      </c>
      <c r="F50" s="2">
        <v>907531904099696.38</v>
      </c>
      <c r="G50" s="2">
        <v>901206473855354.5</v>
      </c>
      <c r="H50" s="2">
        <v>899537805824861.13</v>
      </c>
      <c r="I50" s="2">
        <v>902004341351964.63</v>
      </c>
      <c r="J50" s="2">
        <v>905473255284548.63</v>
      </c>
      <c r="K50" s="2">
        <v>908330078983135.38</v>
      </c>
      <c r="L50" s="2">
        <v>906811782612024.38</v>
      </c>
      <c r="M50" s="2">
        <v>898918585134502.88</v>
      </c>
      <c r="N50" s="2">
        <v>895594919438630</v>
      </c>
      <c r="O50" s="2">
        <v>888128291117740.88</v>
      </c>
      <c r="P50" s="2">
        <v>873676361549040.38</v>
      </c>
      <c r="Q50" s="2">
        <v>858709659840670</v>
      </c>
      <c r="R50" s="2">
        <v>845688639775334.13</v>
      </c>
      <c r="S50" s="2">
        <v>838650889790408.38</v>
      </c>
      <c r="T50" s="2">
        <v>830275348560804.25</v>
      </c>
      <c r="U50" s="2">
        <v>815437607928661.63</v>
      </c>
      <c r="V50" s="2">
        <v>804109361706737.5</v>
      </c>
      <c r="W50" s="2">
        <v>792799236699280.63</v>
      </c>
      <c r="X50" s="2">
        <v>784351817199283.38</v>
      </c>
      <c r="Y50" s="2">
        <v>774764630762790.5</v>
      </c>
      <c r="Z50" s="2">
        <v>762264450310715.38</v>
      </c>
      <c r="AA50" s="2">
        <v>744447271560950.88</v>
      </c>
      <c r="AB50" s="2">
        <v>730926947065720.63</v>
      </c>
      <c r="AC50" s="2">
        <v>715917215502451.5</v>
      </c>
      <c r="AD50" s="2">
        <v>689472238817614.88</v>
      </c>
      <c r="AE50" s="2">
        <v>669302887671192.63</v>
      </c>
      <c r="AF50" s="2">
        <v>626923596274167.88</v>
      </c>
      <c r="AG50" s="2">
        <v>594639500705959.75</v>
      </c>
    </row>
    <row r="51" spans="2:33" x14ac:dyDescent="0.35">
      <c r="B51" s="430" t="s">
        <v>557</v>
      </c>
      <c r="C51" s="2">
        <v>12416939636733.576</v>
      </c>
      <c r="D51" s="2">
        <v>12281966736315.877</v>
      </c>
      <c r="E51" s="2">
        <v>12091732179552.209</v>
      </c>
      <c r="F51" s="2">
        <v>11906507432853.869</v>
      </c>
      <c r="G51" s="2">
        <v>11725345209365.139</v>
      </c>
      <c r="H51" s="2">
        <v>11618741207306.58</v>
      </c>
      <c r="I51" s="2">
        <v>11509826465034.596</v>
      </c>
      <c r="J51" s="2">
        <v>11391621285833.406</v>
      </c>
      <c r="K51" s="2">
        <v>11297198984379.414</v>
      </c>
      <c r="L51" s="2">
        <v>11058822071886.459</v>
      </c>
      <c r="M51" s="2">
        <v>10863364414847.635</v>
      </c>
      <c r="N51" s="2">
        <v>10714308977659.924</v>
      </c>
      <c r="O51" s="2">
        <v>10443319174496.678</v>
      </c>
      <c r="P51" s="2">
        <v>10201461865264.379</v>
      </c>
      <c r="Q51" s="2">
        <v>9910856402697.2324</v>
      </c>
      <c r="R51" s="2">
        <v>9562952312432.1211</v>
      </c>
      <c r="S51" s="2">
        <v>9261370211305.1719</v>
      </c>
      <c r="T51" s="2">
        <v>8860866155137.3457</v>
      </c>
      <c r="U51" s="2">
        <v>8554872747885.3027</v>
      </c>
      <c r="V51" s="2">
        <v>8250319627745.9404</v>
      </c>
      <c r="W51" s="2">
        <v>7944594507329.5527</v>
      </c>
      <c r="X51" s="2">
        <v>7586359191701.9063</v>
      </c>
      <c r="Y51" s="2">
        <v>7070634971962.9766</v>
      </c>
      <c r="Z51" s="2">
        <v>6903048566752.0723</v>
      </c>
      <c r="AA51" s="2">
        <v>6690415568549.7891</v>
      </c>
      <c r="AB51" s="2">
        <v>6177312321765.4746</v>
      </c>
      <c r="AC51" s="2">
        <v>5585433206827.584</v>
      </c>
      <c r="AD51" s="2">
        <v>5075727102374.8496</v>
      </c>
      <c r="AE51" s="2">
        <v>4597577090671.209</v>
      </c>
      <c r="AF51" s="2">
        <v>4415903225991.8447</v>
      </c>
      <c r="AG51" s="2">
        <v>3879376248682.8511</v>
      </c>
    </row>
    <row r="52" spans="2:33" x14ac:dyDescent="0.35">
      <c r="B52" s="432" t="s">
        <v>558</v>
      </c>
      <c r="C52" s="437">
        <v>0</v>
      </c>
      <c r="D52" s="437">
        <v>0</v>
      </c>
      <c r="E52" s="437">
        <v>0</v>
      </c>
      <c r="F52" s="437">
        <v>0</v>
      </c>
      <c r="G52" s="437">
        <v>0</v>
      </c>
      <c r="H52" s="437">
        <v>0</v>
      </c>
      <c r="I52" s="437">
        <v>0</v>
      </c>
      <c r="J52" s="437">
        <v>0</v>
      </c>
      <c r="K52" s="437">
        <v>0</v>
      </c>
      <c r="L52" s="437">
        <v>0</v>
      </c>
      <c r="M52" s="437">
        <v>0</v>
      </c>
      <c r="N52" s="437">
        <v>0</v>
      </c>
      <c r="O52" s="437">
        <v>0</v>
      </c>
      <c r="P52" s="437">
        <v>0</v>
      </c>
      <c r="Q52" s="437">
        <v>0</v>
      </c>
      <c r="R52" s="437">
        <v>0</v>
      </c>
      <c r="S52" s="437">
        <v>0</v>
      </c>
      <c r="T52" s="437">
        <v>0</v>
      </c>
      <c r="U52" s="437">
        <v>0</v>
      </c>
      <c r="V52" s="437">
        <v>0</v>
      </c>
      <c r="W52" s="437">
        <v>0</v>
      </c>
      <c r="X52" s="437">
        <v>0</v>
      </c>
      <c r="Y52" s="437">
        <v>0</v>
      </c>
      <c r="Z52" s="437">
        <v>0</v>
      </c>
      <c r="AA52" s="437">
        <v>0</v>
      </c>
      <c r="AB52" s="437">
        <v>0</v>
      </c>
      <c r="AC52" s="437">
        <v>0</v>
      </c>
      <c r="AD52" s="437">
        <v>0</v>
      </c>
      <c r="AE52" s="437">
        <v>0</v>
      </c>
      <c r="AF52" s="437">
        <v>0</v>
      </c>
      <c r="AG52" s="437">
        <v>0</v>
      </c>
    </row>
    <row r="53" spans="2:33" x14ac:dyDescent="0.35">
      <c r="B53" s="432" t="s">
        <v>559</v>
      </c>
      <c r="C53" s="437">
        <v>0</v>
      </c>
      <c r="D53" s="437">
        <v>0</v>
      </c>
      <c r="E53" s="437">
        <v>0</v>
      </c>
      <c r="F53" s="437">
        <v>0</v>
      </c>
      <c r="G53" s="437">
        <v>0</v>
      </c>
      <c r="H53" s="437">
        <v>0</v>
      </c>
      <c r="I53" s="437">
        <v>0</v>
      </c>
      <c r="J53" s="437">
        <v>0</v>
      </c>
      <c r="K53" s="437">
        <v>0</v>
      </c>
      <c r="L53" s="437">
        <v>0</v>
      </c>
      <c r="M53" s="437">
        <v>0</v>
      </c>
      <c r="N53" s="437">
        <v>0</v>
      </c>
      <c r="O53" s="437">
        <v>0</v>
      </c>
      <c r="P53" s="437">
        <v>0</v>
      </c>
      <c r="Q53" s="437">
        <v>0</v>
      </c>
      <c r="R53" s="437">
        <v>0</v>
      </c>
      <c r="S53" s="437">
        <v>0</v>
      </c>
      <c r="T53" s="437">
        <v>0</v>
      </c>
      <c r="U53" s="437">
        <v>0</v>
      </c>
      <c r="V53" s="437">
        <v>0</v>
      </c>
      <c r="W53" s="437">
        <v>0</v>
      </c>
      <c r="X53" s="437">
        <v>0</v>
      </c>
      <c r="Y53" s="437">
        <v>0</v>
      </c>
      <c r="Z53" s="437">
        <v>0</v>
      </c>
      <c r="AA53" s="437">
        <v>0</v>
      </c>
      <c r="AB53" s="437">
        <v>0</v>
      </c>
      <c r="AC53" s="437">
        <v>0</v>
      </c>
      <c r="AD53" s="437">
        <v>0</v>
      </c>
      <c r="AE53" s="437">
        <v>0</v>
      </c>
      <c r="AF53" s="437">
        <v>0</v>
      </c>
      <c r="AG53" s="437">
        <v>0</v>
      </c>
    </row>
    <row r="54" spans="2:33" x14ac:dyDescent="0.35">
      <c r="B54" s="432" t="s">
        <v>560</v>
      </c>
      <c r="C54" s="437">
        <v>0</v>
      </c>
      <c r="D54" s="437">
        <v>0</v>
      </c>
      <c r="E54" s="437">
        <v>0</v>
      </c>
      <c r="F54" s="437">
        <v>0</v>
      </c>
      <c r="G54" s="437">
        <v>0</v>
      </c>
      <c r="H54" s="437">
        <v>0</v>
      </c>
      <c r="I54" s="437">
        <v>0</v>
      </c>
      <c r="J54" s="437">
        <v>0</v>
      </c>
      <c r="K54" s="437">
        <v>0</v>
      </c>
      <c r="L54" s="437">
        <v>0</v>
      </c>
      <c r="M54" s="437">
        <v>0</v>
      </c>
      <c r="N54" s="437">
        <v>0</v>
      </c>
      <c r="O54" s="437">
        <v>0</v>
      </c>
      <c r="P54" s="437">
        <v>0</v>
      </c>
      <c r="Q54" s="437">
        <v>0</v>
      </c>
      <c r="R54" s="437">
        <v>0</v>
      </c>
      <c r="S54" s="437">
        <v>0</v>
      </c>
      <c r="T54" s="437">
        <v>0</v>
      </c>
      <c r="U54" s="437">
        <v>0</v>
      </c>
      <c r="V54" s="437">
        <v>0</v>
      </c>
      <c r="W54" s="437">
        <v>0</v>
      </c>
      <c r="X54" s="437">
        <v>0</v>
      </c>
      <c r="Y54" s="437">
        <v>0</v>
      </c>
      <c r="Z54" s="437">
        <v>0</v>
      </c>
      <c r="AA54" s="437">
        <v>0</v>
      </c>
      <c r="AB54" s="437">
        <v>0</v>
      </c>
      <c r="AC54" s="437">
        <v>0</v>
      </c>
      <c r="AD54" s="437">
        <v>0</v>
      </c>
      <c r="AE54" s="437">
        <v>0</v>
      </c>
      <c r="AF54" s="437">
        <v>0</v>
      </c>
      <c r="AG54" s="437">
        <v>0</v>
      </c>
    </row>
    <row r="55" spans="2:33" x14ac:dyDescent="0.35">
      <c r="B55" s="433" t="s">
        <v>561</v>
      </c>
      <c r="C55" s="2">
        <v>4142378535337.3784</v>
      </c>
      <c r="D55" s="2">
        <v>4157860621032.9102</v>
      </c>
      <c r="E55" s="2">
        <v>4182969353327.0508</v>
      </c>
      <c r="F55" s="2">
        <v>4199455039936.2617</v>
      </c>
      <c r="G55" s="2">
        <v>4193475049420.2407</v>
      </c>
      <c r="H55" s="2">
        <v>4199686815144.8633</v>
      </c>
      <c r="I55" s="2">
        <v>4180064123326.8867</v>
      </c>
      <c r="J55" s="2">
        <v>4159837470213.9722</v>
      </c>
      <c r="K55" s="2">
        <v>4127817885098.7554</v>
      </c>
      <c r="L55" s="2">
        <v>4091124690535.811</v>
      </c>
      <c r="M55" s="2">
        <v>4050602623981.728</v>
      </c>
      <c r="N55" s="2">
        <v>4038158918802.0874</v>
      </c>
      <c r="O55" s="2">
        <v>4022887193334.2031</v>
      </c>
      <c r="P55" s="2">
        <v>3954335734921.5552</v>
      </c>
      <c r="Q55" s="2">
        <v>3945007460345.1528</v>
      </c>
      <c r="R55" s="2">
        <v>3858171716697.1919</v>
      </c>
      <c r="S55" s="2">
        <v>3735658775749.6929</v>
      </c>
      <c r="T55" s="2">
        <v>3546907008249.9058</v>
      </c>
      <c r="U55" s="2">
        <v>3523928363769.7017</v>
      </c>
      <c r="V55" s="2">
        <v>3492675090349.9053</v>
      </c>
      <c r="W55" s="2">
        <v>3455994515125.8926</v>
      </c>
      <c r="X55" s="2">
        <v>3349666264733.4766</v>
      </c>
      <c r="Y55" s="2">
        <v>3136521814904.9355</v>
      </c>
      <c r="Z55" s="2">
        <v>3034780848295.5596</v>
      </c>
      <c r="AA55" s="2">
        <v>2776480111732.1377</v>
      </c>
      <c r="AB55" s="2">
        <v>2542808611296.9131</v>
      </c>
      <c r="AC55" s="2">
        <v>2540631008145.5239</v>
      </c>
      <c r="AD55" s="2">
        <v>2502106749921.582</v>
      </c>
      <c r="AE55" s="2">
        <v>2437694014516.1113</v>
      </c>
      <c r="AF55" s="2">
        <v>2379161360985.6865</v>
      </c>
      <c r="AG55" s="2">
        <v>2322884185418.9556</v>
      </c>
    </row>
    <row r="56" spans="2:33" x14ac:dyDescent="0.35">
      <c r="B56" s="434" t="s">
        <v>562</v>
      </c>
      <c r="C56" s="2">
        <v>2760382437909.4404</v>
      </c>
      <c r="D56" s="2">
        <v>2767901340895.1357</v>
      </c>
      <c r="E56" s="2">
        <v>2790782801578.874</v>
      </c>
      <c r="F56" s="2">
        <v>2808173326790.7173</v>
      </c>
      <c r="G56" s="2">
        <v>2822302729731.5732</v>
      </c>
      <c r="H56" s="2">
        <v>2840251022267.1353</v>
      </c>
      <c r="I56" s="2">
        <v>2844885326359.8721</v>
      </c>
      <c r="J56" s="2">
        <v>2856572513894.7612</v>
      </c>
      <c r="K56" s="2">
        <v>2859738897112.8916</v>
      </c>
      <c r="L56" s="2">
        <v>2860215663647.4854</v>
      </c>
      <c r="M56" s="2">
        <v>2857969980664.1201</v>
      </c>
      <c r="N56" s="2">
        <v>2884567953324.5908</v>
      </c>
      <c r="O56" s="2">
        <v>2903522278902.9648</v>
      </c>
      <c r="P56" s="2">
        <v>2901424587797.002</v>
      </c>
      <c r="Q56" s="2">
        <v>2866775810300.959</v>
      </c>
      <c r="R56" s="2">
        <v>2771347091784.2817</v>
      </c>
      <c r="S56" s="2">
        <v>2706517019235.3179</v>
      </c>
      <c r="T56" s="2">
        <v>2702317829247.2969</v>
      </c>
      <c r="U56" s="2">
        <v>2673580483182.5435</v>
      </c>
      <c r="V56" s="2">
        <v>2685090931020.0869</v>
      </c>
      <c r="W56" s="2">
        <v>2635766954509.604</v>
      </c>
      <c r="X56" s="2">
        <v>2490452663376.5029</v>
      </c>
      <c r="Y56" s="2">
        <v>2408990898788.8633</v>
      </c>
      <c r="Z56" s="2">
        <v>2235597427832.166</v>
      </c>
      <c r="AA56" s="2">
        <v>1996302080761.0098</v>
      </c>
      <c r="AB56" s="2">
        <v>1852884958490.5002</v>
      </c>
      <c r="AC56" s="2">
        <v>1845765372151.7874</v>
      </c>
      <c r="AD56" s="2">
        <v>1825761397552.8757</v>
      </c>
      <c r="AE56" s="2">
        <v>1789895681356.323</v>
      </c>
      <c r="AF56" s="2">
        <v>1766980177044.126</v>
      </c>
      <c r="AG56" s="2">
        <v>1746973697453.6694</v>
      </c>
    </row>
    <row r="57" spans="2:33" x14ac:dyDescent="0.35">
      <c r="B57" s="435" t="s">
        <v>563</v>
      </c>
      <c r="C57" s="437">
        <v>0</v>
      </c>
      <c r="D57" s="437">
        <v>0</v>
      </c>
      <c r="E57" s="437">
        <v>0</v>
      </c>
      <c r="F57" s="437">
        <v>0</v>
      </c>
      <c r="G57" s="437">
        <v>0</v>
      </c>
      <c r="H57" s="437">
        <v>0</v>
      </c>
      <c r="I57" s="437">
        <v>0</v>
      </c>
      <c r="J57" s="437">
        <v>0</v>
      </c>
      <c r="K57" s="437">
        <v>0</v>
      </c>
      <c r="L57" s="437">
        <v>0</v>
      </c>
      <c r="M57" s="437">
        <v>0</v>
      </c>
      <c r="N57" s="437">
        <v>0</v>
      </c>
      <c r="O57" s="437">
        <v>0</v>
      </c>
      <c r="P57" s="437">
        <v>0</v>
      </c>
      <c r="Q57" s="437">
        <v>0</v>
      </c>
      <c r="R57" s="437">
        <v>0</v>
      </c>
      <c r="S57" s="437">
        <v>0</v>
      </c>
      <c r="T57" s="437">
        <v>0</v>
      </c>
      <c r="U57" s="437">
        <v>0</v>
      </c>
      <c r="V57" s="437">
        <v>0</v>
      </c>
      <c r="W57" s="437">
        <v>0</v>
      </c>
      <c r="X57" s="437">
        <v>0</v>
      </c>
      <c r="Y57" s="437">
        <v>0</v>
      </c>
      <c r="Z57" s="437">
        <v>0</v>
      </c>
      <c r="AA57" s="437">
        <v>0</v>
      </c>
      <c r="AB57" s="437">
        <v>0</v>
      </c>
      <c r="AC57" s="437">
        <v>0</v>
      </c>
      <c r="AD57" s="437">
        <v>0</v>
      </c>
      <c r="AE57" s="437">
        <v>0</v>
      </c>
      <c r="AF57" s="437">
        <v>0</v>
      </c>
      <c r="AG57" s="437">
        <v>0</v>
      </c>
    </row>
    <row r="58" spans="2:33" x14ac:dyDescent="0.35">
      <c r="B58" s="436" t="s">
        <v>564</v>
      </c>
      <c r="C58" s="2">
        <v>76612251935586.406</v>
      </c>
      <c r="D58" s="2">
        <v>77391752296781.422</v>
      </c>
      <c r="E58" s="2">
        <v>78220931895539.984</v>
      </c>
      <c r="F58" s="2">
        <v>77979684703686.469</v>
      </c>
      <c r="G58" s="2">
        <v>77970399529124.594</v>
      </c>
      <c r="H58" s="2">
        <v>78754085059872.422</v>
      </c>
      <c r="I58" s="2">
        <v>79470394073325.891</v>
      </c>
      <c r="J58" s="2">
        <v>80177478500594.422</v>
      </c>
      <c r="K58" s="2">
        <v>79968087606896.344</v>
      </c>
      <c r="L58" s="2">
        <v>80263377544462.953</v>
      </c>
      <c r="M58" s="2">
        <v>80995802352002.984</v>
      </c>
      <c r="N58" s="2">
        <v>81567136305076.813</v>
      </c>
      <c r="O58" s="2">
        <v>81397742131577.031</v>
      </c>
      <c r="P58" s="2">
        <v>81004879743600.375</v>
      </c>
      <c r="Q58" s="2">
        <v>81276554614158.969</v>
      </c>
      <c r="R58" s="2">
        <v>81114699549367.625</v>
      </c>
      <c r="S58" s="2">
        <v>81735651690529.016</v>
      </c>
      <c r="T58" s="2">
        <v>82260329233474.563</v>
      </c>
      <c r="U58" s="2">
        <v>82822697796724.156</v>
      </c>
      <c r="V58" s="2">
        <v>83395746880112.984</v>
      </c>
      <c r="W58" s="2">
        <v>83977397001888.688</v>
      </c>
      <c r="X58" s="2">
        <v>84585469049749.734</v>
      </c>
      <c r="Y58" s="2">
        <v>85169293487714.766</v>
      </c>
      <c r="Z58" s="2">
        <v>83877046171587.031</v>
      </c>
      <c r="AA58" s="2">
        <v>82831253300404.172</v>
      </c>
      <c r="AB58" s="2">
        <v>82841917598854.563</v>
      </c>
      <c r="AC58" s="2">
        <v>82667128708534.906</v>
      </c>
      <c r="AD58" s="2">
        <v>82415142214396.641</v>
      </c>
      <c r="AE58" s="2">
        <v>81578390534712.594</v>
      </c>
      <c r="AF58" s="2">
        <v>81290613052549.766</v>
      </c>
      <c r="AG58" s="2">
        <v>80933136505768.766</v>
      </c>
    </row>
    <row r="59" spans="2:33" x14ac:dyDescent="0.35">
      <c r="B59" s="430" t="s">
        <v>565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2:33" x14ac:dyDescent="0.35">
      <c r="B60" s="430" t="s">
        <v>566</v>
      </c>
      <c r="C60" s="437">
        <v>0</v>
      </c>
      <c r="D60" s="437">
        <v>0</v>
      </c>
      <c r="E60" s="437">
        <v>0</v>
      </c>
      <c r="F60" s="437">
        <v>0</v>
      </c>
      <c r="G60" s="437">
        <v>0</v>
      </c>
      <c r="H60" s="437">
        <v>0</v>
      </c>
      <c r="I60" s="437">
        <v>0</v>
      </c>
      <c r="J60" s="437">
        <v>0</v>
      </c>
      <c r="K60" s="437">
        <v>0</v>
      </c>
      <c r="L60" s="437">
        <v>0</v>
      </c>
      <c r="M60" s="437">
        <v>0</v>
      </c>
      <c r="N60" s="437">
        <v>0</v>
      </c>
      <c r="O60" s="437">
        <v>0</v>
      </c>
      <c r="P60" s="437">
        <v>0</v>
      </c>
      <c r="Q60" s="437">
        <v>0</v>
      </c>
      <c r="R60" s="437">
        <v>0</v>
      </c>
      <c r="S60" s="437">
        <v>0</v>
      </c>
      <c r="T60" s="437">
        <v>0</v>
      </c>
      <c r="U60" s="437">
        <v>0</v>
      </c>
      <c r="V60" s="437">
        <v>0</v>
      </c>
      <c r="W60" s="437">
        <v>0</v>
      </c>
      <c r="X60" s="437">
        <v>0</v>
      </c>
      <c r="Y60" s="437">
        <v>0</v>
      </c>
      <c r="Z60" s="437">
        <v>0</v>
      </c>
      <c r="AA60" s="437">
        <v>0</v>
      </c>
      <c r="AB60" s="437">
        <v>0</v>
      </c>
      <c r="AC60" s="437">
        <v>0</v>
      </c>
      <c r="AD60" s="437">
        <v>0</v>
      </c>
      <c r="AE60" s="437">
        <v>0</v>
      </c>
      <c r="AF60" s="437">
        <v>0</v>
      </c>
      <c r="AG60" s="437">
        <v>0</v>
      </c>
    </row>
    <row r="61" spans="2:33" x14ac:dyDescent="0.35">
      <c r="B61" s="431" t="s">
        <v>567</v>
      </c>
      <c r="C61" s="437">
        <v>0</v>
      </c>
      <c r="D61" s="437">
        <v>0</v>
      </c>
      <c r="E61" s="437">
        <v>0</v>
      </c>
      <c r="F61" s="437">
        <v>0</v>
      </c>
      <c r="G61" s="437">
        <v>0</v>
      </c>
      <c r="H61" s="437">
        <v>0</v>
      </c>
      <c r="I61" s="437">
        <v>0</v>
      </c>
      <c r="J61" s="437">
        <v>0</v>
      </c>
      <c r="K61" s="437">
        <v>0</v>
      </c>
      <c r="L61" s="437">
        <v>0</v>
      </c>
      <c r="M61" s="437">
        <v>0</v>
      </c>
      <c r="N61" s="437">
        <v>0</v>
      </c>
      <c r="O61" s="437">
        <v>0</v>
      </c>
      <c r="P61" s="437">
        <v>0</v>
      </c>
      <c r="Q61" s="437">
        <v>0</v>
      </c>
      <c r="R61" s="437">
        <v>0</v>
      </c>
      <c r="S61" s="437">
        <v>0</v>
      </c>
      <c r="T61" s="437">
        <v>0</v>
      </c>
      <c r="U61" s="437">
        <v>0</v>
      </c>
      <c r="V61" s="437">
        <v>0</v>
      </c>
      <c r="W61" s="437">
        <v>0</v>
      </c>
      <c r="X61" s="437">
        <v>0</v>
      </c>
      <c r="Y61" s="437">
        <v>0</v>
      </c>
      <c r="Z61" s="437">
        <v>0</v>
      </c>
      <c r="AA61" s="437">
        <v>0</v>
      </c>
      <c r="AB61" s="437">
        <v>0</v>
      </c>
      <c r="AC61" s="437">
        <v>0</v>
      </c>
      <c r="AD61" s="437">
        <v>0</v>
      </c>
      <c r="AE61" s="437">
        <v>0</v>
      </c>
      <c r="AF61" s="437">
        <v>0</v>
      </c>
      <c r="AG61" s="437">
        <v>0</v>
      </c>
    </row>
    <row r="62" spans="2:33" x14ac:dyDescent="0.3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x14ac:dyDescent="0.3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x14ac:dyDescent="0.35">
      <c r="B64" s="430" t="s">
        <v>543</v>
      </c>
      <c r="C64" s="2">
        <v>148252846695460.94</v>
      </c>
      <c r="D64" s="2">
        <v>150332155478757.34</v>
      </c>
      <c r="E64" s="2">
        <v>152040281057871.72</v>
      </c>
      <c r="F64" s="2">
        <v>154052877107689.38</v>
      </c>
      <c r="G64" s="2">
        <v>156665835940249.81</v>
      </c>
      <c r="H64" s="2">
        <v>159818194145184.09</v>
      </c>
      <c r="I64" s="2">
        <v>161074898136033.38</v>
      </c>
      <c r="J64" s="2">
        <v>163325516307516.84</v>
      </c>
      <c r="K64" s="2">
        <v>165820269882752.06</v>
      </c>
      <c r="L64" s="2">
        <v>168896416294345.28</v>
      </c>
      <c r="M64" s="2">
        <v>171159174579799</v>
      </c>
      <c r="N64" s="2">
        <v>176543150172079.47</v>
      </c>
      <c r="O64" s="2">
        <v>179266826352067.78</v>
      </c>
      <c r="P64" s="2">
        <v>185323144747570.25</v>
      </c>
      <c r="Q64" s="2">
        <v>190059843599564.59</v>
      </c>
      <c r="R64" s="2">
        <v>194372800605508.63</v>
      </c>
      <c r="S64" s="2">
        <v>195930025944454.44</v>
      </c>
      <c r="T64" s="2">
        <v>197866268382777.56</v>
      </c>
      <c r="U64" s="2">
        <v>200031507854118.22</v>
      </c>
      <c r="V64" s="2">
        <v>202414344423767.59</v>
      </c>
      <c r="W64" s="2">
        <v>204476483611098.97</v>
      </c>
      <c r="X64" s="2">
        <v>207733415577150.97</v>
      </c>
      <c r="Y64" s="2">
        <v>209967334322465.13</v>
      </c>
      <c r="Z64" s="2">
        <v>213256663783432.09</v>
      </c>
      <c r="AA64" s="2">
        <v>215972078481714.63</v>
      </c>
      <c r="AB64" s="2">
        <v>218348365598822.59</v>
      </c>
      <c r="AC64" s="2">
        <v>220455581405435.78</v>
      </c>
      <c r="AD64" s="2">
        <v>222609558809145.16</v>
      </c>
      <c r="AE64" s="2">
        <v>224666483212001.31</v>
      </c>
      <c r="AF64" s="2">
        <v>226807531311309.56</v>
      </c>
      <c r="AG64" s="2">
        <v>229004213172178.53</v>
      </c>
    </row>
    <row r="65" spans="2:33" x14ac:dyDescent="0.35">
      <c r="B65" s="430" t="s">
        <v>544</v>
      </c>
      <c r="C65" s="2">
        <v>2592555382677.6875</v>
      </c>
      <c r="D65" s="2">
        <v>2582072898608.3247</v>
      </c>
      <c r="E65" s="2">
        <v>2564426193828.4292</v>
      </c>
      <c r="F65" s="2">
        <v>2528683396632.1934</v>
      </c>
      <c r="G65" s="2">
        <v>2491368721374.4219</v>
      </c>
      <c r="H65" s="2">
        <v>2475763255012.7417</v>
      </c>
      <c r="I65" s="2">
        <v>2462654342736.3193</v>
      </c>
      <c r="J65" s="2">
        <v>2453434312603.1836</v>
      </c>
      <c r="K65" s="2">
        <v>2424640517804.9136</v>
      </c>
      <c r="L65" s="2">
        <v>2408907462621.5029</v>
      </c>
      <c r="M65" s="2">
        <v>2397338198311.2178</v>
      </c>
      <c r="N65" s="2">
        <v>2387975982778.687</v>
      </c>
      <c r="O65" s="2">
        <v>2359063572084.0479</v>
      </c>
      <c r="P65" s="2">
        <v>2328675210154.5112</v>
      </c>
      <c r="Q65" s="2">
        <v>2307073285219.2969</v>
      </c>
      <c r="R65" s="2">
        <v>2279766013412.2446</v>
      </c>
      <c r="S65" s="2">
        <v>2272760121940.3965</v>
      </c>
      <c r="T65" s="2">
        <v>2258255940188.2017</v>
      </c>
      <c r="U65" s="2">
        <v>2244203621539.2358</v>
      </c>
      <c r="V65" s="2">
        <v>2231972301238.8291</v>
      </c>
      <c r="W65" s="2">
        <v>2221051096767.5386</v>
      </c>
      <c r="X65" s="2">
        <v>2213331567075.1592</v>
      </c>
      <c r="Y65" s="2">
        <v>2204368868568.5972</v>
      </c>
      <c r="Z65" s="2">
        <v>2160973338400.8154</v>
      </c>
      <c r="AA65" s="2">
        <v>2113928252822.5303</v>
      </c>
      <c r="AB65" s="2">
        <v>2098398065477.1455</v>
      </c>
      <c r="AC65" s="2">
        <v>2075496668773.7507</v>
      </c>
      <c r="AD65" s="2">
        <v>2050309636552.6274</v>
      </c>
      <c r="AE65" s="2">
        <v>2011703587968.5554</v>
      </c>
      <c r="AF65" s="2">
        <v>1985607966482.6021</v>
      </c>
      <c r="AG65" s="2">
        <v>1967063669315.8345</v>
      </c>
    </row>
    <row r="66" spans="2:33" x14ac:dyDescent="0.35">
      <c r="B66" s="430" t="s">
        <v>545</v>
      </c>
      <c r="C66" s="2">
        <v>279871827627837.91</v>
      </c>
      <c r="D66" s="2">
        <v>278740221339241.66</v>
      </c>
      <c r="E66" s="2">
        <v>276835222298003.34</v>
      </c>
      <c r="F66" s="2">
        <v>272976711871310.06</v>
      </c>
      <c r="G66" s="2">
        <v>268948513888921.94</v>
      </c>
      <c r="H66" s="2">
        <v>267263870844915.94</v>
      </c>
      <c r="I66" s="2">
        <v>265848736085778.81</v>
      </c>
      <c r="J66" s="2">
        <v>264853414365214.75</v>
      </c>
      <c r="K66" s="2">
        <v>261745063419897.72</v>
      </c>
      <c r="L66" s="2">
        <v>260046646893187.78</v>
      </c>
      <c r="M66" s="2">
        <v>258797720382894.72</v>
      </c>
      <c r="N66" s="2">
        <v>257787049448247.72</v>
      </c>
      <c r="O66" s="2">
        <v>254665893666465.34</v>
      </c>
      <c r="P66" s="2">
        <v>251385405832469.13</v>
      </c>
      <c r="Q66" s="2">
        <v>249053432424189</v>
      </c>
      <c r="R66" s="2">
        <v>246105554774502.59</v>
      </c>
      <c r="S66" s="2">
        <v>245349253997481.84</v>
      </c>
      <c r="T66" s="2">
        <v>243783496952384.34</v>
      </c>
      <c r="U66" s="2">
        <v>242266519483369.63</v>
      </c>
      <c r="V66" s="2">
        <v>240946122631040.53</v>
      </c>
      <c r="W66" s="2">
        <v>239767155548717.13</v>
      </c>
      <c r="X66" s="2">
        <v>238933816018974.03</v>
      </c>
      <c r="Y66" s="2">
        <v>237966273790843.13</v>
      </c>
      <c r="Z66" s="2">
        <v>233281634681459.06</v>
      </c>
      <c r="AA66" s="2">
        <v>228203018359633.84</v>
      </c>
      <c r="AB66" s="2">
        <v>226526501844385.38</v>
      </c>
      <c r="AC66" s="2">
        <v>224054247714952.16</v>
      </c>
      <c r="AD66" s="2">
        <v>221335254405360.22</v>
      </c>
      <c r="AE66" s="2">
        <v>217167649945719.41</v>
      </c>
      <c r="AF66" s="2">
        <v>214350572506542.47</v>
      </c>
      <c r="AG66" s="2">
        <v>212348676471914.09</v>
      </c>
    </row>
    <row r="67" spans="2:33" x14ac:dyDescent="0.35">
      <c r="B67" s="431"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x14ac:dyDescent="0.35">
      <c r="B68" s="430" t="s">
        <v>547</v>
      </c>
      <c r="C68" s="2">
        <v>594396817261344.5</v>
      </c>
      <c r="D68" s="2">
        <v>599733599866845.63</v>
      </c>
      <c r="E68" s="2">
        <v>606040042722730.75</v>
      </c>
      <c r="F68" s="2">
        <v>610162343653656</v>
      </c>
      <c r="G68" s="2">
        <v>611896854038681.5</v>
      </c>
      <c r="H68" s="2">
        <v>615403425439688.63</v>
      </c>
      <c r="I68" s="2">
        <v>619961980787866.13</v>
      </c>
      <c r="J68" s="2">
        <v>625979217929480.5</v>
      </c>
      <c r="K68" s="2">
        <v>630510444305876.13</v>
      </c>
      <c r="L68" s="2">
        <v>634499496059037.38</v>
      </c>
      <c r="M68" s="2">
        <v>638525805404145</v>
      </c>
      <c r="N68" s="2">
        <v>641740714399111.5</v>
      </c>
      <c r="O68" s="2">
        <v>644614095415678.88</v>
      </c>
      <c r="P68" s="2">
        <v>646651292808692.75</v>
      </c>
      <c r="Q68" s="2">
        <v>648376652302540.25</v>
      </c>
      <c r="R68" s="2">
        <v>651443974036652.5</v>
      </c>
      <c r="S68" s="2">
        <v>656574923440164.25</v>
      </c>
      <c r="T68" s="2">
        <v>658667354389420.88</v>
      </c>
      <c r="U68" s="2">
        <v>660307355310644.63</v>
      </c>
      <c r="V68" s="2">
        <v>661785098304733.13</v>
      </c>
      <c r="W68" s="2">
        <v>663118956019008.63</v>
      </c>
      <c r="X68" s="2">
        <v>668391496891365.38</v>
      </c>
      <c r="Y68" s="2">
        <v>672114051715839.63</v>
      </c>
      <c r="Z68" s="2">
        <v>674913299064983.75</v>
      </c>
      <c r="AA68" s="2">
        <v>675459967400241.88</v>
      </c>
      <c r="AB68" s="2">
        <v>676088981869555</v>
      </c>
      <c r="AC68" s="2">
        <v>676791954567415.5</v>
      </c>
      <c r="AD68" s="2">
        <v>679232643483579.38</v>
      </c>
      <c r="AE68" s="2">
        <v>681673172347213.25</v>
      </c>
      <c r="AF68" s="2">
        <v>683252984939859.38</v>
      </c>
      <c r="AG68" s="2">
        <v>685268732043873.13</v>
      </c>
    </row>
    <row r="69" spans="2:33" x14ac:dyDescent="0.35">
      <c r="B69" s="430" t="s">
        <v>548</v>
      </c>
      <c r="C69" s="2">
        <v>83191596607571.063</v>
      </c>
      <c r="D69" s="2">
        <v>83034664585684.984</v>
      </c>
      <c r="E69" s="2">
        <v>82541585510384.156</v>
      </c>
      <c r="F69" s="2">
        <v>82336439347113.453</v>
      </c>
      <c r="G69" s="2">
        <v>81890068772081.75</v>
      </c>
      <c r="H69" s="2">
        <v>81666576027302.609</v>
      </c>
      <c r="I69" s="2">
        <v>81524532463889.516</v>
      </c>
      <c r="J69" s="2">
        <v>81158801640779.844</v>
      </c>
      <c r="K69" s="2">
        <v>81212006062415.141</v>
      </c>
      <c r="L69" s="2">
        <v>81241933397029.547</v>
      </c>
      <c r="M69" s="2">
        <v>80991179214446.938</v>
      </c>
      <c r="N69" s="2">
        <v>80585356421655.188</v>
      </c>
      <c r="O69" s="2">
        <v>80373480849149.766</v>
      </c>
      <c r="P69" s="2">
        <v>79998073798749.172</v>
      </c>
      <c r="Q69" s="2">
        <v>79910020771696.359</v>
      </c>
      <c r="R69" s="2">
        <v>79367582860081.141</v>
      </c>
      <c r="S69" s="2">
        <v>79564212442615.547</v>
      </c>
      <c r="T69" s="2">
        <v>79429794316784.422</v>
      </c>
      <c r="U69" s="2">
        <v>79341845815471.672</v>
      </c>
      <c r="V69" s="2">
        <v>79240466557264.75</v>
      </c>
      <c r="W69" s="2">
        <v>79156111877513.578</v>
      </c>
      <c r="X69" s="2">
        <v>79432138370624.297</v>
      </c>
      <c r="Y69" s="2">
        <v>79157153773734.875</v>
      </c>
      <c r="Z69" s="2">
        <v>79296697866818.781</v>
      </c>
      <c r="AA69" s="2">
        <v>79573091340063.625</v>
      </c>
      <c r="AB69" s="2">
        <v>79854310777121.234</v>
      </c>
      <c r="AC69" s="2">
        <v>79856655849528.969</v>
      </c>
      <c r="AD69" s="2">
        <v>79665524190492.047</v>
      </c>
      <c r="AE69" s="2">
        <v>79958045996508.625</v>
      </c>
      <c r="AF69" s="2">
        <v>80287997592175.016</v>
      </c>
      <c r="AG69" s="2">
        <v>80339709790511.313</v>
      </c>
    </row>
    <row r="70" spans="2:33" x14ac:dyDescent="0.35">
      <c r="B70" s="430" t="s">
        <v>549</v>
      </c>
      <c r="C70" s="2">
        <v>21233015058259.043</v>
      </c>
      <c r="D70" s="2">
        <v>21346023162479.129</v>
      </c>
      <c r="E70" s="2">
        <v>21542027905125.957</v>
      </c>
      <c r="F70" s="2">
        <v>21608461007457.754</v>
      </c>
      <c r="G70" s="2">
        <v>21565418559136.086</v>
      </c>
      <c r="H70" s="2">
        <v>21411222743581.031</v>
      </c>
      <c r="I70" s="2">
        <v>21330577120094.16</v>
      </c>
      <c r="J70" s="2">
        <v>21373064405098.422</v>
      </c>
      <c r="K70" s="2">
        <v>21465485809273.289</v>
      </c>
      <c r="L70" s="2">
        <v>21468847070817.469</v>
      </c>
      <c r="M70" s="2">
        <v>21532901675893.434</v>
      </c>
      <c r="N70" s="2">
        <v>21494194882344.805</v>
      </c>
      <c r="O70" s="2">
        <v>21510067882910.023</v>
      </c>
      <c r="P70" s="2">
        <v>21602322183326.594</v>
      </c>
      <c r="Q70" s="2">
        <v>21523937661483.418</v>
      </c>
      <c r="R70" s="2">
        <v>21628135611508.438</v>
      </c>
      <c r="S70" s="2">
        <v>21664736306369.137</v>
      </c>
      <c r="T70" s="2">
        <v>21763082988986.223</v>
      </c>
      <c r="U70" s="2">
        <v>21863361790216.895</v>
      </c>
      <c r="V70" s="2">
        <v>21924271403742.148</v>
      </c>
      <c r="W70" s="2">
        <v>22010814362639.852</v>
      </c>
      <c r="X70" s="2">
        <v>21974383118825.797</v>
      </c>
      <c r="Y70" s="2">
        <v>22080243301808.32</v>
      </c>
      <c r="Z70" s="2">
        <v>22109996985514.91</v>
      </c>
      <c r="AA70" s="2">
        <v>22125150834745.105</v>
      </c>
      <c r="AB70" s="2">
        <v>22088813454232.273</v>
      </c>
      <c r="AC70" s="2">
        <v>22091794122702.371</v>
      </c>
      <c r="AD70" s="2">
        <v>22149104551011.074</v>
      </c>
      <c r="AE70" s="2">
        <v>22242041745692.063</v>
      </c>
      <c r="AF70" s="2">
        <v>22273896945591.754</v>
      </c>
      <c r="AG70" s="2">
        <v>22373776566565.887</v>
      </c>
    </row>
    <row r="71" spans="2:33" x14ac:dyDescent="0.35">
      <c r="B71" s="430" t="s">
        <v>550</v>
      </c>
      <c r="C71" s="2">
        <v>288024304929675.88</v>
      </c>
      <c r="D71" s="2">
        <v>287639050223471.81</v>
      </c>
      <c r="E71" s="2">
        <v>284660691823107.75</v>
      </c>
      <c r="F71" s="2">
        <v>282166245598753</v>
      </c>
      <c r="G71" s="2">
        <v>279434257500196.13</v>
      </c>
      <c r="H71" s="2">
        <v>277734554557952.97</v>
      </c>
      <c r="I71" s="2">
        <v>277028154605387.56</v>
      </c>
      <c r="J71" s="2">
        <v>276529409922839.75</v>
      </c>
      <c r="K71" s="2">
        <v>275947978755938.09</v>
      </c>
      <c r="L71" s="2">
        <v>274492286325366.03</v>
      </c>
      <c r="M71" s="2">
        <v>272665986574429.31</v>
      </c>
      <c r="N71" s="2">
        <v>271186985712054.88</v>
      </c>
      <c r="O71" s="2">
        <v>268822052671386.41</v>
      </c>
      <c r="P71" s="2">
        <v>265851274966270.09</v>
      </c>
      <c r="Q71" s="2">
        <v>257876179130006.81</v>
      </c>
      <c r="R71" s="2">
        <v>251824012704035.47</v>
      </c>
      <c r="S71" s="2">
        <v>246965601865222.5</v>
      </c>
      <c r="T71" s="2">
        <v>239569700109854.53</v>
      </c>
      <c r="U71" s="2">
        <v>239150616382609.28</v>
      </c>
      <c r="V71" s="2">
        <v>238855455140116.38</v>
      </c>
      <c r="W71" s="2">
        <v>235630233272975.84</v>
      </c>
      <c r="X71" s="2">
        <v>234749250226009.5</v>
      </c>
      <c r="Y71" s="2">
        <v>231888747483837.59</v>
      </c>
      <c r="Z71" s="2">
        <v>230688906962060.66</v>
      </c>
      <c r="AA71" s="2">
        <v>224117785807594.19</v>
      </c>
      <c r="AB71" s="2">
        <v>219948836352008.91</v>
      </c>
      <c r="AC71" s="2">
        <v>219834889114933.19</v>
      </c>
      <c r="AD71" s="2">
        <v>216244643454027.44</v>
      </c>
      <c r="AE71" s="2">
        <v>212409913713385.34</v>
      </c>
      <c r="AF71" s="2">
        <v>204745011152907.69</v>
      </c>
      <c r="AG71" s="2">
        <v>196789501565564.06</v>
      </c>
    </row>
    <row r="72" spans="2:33" x14ac:dyDescent="0.35">
      <c r="B72" s="430" t="s">
        <v>551</v>
      </c>
      <c r="C72" s="2">
        <v>346040061910028.44</v>
      </c>
      <c r="D72" s="2">
        <v>343124538783297.94</v>
      </c>
      <c r="E72" s="2">
        <v>338949715535457</v>
      </c>
      <c r="F72" s="2">
        <v>331203585546709.44</v>
      </c>
      <c r="G72" s="2">
        <v>324001267781639.88</v>
      </c>
      <c r="H72" s="2">
        <v>318139329886381</v>
      </c>
      <c r="I72" s="2">
        <v>313197949750727.31</v>
      </c>
      <c r="J72" s="2">
        <v>303716602553421.13</v>
      </c>
      <c r="K72" s="2">
        <v>298230878220237.56</v>
      </c>
      <c r="L72" s="2">
        <v>292204934032267</v>
      </c>
      <c r="M72" s="2">
        <v>279962757643146.91</v>
      </c>
      <c r="N72" s="2">
        <v>276834486401798.75</v>
      </c>
      <c r="O72" s="2">
        <v>272417272283244.88</v>
      </c>
      <c r="P72" s="2">
        <v>267888966795394</v>
      </c>
      <c r="Q72" s="2">
        <v>264494529944734.78</v>
      </c>
      <c r="R72" s="2">
        <v>261384719256998.97</v>
      </c>
      <c r="S72" s="2">
        <v>261543526989969.34</v>
      </c>
      <c r="T72" s="2">
        <v>257914858882512.94</v>
      </c>
      <c r="U72" s="2">
        <v>255879771929905.44</v>
      </c>
      <c r="V72" s="2">
        <v>246522617539735.28</v>
      </c>
      <c r="W72" s="2">
        <v>244100776324977.94</v>
      </c>
      <c r="X72" s="2">
        <v>235767844469797.34</v>
      </c>
      <c r="Y72" s="2">
        <v>222655844791216.44</v>
      </c>
      <c r="Z72" s="2">
        <v>206330968052815.69</v>
      </c>
      <c r="AA72" s="2">
        <v>203275628755928.5</v>
      </c>
      <c r="AB72" s="2">
        <v>200216783593045.78</v>
      </c>
      <c r="AC72" s="2">
        <v>195746626148567.31</v>
      </c>
      <c r="AD72" s="2">
        <v>189941491467556.06</v>
      </c>
      <c r="AE72" s="2">
        <v>185420841053964.28</v>
      </c>
      <c r="AF72" s="2">
        <v>181740561872525.78</v>
      </c>
      <c r="AG72" s="2">
        <v>175243284058303.56</v>
      </c>
    </row>
    <row r="73" spans="2:33" x14ac:dyDescent="0.35">
      <c r="B73" s="430" t="s">
        <v>552</v>
      </c>
      <c r="C73" s="2">
        <v>1298864496925666</v>
      </c>
      <c r="D73" s="2">
        <v>1314232245907691.3</v>
      </c>
      <c r="E73" s="2">
        <v>1326718559274297.8</v>
      </c>
      <c r="F73" s="2">
        <v>1335149291942553</v>
      </c>
      <c r="G73" s="2">
        <v>1344863715246714.3</v>
      </c>
      <c r="H73" s="2">
        <v>1356739408305116</v>
      </c>
      <c r="I73" s="2">
        <v>1370632663570467.3</v>
      </c>
      <c r="J73" s="2">
        <v>1388891143160991.5</v>
      </c>
      <c r="K73" s="2">
        <v>1407079800633242.8</v>
      </c>
      <c r="L73" s="2">
        <v>1414105546085138.3</v>
      </c>
      <c r="M73" s="2">
        <v>1426551372906313.8</v>
      </c>
      <c r="N73" s="2">
        <v>1440895023647881.5</v>
      </c>
      <c r="O73" s="2">
        <v>1449221250351035.8</v>
      </c>
      <c r="P73" s="2">
        <v>1456977449377026</v>
      </c>
      <c r="Q73" s="2">
        <v>1458156369094388.3</v>
      </c>
      <c r="R73" s="2">
        <v>1454868109072193.8</v>
      </c>
      <c r="S73" s="2">
        <v>1461914503097509.3</v>
      </c>
      <c r="T73" s="2">
        <v>1458477478881251</v>
      </c>
      <c r="U73" s="2">
        <v>1454879644495420.3</v>
      </c>
      <c r="V73" s="2">
        <v>1449497560578098</v>
      </c>
      <c r="W73" s="2">
        <v>1444485466093232</v>
      </c>
      <c r="X73" s="2">
        <v>1433212150772741.8</v>
      </c>
      <c r="Y73" s="2">
        <v>1427243537972096.5</v>
      </c>
      <c r="Z73" s="2">
        <v>1406054876093663.5</v>
      </c>
      <c r="AA73" s="2">
        <v>1398819617480441.3</v>
      </c>
      <c r="AB73" s="2">
        <v>1392265942109112.8</v>
      </c>
      <c r="AC73" s="2">
        <v>1380349682660624</v>
      </c>
      <c r="AD73" s="2">
        <v>1353733486493028.5</v>
      </c>
      <c r="AE73" s="2">
        <v>1339716977923338.8</v>
      </c>
      <c r="AF73" s="2">
        <v>1330932523934699.3</v>
      </c>
      <c r="AG73" s="2">
        <v>1310770168622719</v>
      </c>
    </row>
    <row r="74" spans="2:33" x14ac:dyDescent="0.35">
      <c r="B74" s="431"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x14ac:dyDescent="0.35">
      <c r="B75" s="430" t="s">
        <v>554</v>
      </c>
      <c r="C75" s="2">
        <v>238610630886152.84</v>
      </c>
      <c r="D75" s="2">
        <v>241411744663401.88</v>
      </c>
      <c r="E75" s="2">
        <v>241704324033128.06</v>
      </c>
      <c r="F75" s="2">
        <v>241992603312382.75</v>
      </c>
      <c r="G75" s="2">
        <v>243427501415516.75</v>
      </c>
      <c r="H75" s="2">
        <v>245391540811608.28</v>
      </c>
      <c r="I75" s="2">
        <v>248129765241841.81</v>
      </c>
      <c r="J75" s="2">
        <v>249349354356333.59</v>
      </c>
      <c r="K75" s="2">
        <v>249516025133696.84</v>
      </c>
      <c r="L75" s="2">
        <v>248354298404745.28</v>
      </c>
      <c r="M75" s="2">
        <v>245593133541036.28</v>
      </c>
      <c r="N75" s="2">
        <v>244751014666841</v>
      </c>
      <c r="O75" s="2">
        <v>242853301629064.13</v>
      </c>
      <c r="P75" s="2">
        <v>243104752646535.25</v>
      </c>
      <c r="Q75" s="2">
        <v>240598007134744.13</v>
      </c>
      <c r="R75" s="2">
        <v>237838778132188.06</v>
      </c>
      <c r="S75" s="2">
        <v>238676280259023.72</v>
      </c>
      <c r="T75" s="2">
        <v>237110482795762.75</v>
      </c>
      <c r="U75" s="2">
        <v>235108549730235.44</v>
      </c>
      <c r="V75" s="2">
        <v>231602278645422.03</v>
      </c>
      <c r="W75" s="2">
        <v>231556427382448.94</v>
      </c>
      <c r="X75" s="2">
        <v>232515926056343.25</v>
      </c>
      <c r="Y75" s="2">
        <v>230679526560797.5</v>
      </c>
      <c r="Z75" s="2">
        <v>230545227265911.19</v>
      </c>
      <c r="AA75" s="2">
        <v>229512717452391.06</v>
      </c>
      <c r="AB75" s="2">
        <v>232273775598167.72</v>
      </c>
      <c r="AC75" s="2">
        <v>231031508675283.22</v>
      </c>
      <c r="AD75" s="2">
        <v>226605845990081.78</v>
      </c>
      <c r="AE75" s="2">
        <v>225998099211047.59</v>
      </c>
      <c r="AF75" s="2">
        <v>221686312607966.44</v>
      </c>
      <c r="AG75" s="2">
        <v>216289984679787.44</v>
      </c>
    </row>
    <row r="76" spans="2:33" x14ac:dyDescent="0.35">
      <c r="B76" s="430" t="s">
        <v>555</v>
      </c>
      <c r="C76" s="2">
        <v>253222412702324.34</v>
      </c>
      <c r="D76" s="2">
        <v>253766103679068.84</v>
      </c>
      <c r="E76" s="2">
        <v>254614807649273.66</v>
      </c>
      <c r="F76" s="2">
        <v>253976070568243.75</v>
      </c>
      <c r="G76" s="2">
        <v>255222891579278.94</v>
      </c>
      <c r="H76" s="2">
        <v>255992936511866.91</v>
      </c>
      <c r="I76" s="2">
        <v>259305526100218.31</v>
      </c>
      <c r="J76" s="2">
        <v>263689665646373.59</v>
      </c>
      <c r="K76" s="2">
        <v>266378562108223.06</v>
      </c>
      <c r="L76" s="2">
        <v>268496694705935.16</v>
      </c>
      <c r="M76" s="2">
        <v>270711650416170.03</v>
      </c>
      <c r="N76" s="2">
        <v>273656517676885.03</v>
      </c>
      <c r="O76" s="2">
        <v>275018549140558.19</v>
      </c>
      <c r="P76" s="2">
        <v>275368385660570.03</v>
      </c>
      <c r="Q76" s="2">
        <v>275978444530002.47</v>
      </c>
      <c r="R76" s="2">
        <v>276040443094956.72</v>
      </c>
      <c r="S76" s="2">
        <v>277744044994775.44</v>
      </c>
      <c r="T76" s="2">
        <v>278457440682384.78</v>
      </c>
      <c r="U76" s="2">
        <v>279131343331375.5</v>
      </c>
      <c r="V76" s="2">
        <v>280483416125697.72</v>
      </c>
      <c r="W76" s="2">
        <v>283147705162287.56</v>
      </c>
      <c r="X76" s="2">
        <v>283766871086728.25</v>
      </c>
      <c r="Y76" s="2">
        <v>287366207829241.38</v>
      </c>
      <c r="Z76" s="2">
        <v>283497323942908.63</v>
      </c>
      <c r="AA76" s="2">
        <v>285486736588674.06</v>
      </c>
      <c r="AB76" s="2">
        <v>282093499432283.81</v>
      </c>
      <c r="AC76" s="2">
        <v>283538024300726.75</v>
      </c>
      <c r="AD76" s="2">
        <v>283047633053967.38</v>
      </c>
      <c r="AE76" s="2">
        <v>279556498004045.31</v>
      </c>
      <c r="AF76" s="2">
        <v>278770642537037.44</v>
      </c>
      <c r="AG76" s="2">
        <v>274563578246007.69</v>
      </c>
    </row>
    <row r="77" spans="2:33" x14ac:dyDescent="0.35">
      <c r="B77" s="430" t="s">
        <v>556</v>
      </c>
      <c r="C77" s="2">
        <v>778410119368641.75</v>
      </c>
      <c r="D77" s="2">
        <v>773476404961340.88</v>
      </c>
      <c r="E77" s="2">
        <v>764955789655689.25</v>
      </c>
      <c r="F77" s="2">
        <v>749992719573944.13</v>
      </c>
      <c r="G77" s="2">
        <v>742725071970232</v>
      </c>
      <c r="H77" s="2">
        <v>738905796852051.63</v>
      </c>
      <c r="I77" s="2">
        <v>738096719572428.5</v>
      </c>
      <c r="J77" s="2">
        <v>736985607667571.38</v>
      </c>
      <c r="K77" s="2">
        <v>736559078748702.38</v>
      </c>
      <c r="L77" s="2">
        <v>732504969911663.75</v>
      </c>
      <c r="M77" s="2">
        <v>724495497310633.63</v>
      </c>
      <c r="N77" s="2">
        <v>718843507067838.13</v>
      </c>
      <c r="O77" s="2">
        <v>709241658668622.25</v>
      </c>
      <c r="P77" s="2">
        <v>696673085879554.13</v>
      </c>
      <c r="Q77" s="2">
        <v>683330637332488.75</v>
      </c>
      <c r="R77" s="2">
        <v>672295542878696.38</v>
      </c>
      <c r="S77" s="2">
        <v>664211917622403.38</v>
      </c>
      <c r="T77" s="2">
        <v>656618993260035.13</v>
      </c>
      <c r="U77" s="2">
        <v>645792805076519.63</v>
      </c>
      <c r="V77" s="2">
        <v>637293314821532.38</v>
      </c>
      <c r="W77" s="2">
        <v>628842154594497.25</v>
      </c>
      <c r="X77" s="2">
        <v>624889681847029.63</v>
      </c>
      <c r="Y77" s="2">
        <v>619584462218469.38</v>
      </c>
      <c r="Z77" s="2">
        <v>612782235271243</v>
      </c>
      <c r="AA77" s="2">
        <v>606368945471528.5</v>
      </c>
      <c r="AB77" s="2">
        <v>601671202195011.38</v>
      </c>
      <c r="AC77" s="2">
        <v>598959848874280.13</v>
      </c>
      <c r="AD77" s="2">
        <v>590681811761043.63</v>
      </c>
      <c r="AE77" s="2">
        <v>585856714795562</v>
      </c>
      <c r="AF77" s="2">
        <v>578156327496626.63</v>
      </c>
      <c r="AG77" s="2">
        <v>569740353347633.25</v>
      </c>
    </row>
    <row r="78" spans="2:33" x14ac:dyDescent="0.35">
      <c r="B78" s="430" t="s">
        <v>557</v>
      </c>
      <c r="C78" s="2">
        <v>126001710640702.44</v>
      </c>
      <c r="D78" s="2">
        <v>126236905108242.94</v>
      </c>
      <c r="E78" s="2">
        <v>125989533870520.41</v>
      </c>
      <c r="F78" s="2">
        <v>125530068689692.52</v>
      </c>
      <c r="G78" s="2">
        <v>125041154240414.28</v>
      </c>
      <c r="H78" s="2">
        <v>125002235577929.45</v>
      </c>
      <c r="I78" s="2">
        <v>125241111158611.47</v>
      </c>
      <c r="J78" s="2">
        <v>125671099552928.78</v>
      </c>
      <c r="K78" s="2">
        <v>125898062608204.47</v>
      </c>
      <c r="L78" s="2">
        <v>125875318923331.97</v>
      </c>
      <c r="M78" s="2">
        <v>125644434898507.67</v>
      </c>
      <c r="N78" s="2">
        <v>125833310065721.09</v>
      </c>
      <c r="O78" s="2">
        <v>125626853271304.64</v>
      </c>
      <c r="P78" s="2">
        <v>125400225039574.2</v>
      </c>
      <c r="Q78" s="2">
        <v>124610327313140.86</v>
      </c>
      <c r="R78" s="2">
        <v>123490289705484.89</v>
      </c>
      <c r="S78" s="2">
        <v>123104509248180.02</v>
      </c>
      <c r="T78" s="2">
        <v>122576738585198.31</v>
      </c>
      <c r="U78" s="2">
        <v>121455402619464.41</v>
      </c>
      <c r="V78" s="2">
        <v>120940549967952.25</v>
      </c>
      <c r="W78" s="2">
        <v>120194460493229.78</v>
      </c>
      <c r="X78" s="2">
        <v>119953941896217.28</v>
      </c>
      <c r="Y78" s="2">
        <v>119344699138921.48</v>
      </c>
      <c r="Z78" s="2">
        <v>118846945506318.23</v>
      </c>
      <c r="AA78" s="2">
        <v>116905168669033.92</v>
      </c>
      <c r="AB78" s="2">
        <v>115302465582070.28</v>
      </c>
      <c r="AC78" s="2">
        <v>114067042271768.14</v>
      </c>
      <c r="AD78" s="2">
        <v>110417445496560.39</v>
      </c>
      <c r="AE78" s="2">
        <v>109383410384578.3</v>
      </c>
      <c r="AF78" s="2">
        <v>107755852236276.36</v>
      </c>
      <c r="AG78" s="2">
        <v>104851606621673.94</v>
      </c>
    </row>
    <row r="79" spans="2:33" x14ac:dyDescent="0.35">
      <c r="B79" s="432"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x14ac:dyDescent="0.35">
      <c r="B80" s="432"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x14ac:dyDescent="0.35">
      <c r="B81" s="432"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x14ac:dyDescent="0.35">
      <c r="B82" s="433" t="s">
        <v>561</v>
      </c>
      <c r="C82" s="2">
        <v>260791252912112.59</v>
      </c>
      <c r="D82" s="2">
        <v>262489586372681.09</v>
      </c>
      <c r="E82" s="2">
        <v>263418569762895.56</v>
      </c>
      <c r="F82" s="2">
        <v>263730095253920.84</v>
      </c>
      <c r="G82" s="2">
        <v>263840144922082.25</v>
      </c>
      <c r="H82" s="2">
        <v>264307323760879.88</v>
      </c>
      <c r="I82" s="2">
        <v>265026266079291.25</v>
      </c>
      <c r="J82" s="2">
        <v>265884401691825.38</v>
      </c>
      <c r="K82" s="2">
        <v>266165277541809.97</v>
      </c>
      <c r="L82" s="2">
        <v>266503998991627.31</v>
      </c>
      <c r="M82" s="2">
        <v>266772601198754.81</v>
      </c>
      <c r="N82" s="2">
        <v>267039676148144.97</v>
      </c>
      <c r="O82" s="2">
        <v>267352689506279.56</v>
      </c>
      <c r="P82" s="2">
        <v>267548183642244.44</v>
      </c>
      <c r="Q82" s="2">
        <v>268433931297150.78</v>
      </c>
      <c r="R82" s="2">
        <v>268793933426520.19</v>
      </c>
      <c r="S82" s="2">
        <v>270037590393444.13</v>
      </c>
      <c r="T82" s="2">
        <v>270339125386935.31</v>
      </c>
      <c r="U82" s="2">
        <v>271668524047236.22</v>
      </c>
      <c r="V82" s="2">
        <v>272908394254853.25</v>
      </c>
      <c r="W82" s="2">
        <v>273749539135646.47</v>
      </c>
      <c r="X82" s="2">
        <v>274592368975291.5</v>
      </c>
      <c r="Y82" s="2">
        <v>275552805401775.69</v>
      </c>
      <c r="Z82" s="2">
        <v>276022180908887.47</v>
      </c>
      <c r="AA82" s="2">
        <v>275985289560602.72</v>
      </c>
      <c r="AB82" s="2">
        <v>276034363895155.91</v>
      </c>
      <c r="AC82" s="2">
        <v>276606968508283.78</v>
      </c>
      <c r="AD82" s="2">
        <v>276936085703729.06</v>
      </c>
      <c r="AE82" s="2">
        <v>277291258496924.25</v>
      </c>
      <c r="AF82" s="2">
        <v>277745758466508.09</v>
      </c>
      <c r="AG82" s="2">
        <v>278344710710002.19</v>
      </c>
    </row>
    <row r="83" spans="2:33" x14ac:dyDescent="0.35">
      <c r="B83" s="434" t="s">
        <v>562</v>
      </c>
      <c r="C83" s="2">
        <v>103114835016423.8</v>
      </c>
      <c r="D83" s="2">
        <v>104014117620366.86</v>
      </c>
      <c r="E83" s="2">
        <v>104988195616562.52</v>
      </c>
      <c r="F83" s="2">
        <v>105673766857533.17</v>
      </c>
      <c r="G83" s="2">
        <v>106366831916766.77</v>
      </c>
      <c r="H83" s="2">
        <v>107201209946413.33</v>
      </c>
      <c r="I83" s="2">
        <v>108151846862407.84</v>
      </c>
      <c r="J83" s="2">
        <v>109251491907832.59</v>
      </c>
      <c r="K83" s="2">
        <v>110237386034833.39</v>
      </c>
      <c r="L83" s="2">
        <v>111264588366979.75</v>
      </c>
      <c r="M83" s="2">
        <v>112184935159269.7</v>
      </c>
      <c r="N83" s="2">
        <v>113169537704795.69</v>
      </c>
      <c r="O83" s="2">
        <v>114143385575485</v>
      </c>
      <c r="P83" s="2">
        <v>114661186809762.31</v>
      </c>
      <c r="Q83" s="2">
        <v>115799812091316.47</v>
      </c>
      <c r="R83" s="2">
        <v>116660278743350.33</v>
      </c>
      <c r="S83" s="2">
        <v>117398506599581.36</v>
      </c>
      <c r="T83" s="2">
        <v>118163582493023.55</v>
      </c>
      <c r="U83" s="2">
        <v>119317725152219.48</v>
      </c>
      <c r="V83" s="2">
        <v>120478079513837.7</v>
      </c>
      <c r="W83" s="2">
        <v>121231196433484.92</v>
      </c>
      <c r="X83" s="2">
        <v>121681927086609.59</v>
      </c>
      <c r="Y83" s="2">
        <v>122366464456058.69</v>
      </c>
      <c r="Z83" s="2">
        <v>123139262912335.53</v>
      </c>
      <c r="AA83" s="2">
        <v>124064525049342.78</v>
      </c>
      <c r="AB83" s="2">
        <v>124798043370149.7</v>
      </c>
      <c r="AC83" s="2">
        <v>125627414806809.38</v>
      </c>
      <c r="AD83" s="2">
        <v>126674746405286.78</v>
      </c>
      <c r="AE83" s="2">
        <v>127751227042144.33</v>
      </c>
      <c r="AF83" s="2">
        <v>128828361932480.55</v>
      </c>
      <c r="AG83" s="2">
        <v>129961758793916.48</v>
      </c>
    </row>
    <row r="84" spans="2:33" x14ac:dyDescent="0.35">
      <c r="B84" s="435"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x14ac:dyDescent="0.35">
      <c r="B85" s="436" t="s">
        <v>564</v>
      </c>
      <c r="C85" s="2">
        <v>205668027465715.56</v>
      </c>
      <c r="D85" s="2">
        <v>205954341610106.53</v>
      </c>
      <c r="E85" s="2">
        <v>207459148145585.59</v>
      </c>
      <c r="F85" s="2">
        <v>208990991568034.38</v>
      </c>
      <c r="G85" s="2">
        <v>210477436354406.75</v>
      </c>
      <c r="H85" s="2">
        <v>211603958581747.66</v>
      </c>
      <c r="I85" s="2">
        <v>213482133995118.31</v>
      </c>
      <c r="J85" s="2">
        <v>214947974715809.25</v>
      </c>
      <c r="K85" s="2">
        <v>217524448886573.03</v>
      </c>
      <c r="L85" s="2">
        <v>219773672823716.28</v>
      </c>
      <c r="M85" s="2">
        <v>221564426187034.44</v>
      </c>
      <c r="N85" s="2">
        <v>223540648315675.63</v>
      </c>
      <c r="O85" s="2">
        <v>225931060970781.69</v>
      </c>
      <c r="P85" s="2">
        <v>228275049398692.44</v>
      </c>
      <c r="Q85" s="2">
        <v>230326744368326.72</v>
      </c>
      <c r="R85" s="2">
        <v>232756983370807.69</v>
      </c>
      <c r="S85" s="2">
        <v>234276449806090.69</v>
      </c>
      <c r="T85" s="2">
        <v>235644533627679.94</v>
      </c>
      <c r="U85" s="2">
        <v>237255118488505.31</v>
      </c>
      <c r="V85" s="2">
        <v>238805209226631.28</v>
      </c>
      <c r="W85" s="2">
        <v>240433120257762.28</v>
      </c>
      <c r="X85" s="2">
        <v>242194387168373.25</v>
      </c>
      <c r="Y85" s="2">
        <v>243899971669615.5</v>
      </c>
      <c r="Z85" s="2">
        <v>244589725120817.53</v>
      </c>
      <c r="AA85" s="2">
        <v>246537440566685.19</v>
      </c>
      <c r="AB85" s="2">
        <v>247965770714469.84</v>
      </c>
      <c r="AC85" s="2">
        <v>249295223161079.41</v>
      </c>
      <c r="AD85" s="2">
        <v>249754199001970.09</v>
      </c>
      <c r="AE85" s="2">
        <v>250926636327648.38</v>
      </c>
      <c r="AF85" s="2">
        <v>252063313266840.94</v>
      </c>
      <c r="AG85" s="2">
        <v>252292559200077.34</v>
      </c>
    </row>
    <row r="86" spans="2:33" x14ac:dyDescent="0.35">
      <c r="B86" s="430" t="s">
        <v>565</v>
      </c>
      <c r="C86" s="2">
        <v>57747934416353.102</v>
      </c>
      <c r="D86" s="2">
        <v>58117404143313.281</v>
      </c>
      <c r="E86" s="2">
        <v>58565043954062.359</v>
      </c>
      <c r="F86" s="2">
        <v>58845881614589.875</v>
      </c>
      <c r="G86" s="2">
        <v>58990950754207.625</v>
      </c>
      <c r="H86" s="2">
        <v>59242433297091.117</v>
      </c>
      <c r="I86" s="2">
        <v>59968178846416.844</v>
      </c>
      <c r="J86" s="2">
        <v>60821864435043.516</v>
      </c>
      <c r="K86" s="2">
        <v>61392509509522.203</v>
      </c>
      <c r="L86" s="2">
        <v>61958394486880.352</v>
      </c>
      <c r="M86" s="2">
        <v>62676953685103.617</v>
      </c>
      <c r="N86" s="2">
        <v>63227255993751.672</v>
      </c>
      <c r="O86" s="2">
        <v>63426707426890.727</v>
      </c>
      <c r="P86" s="2">
        <v>63745530120662.07</v>
      </c>
      <c r="Q86" s="2">
        <v>63898544176433.063</v>
      </c>
      <c r="R86" s="2">
        <v>64016462627176.453</v>
      </c>
      <c r="S86" s="2">
        <v>64303297482041.672</v>
      </c>
      <c r="T86" s="2">
        <v>64444472053174.008</v>
      </c>
      <c r="U86" s="2">
        <v>64544826545300.477</v>
      </c>
      <c r="V86" s="2">
        <v>64574635419746.344</v>
      </c>
      <c r="W86" s="2">
        <v>64644842111886.563</v>
      </c>
      <c r="X86" s="2">
        <v>64820432695242.438</v>
      </c>
      <c r="Y86" s="2">
        <v>64879787449299.273</v>
      </c>
      <c r="Z86" s="2">
        <v>64889347874323.758</v>
      </c>
      <c r="AA86" s="2">
        <v>64883527981998.789</v>
      </c>
      <c r="AB86" s="2">
        <v>64869208435056.367</v>
      </c>
      <c r="AC86" s="2">
        <v>64840997580377.805</v>
      </c>
      <c r="AD86" s="2">
        <v>64572124295054.797</v>
      </c>
      <c r="AE86" s="2">
        <v>64430121363887.102</v>
      </c>
      <c r="AF86" s="2">
        <v>64105983313230.672</v>
      </c>
      <c r="AG86" s="2">
        <v>63813165348429.609</v>
      </c>
    </row>
    <row r="87" spans="2:33" x14ac:dyDescent="0.35">
      <c r="B87" s="43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x14ac:dyDescent="0.35">
      <c r="B88" s="431"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x14ac:dyDescent="0.3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x14ac:dyDescent="0.3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x14ac:dyDescent="0.35">
      <c r="B91" s="430" t="s">
        <v>543</v>
      </c>
      <c r="C91" s="2">
        <v>87950265967785.578</v>
      </c>
      <c r="D91" s="2">
        <v>90942928318906.438</v>
      </c>
      <c r="E91" s="2">
        <v>93127149574090.563</v>
      </c>
      <c r="F91" s="2">
        <v>95769431421186.828</v>
      </c>
      <c r="G91" s="2">
        <v>99973414131617.813</v>
      </c>
      <c r="H91" s="2">
        <v>105784433010501.8</v>
      </c>
      <c r="I91" s="2">
        <v>108326097276279.64</v>
      </c>
      <c r="J91" s="2">
        <v>112336133913153.08</v>
      </c>
      <c r="K91" s="2">
        <v>117264207203632.73</v>
      </c>
      <c r="L91" s="2">
        <v>122125842359245.08</v>
      </c>
      <c r="M91" s="2">
        <v>128884341865023.98</v>
      </c>
      <c r="N91" s="2">
        <v>138931615554597.88</v>
      </c>
      <c r="O91" s="2">
        <v>145152987877762.09</v>
      </c>
      <c r="P91" s="2">
        <v>153782495242136.03</v>
      </c>
      <c r="Q91" s="2">
        <v>161578291378083.66</v>
      </c>
      <c r="R91" s="2">
        <v>168931129444289.72</v>
      </c>
      <c r="S91" s="2">
        <v>172434527945922.09</v>
      </c>
      <c r="T91" s="2">
        <v>177105861685611.75</v>
      </c>
      <c r="U91" s="2">
        <v>182268861387553.25</v>
      </c>
      <c r="V91" s="2">
        <v>187241836083590.28</v>
      </c>
      <c r="W91" s="2">
        <v>192969535121113.44</v>
      </c>
      <c r="X91" s="2">
        <v>199678716688859.94</v>
      </c>
      <c r="Y91" s="2">
        <v>205024344390438.13</v>
      </c>
      <c r="Z91" s="2">
        <v>210875419483251.06</v>
      </c>
      <c r="AA91" s="2">
        <v>215945970642031.75</v>
      </c>
      <c r="AB91" s="2">
        <v>220559763094417.47</v>
      </c>
      <c r="AC91" s="2">
        <v>225108859707587.53</v>
      </c>
      <c r="AD91" s="2">
        <v>230123758112993.84</v>
      </c>
      <c r="AE91" s="2">
        <v>235044714156484.94</v>
      </c>
      <c r="AF91" s="2">
        <v>240019571539900.38</v>
      </c>
      <c r="AG91" s="2">
        <v>245056328923843.78</v>
      </c>
    </row>
    <row r="92" spans="2:33" x14ac:dyDescent="0.35">
      <c r="B92" s="430" t="s">
        <v>544</v>
      </c>
      <c r="C92" s="2">
        <v>423754377001.55573</v>
      </c>
      <c r="D92" s="2">
        <v>427529886331.20044</v>
      </c>
      <c r="E92" s="2">
        <v>435407098206.78278</v>
      </c>
      <c r="F92" s="2">
        <v>431517520056.66241</v>
      </c>
      <c r="G92" s="2">
        <v>429840828039.54199</v>
      </c>
      <c r="H92" s="2">
        <v>426220763414.10229</v>
      </c>
      <c r="I92" s="2">
        <v>420701472630.0899</v>
      </c>
      <c r="J92" s="2">
        <v>413188015522.82587</v>
      </c>
      <c r="K92" s="2">
        <v>406009794207.71393</v>
      </c>
      <c r="L92" s="2">
        <v>404137525406.28705</v>
      </c>
      <c r="M92" s="2">
        <v>401164322121.38733</v>
      </c>
      <c r="N92" s="2">
        <v>395922197051.41357</v>
      </c>
      <c r="O92" s="2">
        <v>397388110649.15509</v>
      </c>
      <c r="P92" s="2">
        <v>394440301590.41125</v>
      </c>
      <c r="Q92" s="2">
        <v>394922286822.79437</v>
      </c>
      <c r="R92" s="2">
        <v>392956229462.16266</v>
      </c>
      <c r="S92" s="2">
        <v>390814811668.81061</v>
      </c>
      <c r="T92" s="2">
        <v>391765231499.61951</v>
      </c>
      <c r="U92" s="2">
        <v>391857691365.79858</v>
      </c>
      <c r="V92" s="2">
        <v>391208227378.0033</v>
      </c>
      <c r="W92" s="2">
        <v>390305571889.3139</v>
      </c>
      <c r="X92" s="2">
        <v>388241863667.84601</v>
      </c>
      <c r="Y92" s="2">
        <v>387013567918.5072</v>
      </c>
      <c r="Z92" s="2">
        <v>378154625403.29803</v>
      </c>
      <c r="AA92" s="2">
        <v>377344966090.25659</v>
      </c>
      <c r="AB92" s="2">
        <v>374207454193.85724</v>
      </c>
      <c r="AC92" s="2">
        <v>372362564519.92993</v>
      </c>
      <c r="AD92" s="2">
        <v>370612758551.43561</v>
      </c>
      <c r="AE92" s="2">
        <v>366483106706.86383</v>
      </c>
      <c r="AF92" s="2">
        <v>367483243729.70776</v>
      </c>
      <c r="AG92" s="2">
        <v>366105335179.58276</v>
      </c>
    </row>
    <row r="93" spans="2:33" x14ac:dyDescent="0.35">
      <c r="B93" s="430" t="s">
        <v>545</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2:33" x14ac:dyDescent="0.35">
      <c r="B94" s="431"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x14ac:dyDescent="0.35">
      <c r="B95" s="430" t="s">
        <v>547</v>
      </c>
      <c r="C95" s="2">
        <v>35266517223741.852</v>
      </c>
      <c r="D95" s="2">
        <v>35854646022652.438</v>
      </c>
      <c r="E95" s="2">
        <v>36931640739174.273</v>
      </c>
      <c r="F95" s="2">
        <v>38515959908740.875</v>
      </c>
      <c r="G95" s="2">
        <v>39420953491163.5</v>
      </c>
      <c r="H95" s="2">
        <v>40609313484270.172</v>
      </c>
      <c r="I95" s="2">
        <v>42119708617806.563</v>
      </c>
      <c r="J95" s="2">
        <v>43047346457965.945</v>
      </c>
      <c r="K95" s="2">
        <v>44038128247523.727</v>
      </c>
      <c r="L95" s="2">
        <v>45265327275239.789</v>
      </c>
      <c r="M95" s="2">
        <v>46399715754431.82</v>
      </c>
      <c r="N95" s="2">
        <v>47721167759545.859</v>
      </c>
      <c r="O95" s="2">
        <v>49164722543115.555</v>
      </c>
      <c r="P95" s="2">
        <v>50802404851414.375</v>
      </c>
      <c r="Q95" s="2">
        <v>52514911210017.445</v>
      </c>
      <c r="R95" s="2">
        <v>54197446399632.359</v>
      </c>
      <c r="S95" s="2">
        <v>54975271573532.164</v>
      </c>
      <c r="T95" s="2">
        <v>56763188702516.727</v>
      </c>
      <c r="U95" s="2">
        <v>58911197152294.023</v>
      </c>
      <c r="V95" s="2">
        <v>61030170723333.82</v>
      </c>
      <c r="W95" s="2">
        <v>63118334280545.633</v>
      </c>
      <c r="X95" s="2">
        <v>63936729385280.273</v>
      </c>
      <c r="Y95" s="2">
        <v>64950725859955.984</v>
      </c>
      <c r="Z95" s="2">
        <v>65793981073407.203</v>
      </c>
      <c r="AA95" s="2">
        <v>66646002867632.18</v>
      </c>
      <c r="AB95" s="2">
        <v>67678941594189.016</v>
      </c>
      <c r="AC95" s="2">
        <v>68190014374545.219</v>
      </c>
      <c r="AD95" s="2">
        <v>69099261419838.672</v>
      </c>
      <c r="AE95" s="2">
        <v>69328384718806.969</v>
      </c>
      <c r="AF95" s="2">
        <v>69747971726948.438</v>
      </c>
      <c r="AG95" s="2">
        <v>70310360940492.164</v>
      </c>
    </row>
    <row r="96" spans="2:33" x14ac:dyDescent="0.35">
      <c r="B96" s="430" t="s">
        <v>548</v>
      </c>
      <c r="C96" s="2">
        <v>633116622530.17578</v>
      </c>
      <c r="D96" s="2">
        <v>636064106766.90149</v>
      </c>
      <c r="E96" s="2">
        <v>649918336975.81238</v>
      </c>
      <c r="F96" s="2">
        <v>669662157459.53406</v>
      </c>
      <c r="G96" s="2">
        <v>671727051375.00269</v>
      </c>
      <c r="H96" s="2">
        <v>680279943448.44934</v>
      </c>
      <c r="I96" s="2">
        <v>696248620822.90881</v>
      </c>
      <c r="J96" s="2">
        <v>720631494188.44177</v>
      </c>
      <c r="K96" s="2">
        <v>726676536621.77612</v>
      </c>
      <c r="L96" s="2">
        <v>728431364795.24084</v>
      </c>
      <c r="M96" s="2">
        <v>739857253528.8916</v>
      </c>
      <c r="N96" s="2">
        <v>765950801225.06689</v>
      </c>
      <c r="O96" s="2">
        <v>778824551742.04736</v>
      </c>
      <c r="P96" s="2">
        <v>799354399243.78491</v>
      </c>
      <c r="Q96" s="2">
        <v>818040949850.77856</v>
      </c>
      <c r="R96" s="2">
        <v>842505239281.09399</v>
      </c>
      <c r="S96" s="2">
        <v>857125747114.32336</v>
      </c>
      <c r="T96" s="2">
        <v>863406361313.14307</v>
      </c>
      <c r="U96" s="2">
        <v>877940288074.2749</v>
      </c>
      <c r="V96" s="2">
        <v>899876809112.08862</v>
      </c>
      <c r="W96" s="2">
        <v>920727187115.82239</v>
      </c>
      <c r="X96" s="2">
        <v>925073471039.15173</v>
      </c>
      <c r="Y96" s="2">
        <v>933913971114.2373</v>
      </c>
      <c r="Z96" s="2">
        <v>945621895232.0824</v>
      </c>
      <c r="AA96" s="2">
        <v>949808466519.44556</v>
      </c>
      <c r="AB96" s="2">
        <v>952550015867.44824</v>
      </c>
      <c r="AC96" s="2">
        <v>958320700474.31445</v>
      </c>
      <c r="AD96" s="2">
        <v>961886159948.24683</v>
      </c>
      <c r="AE96" s="2">
        <v>965696219350.09924</v>
      </c>
      <c r="AF96" s="2">
        <v>967537759165.0105</v>
      </c>
      <c r="AG96" s="2">
        <v>969051302981.82202</v>
      </c>
    </row>
    <row r="97" spans="2:33" x14ac:dyDescent="0.35">
      <c r="B97" s="430" t="s">
        <v>549</v>
      </c>
      <c r="C97" s="2">
        <v>204194351530408.59</v>
      </c>
      <c r="D97" s="2">
        <v>203426921660408.63</v>
      </c>
      <c r="E97" s="2">
        <v>205677483141482.16</v>
      </c>
      <c r="F97" s="2">
        <v>207138245413748.13</v>
      </c>
      <c r="G97" s="2">
        <v>207681249502288</v>
      </c>
      <c r="H97" s="2">
        <v>208816054966635.41</v>
      </c>
      <c r="I97" s="2">
        <v>209756369875323.31</v>
      </c>
      <c r="J97" s="2">
        <v>210198238660574.59</v>
      </c>
      <c r="K97" s="2">
        <v>211136619064653.31</v>
      </c>
      <c r="L97" s="2">
        <v>211665388403785.53</v>
      </c>
      <c r="M97" s="2">
        <v>212460961824453.16</v>
      </c>
      <c r="N97" s="2">
        <v>213204855508732.56</v>
      </c>
      <c r="O97" s="2">
        <v>214301704371610.38</v>
      </c>
      <c r="P97" s="2">
        <v>215334257192385.81</v>
      </c>
      <c r="Q97" s="2">
        <v>215629506936369.47</v>
      </c>
      <c r="R97" s="2">
        <v>216022678722814.19</v>
      </c>
      <c r="S97" s="2">
        <v>217205462936993.06</v>
      </c>
      <c r="T97" s="2">
        <v>218249324792528.66</v>
      </c>
      <c r="U97" s="2">
        <v>219637751861977.84</v>
      </c>
      <c r="V97" s="2">
        <v>220978989755153.31</v>
      </c>
      <c r="W97" s="2">
        <v>222406826646084.97</v>
      </c>
      <c r="X97" s="2">
        <v>220678091167755.38</v>
      </c>
      <c r="Y97" s="2">
        <v>221745951840799.41</v>
      </c>
      <c r="Z97" s="2">
        <v>222142075363587</v>
      </c>
      <c r="AA97" s="2">
        <v>222084083103725.44</v>
      </c>
      <c r="AB97" s="2">
        <v>222129008115221.09</v>
      </c>
      <c r="AC97" s="2">
        <v>222223648811231.88</v>
      </c>
      <c r="AD97" s="2">
        <v>221949281921120.47</v>
      </c>
      <c r="AE97" s="2">
        <v>222440264734043.22</v>
      </c>
      <c r="AF97" s="2">
        <v>222361339002394.97</v>
      </c>
      <c r="AG97" s="2">
        <v>222898732631952.56</v>
      </c>
    </row>
    <row r="98" spans="2:33" x14ac:dyDescent="0.35">
      <c r="B98" s="430" t="s">
        <v>550</v>
      </c>
      <c r="C98" s="2">
        <v>502670352200301.88</v>
      </c>
      <c r="D98" s="2">
        <v>507856785713425.06</v>
      </c>
      <c r="E98" s="2">
        <v>513002347895756.25</v>
      </c>
      <c r="F98" s="2">
        <v>516813628291931.06</v>
      </c>
      <c r="G98" s="2">
        <v>520079005345754.31</v>
      </c>
      <c r="H98" s="2">
        <v>524321115106176.44</v>
      </c>
      <c r="I98" s="2">
        <v>528091078580700.81</v>
      </c>
      <c r="J98" s="2">
        <v>532115749877431.75</v>
      </c>
      <c r="K98" s="2">
        <v>535759050934572.06</v>
      </c>
      <c r="L98" s="2">
        <v>539101699727785.56</v>
      </c>
      <c r="M98" s="2">
        <v>542529626176212.56</v>
      </c>
      <c r="N98" s="2">
        <v>547912060107240.63</v>
      </c>
      <c r="O98" s="2">
        <v>551920789696766.81</v>
      </c>
      <c r="P98" s="2">
        <v>558105998551088.81</v>
      </c>
      <c r="Q98" s="2">
        <v>567208194985699.88</v>
      </c>
      <c r="R98" s="2">
        <v>574016350207891.75</v>
      </c>
      <c r="S98" s="2">
        <v>580941859369176</v>
      </c>
      <c r="T98" s="2">
        <v>591753700940250.25</v>
      </c>
      <c r="U98" s="2">
        <v>596870038063745.5</v>
      </c>
      <c r="V98" s="2">
        <v>600496581126091.75</v>
      </c>
      <c r="W98" s="2">
        <v>606487023291357.38</v>
      </c>
      <c r="X98" s="2">
        <v>612419052257150.25</v>
      </c>
      <c r="Y98" s="2">
        <v>615776542088613.88</v>
      </c>
      <c r="Z98" s="2">
        <v>614243789559537.75</v>
      </c>
      <c r="AA98" s="2">
        <v>622414445013323.13</v>
      </c>
      <c r="AB98" s="2">
        <v>630259311276565.13</v>
      </c>
      <c r="AC98" s="2">
        <v>636421159190491.38</v>
      </c>
      <c r="AD98" s="2">
        <v>643742156393152.75</v>
      </c>
      <c r="AE98" s="2">
        <v>652877110630312.63</v>
      </c>
      <c r="AF98" s="2">
        <v>662629710812232.38</v>
      </c>
      <c r="AG98" s="2">
        <v>671986830938990.75</v>
      </c>
    </row>
    <row r="99" spans="2:33" x14ac:dyDescent="0.35">
      <c r="B99" s="430" t="s">
        <v>551</v>
      </c>
      <c r="C99" s="2">
        <v>1490941258584.2043</v>
      </c>
      <c r="D99" s="2">
        <v>1460889790702.9084</v>
      </c>
      <c r="E99" s="2">
        <v>1461664397139.2429</v>
      </c>
      <c r="F99" s="2">
        <v>1429986395759.3372</v>
      </c>
      <c r="G99" s="2">
        <v>1398134193108.2</v>
      </c>
      <c r="H99" s="2">
        <v>1360087290684.1873</v>
      </c>
      <c r="I99" s="2">
        <v>1280998674585.1777</v>
      </c>
      <c r="J99" s="2">
        <v>1231125168780.8616</v>
      </c>
      <c r="K99" s="2">
        <v>1191732785135.0378</v>
      </c>
      <c r="L99" s="2">
        <v>1179485709369.3523</v>
      </c>
      <c r="M99" s="2">
        <v>1132080269606.0742</v>
      </c>
      <c r="N99" s="2">
        <v>1102704529241.0635</v>
      </c>
      <c r="O99" s="2">
        <v>1090756158068.1923</v>
      </c>
      <c r="P99" s="2">
        <v>1084215035329.6427</v>
      </c>
      <c r="Q99" s="2">
        <v>1067386395826.3967</v>
      </c>
      <c r="R99" s="2">
        <v>1048822681222.6395</v>
      </c>
      <c r="S99" s="2">
        <v>1032349779964.3534</v>
      </c>
      <c r="T99" s="2">
        <v>1025377153593.7767</v>
      </c>
      <c r="U99" s="2">
        <v>1019991001499.6575</v>
      </c>
      <c r="V99" s="2">
        <v>1014065025371.9064</v>
      </c>
      <c r="W99" s="2">
        <v>1000796675303.176</v>
      </c>
      <c r="X99" s="2">
        <v>990746034890.6709</v>
      </c>
      <c r="Y99" s="2">
        <v>981594984912.15405</v>
      </c>
      <c r="Z99" s="2">
        <v>973538655109.65112</v>
      </c>
      <c r="AA99" s="2">
        <v>965898610399.5188</v>
      </c>
      <c r="AB99" s="2">
        <v>953954092751.48853</v>
      </c>
      <c r="AC99" s="2">
        <v>904447700107.25354</v>
      </c>
      <c r="AD99" s="2">
        <v>885737063316.8689</v>
      </c>
      <c r="AE99" s="2">
        <v>858759774813.10742</v>
      </c>
      <c r="AF99" s="2">
        <v>857599526195.93713</v>
      </c>
      <c r="AG99" s="2">
        <v>819863293949.52393</v>
      </c>
    </row>
    <row r="100" spans="2:33" x14ac:dyDescent="0.35">
      <c r="B100" s="430" t="s">
        <v>552</v>
      </c>
      <c r="C100" s="2">
        <v>34064389425675.719</v>
      </c>
      <c r="D100" s="2">
        <v>34209171116040.547</v>
      </c>
      <c r="E100" s="2">
        <v>33471807098716.918</v>
      </c>
      <c r="F100" s="2">
        <v>33486928315970.977</v>
      </c>
      <c r="G100" s="2">
        <v>33202607270596.234</v>
      </c>
      <c r="H100" s="2">
        <v>32333408557094.504</v>
      </c>
      <c r="I100" s="2">
        <v>32279833579878.32</v>
      </c>
      <c r="J100" s="2">
        <v>31048379827560.105</v>
      </c>
      <c r="K100" s="2">
        <v>30971168356992.332</v>
      </c>
      <c r="L100" s="2">
        <v>30802022950351.086</v>
      </c>
      <c r="M100" s="2">
        <v>29850457215411.258</v>
      </c>
      <c r="N100" s="2">
        <v>30178459690750.219</v>
      </c>
      <c r="O100" s="2">
        <v>29710848865644.113</v>
      </c>
      <c r="P100" s="2">
        <v>30572538350006.184</v>
      </c>
      <c r="Q100" s="2">
        <v>30595216633354.473</v>
      </c>
      <c r="R100" s="2">
        <v>29794334735295.922</v>
      </c>
      <c r="S100" s="2">
        <v>29875251257878.043</v>
      </c>
      <c r="T100" s="2">
        <v>29299455265087.875</v>
      </c>
      <c r="U100" s="2">
        <v>29078200409758.77</v>
      </c>
      <c r="V100" s="2">
        <v>29065949512686.977</v>
      </c>
      <c r="W100" s="2">
        <v>29190331262782.566</v>
      </c>
      <c r="X100" s="2">
        <v>29992045861154.957</v>
      </c>
      <c r="Y100" s="2">
        <v>30742235552561.859</v>
      </c>
      <c r="Z100" s="2">
        <v>33067372502102.188</v>
      </c>
      <c r="AA100" s="2">
        <v>34912656879511.133</v>
      </c>
      <c r="AB100" s="2">
        <v>35218746725055.188</v>
      </c>
      <c r="AC100" s="2">
        <v>35786321266874.813</v>
      </c>
      <c r="AD100" s="2">
        <v>35491983703398.469</v>
      </c>
      <c r="AE100" s="2">
        <v>36724989783538.117</v>
      </c>
      <c r="AF100" s="2">
        <v>37818084727684.875</v>
      </c>
      <c r="AG100" s="2">
        <v>37897606913695.109</v>
      </c>
    </row>
    <row r="101" spans="2:33" x14ac:dyDescent="0.35">
      <c r="B101" s="431"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x14ac:dyDescent="0.35">
      <c r="B102" s="430" t="s">
        <v>554</v>
      </c>
      <c r="C102" s="2">
        <v>427564204963.18079</v>
      </c>
      <c r="D102" s="2">
        <v>438984706939.96277</v>
      </c>
      <c r="E102" s="2">
        <v>526497247206.06952</v>
      </c>
      <c r="F102" s="2">
        <v>571338225919.21948</v>
      </c>
      <c r="G102" s="2">
        <v>606909041913.62915</v>
      </c>
      <c r="H102" s="2">
        <v>618705985240.79468</v>
      </c>
      <c r="I102" s="2">
        <v>648298883173.71289</v>
      </c>
      <c r="J102" s="2">
        <v>678580444061.91443</v>
      </c>
      <c r="K102" s="2">
        <v>712645227250.33496</v>
      </c>
      <c r="L102" s="2">
        <v>796661800203.33716</v>
      </c>
      <c r="M102" s="2">
        <v>873371811853.82251</v>
      </c>
      <c r="N102" s="2">
        <v>945964980153.17017</v>
      </c>
      <c r="O102" s="2">
        <v>1163533530433.8538</v>
      </c>
      <c r="P102" s="2">
        <v>1353937557254.3496</v>
      </c>
      <c r="Q102" s="2">
        <v>1607658122430.2505</v>
      </c>
      <c r="R102" s="2">
        <v>1819099735117.1245</v>
      </c>
      <c r="S102" s="2">
        <v>1962531853416.7019</v>
      </c>
      <c r="T102" s="2">
        <v>2263122832218.248</v>
      </c>
      <c r="U102" s="2">
        <v>2557954502763.9844</v>
      </c>
      <c r="V102" s="2">
        <v>2796924570738.3696</v>
      </c>
      <c r="W102" s="2">
        <v>3141186572807.4678</v>
      </c>
      <c r="X102" s="2">
        <v>3357604685653.6655</v>
      </c>
      <c r="Y102" s="2">
        <v>3662544244735.7563</v>
      </c>
      <c r="Z102" s="2">
        <v>4027180439262.3843</v>
      </c>
      <c r="AA102" s="2">
        <v>4575169670534.0479</v>
      </c>
      <c r="AB102" s="2">
        <v>4875172658535.4854</v>
      </c>
      <c r="AC102" s="2">
        <v>5319204127609.8164</v>
      </c>
      <c r="AD102" s="2">
        <v>6259207993636.4834</v>
      </c>
      <c r="AE102" s="2">
        <v>6553701064586.1543</v>
      </c>
      <c r="AF102" s="2">
        <v>7604740780186.0781</v>
      </c>
      <c r="AG102" s="2">
        <v>8565036852691.1299</v>
      </c>
    </row>
    <row r="103" spans="2:33" x14ac:dyDescent="0.35">
      <c r="B103" s="430" t="s">
        <v>555</v>
      </c>
      <c r="C103" s="2">
        <v>149436379859584.41</v>
      </c>
      <c r="D103" s="2">
        <v>151363876335600.72</v>
      </c>
      <c r="E103" s="2">
        <v>151943396031201.94</v>
      </c>
      <c r="F103" s="2">
        <v>155940850246463.22</v>
      </c>
      <c r="G103" s="2">
        <v>156889903660342.41</v>
      </c>
      <c r="H103" s="2">
        <v>160643635319436.84</v>
      </c>
      <c r="I103" s="2">
        <v>163263197229713.31</v>
      </c>
      <c r="J103" s="2">
        <v>166484867731878.81</v>
      </c>
      <c r="K103" s="2">
        <v>169201810813490.56</v>
      </c>
      <c r="L103" s="2">
        <v>170739630619639.47</v>
      </c>
      <c r="M103" s="2">
        <v>172885005217289.66</v>
      </c>
      <c r="N103" s="2">
        <v>174348373835819.53</v>
      </c>
      <c r="O103" s="2">
        <v>176285739823283.94</v>
      </c>
      <c r="P103" s="2">
        <v>178538622132797.91</v>
      </c>
      <c r="Q103" s="2">
        <v>179817593546546.78</v>
      </c>
      <c r="R103" s="2">
        <v>180894555669336.56</v>
      </c>
      <c r="S103" s="2">
        <v>182612222160449.53</v>
      </c>
      <c r="T103" s="2">
        <v>187816799077485.56</v>
      </c>
      <c r="U103" s="2">
        <v>189480538039919.94</v>
      </c>
      <c r="V103" s="2">
        <v>195936462731210.53</v>
      </c>
      <c r="W103" s="2">
        <v>204622411121566.78</v>
      </c>
      <c r="X103" s="2">
        <v>223687908284122.5</v>
      </c>
      <c r="Y103" s="2">
        <v>237439401967025.5</v>
      </c>
      <c r="Z103" s="2">
        <v>255054032591751.13</v>
      </c>
      <c r="AA103" s="2">
        <v>258844779909567.97</v>
      </c>
      <c r="AB103" s="2">
        <v>264733266037165</v>
      </c>
      <c r="AC103" s="2">
        <v>268338222235484.31</v>
      </c>
      <c r="AD103" s="2">
        <v>273364098556216.22</v>
      </c>
      <c r="AE103" s="2">
        <v>276912824625570.97</v>
      </c>
      <c r="AF103" s="2">
        <v>280859882955586.78</v>
      </c>
      <c r="AG103" s="2">
        <v>282507322802226.06</v>
      </c>
    </row>
    <row r="104" spans="2:33" x14ac:dyDescent="0.35">
      <c r="B104" s="430" t="s">
        <v>556</v>
      </c>
      <c r="C104" s="2">
        <v>2353789092647.3389</v>
      </c>
      <c r="D104" s="2">
        <v>2369177288500.6953</v>
      </c>
      <c r="E104" s="2">
        <v>2454589746559.8408</v>
      </c>
      <c r="F104" s="2">
        <v>2919627353340.2939</v>
      </c>
      <c r="G104" s="2">
        <v>2923018748229.21</v>
      </c>
      <c r="H104" s="2">
        <v>2962657295967.4014</v>
      </c>
      <c r="I104" s="2">
        <v>3044976210990.3862</v>
      </c>
      <c r="J104" s="2">
        <v>3103498901025.5581</v>
      </c>
      <c r="K104" s="2">
        <v>3260102825268.0313</v>
      </c>
      <c r="L104" s="2">
        <v>3360420987349.3032</v>
      </c>
      <c r="M104" s="2">
        <v>3456233517974.1099</v>
      </c>
      <c r="N104" s="2">
        <v>3470381769602.6836</v>
      </c>
      <c r="O104" s="2">
        <v>3741797038974.1372</v>
      </c>
      <c r="P104" s="2">
        <v>4025130358909.7837</v>
      </c>
      <c r="Q104" s="2">
        <v>4578980345253.0996</v>
      </c>
      <c r="R104" s="2">
        <v>5168028674914.8701</v>
      </c>
      <c r="S104" s="2">
        <v>5393956248606.8867</v>
      </c>
      <c r="T104" s="2">
        <v>6563670694763.1289</v>
      </c>
      <c r="U104" s="2">
        <v>7973232721411.9092</v>
      </c>
      <c r="V104" s="2">
        <v>9550284646852.125</v>
      </c>
      <c r="W104" s="2">
        <v>11561854280174.344</v>
      </c>
      <c r="X104" s="2">
        <v>13001980479891.145</v>
      </c>
      <c r="Y104" s="2">
        <v>15476297668436.635</v>
      </c>
      <c r="Z104" s="2">
        <v>18370754245698.23</v>
      </c>
      <c r="AA104" s="2">
        <v>23234927819360.68</v>
      </c>
      <c r="AB104" s="2">
        <v>25784853420756.07</v>
      </c>
      <c r="AC104" s="2">
        <v>30642028416793.969</v>
      </c>
      <c r="AD104" s="2">
        <v>41175788757413.305</v>
      </c>
      <c r="AE104" s="2">
        <v>44080666380239.07</v>
      </c>
      <c r="AF104" s="2">
        <v>55712070302624.805</v>
      </c>
      <c r="AG104" s="2">
        <v>66385420222821.281</v>
      </c>
    </row>
    <row r="105" spans="2:33" x14ac:dyDescent="0.35">
      <c r="B105" s="430" t="s">
        <v>557</v>
      </c>
      <c r="C105" s="2">
        <v>435523685648.94543</v>
      </c>
      <c r="D105" s="2">
        <v>445215758065.63129</v>
      </c>
      <c r="E105" s="2">
        <v>431511105916.54181</v>
      </c>
      <c r="F105" s="2">
        <v>416078446305.66772</v>
      </c>
      <c r="G105" s="2">
        <v>405140420301.10986</v>
      </c>
      <c r="H105" s="2">
        <v>391766538900.45929</v>
      </c>
      <c r="I105" s="2">
        <v>398439430117.54309</v>
      </c>
      <c r="J105" s="2">
        <v>406393743926.65442</v>
      </c>
      <c r="K105" s="2">
        <v>412167254719.72772</v>
      </c>
      <c r="L105" s="2">
        <v>423240672391.71234</v>
      </c>
      <c r="M105" s="2">
        <v>436804574061.0882</v>
      </c>
      <c r="N105" s="2">
        <v>444105558231.73102</v>
      </c>
      <c r="O105" s="2">
        <v>457147205276.28564</v>
      </c>
      <c r="P105" s="2">
        <v>463820766087.29736</v>
      </c>
      <c r="Q105" s="2">
        <v>462779176769.01599</v>
      </c>
      <c r="R105" s="2">
        <v>519483902527.52551</v>
      </c>
      <c r="S105" s="2">
        <v>541486747735.93964</v>
      </c>
      <c r="T105" s="2">
        <v>551166254315.58276</v>
      </c>
      <c r="U105" s="2">
        <v>552702439891.0813</v>
      </c>
      <c r="V105" s="2">
        <v>560413136309.43811</v>
      </c>
      <c r="W105" s="2">
        <v>575666741572.9718</v>
      </c>
      <c r="X105" s="2">
        <v>595318656531.56152</v>
      </c>
      <c r="Y105" s="2">
        <v>620068538154.22668</v>
      </c>
      <c r="Z105" s="2">
        <v>628061698594.41565</v>
      </c>
      <c r="AA105" s="2">
        <v>691372101992.23706</v>
      </c>
      <c r="AB105" s="2">
        <v>828104147054.38501</v>
      </c>
      <c r="AC105" s="2">
        <v>827563377826.81909</v>
      </c>
      <c r="AD105" s="2">
        <v>1084193259263.8143</v>
      </c>
      <c r="AE105" s="2">
        <v>1114089407071.5698</v>
      </c>
      <c r="AF105" s="2">
        <v>1152724519034.2268</v>
      </c>
      <c r="AG105" s="2">
        <v>1545905579759.9788</v>
      </c>
    </row>
    <row r="106" spans="2:33" x14ac:dyDescent="0.35">
      <c r="B106" s="432"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x14ac:dyDescent="0.35">
      <c r="B107" s="432"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x14ac:dyDescent="0.35">
      <c r="B108" s="432"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x14ac:dyDescent="0.35">
      <c r="B109" s="433" t="s">
        <v>561</v>
      </c>
      <c r="C109" s="2">
        <v>5119568968039.6885</v>
      </c>
      <c r="D109" s="2">
        <v>5185261780898.6816</v>
      </c>
      <c r="E109" s="2">
        <v>5263429543159.168</v>
      </c>
      <c r="F109" s="2">
        <v>5336135025581.0537</v>
      </c>
      <c r="G109" s="2">
        <v>5393697613941.9531</v>
      </c>
      <c r="H109" s="2">
        <v>5466798783443.2861</v>
      </c>
      <c r="I109" s="2">
        <v>5529289410995.0498</v>
      </c>
      <c r="J109" s="2">
        <v>5595781767725.29</v>
      </c>
      <c r="K109" s="2">
        <v>5651941858967.0986</v>
      </c>
      <c r="L109" s="2">
        <v>5704014941391.3311</v>
      </c>
      <c r="M109" s="2">
        <v>5756340452634.8945</v>
      </c>
      <c r="N109" s="2">
        <v>5827829091514.7061</v>
      </c>
      <c r="O109" s="2">
        <v>5869340956845.9912</v>
      </c>
      <c r="P109" s="2">
        <v>6079095176804.6182</v>
      </c>
      <c r="Q109" s="2">
        <v>6187679342672.874</v>
      </c>
      <c r="R109" s="2">
        <v>6273867133144.9756</v>
      </c>
      <c r="S109" s="2">
        <v>6409880974065.2705</v>
      </c>
      <c r="T109" s="2">
        <v>6519935945679.3252</v>
      </c>
      <c r="U109" s="2">
        <v>6695606773031.6357</v>
      </c>
      <c r="V109" s="2">
        <v>6797852582549.2197</v>
      </c>
      <c r="W109" s="2">
        <v>6874474579264.8174</v>
      </c>
      <c r="X109" s="2">
        <v>6978742365571.1025</v>
      </c>
      <c r="Y109" s="2">
        <v>7078465550868.915</v>
      </c>
      <c r="Z109" s="2">
        <v>7169734631735.0107</v>
      </c>
      <c r="AA109" s="2">
        <v>7251453218963.3301</v>
      </c>
      <c r="AB109" s="2">
        <v>7415778255694.542</v>
      </c>
      <c r="AC109" s="2">
        <v>7467963240108.5225</v>
      </c>
      <c r="AD109" s="2">
        <v>7538759512688.6816</v>
      </c>
      <c r="AE109" s="2">
        <v>7616627151641.7686</v>
      </c>
      <c r="AF109" s="2">
        <v>7699171634503.6289</v>
      </c>
      <c r="AG109" s="2">
        <v>7788403931419.5879</v>
      </c>
    </row>
    <row r="110" spans="2:33" x14ac:dyDescent="0.35">
      <c r="B110" s="434" t="s">
        <v>562</v>
      </c>
      <c r="C110" s="2">
        <v>692718350148.9939</v>
      </c>
      <c r="D110" s="2">
        <v>695412427368.27966</v>
      </c>
      <c r="E110" s="2">
        <v>705091269245.94092</v>
      </c>
      <c r="F110" s="2">
        <v>713870685352.71008</v>
      </c>
      <c r="G110" s="2">
        <v>723311355988.14648</v>
      </c>
      <c r="H110" s="2">
        <v>734628263828.41345</v>
      </c>
      <c r="I110" s="2">
        <v>746064945843.3949</v>
      </c>
      <c r="J110" s="2">
        <v>759121354036.61169</v>
      </c>
      <c r="K110" s="2">
        <v>771662434222.81946</v>
      </c>
      <c r="L110" s="2">
        <v>783904310603.40027</v>
      </c>
      <c r="M110" s="2">
        <v>796563969689.55139</v>
      </c>
      <c r="N110" s="2">
        <v>806732410634.74487</v>
      </c>
      <c r="O110" s="2">
        <v>817262968659.0752</v>
      </c>
      <c r="P110" s="2">
        <v>836701792493.96509</v>
      </c>
      <c r="Q110" s="2">
        <v>853694510362.4021</v>
      </c>
      <c r="R110" s="2">
        <v>875858677142.94873</v>
      </c>
      <c r="S110" s="2">
        <v>908493560208.13306</v>
      </c>
      <c r="T110" s="2">
        <v>939723044386.79041</v>
      </c>
      <c r="U110" s="2">
        <v>956449057009.12146</v>
      </c>
      <c r="V110" s="2">
        <v>980841589463.85327</v>
      </c>
      <c r="W110" s="2">
        <v>1014946216366.459</v>
      </c>
      <c r="X110" s="2">
        <v>1051666949841.4205</v>
      </c>
      <c r="Y110" s="2">
        <v>1080136393305.7808</v>
      </c>
      <c r="Z110" s="2">
        <v>1113279844148.8831</v>
      </c>
      <c r="AA110" s="2">
        <v>1153880817148.8164</v>
      </c>
      <c r="AB110" s="2">
        <v>1192190639376.8899</v>
      </c>
      <c r="AC110" s="2">
        <v>1222028630168.5618</v>
      </c>
      <c r="AD110" s="2">
        <v>1250433458111.417</v>
      </c>
      <c r="AE110" s="2">
        <v>1279803555565.4524</v>
      </c>
      <c r="AF110" s="2">
        <v>1307469420226.0146</v>
      </c>
      <c r="AG110" s="2">
        <v>1333675690754.6931</v>
      </c>
    </row>
    <row r="111" spans="2:33" x14ac:dyDescent="0.35">
      <c r="B111" s="435"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x14ac:dyDescent="0.35">
      <c r="B112" s="436" t="s">
        <v>564</v>
      </c>
      <c r="C112" s="2">
        <v>68687883179017.703</v>
      </c>
      <c r="D112" s="2">
        <v>69173579587690.734</v>
      </c>
      <c r="E112" s="2">
        <v>69922135778687.398</v>
      </c>
      <c r="F112" s="2">
        <v>74360341780056.813</v>
      </c>
      <c r="G112" s="2">
        <v>79318694090371.5</v>
      </c>
      <c r="H112" s="2">
        <v>80369907728447.359</v>
      </c>
      <c r="I112" s="2">
        <v>81632485896732.391</v>
      </c>
      <c r="J112" s="2">
        <v>83180881818015.656</v>
      </c>
      <c r="K112" s="2">
        <v>88158042372032.094</v>
      </c>
      <c r="L112" s="2">
        <v>90994796226762.469</v>
      </c>
      <c r="M112" s="2">
        <v>92335601643107.859</v>
      </c>
      <c r="N112" s="2">
        <v>93328137435472.625</v>
      </c>
      <c r="O112" s="2">
        <v>97408644109016.438</v>
      </c>
      <c r="P112" s="2">
        <v>101529695603840.02</v>
      </c>
      <c r="Q112" s="2">
        <v>104060598304704.61</v>
      </c>
      <c r="R112" s="2">
        <v>108159335208770.48</v>
      </c>
      <c r="S112" s="2">
        <v>109161085037714.64</v>
      </c>
      <c r="T112" s="2">
        <v>110173923907433.78</v>
      </c>
      <c r="U112" s="2">
        <v>111202461562963.66</v>
      </c>
      <c r="V112" s="2">
        <v>112241572296961.22</v>
      </c>
      <c r="W112" s="2">
        <v>113278756220735</v>
      </c>
      <c r="X112" s="2">
        <v>114274603391803.64</v>
      </c>
      <c r="Y112" s="2">
        <v>115270076504872.91</v>
      </c>
      <c r="Z112" s="2">
        <v>117245078471511.14</v>
      </c>
      <c r="AA112" s="2">
        <v>118715934779572.34</v>
      </c>
      <c r="AB112" s="2">
        <v>119517213359580.63</v>
      </c>
      <c r="AC112" s="2">
        <v>120192869101959.94</v>
      </c>
      <c r="AD112" s="2">
        <v>120880490709564.45</v>
      </c>
      <c r="AE112" s="2">
        <v>120975575466346.7</v>
      </c>
      <c r="AF112" s="2">
        <v>121380258526942.72</v>
      </c>
      <c r="AG112" s="2">
        <v>122045041349220.73</v>
      </c>
    </row>
    <row r="113" spans="2:33" x14ac:dyDescent="0.35">
      <c r="B113" s="430" t="s">
        <v>565</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2:33" x14ac:dyDescent="0.35">
      <c r="B114" s="43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x14ac:dyDescent="0.35">
      <c r="B115" s="431"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x14ac:dyDescent="0.3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x14ac:dyDescent="0.3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x14ac:dyDescent="0.35">
      <c r="B118" s="430" t="s">
        <v>543</v>
      </c>
      <c r="C118" s="2">
        <v>537400479639925.25</v>
      </c>
      <c r="D118" s="2">
        <v>539285600876255.75</v>
      </c>
      <c r="E118" s="2">
        <v>542635098293486</v>
      </c>
      <c r="F118" s="2">
        <v>544247351056643.63</v>
      </c>
      <c r="G118" s="2">
        <v>539814210200328.13</v>
      </c>
      <c r="H118" s="2">
        <v>534438896526624.94</v>
      </c>
      <c r="I118" s="2">
        <v>536441525995412.75</v>
      </c>
      <c r="J118" s="2">
        <v>535203944732221.88</v>
      </c>
      <c r="K118" s="2">
        <v>532183208240501.69</v>
      </c>
      <c r="L118" s="2">
        <v>529015423998426.44</v>
      </c>
      <c r="M118" s="2">
        <v>523907811503926.88</v>
      </c>
      <c r="N118" s="2">
        <v>508938556994552.13</v>
      </c>
      <c r="O118" s="2">
        <v>504642573469428.75</v>
      </c>
      <c r="P118" s="2">
        <v>490228072616898.63</v>
      </c>
      <c r="Q118" s="2">
        <v>478278449396435.19</v>
      </c>
      <c r="R118" s="2">
        <v>465497470487909.44</v>
      </c>
      <c r="S118" s="2">
        <v>467202650499225.88</v>
      </c>
      <c r="T118" s="2">
        <v>465219116090354.81</v>
      </c>
      <c r="U118" s="2">
        <v>462946725244255.94</v>
      </c>
      <c r="V118" s="2">
        <v>459762366878140.31</v>
      </c>
      <c r="W118" s="2">
        <v>456282093806379.13</v>
      </c>
      <c r="X118" s="2">
        <v>449742377335482.75</v>
      </c>
      <c r="Y118" s="2">
        <v>447572849182288.44</v>
      </c>
      <c r="Z118" s="2">
        <v>440993051198436.69</v>
      </c>
      <c r="AA118" s="2">
        <v>438785849415604.56</v>
      </c>
      <c r="AB118" s="2">
        <v>436195447063391.69</v>
      </c>
      <c r="AC118" s="2">
        <v>435990623910662.75</v>
      </c>
      <c r="AD118" s="2">
        <v>435859082026466.69</v>
      </c>
      <c r="AE118" s="2">
        <v>435250814587329.69</v>
      </c>
      <c r="AF118" s="2">
        <v>433914254368191.94</v>
      </c>
      <c r="AG118" s="2">
        <v>432716939761660.75</v>
      </c>
    </row>
    <row r="119" spans="2:33" x14ac:dyDescent="0.35">
      <c r="B119" s="430" t="s">
        <v>544</v>
      </c>
      <c r="C119" s="2">
        <v>2779102059520.2153</v>
      </c>
      <c r="D119" s="2">
        <v>2762519415922.7583</v>
      </c>
      <c r="E119" s="2">
        <v>2756695528182.9131</v>
      </c>
      <c r="F119" s="2">
        <v>2709591723802.2534</v>
      </c>
      <c r="G119" s="2">
        <v>2663854273315.9722</v>
      </c>
      <c r="H119" s="2">
        <v>2652015357157.2544</v>
      </c>
      <c r="I119" s="2">
        <v>2628517351908.0347</v>
      </c>
      <c r="J119" s="2">
        <v>2610246039854.8638</v>
      </c>
      <c r="K119" s="2">
        <v>2572369241674.8091</v>
      </c>
      <c r="L119" s="2">
        <v>2550199942903.7261</v>
      </c>
      <c r="M119" s="2">
        <v>2554571246040.4966</v>
      </c>
      <c r="N119" s="2">
        <v>2550929975109.0044</v>
      </c>
      <c r="O119" s="2">
        <v>2537428368159.9526</v>
      </c>
      <c r="P119" s="2">
        <v>2513018604108.9683</v>
      </c>
      <c r="Q119" s="2">
        <v>2501982175146.4111</v>
      </c>
      <c r="R119" s="2">
        <v>2471853143920.6367</v>
      </c>
      <c r="S119" s="2">
        <v>2464630992072.1118</v>
      </c>
      <c r="T119" s="2">
        <v>2455917148278.3804</v>
      </c>
      <c r="U119" s="2">
        <v>2444703257823.4932</v>
      </c>
      <c r="V119" s="2">
        <v>2432933059962.1709</v>
      </c>
      <c r="W119" s="2">
        <v>2415477875107.8481</v>
      </c>
      <c r="X119" s="2">
        <v>2407859865775.2222</v>
      </c>
      <c r="Y119" s="2">
        <v>2399648719165.8403</v>
      </c>
      <c r="Z119" s="2">
        <v>2342878965213.4629</v>
      </c>
      <c r="AA119" s="2">
        <v>2282745850715.8838</v>
      </c>
      <c r="AB119" s="2">
        <v>2271754607909.4087</v>
      </c>
      <c r="AC119" s="2">
        <v>2255795239121.8701</v>
      </c>
      <c r="AD119" s="2">
        <v>2242532123185.2349</v>
      </c>
      <c r="AE119" s="2">
        <v>2190431873124.2742</v>
      </c>
      <c r="AF119" s="2">
        <v>2161405920040.05</v>
      </c>
      <c r="AG119" s="2">
        <v>2144229764696.3298</v>
      </c>
    </row>
    <row r="120" spans="2:33" x14ac:dyDescent="0.35">
      <c r="B120" s="430" t="s">
        <v>545</v>
      </c>
      <c r="C120" s="2">
        <v>24718714799906.457</v>
      </c>
      <c r="D120" s="2">
        <v>24571220526959.609</v>
      </c>
      <c r="E120" s="2">
        <v>24519419975204.145</v>
      </c>
      <c r="F120" s="2">
        <v>24100455330675.352</v>
      </c>
      <c r="G120" s="2">
        <v>23693643716696.551</v>
      </c>
      <c r="H120" s="2">
        <v>23588342512998.449</v>
      </c>
      <c r="I120" s="2">
        <v>23379339576912.52</v>
      </c>
      <c r="J120" s="2">
        <v>23216825447532.051</v>
      </c>
      <c r="K120" s="2">
        <v>22879930381537.953</v>
      </c>
      <c r="L120" s="2">
        <v>22682745621172.969</v>
      </c>
      <c r="M120" s="2">
        <v>22721626163602.711</v>
      </c>
      <c r="N120" s="2">
        <v>22689238890398.262</v>
      </c>
      <c r="O120" s="2">
        <v>22569148888532.094</v>
      </c>
      <c r="P120" s="2">
        <v>22352036316562.191</v>
      </c>
      <c r="Q120" s="2">
        <v>22253872832784.988</v>
      </c>
      <c r="R120" s="2">
        <v>21985890256356.711</v>
      </c>
      <c r="S120" s="2">
        <v>21921652848747.383</v>
      </c>
      <c r="T120" s="2">
        <v>21844147591676.918</v>
      </c>
      <c r="U120" s="2">
        <v>21744405677196.949</v>
      </c>
      <c r="V120" s="2">
        <v>21639715688185.641</v>
      </c>
      <c r="W120" s="2">
        <v>21484460599688.41</v>
      </c>
      <c r="X120" s="2">
        <v>21416702238893.004</v>
      </c>
      <c r="Y120" s="2">
        <v>21343668220396.914</v>
      </c>
      <c r="Z120" s="2">
        <v>20838729816856.617</v>
      </c>
      <c r="AA120" s="2">
        <v>20303876013195.879</v>
      </c>
      <c r="AB120" s="2">
        <v>20206114437546.27</v>
      </c>
      <c r="AC120" s="2">
        <v>20064163880496.992</v>
      </c>
      <c r="AD120" s="2">
        <v>19946195136214.031</v>
      </c>
      <c r="AE120" s="2">
        <v>19482789620807.004</v>
      </c>
      <c r="AF120" s="2">
        <v>19224618369547.426</v>
      </c>
      <c r="AG120" s="2">
        <v>19071845108181.988</v>
      </c>
    </row>
    <row r="121" spans="2:33" x14ac:dyDescent="0.35">
      <c r="B121" s="431"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x14ac:dyDescent="0.35">
      <c r="B122" s="430" t="s">
        <v>547</v>
      </c>
      <c r="C122" s="2">
        <v>30974338373406.816</v>
      </c>
      <c r="D122" s="2">
        <v>31113080351222.5</v>
      </c>
      <c r="E122" s="2">
        <v>30661887437760.52</v>
      </c>
      <c r="F122" s="2">
        <v>30113905038217.848</v>
      </c>
      <c r="G122" s="2">
        <v>29627897662135.473</v>
      </c>
      <c r="H122" s="2">
        <v>28914404810556.527</v>
      </c>
      <c r="I122" s="2">
        <v>28315290854297.992</v>
      </c>
      <c r="J122" s="2">
        <v>28078439802915.57</v>
      </c>
      <c r="K122" s="2">
        <v>27984255351542.668</v>
      </c>
      <c r="L122" s="2">
        <v>27306238767343.063</v>
      </c>
      <c r="M122" s="2">
        <v>27032072470503.543</v>
      </c>
      <c r="N122" s="2">
        <v>26390067357606.977</v>
      </c>
      <c r="O122" s="2">
        <v>25578361818068.602</v>
      </c>
      <c r="P122" s="2">
        <v>24419852529681.023</v>
      </c>
      <c r="Q122" s="2">
        <v>23509050813473.477</v>
      </c>
      <c r="R122" s="2">
        <v>22540018369898.824</v>
      </c>
      <c r="S122" s="2">
        <v>22357599924428.813</v>
      </c>
      <c r="T122" s="2">
        <v>21545475545162.047</v>
      </c>
      <c r="U122" s="2">
        <v>20979018493615.859</v>
      </c>
      <c r="V122" s="2">
        <v>20617425784702.262</v>
      </c>
      <c r="W122" s="2">
        <v>20303961692346.246</v>
      </c>
      <c r="X122" s="2">
        <v>20205551856666.125</v>
      </c>
      <c r="Y122" s="2">
        <v>19689713574516.805</v>
      </c>
      <c r="Z122" s="2">
        <v>19235698535763.117</v>
      </c>
      <c r="AA122" s="2">
        <v>18800175464444.559</v>
      </c>
      <c r="AB122" s="2">
        <v>18303975649759.16</v>
      </c>
      <c r="AC122" s="2">
        <v>17786015642683.91</v>
      </c>
      <c r="AD122" s="2">
        <v>17459295918743.473</v>
      </c>
      <c r="AE122" s="2">
        <v>17297186445293.01</v>
      </c>
      <c r="AF122" s="2">
        <v>16744543510510.387</v>
      </c>
      <c r="AG122" s="2">
        <v>16439463666479.809</v>
      </c>
    </row>
    <row r="123" spans="2:33" x14ac:dyDescent="0.35">
      <c r="B123" s="430" t="s">
        <v>548</v>
      </c>
      <c r="C123" s="2">
        <v>4837610916662.7725</v>
      </c>
      <c r="D123" s="2">
        <v>4762924386346.4141</v>
      </c>
      <c r="E123" s="2">
        <v>4619545330727.3584</v>
      </c>
      <c r="F123" s="2">
        <v>4489473236517.3682</v>
      </c>
      <c r="G123" s="2">
        <v>4433246265932.9287</v>
      </c>
      <c r="H123" s="2">
        <v>4325894903482.2246</v>
      </c>
      <c r="I123" s="2">
        <v>4228636548141.0332</v>
      </c>
      <c r="J123" s="2">
        <v>4063686045845.7354</v>
      </c>
      <c r="K123" s="2">
        <v>4040488012194.4731</v>
      </c>
      <c r="L123" s="2">
        <v>4050437267766.8462</v>
      </c>
      <c r="M123" s="2">
        <v>4022493846362.7505</v>
      </c>
      <c r="N123" s="2">
        <v>3809408115835.7856</v>
      </c>
      <c r="O123" s="2">
        <v>3675694681012.6055</v>
      </c>
      <c r="P123" s="2">
        <v>3516019967254.1221</v>
      </c>
      <c r="Q123" s="2">
        <v>3389336909330.4888</v>
      </c>
      <c r="R123" s="2">
        <v>3185294719758.7954</v>
      </c>
      <c r="S123" s="2">
        <v>3120527749176.853</v>
      </c>
      <c r="T123" s="2">
        <v>3059846929787.2329</v>
      </c>
      <c r="U123" s="2">
        <v>3044614186455.9561</v>
      </c>
      <c r="V123" s="2">
        <v>3023178163351.2056</v>
      </c>
      <c r="W123" s="2">
        <v>2988047570066.4399</v>
      </c>
      <c r="X123" s="2">
        <v>2955396092508.7954</v>
      </c>
      <c r="Y123" s="2">
        <v>2866818792227.5752</v>
      </c>
      <c r="Z123" s="2">
        <v>2804932102278.6733</v>
      </c>
      <c r="AA123" s="2">
        <v>2796279200068.7715</v>
      </c>
      <c r="AB123" s="2">
        <v>2772645321589.5474</v>
      </c>
      <c r="AC123" s="2">
        <v>2716801789831.4717</v>
      </c>
      <c r="AD123" s="2">
        <v>2622283930138.5322</v>
      </c>
      <c r="AE123" s="2">
        <v>2587071904977.4106</v>
      </c>
      <c r="AF123" s="2">
        <v>2573247706461.543</v>
      </c>
      <c r="AG123" s="2">
        <v>2509007150093.6865</v>
      </c>
    </row>
    <row r="124" spans="2:33" x14ac:dyDescent="0.35">
      <c r="B124" s="430" t="s">
        <v>549</v>
      </c>
      <c r="C124" s="2">
        <v>7057571517684.0576</v>
      </c>
      <c r="D124" s="2">
        <v>6378790588723.3555</v>
      </c>
      <c r="E124" s="2">
        <v>6367735248661.6191</v>
      </c>
      <c r="F124" s="2">
        <v>6361613885259.5703</v>
      </c>
      <c r="G124" s="2">
        <v>6143388059960.9199</v>
      </c>
      <c r="H124" s="2">
        <v>6139983534095.4365</v>
      </c>
      <c r="I124" s="2">
        <v>6062610268945.7754</v>
      </c>
      <c r="J124" s="2">
        <v>5877818469955.1133</v>
      </c>
      <c r="K124" s="2">
        <v>5802935101776.751</v>
      </c>
      <c r="L124" s="2">
        <v>5777075637450.4961</v>
      </c>
      <c r="M124" s="2">
        <v>5792747295379.6504</v>
      </c>
      <c r="N124" s="2">
        <v>5728577779806.6348</v>
      </c>
      <c r="O124" s="2">
        <v>5691816955282.8477</v>
      </c>
      <c r="P124" s="2">
        <v>5662091577966.3721</v>
      </c>
      <c r="Q124" s="2">
        <v>5544897452089.1572</v>
      </c>
      <c r="R124" s="2">
        <v>5214919347748.7676</v>
      </c>
      <c r="S124" s="2">
        <v>5184944695440.958</v>
      </c>
      <c r="T124" s="2">
        <v>5132035305540.7607</v>
      </c>
      <c r="U124" s="2">
        <v>5139575382233.5293</v>
      </c>
      <c r="V124" s="2">
        <v>5141922728206.0752</v>
      </c>
      <c r="W124" s="2">
        <v>5153299480429.293</v>
      </c>
      <c r="X124" s="2">
        <v>4597979484614.6113</v>
      </c>
      <c r="Y124" s="2">
        <v>4561316976809.2881</v>
      </c>
      <c r="Z124" s="2">
        <v>4543146654460.5361</v>
      </c>
      <c r="AA124" s="2">
        <v>4405697899550.1387</v>
      </c>
      <c r="AB124" s="2">
        <v>4378025640178.812</v>
      </c>
      <c r="AC124" s="2">
        <v>4316003284413.8315</v>
      </c>
      <c r="AD124" s="2">
        <v>4218222352756.8921</v>
      </c>
      <c r="AE124" s="2">
        <v>4183515658461.3271</v>
      </c>
      <c r="AF124" s="2">
        <v>4151088810483.0005</v>
      </c>
      <c r="AG124" s="2">
        <v>4145273509051.2593</v>
      </c>
    </row>
    <row r="125" spans="2:33" x14ac:dyDescent="0.35">
      <c r="B125" s="430" t="s">
        <v>550</v>
      </c>
      <c r="C125" s="2">
        <v>6983459897842.627</v>
      </c>
      <c r="D125" s="2">
        <v>6884043751927.9043</v>
      </c>
      <c r="E125" s="2">
        <v>6712093860632.0156</v>
      </c>
      <c r="F125" s="2">
        <v>6556905204573.9482</v>
      </c>
      <c r="G125" s="2">
        <v>6395675671209.5361</v>
      </c>
      <c r="H125" s="2">
        <v>6250469473330.792</v>
      </c>
      <c r="I125" s="2">
        <v>6125942706339.9639</v>
      </c>
      <c r="J125" s="2">
        <v>6010384049297.2305</v>
      </c>
      <c r="K125" s="2">
        <v>5903662060325.8906</v>
      </c>
      <c r="L125" s="2">
        <v>5769336110918.8809</v>
      </c>
      <c r="M125" s="2">
        <v>5629643625518.1553</v>
      </c>
      <c r="N125" s="2">
        <v>5380329952056.2979</v>
      </c>
      <c r="O125" s="2">
        <v>5282100943153.3252</v>
      </c>
      <c r="P125" s="2">
        <v>5132840520539.2217</v>
      </c>
      <c r="Q125" s="2">
        <v>4876373699436.6885</v>
      </c>
      <c r="R125" s="2">
        <v>4351640072772.0938</v>
      </c>
      <c r="S125" s="2">
        <v>4006585269174.333</v>
      </c>
      <c r="T125" s="2">
        <v>3773687329494.2725</v>
      </c>
      <c r="U125" s="2">
        <v>3747670393903.7739</v>
      </c>
      <c r="V125" s="2">
        <v>3725935056316.6699</v>
      </c>
      <c r="W125" s="2">
        <v>3555817793880.3096</v>
      </c>
      <c r="X125" s="2">
        <v>3393638261351.5918</v>
      </c>
      <c r="Y125" s="2">
        <v>3237187515675.5386</v>
      </c>
      <c r="Z125" s="2">
        <v>3193182123477.4966</v>
      </c>
      <c r="AA125" s="2">
        <v>3077069963726.2769</v>
      </c>
      <c r="AB125" s="2">
        <v>2813487737958.2944</v>
      </c>
      <c r="AC125" s="2">
        <v>2798495633516.0674</v>
      </c>
      <c r="AD125" s="2">
        <v>2714971010071.8931</v>
      </c>
      <c r="AE125" s="2">
        <v>2582377602598.3662</v>
      </c>
      <c r="AF125" s="2">
        <v>2425938797991.7529</v>
      </c>
      <c r="AG125" s="2">
        <v>2264110640932.0557</v>
      </c>
    </row>
    <row r="126" spans="2:33" x14ac:dyDescent="0.35">
      <c r="B126" s="430" t="s">
        <v>551</v>
      </c>
      <c r="C126" s="2">
        <v>2707985134914992</v>
      </c>
      <c r="D126" s="2">
        <v>2615321319927954.5</v>
      </c>
      <c r="E126" s="2">
        <v>2653844888773504</v>
      </c>
      <c r="F126" s="2">
        <v>2677520721002500.5</v>
      </c>
      <c r="G126" s="2">
        <v>2712772853649618.5</v>
      </c>
      <c r="H126" s="2">
        <v>2859124230831688</v>
      </c>
      <c r="I126" s="2">
        <v>2862919273612213</v>
      </c>
      <c r="J126" s="2">
        <v>2865530713648295.5</v>
      </c>
      <c r="K126" s="2">
        <v>2883604652807796</v>
      </c>
      <c r="L126" s="2">
        <v>2951818112212369</v>
      </c>
      <c r="M126" s="2">
        <v>2954529623891538.5</v>
      </c>
      <c r="N126" s="2">
        <v>2973442489009859</v>
      </c>
      <c r="O126" s="2">
        <v>2994073615810671.5</v>
      </c>
      <c r="P126" s="2">
        <v>3002697468202852.5</v>
      </c>
      <c r="Q126" s="2">
        <v>3028726831820561.5</v>
      </c>
      <c r="R126" s="2">
        <v>3225263433632933.5</v>
      </c>
      <c r="S126" s="2">
        <v>3190577211620235.5</v>
      </c>
      <c r="T126" s="2">
        <v>3332004220066469</v>
      </c>
      <c r="U126" s="2">
        <v>3392942801353113.5</v>
      </c>
      <c r="V126" s="2">
        <v>3420513715839035.5</v>
      </c>
      <c r="W126" s="2">
        <v>3481593603902089.5</v>
      </c>
      <c r="X126" s="2">
        <v>3647674715785499.5</v>
      </c>
      <c r="Y126" s="2">
        <v>3687598603289666</v>
      </c>
      <c r="Z126" s="2">
        <v>3725293659036935</v>
      </c>
      <c r="AA126" s="2">
        <v>3762735974751647</v>
      </c>
      <c r="AB126" s="2">
        <v>3774241905541515.5</v>
      </c>
      <c r="AC126" s="2">
        <v>3781965202166264</v>
      </c>
      <c r="AD126" s="2">
        <v>3800118786599327</v>
      </c>
      <c r="AE126" s="2">
        <v>3816486955656268.5</v>
      </c>
      <c r="AF126" s="2">
        <v>3828854761810321.5</v>
      </c>
      <c r="AG126" s="2">
        <v>3839785217507771.5</v>
      </c>
    </row>
    <row r="127" spans="2:33" x14ac:dyDescent="0.35">
      <c r="B127" s="430" t="s">
        <v>552</v>
      </c>
      <c r="C127" s="2">
        <v>2077053447673302.3</v>
      </c>
      <c r="D127" s="2">
        <v>2076024197870315</v>
      </c>
      <c r="E127" s="2">
        <v>2074938806019689.3</v>
      </c>
      <c r="F127" s="2">
        <v>2041424593432725.5</v>
      </c>
      <c r="G127" s="2">
        <v>2022534876969155.5</v>
      </c>
      <c r="H127" s="2">
        <v>2017468265453228.5</v>
      </c>
      <c r="I127" s="2">
        <v>2008571779599152.5</v>
      </c>
      <c r="J127" s="2">
        <v>1969729462836489.5</v>
      </c>
      <c r="K127" s="2">
        <v>1949545059154151.5</v>
      </c>
      <c r="L127" s="2">
        <v>1949556564418868.8</v>
      </c>
      <c r="M127" s="2">
        <v>1903379824099137.5</v>
      </c>
      <c r="N127" s="2">
        <v>1885873236685169</v>
      </c>
      <c r="O127" s="2">
        <v>1861990204754857</v>
      </c>
      <c r="P127" s="2">
        <v>1810523907054343.8</v>
      </c>
      <c r="Q127" s="2">
        <v>1801724738458262.8</v>
      </c>
      <c r="R127" s="2">
        <v>1767582959872074</v>
      </c>
      <c r="S127" s="2">
        <v>1774853325850960.8</v>
      </c>
      <c r="T127" s="2">
        <v>1764391222857971.5</v>
      </c>
      <c r="U127" s="2">
        <v>1750657061037046.8</v>
      </c>
      <c r="V127" s="2">
        <v>1738244742546035.5</v>
      </c>
      <c r="W127" s="2">
        <v>1727411396230582.8</v>
      </c>
      <c r="X127" s="2">
        <v>1704756014948439</v>
      </c>
      <c r="Y127" s="2">
        <v>1691860665994706.5</v>
      </c>
      <c r="Z127" s="2">
        <v>1647168900664904.3</v>
      </c>
      <c r="AA127" s="2">
        <v>1631119631904047.5</v>
      </c>
      <c r="AB127" s="2">
        <v>1621856822616272.3</v>
      </c>
      <c r="AC127" s="2">
        <v>1611977537615247.5</v>
      </c>
      <c r="AD127" s="2">
        <v>1581822295162168.5</v>
      </c>
      <c r="AE127" s="2">
        <v>1569394341982762.3</v>
      </c>
      <c r="AF127" s="2">
        <v>1569375816724682.5</v>
      </c>
      <c r="AG127" s="2">
        <v>1544190478092169.3</v>
      </c>
    </row>
    <row r="128" spans="2:33" x14ac:dyDescent="0.35">
      <c r="B128" s="431"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x14ac:dyDescent="0.35">
      <c r="B129" s="430" t="s">
        <v>554</v>
      </c>
      <c r="C129" s="2">
        <v>1135593909283.2964</v>
      </c>
      <c r="D129" s="2">
        <v>1151249018983.009</v>
      </c>
      <c r="E129" s="2">
        <v>1133370609854.3586</v>
      </c>
      <c r="F129" s="2">
        <v>1122377335334.9229</v>
      </c>
      <c r="G129" s="2">
        <v>1111243325051.7361</v>
      </c>
      <c r="H129" s="2">
        <v>1111638036948.0869</v>
      </c>
      <c r="I129" s="2">
        <v>1097528347746.7029</v>
      </c>
      <c r="J129" s="2">
        <v>1084295523944.574</v>
      </c>
      <c r="K129" s="2">
        <v>1084159884652.5775</v>
      </c>
      <c r="L129" s="2">
        <v>1052540811151.7413</v>
      </c>
      <c r="M129" s="2">
        <v>1029855438145.1989</v>
      </c>
      <c r="N129" s="2">
        <v>1008894084984.1395</v>
      </c>
      <c r="O129" s="2">
        <v>1003300234319.1526</v>
      </c>
      <c r="P129" s="2">
        <v>994520470028.11145</v>
      </c>
      <c r="Q129" s="2">
        <v>953991666781.56689</v>
      </c>
      <c r="R129" s="2">
        <v>917919783352.05469</v>
      </c>
      <c r="S129" s="2">
        <v>885720891232.01978</v>
      </c>
      <c r="T129" s="2">
        <v>873357370037.85596</v>
      </c>
      <c r="U129" s="2">
        <v>816436336044.50146</v>
      </c>
      <c r="V129" s="2">
        <v>762936570968.70154</v>
      </c>
      <c r="W129" s="2">
        <v>755440817653.28357</v>
      </c>
      <c r="X129" s="2">
        <v>743372748723.83032</v>
      </c>
      <c r="Y129" s="2">
        <v>729144159541.2572</v>
      </c>
      <c r="Z129" s="2">
        <v>708806860850.73889</v>
      </c>
      <c r="AA129" s="2">
        <v>703605291949.64819</v>
      </c>
      <c r="AB129" s="2">
        <v>708571263809.49683</v>
      </c>
      <c r="AC129" s="2">
        <v>687336137299.52039</v>
      </c>
      <c r="AD129" s="2">
        <v>656985446704.82544</v>
      </c>
      <c r="AE129" s="2">
        <v>635550037341.07544</v>
      </c>
      <c r="AF129" s="2">
        <v>615575577841.36328</v>
      </c>
      <c r="AG129" s="2">
        <v>575610958824.41455</v>
      </c>
    </row>
    <row r="130" spans="2:33" x14ac:dyDescent="0.35">
      <c r="B130" s="430" t="s">
        <v>555</v>
      </c>
      <c r="C130" s="2">
        <v>142217549967069.38</v>
      </c>
      <c r="D130" s="2">
        <v>142630712059432.97</v>
      </c>
      <c r="E130" s="2">
        <v>141767385285340.22</v>
      </c>
      <c r="F130" s="2">
        <v>140785941584409.34</v>
      </c>
      <c r="G130" s="2">
        <v>140274273467070.95</v>
      </c>
      <c r="H130" s="2">
        <v>140726908519212.86</v>
      </c>
      <c r="I130" s="2">
        <v>141711919967218.34</v>
      </c>
      <c r="J130" s="2">
        <v>142605455326545.09</v>
      </c>
      <c r="K130" s="2">
        <v>143439443861013.91</v>
      </c>
      <c r="L130" s="2">
        <v>143645228059663.72</v>
      </c>
      <c r="M130" s="2">
        <v>143472660673180.66</v>
      </c>
      <c r="N130" s="2">
        <v>143527767080243.22</v>
      </c>
      <c r="O130" s="2">
        <v>143280911714784.47</v>
      </c>
      <c r="P130" s="2">
        <v>142419637094220.97</v>
      </c>
      <c r="Q130" s="2">
        <v>141479786118012.03</v>
      </c>
      <c r="R130" s="2">
        <v>140520362719345.25</v>
      </c>
      <c r="S130" s="2">
        <v>140172089820840.81</v>
      </c>
      <c r="T130" s="2">
        <v>138215552383543.55</v>
      </c>
      <c r="U130" s="2">
        <v>135810959405089.63</v>
      </c>
      <c r="V130" s="2">
        <v>129574770849871.75</v>
      </c>
      <c r="W130" s="2">
        <v>118548091344804.22</v>
      </c>
      <c r="X130" s="2">
        <v>106487694145565.89</v>
      </c>
      <c r="Y130" s="2">
        <v>91634335627381.672</v>
      </c>
      <c r="Z130" s="2">
        <v>81081419613794.281</v>
      </c>
      <c r="AA130" s="2">
        <v>78928071092083.953</v>
      </c>
      <c r="AB130" s="2">
        <v>78578185007235.125</v>
      </c>
      <c r="AC130" s="2">
        <v>78096623079422.344</v>
      </c>
      <c r="AD130" s="2">
        <v>73630783324578.609</v>
      </c>
      <c r="AE130" s="2">
        <v>72809022481961.109</v>
      </c>
      <c r="AF130" s="2">
        <v>70917908023972.984</v>
      </c>
      <c r="AG130" s="2">
        <v>67812235437209.211</v>
      </c>
    </row>
    <row r="131" spans="2:33" x14ac:dyDescent="0.35">
      <c r="B131" s="430" t="s">
        <v>556</v>
      </c>
      <c r="C131" s="2">
        <v>8649140339709.4014</v>
      </c>
      <c r="D131" s="2">
        <v>8464660511177.2002</v>
      </c>
      <c r="E131" s="2">
        <v>8205005872122.0186</v>
      </c>
      <c r="F131" s="2">
        <v>7099209668924.9873</v>
      </c>
      <c r="G131" s="2">
        <v>6748462805587.0234</v>
      </c>
      <c r="H131" s="2">
        <v>6560615809511.2686</v>
      </c>
      <c r="I131" s="2">
        <v>6364664231129.5967</v>
      </c>
      <c r="J131" s="2">
        <v>6216633689739.7705</v>
      </c>
      <c r="K131" s="2">
        <v>6088049808150.166</v>
      </c>
      <c r="L131" s="2">
        <v>5985330367297.5508</v>
      </c>
      <c r="M131" s="2">
        <v>5787777281700.9375</v>
      </c>
      <c r="N131" s="2">
        <v>5711301805765.6592</v>
      </c>
      <c r="O131" s="2">
        <v>5635258417051.792</v>
      </c>
      <c r="P131" s="2">
        <v>5524033275565.1836</v>
      </c>
      <c r="Q131" s="2">
        <v>5417585152563.7109</v>
      </c>
      <c r="R131" s="2">
        <v>5316623213005.7354</v>
      </c>
      <c r="S131" s="2">
        <v>5218573661625.6533</v>
      </c>
      <c r="T131" s="2">
        <v>5094987407802.8145</v>
      </c>
      <c r="U131" s="2">
        <v>4764615792247.6055</v>
      </c>
      <c r="V131" s="2">
        <v>4665224251366.2197</v>
      </c>
      <c r="W131" s="2">
        <v>4503402327562.9678</v>
      </c>
      <c r="X131" s="2">
        <v>4415108696430.7959</v>
      </c>
      <c r="Y131" s="2">
        <v>4289184047156.1777</v>
      </c>
      <c r="Z131" s="2">
        <v>4174602106368.3203</v>
      </c>
      <c r="AA131" s="2">
        <v>4056841390977.9028</v>
      </c>
      <c r="AB131" s="2">
        <v>3953525711407.6104</v>
      </c>
      <c r="AC131" s="2">
        <v>3876909236876.0918</v>
      </c>
      <c r="AD131" s="2">
        <v>3766868035176.603</v>
      </c>
      <c r="AE131" s="2">
        <v>3662510696582.5337</v>
      </c>
      <c r="AF131" s="2">
        <v>3439301671229.5488</v>
      </c>
      <c r="AG131" s="2">
        <v>3315893953337.7925</v>
      </c>
    </row>
    <row r="132" spans="2:33" x14ac:dyDescent="0.35">
      <c r="B132" s="430" t="s">
        <v>557</v>
      </c>
      <c r="C132" s="2">
        <v>3481762451806.1665</v>
      </c>
      <c r="D132" s="2">
        <v>3411355841326.8989</v>
      </c>
      <c r="E132" s="2">
        <v>3358395743088.8647</v>
      </c>
      <c r="F132" s="2">
        <v>3273419553369.0283</v>
      </c>
      <c r="G132" s="2">
        <v>3222240739220.3379</v>
      </c>
      <c r="H132" s="2">
        <v>3170317413061.0049</v>
      </c>
      <c r="I132" s="2">
        <v>3138659564885.0913</v>
      </c>
      <c r="J132" s="2">
        <v>3090667781469.1563</v>
      </c>
      <c r="K132" s="2">
        <v>3049033675001.0962</v>
      </c>
      <c r="L132" s="2">
        <v>2959691575092.9639</v>
      </c>
      <c r="M132" s="2">
        <v>2903779308645.5503</v>
      </c>
      <c r="N132" s="2">
        <v>2870578569802.1113</v>
      </c>
      <c r="O132" s="2">
        <v>2822436390540.0938</v>
      </c>
      <c r="P132" s="2">
        <v>2771361896182.2051</v>
      </c>
      <c r="Q132" s="2">
        <v>2727294451924.9946</v>
      </c>
      <c r="R132" s="2">
        <v>2648804094259.8789</v>
      </c>
      <c r="S132" s="2">
        <v>2576525074017.3652</v>
      </c>
      <c r="T132" s="2">
        <v>2540731540085.272</v>
      </c>
      <c r="U132" s="2">
        <v>2472307608592.4414</v>
      </c>
      <c r="V132" s="2">
        <v>2434846150873.4204</v>
      </c>
      <c r="W132" s="2">
        <v>2386977275315.7681</v>
      </c>
      <c r="X132" s="2">
        <v>2333765480884.0684</v>
      </c>
      <c r="Y132" s="2">
        <v>2287557986110.6504</v>
      </c>
      <c r="Z132" s="2">
        <v>2235285751277.8325</v>
      </c>
      <c r="AA132" s="2">
        <v>2166661266990.1296</v>
      </c>
      <c r="AB132" s="2">
        <v>2057364297693.8279</v>
      </c>
      <c r="AC132" s="2">
        <v>1830599457314.3342</v>
      </c>
      <c r="AD132" s="2">
        <v>1726911184133.6221</v>
      </c>
      <c r="AE132" s="2">
        <v>1641450185724.4998</v>
      </c>
      <c r="AF132" s="2">
        <v>1585988696689.0769</v>
      </c>
      <c r="AG132" s="2">
        <v>1511272187510.4673</v>
      </c>
    </row>
    <row r="133" spans="2:33" x14ac:dyDescent="0.35">
      <c r="B133" s="432"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x14ac:dyDescent="0.35">
      <c r="B134" s="432"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x14ac:dyDescent="0.35">
      <c r="B135" s="432"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x14ac:dyDescent="0.35">
      <c r="B136" s="433" t="s">
        <v>561</v>
      </c>
      <c r="C136" s="2">
        <v>22241345386606.715</v>
      </c>
      <c r="D136" s="2">
        <v>22282266236596.234</v>
      </c>
      <c r="E136" s="2">
        <v>22280243728839.355</v>
      </c>
      <c r="F136" s="2">
        <v>22030199702167.078</v>
      </c>
      <c r="G136" s="2">
        <v>21874106370976.156</v>
      </c>
      <c r="H136" s="2">
        <v>21705471143458.449</v>
      </c>
      <c r="I136" s="2">
        <v>21612107551691.324</v>
      </c>
      <c r="J136" s="2">
        <v>21530595712470.406</v>
      </c>
      <c r="K136" s="2">
        <v>21473758251001.488</v>
      </c>
      <c r="L136" s="2">
        <v>21420683304187.602</v>
      </c>
      <c r="M136" s="2">
        <v>21373480470523.535</v>
      </c>
      <c r="N136" s="2">
        <v>21136222120023.457</v>
      </c>
      <c r="O136" s="2">
        <v>21116540768455.664</v>
      </c>
      <c r="P136" s="2">
        <v>20025649874939.641</v>
      </c>
      <c r="Q136" s="2">
        <v>19468888605287.91</v>
      </c>
      <c r="R136" s="2">
        <v>19250446886684.172</v>
      </c>
      <c r="S136" s="2">
        <v>18692654172022.227</v>
      </c>
      <c r="T136" s="2">
        <v>18049148372259.488</v>
      </c>
      <c r="U136" s="2">
        <v>17257625480984.441</v>
      </c>
      <c r="V136" s="2">
        <v>16684360480820.613</v>
      </c>
      <c r="W136" s="2">
        <v>16383853512607.473</v>
      </c>
      <c r="X136" s="2">
        <v>15947489385200.963</v>
      </c>
      <c r="Y136" s="2">
        <v>15545521754506.578</v>
      </c>
      <c r="Z136" s="2">
        <v>15106952061509.938</v>
      </c>
      <c r="AA136" s="2">
        <v>14675357004421.455</v>
      </c>
      <c r="AB136" s="2">
        <v>13738388794920.217</v>
      </c>
      <c r="AC136" s="2">
        <v>13698835796015.293</v>
      </c>
      <c r="AD136" s="2">
        <v>13590273120313.914</v>
      </c>
      <c r="AE136" s="2">
        <v>13444682396607.889</v>
      </c>
      <c r="AF136" s="2">
        <v>13342035854954.818</v>
      </c>
      <c r="AG136" s="2">
        <v>13260588745485.789</v>
      </c>
    </row>
    <row r="137" spans="2:33" x14ac:dyDescent="0.35">
      <c r="B137" s="434" t="s">
        <v>562</v>
      </c>
      <c r="C137" s="2">
        <v>13579778065355.344</v>
      </c>
      <c r="D137" s="2">
        <v>13634115486896.527</v>
      </c>
      <c r="E137" s="2">
        <v>13649729877894.621</v>
      </c>
      <c r="F137" s="2">
        <v>13569533207615.766</v>
      </c>
      <c r="G137" s="2">
        <v>13521288504094.035</v>
      </c>
      <c r="H137" s="2">
        <v>13458788193902.029</v>
      </c>
      <c r="I137" s="2">
        <v>13458112316749.631</v>
      </c>
      <c r="J137" s="2">
        <v>13453472526027.449</v>
      </c>
      <c r="K137" s="2">
        <v>13484735108165.877</v>
      </c>
      <c r="L137" s="2">
        <v>13511545806949.498</v>
      </c>
      <c r="M137" s="2">
        <v>13549956717102.877</v>
      </c>
      <c r="N137" s="2">
        <v>13581608586859.34</v>
      </c>
      <c r="O137" s="2">
        <v>13685889566728.133</v>
      </c>
      <c r="P137" s="2">
        <v>13599499489149.424</v>
      </c>
      <c r="Q137" s="2">
        <v>13632545038448.596</v>
      </c>
      <c r="R137" s="2">
        <v>13279025658081.033</v>
      </c>
      <c r="S137" s="2">
        <v>13337991713360.793</v>
      </c>
      <c r="T137" s="2">
        <v>13230912734792.588</v>
      </c>
      <c r="U137" s="2">
        <v>13251095711634.822</v>
      </c>
      <c r="V137" s="2">
        <v>13275999326371.541</v>
      </c>
      <c r="W137" s="2">
        <v>13305629973833.555</v>
      </c>
      <c r="X137" s="2">
        <v>12984013989075.648</v>
      </c>
      <c r="Y137" s="2">
        <v>12784818051837.932</v>
      </c>
      <c r="Z137" s="2">
        <v>12385309504092.352</v>
      </c>
      <c r="AA137" s="2">
        <v>11589133924640.328</v>
      </c>
      <c r="AB137" s="2">
        <v>11153981283267.352</v>
      </c>
      <c r="AC137" s="2">
        <v>11163190280509.768</v>
      </c>
      <c r="AD137" s="2">
        <v>11084218749710.457</v>
      </c>
      <c r="AE137" s="2">
        <v>10997124547799.359</v>
      </c>
      <c r="AF137" s="2">
        <v>10937196526085.965</v>
      </c>
      <c r="AG137" s="2">
        <v>10886632530620.215</v>
      </c>
    </row>
    <row r="138" spans="2:33" x14ac:dyDescent="0.35">
      <c r="B138" s="435"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x14ac:dyDescent="0.35">
      <c r="B139" s="436" t="s">
        <v>564</v>
      </c>
      <c r="C139" s="2">
        <v>1178937162162358.3</v>
      </c>
      <c r="D139" s="2">
        <v>1189674092809077.3</v>
      </c>
      <c r="E139" s="2">
        <v>1201002930234343.8</v>
      </c>
      <c r="F139" s="2">
        <v>1201345996496511</v>
      </c>
      <c r="G139" s="2">
        <v>1199955960032609.5</v>
      </c>
      <c r="H139" s="2">
        <v>1207486523351632.8</v>
      </c>
      <c r="I139" s="2">
        <v>1213757816013429.3</v>
      </c>
      <c r="J139" s="2">
        <v>1220290206766747</v>
      </c>
      <c r="K139" s="2">
        <v>1220147225031253</v>
      </c>
      <c r="L139" s="2">
        <v>1225093614384891.3</v>
      </c>
      <c r="M139" s="2">
        <v>1231084939069846</v>
      </c>
      <c r="N139" s="2">
        <v>1239624299433751.5</v>
      </c>
      <c r="O139" s="2">
        <v>1242064155624450.5</v>
      </c>
      <c r="P139" s="2">
        <v>1244618048964135.5</v>
      </c>
      <c r="Q139" s="2">
        <v>1250124017295553.8</v>
      </c>
      <c r="R139" s="2">
        <v>1251225368193233</v>
      </c>
      <c r="S139" s="2">
        <v>1260652437278294.3</v>
      </c>
      <c r="T139" s="2">
        <v>1269888998595528.8</v>
      </c>
      <c r="U139" s="2">
        <v>1279521618826461</v>
      </c>
      <c r="V139" s="2">
        <v>1289212193378309</v>
      </c>
      <c r="W139" s="2">
        <v>1298598182324108.5</v>
      </c>
      <c r="X139" s="2">
        <v>1309252391527649</v>
      </c>
      <c r="Y139" s="2">
        <v>1320131601045454.3</v>
      </c>
      <c r="Z139" s="2">
        <v>1323285956295586</v>
      </c>
      <c r="AA139" s="2">
        <v>1326741048166684.5</v>
      </c>
      <c r="AB139" s="2">
        <v>1336236071624824</v>
      </c>
      <c r="AC139" s="2">
        <v>1344514088921058</v>
      </c>
      <c r="AD139" s="2">
        <v>1353311144976251</v>
      </c>
      <c r="AE139" s="2">
        <v>1359231240698298.5</v>
      </c>
      <c r="AF139" s="2">
        <v>1368283830606255</v>
      </c>
      <c r="AG139" s="2">
        <v>1377150387297356</v>
      </c>
    </row>
    <row r="140" spans="2:33" x14ac:dyDescent="0.35">
      <c r="B140" s="430" t="s">
        <v>565</v>
      </c>
      <c r="C140" s="2">
        <v>46413904331.864754</v>
      </c>
      <c r="D140" s="2">
        <v>47217550903.484482</v>
      </c>
      <c r="E140" s="2">
        <v>48470492996.883034</v>
      </c>
      <c r="F140" s="2">
        <v>49095384116.685852</v>
      </c>
      <c r="G140" s="2">
        <v>49557680886.077293</v>
      </c>
      <c r="H140" s="2">
        <v>50077777350.958206</v>
      </c>
      <c r="I140" s="2">
        <v>51279674660.447861</v>
      </c>
      <c r="J140" s="2">
        <v>52295252065.542374</v>
      </c>
      <c r="K140" s="2">
        <v>53213508491.021523</v>
      </c>
      <c r="L140" s="2">
        <v>54045408035.175224</v>
      </c>
      <c r="M140" s="2">
        <v>55203389496.469795</v>
      </c>
      <c r="N140" s="2">
        <v>56061071855.569778</v>
      </c>
      <c r="O140" s="2">
        <v>56537858407.668961</v>
      </c>
      <c r="P140" s="2">
        <v>57428295505.814659</v>
      </c>
      <c r="Q140" s="2">
        <v>58140503180.676918</v>
      </c>
      <c r="R140" s="2">
        <v>58932436784.172638</v>
      </c>
      <c r="S140" s="2">
        <v>59527172344.132584</v>
      </c>
      <c r="T140" s="2">
        <v>60135874021.595741</v>
      </c>
      <c r="U140" s="2">
        <v>60569700500.697777</v>
      </c>
      <c r="V140" s="2">
        <v>60848572552.189896</v>
      </c>
      <c r="W140" s="2">
        <v>61209172817.165909</v>
      </c>
      <c r="X140" s="2">
        <v>61604313816.363899</v>
      </c>
      <c r="Y140" s="2">
        <v>61978123316.953949</v>
      </c>
      <c r="Z140" s="2">
        <v>62262395909.962265</v>
      </c>
      <c r="AA140" s="2">
        <v>62496257029.062904</v>
      </c>
      <c r="AB140" s="2">
        <v>62688220520.04879</v>
      </c>
      <c r="AC140" s="2">
        <v>62811566769.114098</v>
      </c>
      <c r="AD140" s="2">
        <v>62727140287.08136</v>
      </c>
      <c r="AE140" s="2">
        <v>62541794027.745842</v>
      </c>
      <c r="AF140" s="2">
        <v>62367156334.642952</v>
      </c>
      <c r="AG140" s="2">
        <v>62172277385.805252</v>
      </c>
    </row>
    <row r="141" spans="2:33" x14ac:dyDescent="0.35">
      <c r="B141" s="43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x14ac:dyDescent="0.35">
      <c r="B142" s="431"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x14ac:dyDescent="0.3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x14ac:dyDescent="0.3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x14ac:dyDescent="0.35">
      <c r="B145" s="430" t="s">
        <v>543</v>
      </c>
      <c r="C145" s="2">
        <v>12347061462435.734</v>
      </c>
      <c r="D145" s="2">
        <v>12668928683198.855</v>
      </c>
      <c r="E145" s="2">
        <v>12944518271953.135</v>
      </c>
      <c r="F145" s="2">
        <v>13192684624117.422</v>
      </c>
      <c r="G145" s="2">
        <v>13683176481029.35</v>
      </c>
      <c r="H145" s="2">
        <v>14359185248685.609</v>
      </c>
      <c r="I145" s="2">
        <v>14634486456541.428</v>
      </c>
      <c r="J145" s="2">
        <v>15186069181654.186</v>
      </c>
      <c r="K145" s="2">
        <v>15754111124313.547</v>
      </c>
      <c r="L145" s="2">
        <v>16331028593948.602</v>
      </c>
      <c r="M145" s="2">
        <v>17159355659719.9</v>
      </c>
      <c r="N145" s="2">
        <v>18598988087565.23</v>
      </c>
      <c r="O145" s="2">
        <v>19303336163435.691</v>
      </c>
      <c r="P145" s="2">
        <v>20200924966070.828</v>
      </c>
      <c r="Q145" s="2">
        <v>21053952088704.219</v>
      </c>
      <c r="R145" s="2">
        <v>21883318617607.934</v>
      </c>
      <c r="S145" s="2">
        <v>22233907574881</v>
      </c>
      <c r="T145" s="2">
        <v>22733368909202.086</v>
      </c>
      <c r="U145" s="2">
        <v>23237485111664.563</v>
      </c>
      <c r="V145" s="2">
        <v>23673197867786.91</v>
      </c>
      <c r="W145" s="2">
        <v>24223452843727.887</v>
      </c>
      <c r="X145" s="2">
        <v>24860641135288.777</v>
      </c>
      <c r="Y145" s="2">
        <v>25415142078528.742</v>
      </c>
      <c r="Z145" s="2">
        <v>25919651952209.105</v>
      </c>
      <c r="AA145" s="2">
        <v>26504577113682.102</v>
      </c>
      <c r="AB145" s="2">
        <v>26831926563167.73</v>
      </c>
      <c r="AC145" s="2">
        <v>27331359014233.996</v>
      </c>
      <c r="AD145" s="2">
        <v>27904474611749.273</v>
      </c>
      <c r="AE145" s="2">
        <v>28427777526323.543</v>
      </c>
      <c r="AF145" s="2">
        <v>28959535201607.371</v>
      </c>
      <c r="AG145" s="2">
        <v>29464336952727.879</v>
      </c>
    </row>
    <row r="146" spans="2:33" x14ac:dyDescent="0.35">
      <c r="B146" s="430" t="s">
        <v>544</v>
      </c>
      <c r="C146" s="2">
        <v>5298573496101.5391</v>
      </c>
      <c r="D146" s="2">
        <v>5343407229655.7236</v>
      </c>
      <c r="E146" s="2">
        <v>5476670204237.0137</v>
      </c>
      <c r="F146" s="2">
        <v>5501302540109.874</v>
      </c>
      <c r="G146" s="2">
        <v>5531141812577.2412</v>
      </c>
      <c r="H146" s="2">
        <v>5510050931208.5186</v>
      </c>
      <c r="I146" s="2">
        <v>5437076564569.001</v>
      </c>
      <c r="J146" s="2">
        <v>5381072197519.8848</v>
      </c>
      <c r="K146" s="2">
        <v>5331201419505.1348</v>
      </c>
      <c r="L146" s="2">
        <v>5354928872116.5928</v>
      </c>
      <c r="M146" s="2">
        <v>5353164516500.4941</v>
      </c>
      <c r="N146" s="2">
        <v>5310622425174.3213</v>
      </c>
      <c r="O146" s="2">
        <v>5387660412223.5332</v>
      </c>
      <c r="P146" s="2">
        <v>5378161006380.5664</v>
      </c>
      <c r="Q146" s="2">
        <v>5450189405100.3193</v>
      </c>
      <c r="R146" s="2">
        <v>5464321222724.0879</v>
      </c>
      <c r="S146" s="2">
        <v>5456497256908.7725</v>
      </c>
      <c r="T146" s="2">
        <v>5480467036229.8682</v>
      </c>
      <c r="U146" s="2">
        <v>5489732068676.7754</v>
      </c>
      <c r="V146" s="2">
        <v>5479485933145.7012</v>
      </c>
      <c r="W146" s="2">
        <v>5463836581616.1211</v>
      </c>
      <c r="X146" s="2">
        <v>5438709307074.6729</v>
      </c>
      <c r="Y146" s="2">
        <v>5432789096415.583</v>
      </c>
      <c r="Z146" s="2">
        <v>5359995130893.2324</v>
      </c>
      <c r="AA146" s="2">
        <v>5381107838446.6289</v>
      </c>
      <c r="AB146" s="2">
        <v>5331468309154.7441</v>
      </c>
      <c r="AC146" s="2">
        <v>5259600870132.3105</v>
      </c>
      <c r="AD146" s="2">
        <v>5251358204877.0332</v>
      </c>
      <c r="AE146" s="2">
        <v>5179882685404.459</v>
      </c>
      <c r="AF146" s="2">
        <v>5187949994090.0469</v>
      </c>
      <c r="AG146" s="2">
        <v>5147782983973.2207</v>
      </c>
    </row>
    <row r="147" spans="2:33" x14ac:dyDescent="0.35">
      <c r="B147" s="430" t="s">
        <v>545</v>
      </c>
      <c r="C147" s="2">
        <v>1062244872814.8344</v>
      </c>
      <c r="D147" s="2">
        <v>1071233028519.7834</v>
      </c>
      <c r="E147" s="2">
        <v>1097949259140.9465</v>
      </c>
      <c r="F147" s="2">
        <v>1102887488742.8667</v>
      </c>
      <c r="G147" s="2">
        <v>1108869592078.8508</v>
      </c>
      <c r="H147" s="2">
        <v>1104641344492.2966</v>
      </c>
      <c r="I147" s="2">
        <v>1090011624461.6561</v>
      </c>
      <c r="J147" s="2">
        <v>1078784007859.3885</v>
      </c>
      <c r="K147" s="2">
        <v>1068786037974.0161</v>
      </c>
      <c r="L147" s="2">
        <v>1073542858824.0098</v>
      </c>
      <c r="M147" s="2">
        <v>1073189145186.1028</v>
      </c>
      <c r="N147" s="2">
        <v>1064660412231.2242</v>
      </c>
      <c r="O147" s="2">
        <v>1080104796802.885</v>
      </c>
      <c r="P147" s="2">
        <v>1078200379480.2032</v>
      </c>
      <c r="Q147" s="2">
        <v>1092640454208.5074</v>
      </c>
      <c r="R147" s="2">
        <v>1095473565955.5557</v>
      </c>
      <c r="S147" s="2">
        <v>1093905036694.1399</v>
      </c>
      <c r="T147" s="2">
        <v>1098710438601.8553</v>
      </c>
      <c r="U147" s="2">
        <v>1100567869327.3953</v>
      </c>
      <c r="V147" s="2">
        <v>1098513749488.9036</v>
      </c>
      <c r="W147" s="2">
        <v>1095376406308.2522</v>
      </c>
      <c r="X147" s="2">
        <v>1090338952629.6154</v>
      </c>
      <c r="Y147" s="2">
        <v>1089152083480.1681</v>
      </c>
      <c r="Z147" s="2">
        <v>1074558529818.0608</v>
      </c>
      <c r="AA147" s="2">
        <v>1078791153063.9845</v>
      </c>
      <c r="AB147" s="2">
        <v>1068839543349.0223</v>
      </c>
      <c r="AC147" s="2">
        <v>1054431737421.6191</v>
      </c>
      <c r="AD147" s="2">
        <v>1052779268334.9507</v>
      </c>
      <c r="AE147" s="2">
        <v>1038450033466.8527</v>
      </c>
      <c r="AF147" s="2">
        <v>1040067347503.3541</v>
      </c>
      <c r="AG147" s="2">
        <v>1032014764938.5765</v>
      </c>
    </row>
    <row r="148" spans="2:33" x14ac:dyDescent="0.35">
      <c r="B148" s="431"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x14ac:dyDescent="0.35">
      <c r="B149" s="430" t="s">
        <v>547</v>
      </c>
      <c r="C149" s="2">
        <v>55981175802473.734</v>
      </c>
      <c r="D149" s="2">
        <v>56445033888660.219</v>
      </c>
      <c r="E149" s="2">
        <v>57415126619246.188</v>
      </c>
      <c r="F149" s="2">
        <v>58377672315295.047</v>
      </c>
      <c r="G149" s="2">
        <v>59382972063912.211</v>
      </c>
      <c r="H149" s="2">
        <v>60864337245297.695</v>
      </c>
      <c r="I149" s="2">
        <v>62181140981712.992</v>
      </c>
      <c r="J149" s="2">
        <v>63436687660524.711</v>
      </c>
      <c r="K149" s="2">
        <v>64661726570701.086</v>
      </c>
      <c r="L149" s="2">
        <v>65991786668579.375</v>
      </c>
      <c r="M149" s="2">
        <v>67431948012567.094</v>
      </c>
      <c r="N149" s="2">
        <v>69100197885574.063</v>
      </c>
      <c r="O149" s="2">
        <v>71261343129524.063</v>
      </c>
      <c r="P149" s="2">
        <v>73286300685781.078</v>
      </c>
      <c r="Q149" s="2">
        <v>75100870917615.719</v>
      </c>
      <c r="R149" s="2">
        <v>77365828990175.359</v>
      </c>
      <c r="S149" s="2">
        <v>78702688368536.063</v>
      </c>
      <c r="T149" s="2">
        <v>81434762495648.672</v>
      </c>
      <c r="U149" s="2">
        <v>83991475960379.547</v>
      </c>
      <c r="V149" s="2">
        <v>85945395818818.266</v>
      </c>
      <c r="W149" s="2">
        <v>87549474381423.406</v>
      </c>
      <c r="X149" s="2">
        <v>88809566126878.859</v>
      </c>
      <c r="Y149" s="2">
        <v>90273224888911.219</v>
      </c>
      <c r="Z149" s="2">
        <v>92002797847365.516</v>
      </c>
      <c r="AA149" s="2">
        <v>94255985212809.203</v>
      </c>
      <c r="AB149" s="2">
        <v>97474524732919.906</v>
      </c>
      <c r="AC149" s="2">
        <v>99086566456713.641</v>
      </c>
      <c r="AD149" s="2">
        <v>102000045271179.64</v>
      </c>
      <c r="AE149" s="2">
        <v>104669481321731.63</v>
      </c>
      <c r="AF149" s="2">
        <v>105781157558130.44</v>
      </c>
      <c r="AG149" s="2">
        <v>108471135023032.2</v>
      </c>
    </row>
    <row r="150" spans="2:33" x14ac:dyDescent="0.35">
      <c r="B150" s="430" t="s">
        <v>548</v>
      </c>
      <c r="C150" s="2">
        <v>6848846209988.5889</v>
      </c>
      <c r="D150" s="2">
        <v>6851241970155.6592</v>
      </c>
      <c r="E150" s="2">
        <v>6901331024086.7969</v>
      </c>
      <c r="F150" s="2">
        <v>6915020556626.25</v>
      </c>
      <c r="G150" s="2">
        <v>6900711505703.4746</v>
      </c>
      <c r="H150" s="2">
        <v>6911721611414.1074</v>
      </c>
      <c r="I150" s="2">
        <v>6991399835473.7354</v>
      </c>
      <c r="J150" s="2">
        <v>7087371638854.6035</v>
      </c>
      <c r="K150" s="2">
        <v>7123248715362.0869</v>
      </c>
      <c r="L150" s="2">
        <v>7150072623067.75</v>
      </c>
      <c r="M150" s="2">
        <v>7233226721815.7734</v>
      </c>
      <c r="N150" s="2">
        <v>7367398034720.6641</v>
      </c>
      <c r="O150" s="2">
        <v>7447561012731.5391</v>
      </c>
      <c r="P150" s="2">
        <v>7628878079612.6367</v>
      </c>
      <c r="Q150" s="2">
        <v>7692470695048.043</v>
      </c>
      <c r="R150" s="2">
        <v>7874427596279.6855</v>
      </c>
      <c r="S150" s="2">
        <v>7903139809540.6592</v>
      </c>
      <c r="T150" s="2">
        <v>7988322871664.0186</v>
      </c>
      <c r="U150" s="2">
        <v>8083354980138.5557</v>
      </c>
      <c r="V150" s="2">
        <v>8173214479675.4854</v>
      </c>
      <c r="W150" s="2">
        <v>8233901861524.2354</v>
      </c>
      <c r="X150" s="2">
        <v>8261484125289.4912</v>
      </c>
      <c r="Y150" s="2">
        <v>8364296976497.4941</v>
      </c>
      <c r="Z150" s="2">
        <v>8403477729501.7393</v>
      </c>
      <c r="AA150" s="2">
        <v>8428358155480.2461</v>
      </c>
      <c r="AB150" s="2">
        <v>8449526385575.3086</v>
      </c>
      <c r="AC150" s="2">
        <v>8499768067349.9395</v>
      </c>
      <c r="AD150" s="2">
        <v>8546350974868.0459</v>
      </c>
      <c r="AE150" s="2">
        <v>8571094687278.0928</v>
      </c>
      <c r="AF150" s="2">
        <v>8584572497716.4287</v>
      </c>
      <c r="AG150" s="2">
        <v>8605364668981.4531</v>
      </c>
    </row>
    <row r="151" spans="2:33" x14ac:dyDescent="0.35">
      <c r="B151" s="430" t="s">
        <v>549</v>
      </c>
      <c r="C151" s="2">
        <v>21063313951858.039</v>
      </c>
      <c r="D151" s="2">
        <v>21195421818329.52</v>
      </c>
      <c r="E151" s="2">
        <v>21443901699468.016</v>
      </c>
      <c r="F151" s="2">
        <v>21585767551249.332</v>
      </c>
      <c r="G151" s="2">
        <v>21641831914821.082</v>
      </c>
      <c r="H151" s="2">
        <v>21795397429215.113</v>
      </c>
      <c r="I151" s="2">
        <v>21938561846824.566</v>
      </c>
      <c r="J151" s="2">
        <v>22025577514280.926</v>
      </c>
      <c r="K151" s="2">
        <v>22207064014572.699</v>
      </c>
      <c r="L151" s="2">
        <v>22387010544558.969</v>
      </c>
      <c r="M151" s="2">
        <v>22544296822112.348</v>
      </c>
      <c r="N151" s="2">
        <v>22689741590888.262</v>
      </c>
      <c r="O151" s="2">
        <v>22898345603323.523</v>
      </c>
      <c r="P151" s="2">
        <v>23049650788163.652</v>
      </c>
      <c r="Q151" s="2">
        <v>23231601249523.52</v>
      </c>
      <c r="R151" s="2">
        <v>23435869526828.035</v>
      </c>
      <c r="S151" s="2">
        <v>23605718341895.27</v>
      </c>
      <c r="T151" s="2">
        <v>23691992594399.219</v>
      </c>
      <c r="U151" s="2">
        <v>23823848078773.418</v>
      </c>
      <c r="V151" s="2">
        <v>23922749891293.426</v>
      </c>
      <c r="W151" s="2">
        <v>24009707509884.48</v>
      </c>
      <c r="X151" s="2">
        <v>24039840235604.578</v>
      </c>
      <c r="Y151" s="2">
        <v>24175332197504.086</v>
      </c>
      <c r="Z151" s="2">
        <v>24342693273748.781</v>
      </c>
      <c r="AA151" s="2">
        <v>24510412479151.969</v>
      </c>
      <c r="AB151" s="2">
        <v>24584277366670.141</v>
      </c>
      <c r="AC151" s="2">
        <v>24610844414701.039</v>
      </c>
      <c r="AD151" s="2">
        <v>24210720038094.148</v>
      </c>
      <c r="AE151" s="2">
        <v>24263901001544.949</v>
      </c>
      <c r="AF151" s="2">
        <v>24283912647730.992</v>
      </c>
      <c r="AG151" s="2">
        <v>24376169959482.691</v>
      </c>
    </row>
    <row r="152" spans="2:33" x14ac:dyDescent="0.35">
      <c r="B152" s="430" t="s">
        <v>550</v>
      </c>
      <c r="C152" s="2">
        <v>97930480668460.203</v>
      </c>
      <c r="D152" s="2">
        <v>99242541463340.125</v>
      </c>
      <c r="E152" s="2">
        <v>100839018279962.63</v>
      </c>
      <c r="F152" s="2">
        <v>102024416993692.03</v>
      </c>
      <c r="G152" s="2">
        <v>103292924026407.25</v>
      </c>
      <c r="H152" s="2">
        <v>104811044640483.52</v>
      </c>
      <c r="I152" s="2">
        <v>106402969198090.69</v>
      </c>
      <c r="J152" s="2">
        <v>107989069482942.72</v>
      </c>
      <c r="K152" s="2">
        <v>109451459204020.33</v>
      </c>
      <c r="L152" s="2">
        <v>111065361031540.78</v>
      </c>
      <c r="M152" s="2">
        <v>112522242981034.5</v>
      </c>
      <c r="N152" s="2">
        <v>113442778613632.39</v>
      </c>
      <c r="O152" s="2">
        <v>115982130942600.44</v>
      </c>
      <c r="P152" s="2">
        <v>119240718940102.08</v>
      </c>
      <c r="Q152" s="2">
        <v>122177027266523.47</v>
      </c>
      <c r="R152" s="2">
        <v>127669238912881.91</v>
      </c>
      <c r="S152" s="2">
        <v>131567741617289.61</v>
      </c>
      <c r="T152" s="2">
        <v>136624549534852.28</v>
      </c>
      <c r="U152" s="2">
        <v>137719328005817.42</v>
      </c>
      <c r="V152" s="2">
        <v>138691799685048.86</v>
      </c>
      <c r="W152" s="2">
        <v>143233418576098.09</v>
      </c>
      <c r="X152" s="2">
        <v>145425341194544.94</v>
      </c>
      <c r="Y152" s="2">
        <v>150353697638901.97</v>
      </c>
      <c r="Z152" s="2">
        <v>152239164337649.31</v>
      </c>
      <c r="AA152" s="2">
        <v>158091840569695.19</v>
      </c>
      <c r="AB152" s="2">
        <v>161649197237736.72</v>
      </c>
      <c r="AC152" s="2">
        <v>163096929654215.88</v>
      </c>
      <c r="AD152" s="2">
        <v>165930087764159.56</v>
      </c>
      <c r="AE152" s="2">
        <v>168860665640249.34</v>
      </c>
      <c r="AF152" s="2">
        <v>174387333148130.63</v>
      </c>
      <c r="AG152" s="2">
        <v>180176811416351.22</v>
      </c>
    </row>
    <row r="153" spans="2:33" x14ac:dyDescent="0.35">
      <c r="B153" s="430" t="s">
        <v>551</v>
      </c>
      <c r="C153" s="2">
        <v>96567595016197.313</v>
      </c>
      <c r="D153" s="2">
        <v>97330119810890.047</v>
      </c>
      <c r="E153" s="2">
        <v>99126992614145.766</v>
      </c>
      <c r="F153" s="2">
        <v>98677330457133.359</v>
      </c>
      <c r="G153" s="2">
        <v>97860392859804.156</v>
      </c>
      <c r="H153" s="2">
        <v>97030860719762.813</v>
      </c>
      <c r="I153" s="2">
        <v>94987694713905.766</v>
      </c>
      <c r="J153" s="2">
        <v>92763257477868.109</v>
      </c>
      <c r="K153" s="2">
        <v>90669324365954.422</v>
      </c>
      <c r="L153" s="2">
        <v>90401142302611.531</v>
      </c>
      <c r="M153" s="2">
        <v>89472797475864.781</v>
      </c>
      <c r="N153" s="2">
        <v>87753005594740.141</v>
      </c>
      <c r="O153" s="2">
        <v>87608084763864.313</v>
      </c>
      <c r="P153" s="2">
        <v>87017893983403.469</v>
      </c>
      <c r="Q153" s="2">
        <v>87076973958397.75</v>
      </c>
      <c r="R153" s="2">
        <v>86122695627895.328</v>
      </c>
      <c r="S153" s="2">
        <v>85431189331252.5</v>
      </c>
      <c r="T153" s="2">
        <v>84910248587909.797</v>
      </c>
      <c r="U153" s="2">
        <v>84209526619347.063</v>
      </c>
      <c r="V153" s="2">
        <v>83372179713465.328</v>
      </c>
      <c r="W153" s="2">
        <v>82565329041251</v>
      </c>
      <c r="X153" s="2">
        <v>81523437444680.281</v>
      </c>
      <c r="Y153" s="2">
        <v>80775370829672.703</v>
      </c>
      <c r="Z153" s="2">
        <v>78122471769808.469</v>
      </c>
      <c r="AA153" s="2">
        <v>76145605029117.797</v>
      </c>
      <c r="AB153" s="2">
        <v>74568114732996.953</v>
      </c>
      <c r="AC153" s="2">
        <v>72139136950606.281</v>
      </c>
      <c r="AD153" s="2">
        <v>70553452673109.5</v>
      </c>
      <c r="AE153" s="2">
        <v>67498194571727.773</v>
      </c>
      <c r="AF153" s="2">
        <v>66774488308984.391</v>
      </c>
      <c r="AG153" s="2">
        <v>65143802919159.938</v>
      </c>
    </row>
    <row r="154" spans="2:33" x14ac:dyDescent="0.35">
      <c r="B154" s="430" t="s">
        <v>552</v>
      </c>
      <c r="C154" s="2">
        <v>320714862349202.56</v>
      </c>
      <c r="D154" s="2">
        <v>333329893870154.81</v>
      </c>
      <c r="E154" s="2">
        <v>350081517750925.06</v>
      </c>
      <c r="F154" s="2">
        <v>376968764373940.44</v>
      </c>
      <c r="G154" s="2">
        <v>389831942963610.44</v>
      </c>
      <c r="H154" s="2">
        <v>400963829097542.31</v>
      </c>
      <c r="I154" s="2">
        <v>415234389642432.69</v>
      </c>
      <c r="J154" s="2">
        <v>436469490023574.63</v>
      </c>
      <c r="K154" s="2">
        <v>448720136595532.88</v>
      </c>
      <c r="L154" s="2">
        <v>456095519238175.13</v>
      </c>
      <c r="M154" s="2">
        <v>477691520257026.06</v>
      </c>
      <c r="N154" s="2">
        <v>487642622671965.5</v>
      </c>
      <c r="O154" s="2">
        <v>504809689918208.56</v>
      </c>
      <c r="P154" s="2">
        <v>527600310149865.06</v>
      </c>
      <c r="Q154" s="2">
        <v>539920641063704.69</v>
      </c>
      <c r="R154" s="2">
        <v>564293407192421.25</v>
      </c>
      <c r="S154" s="2">
        <v>570067773439012</v>
      </c>
      <c r="T154" s="2">
        <v>586788044868293.63</v>
      </c>
      <c r="U154" s="2">
        <v>605950055894634.75</v>
      </c>
      <c r="V154" s="2">
        <v>623067600806236.38</v>
      </c>
      <c r="W154" s="2">
        <v>639815367505852.88</v>
      </c>
      <c r="X154" s="2">
        <v>665239692183632.88</v>
      </c>
      <c r="Y154" s="2">
        <v>684303817817386.13</v>
      </c>
      <c r="Z154" s="2">
        <v>711952871384339.25</v>
      </c>
      <c r="AA154" s="2">
        <v>724248854791220.63</v>
      </c>
      <c r="AB154" s="2">
        <v>735826670812945.63</v>
      </c>
      <c r="AC154" s="2">
        <v>753798081208274</v>
      </c>
      <c r="AD154" s="2">
        <v>780250888086834.88</v>
      </c>
      <c r="AE154" s="2">
        <v>804804966601731.38</v>
      </c>
      <c r="AF154" s="2">
        <v>819162295047103</v>
      </c>
      <c r="AG154" s="2">
        <v>840824251633277</v>
      </c>
    </row>
    <row r="155" spans="2:33" x14ac:dyDescent="0.35">
      <c r="B155" s="431"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x14ac:dyDescent="0.35">
      <c r="B156" s="430" t="s">
        <v>554</v>
      </c>
      <c r="C156" s="2">
        <v>0</v>
      </c>
      <c r="D156" s="2">
        <v>0</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row>
    <row r="157" spans="2:33" x14ac:dyDescent="0.35">
      <c r="B157" s="430" t="s">
        <v>555</v>
      </c>
      <c r="C157" s="2">
        <v>10032610979637.76</v>
      </c>
      <c r="D157" s="2">
        <v>10112537801061.121</v>
      </c>
      <c r="E157" s="2">
        <v>10353488427063.889</v>
      </c>
      <c r="F157" s="2">
        <v>10357068276386.514</v>
      </c>
      <c r="G157" s="2">
        <v>10470147745848.443</v>
      </c>
      <c r="H157" s="2">
        <v>10604149518268.416</v>
      </c>
      <c r="I157" s="2">
        <v>10783866800253.197</v>
      </c>
      <c r="J157" s="2">
        <v>10988702424878.102</v>
      </c>
      <c r="K157" s="2">
        <v>11407326679837.273</v>
      </c>
      <c r="L157" s="2">
        <v>11564833354507.947</v>
      </c>
      <c r="M157" s="2">
        <v>11785415152626.1</v>
      </c>
      <c r="N157" s="2">
        <v>11912868159453.752</v>
      </c>
      <c r="O157" s="2">
        <v>12262266436505.502</v>
      </c>
      <c r="P157" s="2">
        <v>12759945031252.732</v>
      </c>
      <c r="Q157" s="2">
        <v>12978262870375.254</v>
      </c>
      <c r="R157" s="2">
        <v>13144086888116.844</v>
      </c>
      <c r="S157" s="2">
        <v>13383115110613.125</v>
      </c>
      <c r="T157" s="2">
        <v>13851511733024.938</v>
      </c>
      <c r="U157" s="2">
        <v>14411632574001.086</v>
      </c>
      <c r="V157" s="2">
        <v>15373457470393.145</v>
      </c>
      <c r="W157" s="2">
        <v>16949948837290.527</v>
      </c>
      <c r="X157" s="2">
        <v>19092605558278.73</v>
      </c>
      <c r="Y157" s="2">
        <v>21490613075177.273</v>
      </c>
      <c r="Z157" s="2">
        <v>25116228668419.07</v>
      </c>
      <c r="AA157" s="2">
        <v>26457297927925.047</v>
      </c>
      <c r="AB157" s="2">
        <v>26570272695393.828</v>
      </c>
      <c r="AC157" s="2">
        <v>27011477933565.816</v>
      </c>
      <c r="AD157" s="2">
        <v>30090941444426.719</v>
      </c>
      <c r="AE157" s="2">
        <v>30471099738363.168</v>
      </c>
      <c r="AF157" s="2">
        <v>31593189700059.246</v>
      </c>
      <c r="AG157" s="2">
        <v>34084828277265.215</v>
      </c>
    </row>
    <row r="158" spans="2:33" x14ac:dyDescent="0.35">
      <c r="B158" s="430" t="s">
        <v>556</v>
      </c>
      <c r="C158" s="2">
        <v>21432647693465.832</v>
      </c>
      <c r="D158" s="2">
        <v>21479172739194.879</v>
      </c>
      <c r="E158" s="2">
        <v>21959323266101.68</v>
      </c>
      <c r="F158" s="2">
        <v>26253916424894.75</v>
      </c>
      <c r="G158" s="2">
        <v>26450261791198.824</v>
      </c>
      <c r="H158" s="2">
        <v>26794880443492.508</v>
      </c>
      <c r="I158" s="2">
        <v>26984302260311.102</v>
      </c>
      <c r="J158" s="2">
        <v>27230621539353.934</v>
      </c>
      <c r="K158" s="2">
        <v>27412202645429.699</v>
      </c>
      <c r="L158" s="2">
        <v>27539600398683.855</v>
      </c>
      <c r="M158" s="2">
        <v>27645590456779.316</v>
      </c>
      <c r="N158" s="2">
        <v>27574588771751.004</v>
      </c>
      <c r="O158" s="2">
        <v>27735872863752.738</v>
      </c>
      <c r="P158" s="2">
        <v>27655117752949.055</v>
      </c>
      <c r="Q158" s="2">
        <v>27680118170865.023</v>
      </c>
      <c r="R158" s="2">
        <v>27807383395906.258</v>
      </c>
      <c r="S158" s="2">
        <v>28388398979353.32</v>
      </c>
      <c r="T158" s="2">
        <v>28815587304139.133</v>
      </c>
      <c r="U158" s="2">
        <v>29978280326790.676</v>
      </c>
      <c r="V158" s="2">
        <v>30599882480109.371</v>
      </c>
      <c r="W158" s="2">
        <v>31448957714022.863</v>
      </c>
      <c r="X158" s="2">
        <v>31973881723119.867</v>
      </c>
      <c r="Y158" s="2">
        <v>33002553659819.902</v>
      </c>
      <c r="Z158" s="2">
        <v>33863371463960.461</v>
      </c>
      <c r="AA158" s="2">
        <v>34725413045704.348</v>
      </c>
      <c r="AB158" s="2">
        <v>35510019157508.727</v>
      </c>
      <c r="AC158" s="2">
        <v>36371179226538.992</v>
      </c>
      <c r="AD158" s="2">
        <v>37325040126832.82</v>
      </c>
      <c r="AE158" s="2">
        <v>37976827048674.75</v>
      </c>
      <c r="AF158" s="2">
        <v>39759785957997.758</v>
      </c>
      <c r="AG158" s="2">
        <v>41210831587731.711</v>
      </c>
    </row>
    <row r="159" spans="2:33" x14ac:dyDescent="0.35">
      <c r="B159" s="430" t="s">
        <v>557</v>
      </c>
      <c r="C159" s="2">
        <v>6263048694609.6816</v>
      </c>
      <c r="D159" s="2">
        <v>6498370907501.8359</v>
      </c>
      <c r="E159" s="2">
        <v>6697259757850.751</v>
      </c>
      <c r="F159" s="2">
        <v>6945080689843.1309</v>
      </c>
      <c r="G159" s="2">
        <v>7102678557951.5244</v>
      </c>
      <c r="H159" s="2">
        <v>7309800549281.7676</v>
      </c>
      <c r="I159" s="2">
        <v>7489853524856.1826</v>
      </c>
      <c r="J159" s="2">
        <v>7629866107365.9209</v>
      </c>
      <c r="K159" s="2">
        <v>7754585285006.9082</v>
      </c>
      <c r="L159" s="2">
        <v>8007990770564.4688</v>
      </c>
      <c r="M159" s="2">
        <v>8162888869185.7578</v>
      </c>
      <c r="N159" s="2">
        <v>8255137410245.4287</v>
      </c>
      <c r="O159" s="2">
        <v>8449948479223.6006</v>
      </c>
      <c r="P159" s="2">
        <v>8642472042001.0293</v>
      </c>
      <c r="Q159" s="2">
        <v>8875878455532.2598</v>
      </c>
      <c r="R159" s="2">
        <v>9370969522626.2227</v>
      </c>
      <c r="S159" s="2">
        <v>9804083693947.2891</v>
      </c>
      <c r="T159" s="2">
        <v>10257548673742.094</v>
      </c>
      <c r="U159" s="2">
        <v>10911323203894.09</v>
      </c>
      <c r="V159" s="2">
        <v>11432528471396.402</v>
      </c>
      <c r="W159" s="2">
        <v>12071534492742.432</v>
      </c>
      <c r="X159" s="2">
        <v>12695700530628.266</v>
      </c>
      <c r="Y159" s="2">
        <v>13382443902170.729</v>
      </c>
      <c r="Z159" s="2">
        <v>14128333811881.994</v>
      </c>
      <c r="AA159" s="2">
        <v>15056089062270.805</v>
      </c>
      <c r="AB159" s="2">
        <v>16075679159473.17</v>
      </c>
      <c r="AC159" s="2">
        <v>18044270171554.313</v>
      </c>
      <c r="AD159" s="2">
        <v>19334941348858.063</v>
      </c>
      <c r="AE159" s="2">
        <v>20200572842822.207</v>
      </c>
      <c r="AF159" s="2">
        <v>21006921906518.934</v>
      </c>
      <c r="AG159" s="2">
        <v>21925690695855.891</v>
      </c>
    </row>
    <row r="160" spans="2:33" x14ac:dyDescent="0.35">
      <c r="B160" s="432"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x14ac:dyDescent="0.35">
      <c r="B161" s="432"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x14ac:dyDescent="0.35">
      <c r="B162" s="432"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x14ac:dyDescent="0.35">
      <c r="B163" s="433" t="s">
        <v>561</v>
      </c>
      <c r="C163" s="2">
        <v>23703192562970.262</v>
      </c>
      <c r="D163" s="2">
        <v>23900549802693.746</v>
      </c>
      <c r="E163" s="2">
        <v>24171749598293.531</v>
      </c>
      <c r="F163" s="2">
        <v>24296256253057.527</v>
      </c>
      <c r="G163" s="2">
        <v>24404797067861.781</v>
      </c>
      <c r="H163" s="2">
        <v>24591438578854.52</v>
      </c>
      <c r="I163" s="2">
        <v>24747090111456.059</v>
      </c>
      <c r="J163" s="2">
        <v>24932897218132.055</v>
      </c>
      <c r="K163" s="2">
        <v>25089504364690.824</v>
      </c>
      <c r="L163" s="2">
        <v>25245457270107.352</v>
      </c>
      <c r="M163" s="2">
        <v>25397666290005.824</v>
      </c>
      <c r="N163" s="2">
        <v>25546726088297.313</v>
      </c>
      <c r="O163" s="2">
        <v>25660958819576.887</v>
      </c>
      <c r="P163" s="2">
        <v>26140766582786.609</v>
      </c>
      <c r="Q163" s="2">
        <v>26397104980882.156</v>
      </c>
      <c r="R163" s="2">
        <v>26451038914556.57</v>
      </c>
      <c r="S163" s="2">
        <v>26601559987844.535</v>
      </c>
      <c r="T163" s="2">
        <v>26849853972750.496</v>
      </c>
      <c r="U163" s="2">
        <v>27137329064250.676</v>
      </c>
      <c r="V163" s="2">
        <v>27261762328975.902</v>
      </c>
      <c r="W163" s="2">
        <v>27430078001708.828</v>
      </c>
      <c r="X163" s="2">
        <v>27766408945626.996</v>
      </c>
      <c r="Y163" s="2">
        <v>27890861538190.41</v>
      </c>
      <c r="Z163" s="2">
        <v>28074944202678.605</v>
      </c>
      <c r="AA163" s="2">
        <v>28311480647782.371</v>
      </c>
      <c r="AB163" s="2">
        <v>28566248261902.617</v>
      </c>
      <c r="AC163" s="2">
        <v>28645017516083.262</v>
      </c>
      <c r="AD163" s="2">
        <v>28792439526327.727</v>
      </c>
      <c r="AE163" s="2">
        <v>28899666215885.207</v>
      </c>
      <c r="AF163" s="2">
        <v>28945919835211.008</v>
      </c>
      <c r="AG163" s="2">
        <v>28992509889057.371</v>
      </c>
    </row>
    <row r="164" spans="2:33" x14ac:dyDescent="0.35">
      <c r="B164" s="434" t="s">
        <v>562</v>
      </c>
      <c r="C164" s="2">
        <v>24804128145619.355</v>
      </c>
      <c r="D164" s="2">
        <v>25047203022125.164</v>
      </c>
      <c r="E164" s="2">
        <v>25356719768995.875</v>
      </c>
      <c r="F164" s="2">
        <v>25489943121240.07</v>
      </c>
      <c r="G164" s="2">
        <v>25670478244467.008</v>
      </c>
      <c r="H164" s="2">
        <v>25927448711752.863</v>
      </c>
      <c r="I164" s="2">
        <v>26156578025439.699</v>
      </c>
      <c r="J164" s="2">
        <v>26421546504582.477</v>
      </c>
      <c r="K164" s="2">
        <v>26657013895908.773</v>
      </c>
      <c r="L164" s="2">
        <v>26892243996744.988</v>
      </c>
      <c r="M164" s="2">
        <v>27123729851177.121</v>
      </c>
      <c r="N164" s="2">
        <v>27294547860742.848</v>
      </c>
      <c r="O164" s="2">
        <v>27460486365698.012</v>
      </c>
      <c r="P164" s="2">
        <v>27765610116310.969</v>
      </c>
      <c r="Q164" s="2">
        <v>27750190801889.754</v>
      </c>
      <c r="R164" s="2">
        <v>28137952129192.281</v>
      </c>
      <c r="S164" s="2">
        <v>28359921245936.496</v>
      </c>
      <c r="T164" s="2">
        <v>28599419192847.309</v>
      </c>
      <c r="U164" s="2">
        <v>28790773590905.488</v>
      </c>
      <c r="V164" s="2">
        <v>28946805067616.789</v>
      </c>
      <c r="W164" s="2">
        <v>29294906275385.633</v>
      </c>
      <c r="X164" s="2">
        <v>29837557531725.711</v>
      </c>
      <c r="Y164" s="2">
        <v>30236982481183.27</v>
      </c>
      <c r="Z164" s="2">
        <v>30679000944145.492</v>
      </c>
      <c r="AA164" s="2">
        <v>31174050400124.359</v>
      </c>
      <c r="AB164" s="2">
        <v>31604934345037.105</v>
      </c>
      <c r="AC164" s="2">
        <v>31877714621186.453</v>
      </c>
      <c r="AD164" s="2">
        <v>32162802433690.258</v>
      </c>
      <c r="AE164" s="2">
        <v>32497468367786.988</v>
      </c>
      <c r="AF164" s="2">
        <v>32805497765374.676</v>
      </c>
      <c r="AG164" s="2">
        <v>33098413610248.547</v>
      </c>
    </row>
    <row r="165" spans="2:33" x14ac:dyDescent="0.35">
      <c r="B165" s="435"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x14ac:dyDescent="0.35">
      <c r="B166" s="436" t="s">
        <v>564</v>
      </c>
      <c r="C166" s="2">
        <v>68620602121989.305</v>
      </c>
      <c r="D166" s="2">
        <v>68876034693222.891</v>
      </c>
      <c r="E166" s="2">
        <v>69564856192946.516</v>
      </c>
      <c r="F166" s="2">
        <v>71285020062671.75</v>
      </c>
      <c r="G166" s="2">
        <v>72974721450472.125</v>
      </c>
      <c r="H166" s="2">
        <v>73334536960134.5</v>
      </c>
      <c r="I166" s="2">
        <v>73757262752502.047</v>
      </c>
      <c r="J166" s="2">
        <v>74349673072456.172</v>
      </c>
      <c r="K166" s="2">
        <v>76297362545003.953</v>
      </c>
      <c r="L166" s="2">
        <v>77498837299074.625</v>
      </c>
      <c r="M166" s="2">
        <v>78031855697640.938</v>
      </c>
      <c r="N166" s="2">
        <v>78354193853861.375</v>
      </c>
      <c r="O166" s="2">
        <v>79775555342270.797</v>
      </c>
      <c r="P166" s="2">
        <v>81275073465124.453</v>
      </c>
      <c r="Q166" s="2">
        <v>82388241817647.688</v>
      </c>
      <c r="R166" s="2">
        <v>84454713050531.797</v>
      </c>
      <c r="S166" s="2">
        <v>85150899132258.359</v>
      </c>
      <c r="T166" s="2">
        <v>85655538111411.891</v>
      </c>
      <c r="U166" s="2">
        <v>86229700863751.25</v>
      </c>
      <c r="V166" s="2">
        <v>86927373521195.875</v>
      </c>
      <c r="W166" s="2">
        <v>87632324597721.547</v>
      </c>
      <c r="X166" s="2">
        <v>88293642814388.359</v>
      </c>
      <c r="Y166" s="2">
        <v>88941272989702.266</v>
      </c>
      <c r="Z166" s="2">
        <v>90135321883983.156</v>
      </c>
      <c r="AA166" s="2">
        <v>91347809135877.734</v>
      </c>
      <c r="AB166" s="2">
        <v>91355287002184.734</v>
      </c>
      <c r="AC166" s="2">
        <v>91256372322702.609</v>
      </c>
      <c r="AD166" s="2">
        <v>91363429841729</v>
      </c>
      <c r="AE166" s="2">
        <v>92032656752201.906</v>
      </c>
      <c r="AF166" s="2">
        <v>92495297368697.125</v>
      </c>
      <c r="AG166" s="2">
        <v>92368012925268.406</v>
      </c>
    </row>
    <row r="167" spans="2:33" x14ac:dyDescent="0.35">
      <c r="B167" s="430" t="s">
        <v>565</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row>
    <row r="168" spans="2:33" x14ac:dyDescent="0.35">
      <c r="B168" s="43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x14ac:dyDescent="0.35">
      <c r="B169" s="431"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x14ac:dyDescent="0.3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x14ac:dyDescent="0.3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x14ac:dyDescent="0.35">
      <c r="B172" s="43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x14ac:dyDescent="0.35">
      <c r="B173" s="430"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x14ac:dyDescent="0.35">
      <c r="B174" s="430" t="s">
        <v>545</v>
      </c>
      <c r="C174" s="319">
        <v>0</v>
      </c>
      <c r="D174" s="319">
        <v>0</v>
      </c>
      <c r="E174" s="319">
        <v>0</v>
      </c>
      <c r="F174" s="319">
        <v>0</v>
      </c>
      <c r="G174" s="319">
        <v>0</v>
      </c>
      <c r="H174" s="319">
        <v>0</v>
      </c>
      <c r="I174" s="319">
        <v>0</v>
      </c>
      <c r="J174" s="319">
        <v>0</v>
      </c>
      <c r="K174" s="319">
        <v>0</v>
      </c>
      <c r="L174" s="319">
        <v>0</v>
      </c>
      <c r="M174" s="319">
        <v>0</v>
      </c>
      <c r="N174" s="319">
        <v>0</v>
      </c>
      <c r="O174" s="319">
        <v>0</v>
      </c>
      <c r="P174" s="319">
        <v>0</v>
      </c>
      <c r="Q174" s="319">
        <v>0</v>
      </c>
      <c r="R174" s="319">
        <v>0</v>
      </c>
      <c r="S174" s="319">
        <v>0</v>
      </c>
      <c r="T174" s="319">
        <v>0</v>
      </c>
      <c r="U174" s="319">
        <v>0</v>
      </c>
      <c r="V174" s="319">
        <v>0</v>
      </c>
      <c r="W174" s="319">
        <v>0</v>
      </c>
      <c r="X174" s="319">
        <v>0</v>
      </c>
      <c r="Y174" s="319">
        <v>0</v>
      </c>
      <c r="Z174" s="319">
        <v>0</v>
      </c>
      <c r="AA174" s="319">
        <v>0</v>
      </c>
      <c r="AB174" s="319">
        <v>0</v>
      </c>
      <c r="AC174" s="319">
        <v>0</v>
      </c>
      <c r="AD174" s="319">
        <v>0</v>
      </c>
      <c r="AE174" s="319">
        <v>0</v>
      </c>
      <c r="AF174" s="319">
        <v>0</v>
      </c>
      <c r="AG174" s="319">
        <v>0</v>
      </c>
    </row>
    <row r="175" spans="2:33" x14ac:dyDescent="0.35">
      <c r="B175" s="431"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x14ac:dyDescent="0.35">
      <c r="B176" s="43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x14ac:dyDescent="0.35">
      <c r="B177" s="43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x14ac:dyDescent="0.35">
      <c r="B178" s="43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x14ac:dyDescent="0.35">
      <c r="B179" s="43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x14ac:dyDescent="0.35">
      <c r="B180" s="430" t="s">
        <v>551</v>
      </c>
      <c r="C180" s="319">
        <v>2.3215389646334128E+16</v>
      </c>
      <c r="D180" s="319">
        <v>2.3252501720618488E+16</v>
      </c>
      <c r="E180" s="319">
        <v>2.3060165587167656E+16</v>
      </c>
      <c r="F180" s="319">
        <v>2.2840718288888256E+16</v>
      </c>
      <c r="G180" s="319">
        <v>2.2561566613318236E+16</v>
      </c>
      <c r="H180" s="319">
        <v>2.220594240805556E+16</v>
      </c>
      <c r="I180" s="319">
        <v>2.207234659583498E+16</v>
      </c>
      <c r="J180" s="319">
        <v>2.1878953719204116E+16</v>
      </c>
      <c r="K180" s="319">
        <v>2.1769535790343704E+16</v>
      </c>
      <c r="L180" s="319">
        <v>2.1592314474417732E+16</v>
      </c>
      <c r="M180" s="319">
        <v>2.1426475906716244E+16</v>
      </c>
      <c r="N180" s="319">
        <v>2.1336648183124272E+16</v>
      </c>
      <c r="O180" s="319">
        <v>2.121097534708624E+16</v>
      </c>
      <c r="P180" s="319">
        <v>2.1061486151171544E+16</v>
      </c>
      <c r="Q180" s="319">
        <v>2.0894918355471616E+16</v>
      </c>
      <c r="R180" s="319">
        <v>2.0449700274882856E+16</v>
      </c>
      <c r="S180" s="319">
        <v>2.04046557158387E+16</v>
      </c>
      <c r="T180" s="319">
        <v>2.0060190923430808E+16</v>
      </c>
      <c r="U180" s="319">
        <v>1.9831161478924648E+16</v>
      </c>
      <c r="V180" s="319">
        <v>1.9624936947492048E+16</v>
      </c>
      <c r="W180" s="319">
        <v>1.9377217284538404E+16</v>
      </c>
      <c r="X180" s="319">
        <v>1.8965927402990528E+16</v>
      </c>
      <c r="Y180" s="319">
        <v>1.8744888017419536E+16</v>
      </c>
      <c r="Z180" s="319">
        <v>1.8470644284956888E+16</v>
      </c>
      <c r="AA180" s="319">
        <v>1.8236663813648236E+16</v>
      </c>
      <c r="AB180" s="319">
        <v>1.8062780502334568E+16</v>
      </c>
      <c r="AC180" s="319">
        <v>1.7903695386512764E+16</v>
      </c>
      <c r="AD180" s="319">
        <v>1.7676140740024838E+16</v>
      </c>
      <c r="AE180" s="319">
        <v>1.749819653947544E+16</v>
      </c>
      <c r="AF180" s="319">
        <v>1.7320871296902358E+16</v>
      </c>
      <c r="AG180" s="319">
        <v>1.7099655295886796E+16</v>
      </c>
    </row>
    <row r="181" spans="2:33" x14ac:dyDescent="0.35">
      <c r="B181" s="43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x14ac:dyDescent="0.35">
      <c r="B182" s="431"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x14ac:dyDescent="0.35">
      <c r="B183" s="43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x14ac:dyDescent="0.35">
      <c r="B184" s="43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x14ac:dyDescent="0.35">
      <c r="B185" s="43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x14ac:dyDescent="0.35">
      <c r="B186" s="43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x14ac:dyDescent="0.35">
      <c r="B187" s="432"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x14ac:dyDescent="0.35">
      <c r="B188" s="432"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x14ac:dyDescent="0.35">
      <c r="B189" s="432"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x14ac:dyDescent="0.35">
      <c r="B190" s="433"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x14ac:dyDescent="0.35">
      <c r="B191" s="434"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x14ac:dyDescent="0.35">
      <c r="B192" s="435"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x14ac:dyDescent="0.35">
      <c r="B193" s="436"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x14ac:dyDescent="0.35">
      <c r="B194" s="43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x14ac:dyDescent="0.35">
      <c r="B195" s="43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x14ac:dyDescent="0.35">
      <c r="B196" s="431"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x14ac:dyDescent="0.3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x14ac:dyDescent="0.3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x14ac:dyDescent="0.35">
      <c r="B199" s="430" t="s">
        <v>543</v>
      </c>
      <c r="C199" s="2">
        <v>25660203830150.469</v>
      </c>
      <c r="D199" s="2">
        <v>25812045827349.621</v>
      </c>
      <c r="E199" s="2">
        <v>25925514249306.367</v>
      </c>
      <c r="F199" s="2">
        <v>25810129486354.656</v>
      </c>
      <c r="G199" s="2">
        <v>25740807009504.066</v>
      </c>
      <c r="H199" s="2">
        <v>25385836571413.668</v>
      </c>
      <c r="I199" s="2">
        <v>25410835290688.043</v>
      </c>
      <c r="J199" s="2">
        <v>25277715674124.145</v>
      </c>
      <c r="K199" s="2">
        <v>25135386719763.258</v>
      </c>
      <c r="L199" s="2">
        <v>24789110633001.855</v>
      </c>
      <c r="M199" s="2">
        <v>24576871255256.113</v>
      </c>
      <c r="N199" s="2">
        <v>24436147406733.395</v>
      </c>
      <c r="O199" s="2">
        <v>24258423153750.387</v>
      </c>
      <c r="P199" s="2">
        <v>24006456541571.895</v>
      </c>
      <c r="Q199" s="2">
        <v>24145488902867.02</v>
      </c>
      <c r="R199" s="2">
        <v>24226630158895.551</v>
      </c>
      <c r="S199" s="2">
        <v>24333310741638.109</v>
      </c>
      <c r="T199" s="2">
        <v>24322924337981</v>
      </c>
      <c r="U199" s="2">
        <v>24330478259407.781</v>
      </c>
      <c r="V199" s="2">
        <v>24165309018080.07</v>
      </c>
      <c r="W199" s="2">
        <v>24200740072051.559</v>
      </c>
      <c r="X199" s="2">
        <v>24262456029272.516</v>
      </c>
      <c r="Y199" s="2">
        <v>24302548170143.859</v>
      </c>
      <c r="Z199" s="2">
        <v>24290934679544.891</v>
      </c>
      <c r="AA199" s="2">
        <v>24430079818249.273</v>
      </c>
      <c r="AB199" s="2">
        <v>24596107787363.613</v>
      </c>
      <c r="AC199" s="2">
        <v>24770716599482.27</v>
      </c>
      <c r="AD199" s="2">
        <v>24918804352186.707</v>
      </c>
      <c r="AE199" s="2">
        <v>25042953356908.914</v>
      </c>
      <c r="AF199" s="2">
        <v>25174115092245.824</v>
      </c>
      <c r="AG199" s="2">
        <v>25300893701931.059</v>
      </c>
    </row>
    <row r="200" spans="2:33" x14ac:dyDescent="0.35">
      <c r="B200" s="430" t="s">
        <v>544</v>
      </c>
      <c r="C200" s="2">
        <v>0</v>
      </c>
      <c r="D200" s="2">
        <v>0</v>
      </c>
      <c r="E200" s="2">
        <v>0</v>
      </c>
      <c r="F200" s="2">
        <v>0</v>
      </c>
      <c r="G200" s="2">
        <v>0</v>
      </c>
      <c r="H200" s="2">
        <v>0</v>
      </c>
      <c r="I200" s="2">
        <v>0</v>
      </c>
      <c r="J200" s="2">
        <v>0</v>
      </c>
      <c r="K200" s="2">
        <v>0</v>
      </c>
      <c r="L200" s="2">
        <v>0</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2">
        <v>0</v>
      </c>
      <c r="AE200" s="2">
        <v>0</v>
      </c>
      <c r="AF200" s="2">
        <v>0</v>
      </c>
      <c r="AG200" s="2">
        <v>0</v>
      </c>
    </row>
    <row r="201" spans="2:33" x14ac:dyDescent="0.35">
      <c r="B201" s="430" t="s">
        <v>545</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row>
    <row r="202" spans="2:33" x14ac:dyDescent="0.35">
      <c r="B202" s="431"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x14ac:dyDescent="0.35">
      <c r="B203" s="430" t="s">
        <v>547</v>
      </c>
      <c r="C203" s="2">
        <v>23602613793604.215</v>
      </c>
      <c r="D203" s="2">
        <v>23661889570355.617</v>
      </c>
      <c r="E203" s="2">
        <v>23387288739569.258</v>
      </c>
      <c r="F203" s="2">
        <v>22474793394349.309</v>
      </c>
      <c r="G203" s="2">
        <v>22017363014879.781</v>
      </c>
      <c r="H203" s="2">
        <v>21186136075700.438</v>
      </c>
      <c r="I203" s="2">
        <v>19981027666644.695</v>
      </c>
      <c r="J203" s="2">
        <v>19416264914039.875</v>
      </c>
      <c r="K203" s="2">
        <v>18339990278972.418</v>
      </c>
      <c r="L203" s="2">
        <v>17128962685993.838</v>
      </c>
      <c r="M203" s="2">
        <v>16319466040715.434</v>
      </c>
      <c r="N203" s="2">
        <v>15216493670092.775</v>
      </c>
      <c r="O203" s="2">
        <v>13853137142691.406</v>
      </c>
      <c r="P203" s="2">
        <v>12420506519008.244</v>
      </c>
      <c r="Q203" s="2">
        <v>10900565973210.533</v>
      </c>
      <c r="R203" s="2">
        <v>9714190192503.6191</v>
      </c>
      <c r="S203" s="2">
        <v>9356007494991.2695</v>
      </c>
      <c r="T203" s="2">
        <v>8447014973954.9697</v>
      </c>
      <c r="U203" s="2">
        <v>7731032913414.2422</v>
      </c>
      <c r="V203" s="2">
        <v>7258120726578.7666</v>
      </c>
      <c r="W203" s="2">
        <v>6810804719444.9141</v>
      </c>
      <c r="X203" s="2">
        <v>6666350644193.5459</v>
      </c>
      <c r="Y203" s="2">
        <v>6286947203659.0879</v>
      </c>
      <c r="Z203" s="2">
        <v>5770974730973.9678</v>
      </c>
      <c r="AA203" s="2">
        <v>5439960846704.6572</v>
      </c>
      <c r="AB203" s="2">
        <v>4978422906424.7031</v>
      </c>
      <c r="AC203" s="2">
        <v>4437887438958.3926</v>
      </c>
      <c r="AD203" s="2">
        <v>4100400970830.3521</v>
      </c>
      <c r="AE203" s="2">
        <v>3750236009224.5459</v>
      </c>
      <c r="AF203" s="2">
        <v>3346497111202.9233</v>
      </c>
      <c r="AG203" s="2">
        <v>3044689974773.8691</v>
      </c>
    </row>
    <row r="204" spans="2:33" x14ac:dyDescent="0.35">
      <c r="B204" s="430" t="s">
        <v>548</v>
      </c>
      <c r="C204" s="2">
        <v>2227215613063.0718</v>
      </c>
      <c r="D204" s="2">
        <v>2219922516359.3613</v>
      </c>
      <c r="E204" s="2">
        <v>2071283959712.3928</v>
      </c>
      <c r="F204" s="2">
        <v>2046765604456.8076</v>
      </c>
      <c r="G204" s="2">
        <v>2033095855608.1216</v>
      </c>
      <c r="H204" s="2">
        <v>2021039472367.7229</v>
      </c>
      <c r="I204" s="2">
        <v>1845740329347.6951</v>
      </c>
      <c r="J204" s="2">
        <v>1807927752171.291</v>
      </c>
      <c r="K204" s="2">
        <v>1748896071940.4961</v>
      </c>
      <c r="L204" s="2">
        <v>1729202766724.2715</v>
      </c>
      <c r="M204" s="2">
        <v>1682941163595.1755</v>
      </c>
      <c r="N204" s="2">
        <v>1496189688959.8325</v>
      </c>
      <c r="O204" s="2">
        <v>1323782993164.834</v>
      </c>
      <c r="P204" s="2">
        <v>1136504702451.4541</v>
      </c>
      <c r="Q204" s="2">
        <v>1088398330941.6355</v>
      </c>
      <c r="R204" s="2">
        <v>844351090799.04932</v>
      </c>
      <c r="S204" s="2">
        <v>820143825150.64258</v>
      </c>
      <c r="T204" s="2">
        <v>687495676477.38708</v>
      </c>
      <c r="U204" s="2">
        <v>644979670053.85339</v>
      </c>
      <c r="V204" s="2">
        <v>624222908075.4823</v>
      </c>
      <c r="W204" s="2">
        <v>603418368884.01392</v>
      </c>
      <c r="X204" s="2">
        <v>600114651579.8457</v>
      </c>
      <c r="Y204" s="2">
        <v>505822491689.52496</v>
      </c>
      <c r="Z204" s="2">
        <v>481307994996.16168</v>
      </c>
      <c r="AA204" s="2">
        <v>478540915227.58411</v>
      </c>
      <c r="AB204" s="2">
        <v>474684653445.08954</v>
      </c>
      <c r="AC204" s="2">
        <v>402468803958.29596</v>
      </c>
      <c r="AD204" s="2">
        <v>378169007454.87329</v>
      </c>
      <c r="AE204" s="2">
        <v>353726219532.76001</v>
      </c>
      <c r="AF204" s="2">
        <v>347818165938.63586</v>
      </c>
      <c r="AG204" s="2">
        <v>329762769927.93872</v>
      </c>
    </row>
    <row r="205" spans="2:33" x14ac:dyDescent="0.35">
      <c r="B205" s="430" t="s">
        <v>549</v>
      </c>
      <c r="C205" s="2">
        <v>1004943021870.8379</v>
      </c>
      <c r="D205" s="2">
        <v>926120553125.0708</v>
      </c>
      <c r="E205" s="2">
        <v>924175529533.03076</v>
      </c>
      <c r="F205" s="2">
        <v>906170971048.89246</v>
      </c>
      <c r="G205" s="2">
        <v>834927173144.43225</v>
      </c>
      <c r="H205" s="2">
        <v>794862596558.81458</v>
      </c>
      <c r="I205" s="2">
        <v>742707736719.87964</v>
      </c>
      <c r="J205" s="2">
        <v>636173909985.87915</v>
      </c>
      <c r="K205" s="2">
        <v>604371239600.02148</v>
      </c>
      <c r="L205" s="2">
        <v>572612059805.19592</v>
      </c>
      <c r="M205" s="2">
        <v>564331144956.0946</v>
      </c>
      <c r="N205" s="2">
        <v>547725707649.3924</v>
      </c>
      <c r="O205" s="2">
        <v>542897077461.78223</v>
      </c>
      <c r="P205" s="2">
        <v>525806936404.2724</v>
      </c>
      <c r="Q205" s="2">
        <v>511471632989.17133</v>
      </c>
      <c r="R205" s="2">
        <v>466001511189.11151</v>
      </c>
      <c r="S205" s="2">
        <v>452348161917.02661</v>
      </c>
      <c r="T205" s="2">
        <v>419145272439.27417</v>
      </c>
      <c r="U205" s="2">
        <v>414039429100.46631</v>
      </c>
      <c r="V205" s="2">
        <v>410232181793.03302</v>
      </c>
      <c r="W205" s="2">
        <v>407536441464.80396</v>
      </c>
      <c r="X205" s="2">
        <v>312723716508.60162</v>
      </c>
      <c r="Y205" s="2">
        <v>301749466316.54846</v>
      </c>
      <c r="Z205" s="2">
        <v>283535529118.53503</v>
      </c>
      <c r="AA205" s="2">
        <v>236066679938.88058</v>
      </c>
      <c r="AB205" s="2">
        <v>214047825055.33716</v>
      </c>
      <c r="AC205" s="2">
        <v>188899115799.41632</v>
      </c>
      <c r="AD205" s="2">
        <v>139970413271.58319</v>
      </c>
      <c r="AE205" s="2">
        <v>127221953315.99774</v>
      </c>
      <c r="AF205" s="2">
        <v>112709602468.86734</v>
      </c>
      <c r="AG205" s="2">
        <v>107448177736.59993</v>
      </c>
    </row>
    <row r="206" spans="2:33" x14ac:dyDescent="0.35">
      <c r="B206" s="430" t="s">
        <v>550</v>
      </c>
      <c r="C206" s="2">
        <v>14859183580923.412</v>
      </c>
      <c r="D206" s="2">
        <v>14608572614577.729</v>
      </c>
      <c r="E206" s="2">
        <v>14132927833605.332</v>
      </c>
      <c r="F206" s="2">
        <v>13740974930042.547</v>
      </c>
      <c r="G206" s="2">
        <v>13353607006572.275</v>
      </c>
      <c r="H206" s="2">
        <v>12993330380041.604</v>
      </c>
      <c r="I206" s="2">
        <v>12634703623965.135</v>
      </c>
      <c r="J206" s="2">
        <v>12280395986347.729</v>
      </c>
      <c r="K206" s="2">
        <v>11921653575187.861</v>
      </c>
      <c r="L206" s="2">
        <v>11508467787410.93</v>
      </c>
      <c r="M206" s="2">
        <v>11092680219867.037</v>
      </c>
      <c r="N206" s="2">
        <v>10504706623768.014</v>
      </c>
      <c r="O206" s="2">
        <v>10091134513964.482</v>
      </c>
      <c r="P206" s="2">
        <v>9322246536619.1836</v>
      </c>
      <c r="Q206" s="2">
        <v>7905575404428.9775</v>
      </c>
      <c r="R206" s="2">
        <v>7356499520668.2041</v>
      </c>
      <c r="S206" s="2">
        <v>6983289274376.0059</v>
      </c>
      <c r="T206" s="2">
        <v>5685272316883.6719</v>
      </c>
      <c r="U206" s="2">
        <v>5575978821403.3262</v>
      </c>
      <c r="V206" s="2">
        <v>5380752750957.8652</v>
      </c>
      <c r="W206" s="2">
        <v>4800374999045.9736</v>
      </c>
      <c r="X206" s="2">
        <v>4239358189872.0044</v>
      </c>
      <c r="Y206" s="2">
        <v>3856172739866.0156</v>
      </c>
      <c r="Z206" s="2">
        <v>3650704842593.4453</v>
      </c>
      <c r="AA206" s="2">
        <v>3426634939513.1143</v>
      </c>
      <c r="AB206" s="2">
        <v>2844595619292.0747</v>
      </c>
      <c r="AC206" s="2">
        <v>2833777330521.3325</v>
      </c>
      <c r="AD206" s="2">
        <v>2668011976077.4893</v>
      </c>
      <c r="AE206" s="2">
        <v>2457181559739.8057</v>
      </c>
      <c r="AF206" s="2">
        <v>2216648057447.9131</v>
      </c>
      <c r="AG206" s="2">
        <v>1976415346593.4258</v>
      </c>
    </row>
    <row r="207" spans="2:33" x14ac:dyDescent="0.35">
      <c r="B207" s="430" t="s">
        <v>551</v>
      </c>
      <c r="C207" s="2">
        <v>137477781298211.94</v>
      </c>
      <c r="D207" s="2">
        <v>136052749177783.33</v>
      </c>
      <c r="E207" s="2">
        <v>133544551007200.91</v>
      </c>
      <c r="F207" s="2">
        <v>129707243081563.3</v>
      </c>
      <c r="G207" s="2">
        <v>126920214947907.41</v>
      </c>
      <c r="H207" s="2">
        <v>124657223001210.36</v>
      </c>
      <c r="I207" s="2">
        <v>122131650275221.55</v>
      </c>
      <c r="J207" s="2">
        <v>119195108910535.52</v>
      </c>
      <c r="K207" s="2">
        <v>117334151669912.97</v>
      </c>
      <c r="L207" s="2">
        <v>115751744181292.56</v>
      </c>
      <c r="M207" s="2">
        <v>113265587968264.39</v>
      </c>
      <c r="N207" s="2">
        <v>109093616199785.86</v>
      </c>
      <c r="O207" s="2">
        <v>107050732215483.73</v>
      </c>
      <c r="P207" s="2">
        <v>104134039734791.97</v>
      </c>
      <c r="Q207" s="2">
        <v>101640352191036.67</v>
      </c>
      <c r="R207" s="2">
        <v>98989021363534.047</v>
      </c>
      <c r="S207" s="2">
        <v>97309558121560.422</v>
      </c>
      <c r="T207" s="2">
        <v>94963360580890.047</v>
      </c>
      <c r="U207" s="2">
        <v>91730085365379.219</v>
      </c>
      <c r="V207" s="2">
        <v>88519838663927.797</v>
      </c>
      <c r="W207" s="2">
        <v>86583759836279.547</v>
      </c>
      <c r="X207" s="2">
        <v>84091985887173.391</v>
      </c>
      <c r="Y207" s="2">
        <v>81104657650848.922</v>
      </c>
      <c r="Z207" s="2">
        <v>76861589763452.031</v>
      </c>
      <c r="AA207" s="2">
        <v>74272793790110.047</v>
      </c>
      <c r="AB207" s="2">
        <v>72398764911850.672</v>
      </c>
      <c r="AC207" s="2">
        <v>70007036432992.602</v>
      </c>
      <c r="AD207" s="2">
        <v>67255617210305.578</v>
      </c>
      <c r="AE207" s="2">
        <v>65474412521749.719</v>
      </c>
      <c r="AF207" s="2">
        <v>63448877974816.563</v>
      </c>
      <c r="AG207" s="2">
        <v>61133726663052.359</v>
      </c>
    </row>
    <row r="208" spans="2:33" x14ac:dyDescent="0.35">
      <c r="B208" s="430" t="s">
        <v>552</v>
      </c>
      <c r="C208" s="2">
        <v>134021618412471.91</v>
      </c>
      <c r="D208" s="2">
        <v>131793912632047.92</v>
      </c>
      <c r="E208" s="2">
        <v>127255055509354.16</v>
      </c>
      <c r="F208" s="2">
        <v>119829962609693.3</v>
      </c>
      <c r="G208" s="2">
        <v>117605637481068.03</v>
      </c>
      <c r="H208" s="2">
        <v>112091843556360.92</v>
      </c>
      <c r="I208" s="2">
        <v>105575264999623.78</v>
      </c>
      <c r="J208" s="2">
        <v>93076708589916.828</v>
      </c>
      <c r="K208" s="2">
        <v>89107202790438.844</v>
      </c>
      <c r="L208" s="2">
        <v>88928997017287.203</v>
      </c>
      <c r="M208" s="2">
        <v>76946834392944.219</v>
      </c>
      <c r="N208" s="2">
        <v>76117352410909.406</v>
      </c>
      <c r="O208" s="2">
        <v>67901433732874.547</v>
      </c>
      <c r="P208" s="2">
        <v>62048928908634.844</v>
      </c>
      <c r="Q208" s="2">
        <v>57401022605241.781</v>
      </c>
      <c r="R208" s="2">
        <v>51661079671105.125</v>
      </c>
      <c r="S208" s="2">
        <v>51378032778146.633</v>
      </c>
      <c r="T208" s="2">
        <v>47146269442863.07</v>
      </c>
      <c r="U208" s="2">
        <v>43764753526850.094</v>
      </c>
      <c r="V208" s="2">
        <v>40937652835994.016</v>
      </c>
      <c r="W208" s="2">
        <v>38499348805056.648</v>
      </c>
      <c r="X208" s="2">
        <v>35397043627999.195</v>
      </c>
      <c r="Y208" s="2">
        <v>32168934386284.496</v>
      </c>
      <c r="Z208" s="2">
        <v>27930229476209.938</v>
      </c>
      <c r="AA208" s="2">
        <v>26505806709179.582</v>
      </c>
      <c r="AB208" s="2">
        <v>23705298310731.77</v>
      </c>
      <c r="AC208" s="2">
        <v>20685085962620.52</v>
      </c>
      <c r="AD208" s="2">
        <v>15633397414958.176</v>
      </c>
      <c r="AE208" s="2">
        <v>13839659239019.055</v>
      </c>
      <c r="AF208" s="2">
        <v>13510942134640.76</v>
      </c>
      <c r="AG208" s="2">
        <v>10363339569286.229</v>
      </c>
    </row>
    <row r="209" spans="2:33" x14ac:dyDescent="0.35">
      <c r="B209" s="431"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x14ac:dyDescent="0.35">
      <c r="B210" s="430" t="s">
        <v>554</v>
      </c>
      <c r="C210" s="2">
        <v>1022802617.0120548</v>
      </c>
      <c r="D210" s="2">
        <v>1118479945.6950293</v>
      </c>
      <c r="E210" s="2">
        <v>1166301525.6001267</v>
      </c>
      <c r="F210" s="2">
        <v>1372431758.2080445</v>
      </c>
      <c r="G210" s="2">
        <v>1510437852.413923</v>
      </c>
      <c r="H210" s="2">
        <v>1657103820.1532536</v>
      </c>
      <c r="I210" s="2">
        <v>1813779733.296726</v>
      </c>
      <c r="J210" s="2">
        <v>1953611915.7239742</v>
      </c>
      <c r="K210" s="2">
        <v>2048050135.1831701</v>
      </c>
      <c r="L210" s="2">
        <v>1677365210.0455744</v>
      </c>
      <c r="M210" s="2">
        <v>1400239051.9869256</v>
      </c>
      <c r="N210" s="2">
        <v>1182041404.212558</v>
      </c>
      <c r="O210" s="2">
        <v>979070615.54523683</v>
      </c>
      <c r="P210" s="2">
        <v>824653524.85388124</v>
      </c>
      <c r="Q210" s="2">
        <v>807596577.93711317</v>
      </c>
      <c r="R210" s="2">
        <v>815795110.20486498</v>
      </c>
      <c r="S210" s="2">
        <v>814279031.61811137</v>
      </c>
      <c r="T210" s="2">
        <v>802411840.65648437</v>
      </c>
      <c r="U210" s="2">
        <v>781561387.2286644</v>
      </c>
      <c r="V210" s="2">
        <v>760762022.59156847</v>
      </c>
      <c r="W210" s="2">
        <v>687522406.97588694</v>
      </c>
      <c r="X210" s="2">
        <v>616909503.77826846</v>
      </c>
      <c r="Y210" s="2">
        <v>533307406.47871119</v>
      </c>
      <c r="Z210" s="2">
        <v>473614772.29173172</v>
      </c>
      <c r="AA210" s="2">
        <v>424462721.38010836</v>
      </c>
      <c r="AB210" s="2">
        <v>403964833.38270426</v>
      </c>
      <c r="AC210" s="2">
        <v>360953927.5287022</v>
      </c>
      <c r="AD210" s="2">
        <v>309682020.45889866</v>
      </c>
      <c r="AE210" s="2">
        <v>276804587.86525339</v>
      </c>
      <c r="AF210" s="2">
        <v>241457618.44659954</v>
      </c>
      <c r="AG210" s="2">
        <v>206516117.13914877</v>
      </c>
    </row>
    <row r="211" spans="2:33" x14ac:dyDescent="0.35">
      <c r="B211" s="430" t="s">
        <v>555</v>
      </c>
      <c r="C211" s="2">
        <v>17892581882262.629</v>
      </c>
      <c r="D211" s="2">
        <v>17815429596181.426</v>
      </c>
      <c r="E211" s="2">
        <v>17439410739992.58</v>
      </c>
      <c r="F211" s="2">
        <v>16270219229552.592</v>
      </c>
      <c r="G211" s="2">
        <v>15593475850450.768</v>
      </c>
      <c r="H211" s="2">
        <v>14495232341555.154</v>
      </c>
      <c r="I211" s="2">
        <v>14496088582366.16</v>
      </c>
      <c r="J211" s="2">
        <v>14048272190612.094</v>
      </c>
      <c r="K211" s="2">
        <v>13647277652579.457</v>
      </c>
      <c r="L211" s="2">
        <v>13518499164883.211</v>
      </c>
      <c r="M211" s="2">
        <v>13106392689866.066</v>
      </c>
      <c r="N211" s="2">
        <v>12752037804623.041</v>
      </c>
      <c r="O211" s="2">
        <v>12132661119709.15</v>
      </c>
      <c r="P211" s="2">
        <v>11679619236826.623</v>
      </c>
      <c r="Q211" s="2">
        <v>10916346579084.477</v>
      </c>
      <c r="R211" s="2">
        <v>10651881543649.361</v>
      </c>
      <c r="S211" s="2">
        <v>10569399012753.361</v>
      </c>
      <c r="T211" s="2">
        <v>9980880410679.5508</v>
      </c>
      <c r="U211" s="2">
        <v>9833082108960.5742</v>
      </c>
      <c r="V211" s="2">
        <v>9106398006459.7324</v>
      </c>
      <c r="W211" s="2">
        <v>8752936149896.4805</v>
      </c>
      <c r="X211" s="2">
        <v>7593655486545.3701</v>
      </c>
      <c r="Y211" s="2">
        <v>6981760190705.3984</v>
      </c>
      <c r="Z211" s="2">
        <v>5763323371378.6357</v>
      </c>
      <c r="AA211" s="2">
        <v>5160451469595.9834</v>
      </c>
      <c r="AB211" s="2">
        <v>4535208341916.042</v>
      </c>
      <c r="AC211" s="2">
        <v>4453872190690.2852</v>
      </c>
      <c r="AD211" s="2">
        <v>3667570654341.8096</v>
      </c>
      <c r="AE211" s="2">
        <v>3373330158406.251</v>
      </c>
      <c r="AF211" s="2">
        <v>3199605801457.959</v>
      </c>
      <c r="AG211" s="2">
        <v>2913145442552.6904</v>
      </c>
    </row>
    <row r="212" spans="2:33" x14ac:dyDescent="0.35">
      <c r="B212" s="430" t="s">
        <v>556</v>
      </c>
      <c r="C212" s="2">
        <v>14908222849997.393</v>
      </c>
      <c r="D212" s="2">
        <v>14900064037927.115</v>
      </c>
      <c r="E212" s="2">
        <v>14902505955300.834</v>
      </c>
      <c r="F212" s="2">
        <v>13676417344249.143</v>
      </c>
      <c r="G212" s="2">
        <v>13592757180984.004</v>
      </c>
      <c r="H212" s="2">
        <v>13571920684485.211</v>
      </c>
      <c r="I212" s="2">
        <v>13400032789339.902</v>
      </c>
      <c r="J212" s="2">
        <v>13335680971798.072</v>
      </c>
      <c r="K212" s="2">
        <v>13075829420157.973</v>
      </c>
      <c r="L212" s="2">
        <v>12991051254530.26</v>
      </c>
      <c r="M212" s="2">
        <v>12753528922705.658</v>
      </c>
      <c r="N212" s="2">
        <v>12664315114980.713</v>
      </c>
      <c r="O212" s="2">
        <v>12617495683344.76</v>
      </c>
      <c r="P212" s="2">
        <v>12471398302481.836</v>
      </c>
      <c r="Q212" s="2">
        <v>12348507500949.381</v>
      </c>
      <c r="R212" s="2">
        <v>12212532435232.119</v>
      </c>
      <c r="S212" s="2">
        <v>12073356363922.559</v>
      </c>
      <c r="T212" s="2">
        <v>12009202890563.715</v>
      </c>
      <c r="U212" s="2">
        <v>11717972568369.463</v>
      </c>
      <c r="V212" s="2">
        <v>11562030902175.268</v>
      </c>
      <c r="W212" s="2">
        <v>11429688691784.973</v>
      </c>
      <c r="X212" s="2">
        <v>11366946120996.926</v>
      </c>
      <c r="Y212" s="2">
        <v>11284746216755.309</v>
      </c>
      <c r="Z212" s="2">
        <v>11171935408468.021</v>
      </c>
      <c r="AA212" s="2">
        <v>11030630129133.854</v>
      </c>
      <c r="AB212" s="2">
        <v>10885886873722.598</v>
      </c>
      <c r="AC212" s="2">
        <v>10781662426911.834</v>
      </c>
      <c r="AD212" s="2">
        <v>10663789575797.125</v>
      </c>
      <c r="AE212" s="2">
        <v>10549806579851.49</v>
      </c>
      <c r="AF212" s="2">
        <v>10238141895054.67</v>
      </c>
      <c r="AG212" s="2">
        <v>9984427529907.0234</v>
      </c>
    </row>
    <row r="213" spans="2:33" x14ac:dyDescent="0.35">
      <c r="B213" s="430" t="s">
        <v>557</v>
      </c>
      <c r="C213" s="2">
        <v>4539337289416.9902</v>
      </c>
      <c r="D213" s="2">
        <v>4384656546579.5806</v>
      </c>
      <c r="E213" s="2">
        <v>4270215002351.4834</v>
      </c>
      <c r="F213" s="2">
        <v>4116539563677.2959</v>
      </c>
      <c r="G213" s="2">
        <v>3991274000028.6162</v>
      </c>
      <c r="H213" s="2">
        <v>3875837847858.9404</v>
      </c>
      <c r="I213" s="2">
        <v>3778020022311.5205</v>
      </c>
      <c r="J213" s="2">
        <v>3686412658034.9297</v>
      </c>
      <c r="K213" s="2">
        <v>3600215519863.188</v>
      </c>
      <c r="L213" s="2">
        <v>3400425421117.291</v>
      </c>
      <c r="M213" s="2">
        <v>3218300959110.4077</v>
      </c>
      <c r="N213" s="2">
        <v>3152280464534.3608</v>
      </c>
      <c r="O213" s="2">
        <v>3029892005560.4175</v>
      </c>
      <c r="P213" s="2">
        <v>2924013196018.167</v>
      </c>
      <c r="Q213" s="2">
        <v>2817514207681.9907</v>
      </c>
      <c r="R213" s="2">
        <v>2696457407934.8545</v>
      </c>
      <c r="S213" s="2">
        <v>2589705539245.4106</v>
      </c>
      <c r="T213" s="2">
        <v>2497750042106.6484</v>
      </c>
      <c r="U213" s="2">
        <v>2351249212085.2803</v>
      </c>
      <c r="V213" s="2">
        <v>2209071935018.7485</v>
      </c>
      <c r="W213" s="2">
        <v>2108265759879.179</v>
      </c>
      <c r="X213" s="2">
        <v>2017703215593.499</v>
      </c>
      <c r="Y213" s="2">
        <v>1933375460219.926</v>
      </c>
      <c r="Z213" s="2">
        <v>1873379366400.2542</v>
      </c>
      <c r="AA213" s="2">
        <v>1813946285882.7546</v>
      </c>
      <c r="AB213" s="2">
        <v>1688813840041.5786</v>
      </c>
      <c r="AC213" s="2">
        <v>1515926255787.0728</v>
      </c>
      <c r="AD213" s="2">
        <v>1058658986444.9144</v>
      </c>
      <c r="AE213" s="2">
        <v>988618430735.99768</v>
      </c>
      <c r="AF213" s="2">
        <v>940082382486.68274</v>
      </c>
      <c r="AG213" s="2">
        <v>746883732683.11255</v>
      </c>
    </row>
    <row r="214" spans="2:33" x14ac:dyDescent="0.35">
      <c r="B214" s="432"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x14ac:dyDescent="0.35">
      <c r="B215" s="432"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x14ac:dyDescent="0.35">
      <c r="B216" s="432"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x14ac:dyDescent="0.35">
      <c r="B217" s="433" t="s">
        <v>561</v>
      </c>
      <c r="C217" s="2">
        <v>7764840041835.1504</v>
      </c>
      <c r="D217" s="2">
        <v>7718280536332.6172</v>
      </c>
      <c r="E217" s="2">
        <v>7618902807228.4014</v>
      </c>
      <c r="F217" s="2">
        <v>7510188830065.1826</v>
      </c>
      <c r="G217" s="2">
        <v>7397441046893.4443</v>
      </c>
      <c r="H217" s="2">
        <v>7288694383449.3027</v>
      </c>
      <c r="I217" s="2">
        <v>7180989327740.5273</v>
      </c>
      <c r="J217" s="2">
        <v>7066156439947.1328</v>
      </c>
      <c r="K217" s="2">
        <v>6948825718416.3477</v>
      </c>
      <c r="L217" s="2">
        <v>6821837519640.7773</v>
      </c>
      <c r="M217" s="2">
        <v>6699622382836.1904</v>
      </c>
      <c r="N217" s="2">
        <v>6487442863173.2158</v>
      </c>
      <c r="O217" s="2">
        <v>6480678175296.5215</v>
      </c>
      <c r="P217" s="2">
        <v>5820550369304.4307</v>
      </c>
      <c r="Q217" s="2">
        <v>5566729523978.5527</v>
      </c>
      <c r="R217" s="2">
        <v>5508509079466.2871</v>
      </c>
      <c r="S217" s="2">
        <v>5247699901766.9395</v>
      </c>
      <c r="T217" s="2">
        <v>4578139597881.25</v>
      </c>
      <c r="U217" s="2">
        <v>4352129511537.3892</v>
      </c>
      <c r="V217" s="2">
        <v>3937769015673.9272</v>
      </c>
      <c r="W217" s="2">
        <v>3815232591336.4575</v>
      </c>
      <c r="X217" s="2">
        <v>3750007842859.9478</v>
      </c>
      <c r="Y217" s="2">
        <v>3626994742792.4063</v>
      </c>
      <c r="Z217" s="2">
        <v>3449212246204.2637</v>
      </c>
      <c r="AA217" s="2">
        <v>3026299343837.7041</v>
      </c>
      <c r="AB217" s="2">
        <v>2183536025645.4116</v>
      </c>
      <c r="AC217" s="2">
        <v>2146627583171.9658</v>
      </c>
      <c r="AD217" s="2">
        <v>2000545602153.8306</v>
      </c>
      <c r="AE217" s="2">
        <v>1892054333787.0095</v>
      </c>
      <c r="AF217" s="2">
        <v>1838388290173.3323</v>
      </c>
      <c r="AG217" s="2">
        <v>1792908784822.5117</v>
      </c>
    </row>
    <row r="218" spans="2:33" x14ac:dyDescent="0.35">
      <c r="B218" s="434" t="s">
        <v>562</v>
      </c>
      <c r="C218" s="2">
        <v>388094870154.36597</v>
      </c>
      <c r="D218" s="2">
        <v>389156295254.89142</v>
      </c>
      <c r="E218" s="2">
        <v>387155703250.86676</v>
      </c>
      <c r="F218" s="2">
        <v>384348100641.19971</v>
      </c>
      <c r="G218" s="2">
        <v>381326958291.64221</v>
      </c>
      <c r="H218" s="2">
        <v>378312630435.28534</v>
      </c>
      <c r="I218" s="2">
        <v>375194308973.67694</v>
      </c>
      <c r="J218" s="2">
        <v>372171159600.43372</v>
      </c>
      <c r="K218" s="2">
        <v>368582693864.75702</v>
      </c>
      <c r="L218" s="2">
        <v>364266346675.69806</v>
      </c>
      <c r="M218" s="2">
        <v>360244071642.14624</v>
      </c>
      <c r="N218" s="2">
        <v>362417983376.97632</v>
      </c>
      <c r="O218" s="2">
        <v>364958003328.31494</v>
      </c>
      <c r="P218" s="2">
        <v>365984357367.16901</v>
      </c>
      <c r="Q218" s="2">
        <v>361578266412.72632</v>
      </c>
      <c r="R218" s="2">
        <v>336318790459.62451</v>
      </c>
      <c r="S218" s="2">
        <v>320615738471.61169</v>
      </c>
      <c r="T218" s="2">
        <v>315108771581.32758</v>
      </c>
      <c r="U218" s="2">
        <v>315141055139.49719</v>
      </c>
      <c r="V218" s="2">
        <v>312399689504.27466</v>
      </c>
      <c r="W218" s="2">
        <v>308527660193.80402</v>
      </c>
      <c r="X218" s="2">
        <v>283330769672.34979</v>
      </c>
      <c r="Y218" s="2">
        <v>270274069966.6748</v>
      </c>
      <c r="Z218" s="2">
        <v>238006141816.01935</v>
      </c>
      <c r="AA218" s="2">
        <v>200278979875.54092</v>
      </c>
      <c r="AB218" s="2">
        <v>170065618980.53922</v>
      </c>
      <c r="AC218" s="2">
        <v>166155707742.51587</v>
      </c>
      <c r="AD218" s="2">
        <v>157755536071.30615</v>
      </c>
      <c r="AE218" s="2">
        <v>147424397447.59543</v>
      </c>
      <c r="AF218" s="2">
        <v>140464016123.37436</v>
      </c>
      <c r="AG218" s="2">
        <v>134553515708.26979</v>
      </c>
    </row>
    <row r="219" spans="2:33" x14ac:dyDescent="0.35">
      <c r="B219" s="435"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x14ac:dyDescent="0.35">
      <c r="B220" s="436" t="s">
        <v>564</v>
      </c>
      <c r="C220" s="2">
        <v>14895017254032.369</v>
      </c>
      <c r="D220" s="2">
        <v>14972046962650.182</v>
      </c>
      <c r="E220" s="2">
        <v>15082710700537.805</v>
      </c>
      <c r="F220" s="2">
        <v>14767736519012.645</v>
      </c>
      <c r="G220" s="2">
        <v>14457170235493.785</v>
      </c>
      <c r="H220" s="2">
        <v>14265691646160.871</v>
      </c>
      <c r="I220" s="2">
        <v>13754164689368.43</v>
      </c>
      <c r="J220" s="2">
        <v>13090623376044.326</v>
      </c>
      <c r="K220" s="2">
        <v>12653557150830.629</v>
      </c>
      <c r="L220" s="2">
        <v>12152211563816.877</v>
      </c>
      <c r="M220" s="2">
        <v>11182599966733.924</v>
      </c>
      <c r="N220" s="2">
        <v>9343510164493.0371</v>
      </c>
      <c r="O220" s="2">
        <v>8871154839273.5879</v>
      </c>
      <c r="P220" s="2">
        <v>8556724353853.6963</v>
      </c>
      <c r="Q220" s="2">
        <v>7586722548749.8516</v>
      </c>
      <c r="R220" s="2">
        <v>6685539775692.4668</v>
      </c>
      <c r="S220" s="2">
        <v>6708151149930.3975</v>
      </c>
      <c r="T220" s="2">
        <v>6650510478976.4053</v>
      </c>
      <c r="U220" s="2">
        <v>6598641795486.8125</v>
      </c>
      <c r="V220" s="2">
        <v>6547616094015.7441</v>
      </c>
      <c r="W220" s="2">
        <v>6501819548336.5625</v>
      </c>
      <c r="X220" s="2">
        <v>6507339577490.2148</v>
      </c>
      <c r="Y220" s="2">
        <v>6509632228489.1982</v>
      </c>
      <c r="Z220" s="2">
        <v>6169683142220.7422</v>
      </c>
      <c r="AA220" s="2">
        <v>5895673887586.7451</v>
      </c>
      <c r="AB220" s="2">
        <v>5701785243867.5391</v>
      </c>
      <c r="AC220" s="2">
        <v>5329234480007.6865</v>
      </c>
      <c r="AD220" s="2">
        <v>4984613126256.792</v>
      </c>
      <c r="AE220" s="2">
        <v>4720861918388.7334</v>
      </c>
      <c r="AF220" s="2">
        <v>4496809830325.3789</v>
      </c>
      <c r="AG220" s="2">
        <v>4145276592913.7441</v>
      </c>
    </row>
    <row r="221" spans="2:33" x14ac:dyDescent="0.35">
      <c r="B221" s="430" t="s">
        <v>565</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row>
    <row r="222" spans="2:33" x14ac:dyDescent="0.35">
      <c r="B222" s="43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x14ac:dyDescent="0.35">
      <c r="B223" s="431"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x14ac:dyDescent="0.3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x14ac:dyDescent="0.3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x14ac:dyDescent="0.35">
      <c r="B226" s="430" t="s">
        <v>543</v>
      </c>
      <c r="C226" s="2">
        <v>27233821391484.211</v>
      </c>
      <c r="D226" s="2">
        <v>27493993426079.352</v>
      </c>
      <c r="E226" s="2">
        <v>27833173380051.688</v>
      </c>
      <c r="F226" s="2">
        <v>28158191250712.652</v>
      </c>
      <c r="G226" s="2">
        <v>28740571380987.211</v>
      </c>
      <c r="H226" s="2">
        <v>29132088638890.129</v>
      </c>
      <c r="I226" s="2">
        <v>29391172381073.578</v>
      </c>
      <c r="J226" s="2">
        <v>29907416323454.359</v>
      </c>
      <c r="K226" s="2">
        <v>30390389694753.707</v>
      </c>
      <c r="L226" s="2">
        <v>30868910870102.809</v>
      </c>
      <c r="M226" s="2">
        <v>31176956241601.484</v>
      </c>
      <c r="N226" s="2">
        <v>32273201465141.355</v>
      </c>
      <c r="O226" s="2">
        <v>32639521387777.652</v>
      </c>
      <c r="P226" s="2">
        <v>33441956242890.938</v>
      </c>
      <c r="Q226" s="2">
        <v>34315791053518.438</v>
      </c>
      <c r="R226" s="2">
        <v>35228640581882.156</v>
      </c>
      <c r="S226" s="2">
        <v>35604591150600.406</v>
      </c>
      <c r="T226" s="2">
        <v>36141977085909.719</v>
      </c>
      <c r="U226" s="2">
        <v>36733106232883.109</v>
      </c>
      <c r="V226" s="2">
        <v>37325209851483.406</v>
      </c>
      <c r="W226" s="2">
        <v>37889216072450.211</v>
      </c>
      <c r="X226" s="2">
        <v>38693085414063.781</v>
      </c>
      <c r="Y226" s="2">
        <v>39206717753908.867</v>
      </c>
      <c r="Z226" s="2">
        <v>39880787729173.68</v>
      </c>
      <c r="AA226" s="2">
        <v>40437818520866.594</v>
      </c>
      <c r="AB226" s="2">
        <v>41072538232585.922</v>
      </c>
      <c r="AC226" s="2">
        <v>41596647942734.211</v>
      </c>
      <c r="AD226" s="2">
        <v>42195925538017.195</v>
      </c>
      <c r="AE226" s="2">
        <v>42780199734429.898</v>
      </c>
      <c r="AF226" s="2">
        <v>43387078378128.656</v>
      </c>
      <c r="AG226" s="2">
        <v>44006208316952.477</v>
      </c>
    </row>
    <row r="227" spans="2:33" x14ac:dyDescent="0.35">
      <c r="B227" s="430" t="s">
        <v>544</v>
      </c>
      <c r="C227" s="2">
        <v>5596720535.5792542</v>
      </c>
      <c r="D227" s="2">
        <v>5492537723.3528347</v>
      </c>
      <c r="E227" s="2">
        <v>5367093748.4019613</v>
      </c>
      <c r="F227" s="2">
        <v>5242642875.2576246</v>
      </c>
      <c r="G227" s="2">
        <v>5154668221.8635216</v>
      </c>
      <c r="H227" s="2">
        <v>5093604674.7129326</v>
      </c>
      <c r="I227" s="2">
        <v>5079832791.0754004</v>
      </c>
      <c r="J227" s="2">
        <v>5067237924.2822285</v>
      </c>
      <c r="K227" s="2">
        <v>5060421020.2407398</v>
      </c>
      <c r="L227" s="2">
        <v>4995357531.7483912</v>
      </c>
      <c r="M227" s="2">
        <v>4959826526.8617668</v>
      </c>
      <c r="N227" s="2">
        <v>4886502195.199935</v>
      </c>
      <c r="O227" s="2">
        <v>4738464044.3890066</v>
      </c>
      <c r="P227" s="2">
        <v>4620229433.2561407</v>
      </c>
      <c r="Q227" s="2">
        <v>4534448999.2992067</v>
      </c>
      <c r="R227" s="2">
        <v>4465468546.3554363</v>
      </c>
      <c r="S227" s="2">
        <v>4437502724.8406687</v>
      </c>
      <c r="T227" s="2">
        <v>4371222308.1578417</v>
      </c>
      <c r="U227" s="2">
        <v>4320864848.4301834</v>
      </c>
      <c r="V227" s="2">
        <v>4274707026.5052505</v>
      </c>
      <c r="W227" s="2">
        <v>4225625480.7396517</v>
      </c>
      <c r="X227" s="2">
        <v>4203125749.9042125</v>
      </c>
      <c r="Y227" s="2">
        <v>4151588794.0443544</v>
      </c>
      <c r="Z227" s="2">
        <v>4094249874.2254539</v>
      </c>
      <c r="AA227" s="2">
        <v>4042378419.5354395</v>
      </c>
      <c r="AB227" s="2">
        <v>3995958985.6890244</v>
      </c>
      <c r="AC227" s="2">
        <v>3945629995.8849893</v>
      </c>
      <c r="AD227" s="2">
        <v>3880512983.3012614</v>
      </c>
      <c r="AE227" s="2">
        <v>3855393125.9528818</v>
      </c>
      <c r="AF227" s="2">
        <v>3768808619.1482425</v>
      </c>
      <c r="AG227" s="2">
        <v>3712560509.1049786</v>
      </c>
    </row>
    <row r="228" spans="2:33" x14ac:dyDescent="0.35">
      <c r="B228" s="430" t="s">
        <v>545</v>
      </c>
      <c r="C228" s="2">
        <v>466276779620.44672</v>
      </c>
      <c r="D228" s="2">
        <v>457597049076.83307</v>
      </c>
      <c r="E228" s="2">
        <v>447145997913.7384</v>
      </c>
      <c r="F228" s="2">
        <v>436777684544.90082</v>
      </c>
      <c r="G228" s="2">
        <v>429448296234.00482</v>
      </c>
      <c r="H228" s="2">
        <v>424360939462.02118</v>
      </c>
      <c r="I228" s="2">
        <v>423213569406.4693</v>
      </c>
      <c r="J228" s="2">
        <v>422164259566.76312</v>
      </c>
      <c r="K228" s="2">
        <v>421596326248.80664</v>
      </c>
      <c r="L228" s="2">
        <v>416175724363.78784</v>
      </c>
      <c r="M228" s="2">
        <v>413215547519.17096</v>
      </c>
      <c r="N228" s="2">
        <v>407106714137.59467</v>
      </c>
      <c r="O228" s="2">
        <v>394773285698.15924</v>
      </c>
      <c r="P228" s="2">
        <v>384922864658.15234</v>
      </c>
      <c r="Q228" s="2">
        <v>377776282254.11523</v>
      </c>
      <c r="R228" s="2">
        <v>372029348268.23724</v>
      </c>
      <c r="S228" s="2">
        <v>369699445763.28827</v>
      </c>
      <c r="T228" s="2">
        <v>364177458548.40021</v>
      </c>
      <c r="U228" s="2">
        <v>359982052684.83966</v>
      </c>
      <c r="V228" s="2">
        <v>356136529145.71869</v>
      </c>
      <c r="W228" s="2">
        <v>352047422864.12225</v>
      </c>
      <c r="X228" s="2">
        <v>350172914038.89478</v>
      </c>
      <c r="Y228" s="2">
        <v>345879241403.82031</v>
      </c>
      <c r="Z228" s="2">
        <v>341102192646.40814</v>
      </c>
      <c r="AA228" s="2">
        <v>336780652077.54633</v>
      </c>
      <c r="AB228" s="2">
        <v>332913332995.21686</v>
      </c>
      <c r="AC228" s="2">
        <v>328720299032.16815</v>
      </c>
      <c r="AD228" s="2">
        <v>323295237921.28632</v>
      </c>
      <c r="AE228" s="2">
        <v>321202439805.94952</v>
      </c>
      <c r="AF228" s="2">
        <v>313988868082.78796</v>
      </c>
      <c r="AG228" s="2">
        <v>309302697414.80847</v>
      </c>
    </row>
    <row r="229" spans="2:33" x14ac:dyDescent="0.35">
      <c r="B229" s="431"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x14ac:dyDescent="0.35">
      <c r="B230" s="430" t="s">
        <v>547</v>
      </c>
      <c r="C230" s="2">
        <v>14714730493641.801</v>
      </c>
      <c r="D230" s="2">
        <v>14843612326819.281</v>
      </c>
      <c r="E230" s="2">
        <v>14947187181426.748</v>
      </c>
      <c r="F230" s="2">
        <v>14876267222134.816</v>
      </c>
      <c r="G230" s="2">
        <v>14895276651056.717</v>
      </c>
      <c r="H230" s="2">
        <v>14912218628063.346</v>
      </c>
      <c r="I230" s="2">
        <v>14738652279192.174</v>
      </c>
      <c r="J230" s="2">
        <v>14724931683767.922</v>
      </c>
      <c r="K230" s="2">
        <v>14614258074431.781</v>
      </c>
      <c r="L230" s="2">
        <v>14335385046073.824</v>
      </c>
      <c r="M230" s="2">
        <v>14313022622811.186</v>
      </c>
      <c r="N230" s="2">
        <v>14135414951819.58</v>
      </c>
      <c r="O230" s="2">
        <v>13997150997779.969</v>
      </c>
      <c r="P230" s="2">
        <v>13783747235643.814</v>
      </c>
      <c r="Q230" s="2">
        <v>13544088919582.707</v>
      </c>
      <c r="R230" s="2">
        <v>13343071313851.811</v>
      </c>
      <c r="S230" s="2">
        <v>13412175250253.449</v>
      </c>
      <c r="T230" s="2">
        <v>13355190864905.264</v>
      </c>
      <c r="U230" s="2">
        <v>13289757861604.039</v>
      </c>
      <c r="V230" s="2">
        <v>13242725210377.682</v>
      </c>
      <c r="W230" s="2">
        <v>13179425224115.369</v>
      </c>
      <c r="X230" s="2">
        <v>13251212783074.797</v>
      </c>
      <c r="Y230" s="2">
        <v>13256352954321.898</v>
      </c>
      <c r="Z230" s="2">
        <v>13208935187091.566</v>
      </c>
      <c r="AA230" s="2">
        <v>13202130346954.18</v>
      </c>
      <c r="AB230" s="2">
        <v>13176791618308.059</v>
      </c>
      <c r="AC230" s="2">
        <v>13080182329218.83</v>
      </c>
      <c r="AD230" s="2">
        <v>13079541168722.553</v>
      </c>
      <c r="AE230" s="2">
        <v>13048915035197.543</v>
      </c>
      <c r="AF230" s="2">
        <v>12993192320550.102</v>
      </c>
      <c r="AG230" s="2">
        <v>12989692235305.119</v>
      </c>
    </row>
    <row r="231" spans="2:33" x14ac:dyDescent="0.35">
      <c r="B231" s="430" t="s">
        <v>548</v>
      </c>
      <c r="C231" s="2">
        <v>1609872429887.9355</v>
      </c>
      <c r="D231" s="2">
        <v>1590330586361.7224</v>
      </c>
      <c r="E231" s="2">
        <v>1564337042782.5562</v>
      </c>
      <c r="F231" s="2">
        <v>1565084033557.6038</v>
      </c>
      <c r="G231" s="2">
        <v>1559857503004.3623</v>
      </c>
      <c r="H231" s="2">
        <v>1559482103840.749</v>
      </c>
      <c r="I231" s="2">
        <v>1552575705549.5132</v>
      </c>
      <c r="J231" s="2">
        <v>1551678931062.873</v>
      </c>
      <c r="K231" s="2">
        <v>1527860575443.0652</v>
      </c>
      <c r="L231" s="2">
        <v>1517676011653.3123</v>
      </c>
      <c r="M231" s="2">
        <v>1510737901812.3281</v>
      </c>
      <c r="N231" s="2">
        <v>1494869330330.248</v>
      </c>
      <c r="O231" s="2">
        <v>1484990497968.5881</v>
      </c>
      <c r="P231" s="2">
        <v>1461747101141.592</v>
      </c>
      <c r="Q231" s="2">
        <v>1439361191763.4866</v>
      </c>
      <c r="R231" s="2">
        <v>1337622519609.5376</v>
      </c>
      <c r="S231" s="2">
        <v>1331760361128.7637</v>
      </c>
      <c r="T231" s="2">
        <v>1303850620413.4104</v>
      </c>
      <c r="U231" s="2">
        <v>1286097093464.9207</v>
      </c>
      <c r="V231" s="2">
        <v>1268914705363.7686</v>
      </c>
      <c r="W231" s="2">
        <v>1249204713426.6316</v>
      </c>
      <c r="X231" s="2">
        <v>1241326375396.3083</v>
      </c>
      <c r="Y231" s="2">
        <v>1226832520020.9795</v>
      </c>
      <c r="Z231" s="2">
        <v>1224686004834.0139</v>
      </c>
      <c r="AA231" s="2">
        <v>1226830596985.5142</v>
      </c>
      <c r="AB231" s="2">
        <v>1230475188217.9417</v>
      </c>
      <c r="AC231" s="2">
        <v>1227456852864.4692</v>
      </c>
      <c r="AD231" s="2">
        <v>1223323809368.6833</v>
      </c>
      <c r="AE231" s="2">
        <v>1206108651019.7788</v>
      </c>
      <c r="AF231" s="2">
        <v>1205841085539.3596</v>
      </c>
      <c r="AG231" s="2">
        <v>1201597128984.7676</v>
      </c>
    </row>
    <row r="232" spans="2:33" x14ac:dyDescent="0.35">
      <c r="B232" s="430" t="s">
        <v>549</v>
      </c>
      <c r="C232" s="2">
        <v>773810249395.60645</v>
      </c>
      <c r="D232" s="2">
        <v>743816626431.13733</v>
      </c>
      <c r="E232" s="2">
        <v>745797759588.10779</v>
      </c>
      <c r="F232" s="2">
        <v>748222607892.8833</v>
      </c>
      <c r="G232" s="2">
        <v>742159214615.10681</v>
      </c>
      <c r="H232" s="2">
        <v>741472719855.7865</v>
      </c>
      <c r="I232" s="2">
        <v>740612766415.09692</v>
      </c>
      <c r="J232" s="2">
        <v>712036160527.59717</v>
      </c>
      <c r="K232" s="2">
        <v>710690291311.33875</v>
      </c>
      <c r="L232" s="2">
        <v>703465769176.15381</v>
      </c>
      <c r="M232" s="2">
        <v>703650471117.15527</v>
      </c>
      <c r="N232" s="2">
        <v>700328544486.28406</v>
      </c>
      <c r="O232" s="2">
        <v>702019634310.41663</v>
      </c>
      <c r="P232" s="2">
        <v>699691165134.46545</v>
      </c>
      <c r="Q232" s="2">
        <v>699372128103.87354</v>
      </c>
      <c r="R232" s="2">
        <v>690251823358.18542</v>
      </c>
      <c r="S232" s="2">
        <v>693592555913.53772</v>
      </c>
      <c r="T232" s="2">
        <v>694352566298.00635</v>
      </c>
      <c r="U232" s="2">
        <v>698432409856.77014</v>
      </c>
      <c r="V232" s="2">
        <v>702222051803.86304</v>
      </c>
      <c r="W232" s="2">
        <v>705971507113.46008</v>
      </c>
      <c r="X232" s="2">
        <v>687563734580.2821</v>
      </c>
      <c r="Y232" s="2">
        <v>689759972333.62488</v>
      </c>
      <c r="Z232" s="2">
        <v>691835829974.65381</v>
      </c>
      <c r="AA232" s="2">
        <v>690763739541.44336</v>
      </c>
      <c r="AB232" s="2">
        <v>692112980407.02747</v>
      </c>
      <c r="AC232" s="2">
        <v>692890838715.39197</v>
      </c>
      <c r="AD232" s="2">
        <v>699476451695.24976</v>
      </c>
      <c r="AE232" s="2">
        <v>702314304846.86328</v>
      </c>
      <c r="AF232" s="2">
        <v>705565144859.29089</v>
      </c>
      <c r="AG232" s="2">
        <v>708898857818.14331</v>
      </c>
    </row>
    <row r="233" spans="2:33" x14ac:dyDescent="0.35">
      <c r="B233" s="430" t="s">
        <v>550</v>
      </c>
      <c r="C233" s="2">
        <v>5577749839375.8926</v>
      </c>
      <c r="D233" s="2">
        <v>5516186816737.1455</v>
      </c>
      <c r="E233" s="2">
        <v>5381457978376.9404</v>
      </c>
      <c r="F233" s="2">
        <v>5264232411952.3291</v>
      </c>
      <c r="G233" s="2">
        <v>5150114281171.0635</v>
      </c>
      <c r="H233" s="2">
        <v>5050210407087.9639</v>
      </c>
      <c r="I233" s="2">
        <v>4961242995156.167</v>
      </c>
      <c r="J233" s="2">
        <v>4874481491221.0371</v>
      </c>
      <c r="K233" s="2">
        <v>4796491593299.1709</v>
      </c>
      <c r="L233" s="2">
        <v>4693238452837.6641</v>
      </c>
      <c r="M233" s="2">
        <v>4591594644462.4482</v>
      </c>
      <c r="N233" s="2">
        <v>4528106515665.5205</v>
      </c>
      <c r="O233" s="2">
        <v>4470271493139.0186</v>
      </c>
      <c r="P233" s="2">
        <v>4212760290565.897</v>
      </c>
      <c r="Q233" s="2">
        <v>3895572431351.7417</v>
      </c>
      <c r="R233" s="2">
        <v>3610869662604.2153</v>
      </c>
      <c r="S233" s="2">
        <v>3497278263288.9761</v>
      </c>
      <c r="T233" s="2">
        <v>3073995546654.4331</v>
      </c>
      <c r="U233" s="2">
        <v>3066046042535.8003</v>
      </c>
      <c r="V233" s="2">
        <v>3036629938626.583</v>
      </c>
      <c r="W233" s="2">
        <v>2796227969749.3433</v>
      </c>
      <c r="X233" s="2">
        <v>2747223481662.9639</v>
      </c>
      <c r="Y233" s="2">
        <v>2546818717121.3608</v>
      </c>
      <c r="Z233" s="2">
        <v>2529612705057.0576</v>
      </c>
      <c r="AA233" s="2">
        <v>2458396185889.9824</v>
      </c>
      <c r="AB233" s="2">
        <v>2378461335523.9917</v>
      </c>
      <c r="AC233" s="2">
        <v>2375948908506.3989</v>
      </c>
      <c r="AD233" s="2">
        <v>2341703414783.584</v>
      </c>
      <c r="AE233" s="2">
        <v>2273862360755.0806</v>
      </c>
      <c r="AF233" s="2">
        <v>2164715148963.4607</v>
      </c>
      <c r="AG233" s="2">
        <v>2024556301305.9299</v>
      </c>
    </row>
    <row r="234" spans="2:33" x14ac:dyDescent="0.35">
      <c r="B234" s="430" t="s">
        <v>551</v>
      </c>
      <c r="C234" s="2">
        <v>12732353337396.943</v>
      </c>
      <c r="D234" s="2">
        <v>12524723479794</v>
      </c>
      <c r="E234" s="2">
        <v>12424544987412.609</v>
      </c>
      <c r="F234" s="2">
        <v>12114371074871.828</v>
      </c>
      <c r="G234" s="2">
        <v>11784370956990.721</v>
      </c>
      <c r="H234" s="2">
        <v>11513320909130.064</v>
      </c>
      <c r="I234" s="2">
        <v>11249111788775.41</v>
      </c>
      <c r="J234" s="2">
        <v>10925845837746.248</v>
      </c>
      <c r="K234" s="2">
        <v>10721466752266.285</v>
      </c>
      <c r="L234" s="2">
        <v>10670767283238.9</v>
      </c>
      <c r="M234" s="2">
        <v>10456911357526.529</v>
      </c>
      <c r="N234" s="2">
        <v>9797611371715.0996</v>
      </c>
      <c r="O234" s="2">
        <v>9725959614996.3203</v>
      </c>
      <c r="P234" s="2">
        <v>9561687609846.4941</v>
      </c>
      <c r="Q234" s="2">
        <v>9309155370453.2754</v>
      </c>
      <c r="R234" s="2">
        <v>9014686339086.3594</v>
      </c>
      <c r="S234" s="2">
        <v>8756754619405.8496</v>
      </c>
      <c r="T234" s="2">
        <v>8537859434226.7188</v>
      </c>
      <c r="U234" s="2">
        <v>8101933018371.0742</v>
      </c>
      <c r="V234" s="2">
        <v>7718923559673.4775</v>
      </c>
      <c r="W234" s="2">
        <v>7570724316625.3418</v>
      </c>
      <c r="X234" s="2">
        <v>7243645077518.6689</v>
      </c>
      <c r="Y234" s="2">
        <v>6902768193390.0645</v>
      </c>
      <c r="Z234" s="2">
        <v>6518851559505.9678</v>
      </c>
      <c r="AA234" s="2">
        <v>6210647439645.5273</v>
      </c>
      <c r="AB234" s="2">
        <v>6052722042885.4365</v>
      </c>
      <c r="AC234" s="2">
        <v>5884733843344.5684</v>
      </c>
      <c r="AD234" s="2">
        <v>5698120046717.5791</v>
      </c>
      <c r="AE234" s="2">
        <v>5509325810439.5195</v>
      </c>
      <c r="AF234" s="2">
        <v>5420803288422.9072</v>
      </c>
      <c r="AG234" s="2">
        <v>5238244847978.3145</v>
      </c>
    </row>
    <row r="235" spans="2:33" x14ac:dyDescent="0.35">
      <c r="B235" s="430" t="s">
        <v>552</v>
      </c>
      <c r="C235" s="2">
        <v>588646816510876.63</v>
      </c>
      <c r="D235" s="2">
        <v>593987212529087.13</v>
      </c>
      <c r="E235" s="2">
        <v>600971830094379</v>
      </c>
      <c r="F235" s="2">
        <v>607944277298444.5</v>
      </c>
      <c r="G235" s="2">
        <v>613850473777444</v>
      </c>
      <c r="H235" s="2">
        <v>618773793538849.88</v>
      </c>
      <c r="I235" s="2">
        <v>624768238584150.38</v>
      </c>
      <c r="J235" s="2">
        <v>633103536583371.38</v>
      </c>
      <c r="K235" s="2">
        <v>639475796329863.63</v>
      </c>
      <c r="L235" s="2">
        <v>645396710396375.13</v>
      </c>
      <c r="M235" s="2">
        <v>652164685067632.63</v>
      </c>
      <c r="N235" s="2">
        <v>657218896240122.88</v>
      </c>
      <c r="O235" s="2">
        <v>662169927092305.75</v>
      </c>
      <c r="P235" s="2">
        <v>669605086488033</v>
      </c>
      <c r="Q235" s="2">
        <v>673871307078671.25</v>
      </c>
      <c r="R235" s="2">
        <v>674649434585466.63</v>
      </c>
      <c r="S235" s="2">
        <v>680714096610361.63</v>
      </c>
      <c r="T235" s="2">
        <v>685391483297658.25</v>
      </c>
      <c r="U235" s="2">
        <v>690928975759297.75</v>
      </c>
      <c r="V235" s="2">
        <v>696258508605665.25</v>
      </c>
      <c r="W235" s="2">
        <v>701690254654023.88</v>
      </c>
      <c r="X235" s="2">
        <v>704054011266985.75</v>
      </c>
      <c r="Y235" s="2">
        <v>709172915268362.63</v>
      </c>
      <c r="Z235" s="2">
        <v>706708503091643.25</v>
      </c>
      <c r="AA235" s="2">
        <v>710339062799166.25</v>
      </c>
      <c r="AB235" s="2">
        <v>714138250040777.38</v>
      </c>
      <c r="AC235" s="2">
        <v>718006585569863.25</v>
      </c>
      <c r="AD235" s="2">
        <v>719201547207947.38</v>
      </c>
      <c r="AE235" s="2">
        <v>723410436406473</v>
      </c>
      <c r="AF235" s="2">
        <v>728814403168011.75</v>
      </c>
      <c r="AG235" s="2">
        <v>730161186892830.13</v>
      </c>
    </row>
    <row r="236" spans="2:33" x14ac:dyDescent="0.35">
      <c r="B236" s="431"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x14ac:dyDescent="0.35">
      <c r="B237" s="430" t="s">
        <v>554</v>
      </c>
      <c r="C237" s="2">
        <v>1809662597700.2244</v>
      </c>
      <c r="D237" s="2">
        <v>1835840637512.9761</v>
      </c>
      <c r="E237" s="2">
        <v>1825153991951.4285</v>
      </c>
      <c r="F237" s="2">
        <v>1847360974621.9104</v>
      </c>
      <c r="G237" s="2">
        <v>1876486434629.3596</v>
      </c>
      <c r="H237" s="2">
        <v>1892164504452.5881</v>
      </c>
      <c r="I237" s="2">
        <v>1911186547621.4983</v>
      </c>
      <c r="J237" s="2">
        <v>1921960538425.3604</v>
      </c>
      <c r="K237" s="2">
        <v>1954544110103.364</v>
      </c>
      <c r="L237" s="2">
        <v>1905239879382.1841</v>
      </c>
      <c r="M237" s="2">
        <v>1838680959113.1194</v>
      </c>
      <c r="N237" s="2">
        <v>1793028617189.0115</v>
      </c>
      <c r="O237" s="2">
        <v>1780236334686.6741</v>
      </c>
      <c r="P237" s="2">
        <v>1775606503002.3516</v>
      </c>
      <c r="Q237" s="2">
        <v>1746186837674.9111</v>
      </c>
      <c r="R237" s="2">
        <v>1737341796839.1016</v>
      </c>
      <c r="S237" s="2">
        <v>1732097988535.5803</v>
      </c>
      <c r="T237" s="2">
        <v>1718234119783.979</v>
      </c>
      <c r="U237" s="2">
        <v>1696995265154.7878</v>
      </c>
      <c r="V237" s="2">
        <v>1645032203290.9277</v>
      </c>
      <c r="W237" s="2">
        <v>1662404780156.4146</v>
      </c>
      <c r="X237" s="2">
        <v>1668750894413.8672</v>
      </c>
      <c r="Y237" s="2">
        <v>1652804219201.7556</v>
      </c>
      <c r="Z237" s="2">
        <v>1640934378140.0144</v>
      </c>
      <c r="AA237" s="2">
        <v>1657446409733.2522</v>
      </c>
      <c r="AB237" s="2">
        <v>1692769985956.8398</v>
      </c>
      <c r="AC237" s="2">
        <v>1687388944218.5737</v>
      </c>
      <c r="AD237" s="2">
        <v>1667135329656.5063</v>
      </c>
      <c r="AE237" s="2">
        <v>1668539050386.7502</v>
      </c>
      <c r="AF237" s="2">
        <v>1636244493731.8772</v>
      </c>
      <c r="AG237" s="2">
        <v>1596255209281.6711</v>
      </c>
    </row>
    <row r="238" spans="2:33" x14ac:dyDescent="0.35">
      <c r="B238" s="430" t="s">
        <v>555</v>
      </c>
      <c r="C238" s="2">
        <v>7740751463362.9307</v>
      </c>
      <c r="D238" s="2">
        <v>7700203484266.1523</v>
      </c>
      <c r="E238" s="2">
        <v>7655540295572.4063</v>
      </c>
      <c r="F238" s="2">
        <v>7155427671111.4512</v>
      </c>
      <c r="G238" s="2">
        <v>7015162784511.8125</v>
      </c>
      <c r="H238" s="2">
        <v>6611579136141.3174</v>
      </c>
      <c r="I238" s="2">
        <v>6675099299262.3018</v>
      </c>
      <c r="J238" s="2">
        <v>6621457198922.6523</v>
      </c>
      <c r="K238" s="2">
        <v>6698515564997.0459</v>
      </c>
      <c r="L238" s="2">
        <v>6721387090378.9824</v>
      </c>
      <c r="M238" s="2">
        <v>6716835267543.2646</v>
      </c>
      <c r="N238" s="2">
        <v>6764520909340.6836</v>
      </c>
      <c r="O238" s="2">
        <v>6650823839929.7705</v>
      </c>
      <c r="P238" s="2">
        <v>6549763361046.4717</v>
      </c>
      <c r="Q238" s="2">
        <v>6384812268654.5498</v>
      </c>
      <c r="R238" s="2">
        <v>6312207710225.7676</v>
      </c>
      <c r="S238" s="2">
        <v>6319740712595.5225</v>
      </c>
      <c r="T238" s="2">
        <v>6298693375476.3799</v>
      </c>
      <c r="U238" s="2">
        <v>6256180136400.7529</v>
      </c>
      <c r="V238" s="2">
        <v>6195752038896.8936</v>
      </c>
      <c r="W238" s="2">
        <v>6141615062898.9736</v>
      </c>
      <c r="X238" s="2">
        <v>6013311176827.5664</v>
      </c>
      <c r="Y238" s="2">
        <v>5915073354560.6104</v>
      </c>
      <c r="Z238" s="2">
        <v>5397696921962.6787</v>
      </c>
      <c r="AA238" s="2">
        <v>5222723216934.665</v>
      </c>
      <c r="AB238" s="2">
        <v>4746502924730.0762</v>
      </c>
      <c r="AC238" s="2">
        <v>4710704055269.0781</v>
      </c>
      <c r="AD238" s="2">
        <v>4547666404841.8779</v>
      </c>
      <c r="AE238" s="2">
        <v>4186605058882.8887</v>
      </c>
      <c r="AF238" s="2">
        <v>4122710368516.1274</v>
      </c>
      <c r="AG238" s="2">
        <v>3939184963186.9063</v>
      </c>
    </row>
    <row r="239" spans="2:33" x14ac:dyDescent="0.35">
      <c r="B239" s="430" t="s">
        <v>556</v>
      </c>
      <c r="C239" s="2">
        <v>11722425510119.482</v>
      </c>
      <c r="D239" s="2">
        <v>11643497069827.09</v>
      </c>
      <c r="E239" s="2">
        <v>11528879956972.672</v>
      </c>
      <c r="F239" s="2">
        <v>10581149440294.861</v>
      </c>
      <c r="G239" s="2">
        <v>10342698491168.781</v>
      </c>
      <c r="H239" s="2">
        <v>10114889593356.744</v>
      </c>
      <c r="I239" s="2">
        <v>9948559835665.5898</v>
      </c>
      <c r="J239" s="2">
        <v>9954349446400.1074</v>
      </c>
      <c r="K239" s="2">
        <v>9983496545947.2441</v>
      </c>
      <c r="L239" s="2">
        <v>10058553417218.266</v>
      </c>
      <c r="M239" s="2">
        <v>10007355889540.834</v>
      </c>
      <c r="N239" s="2">
        <v>10014888699336.693</v>
      </c>
      <c r="O239" s="2">
        <v>10010197904665.463</v>
      </c>
      <c r="P239" s="2">
        <v>9943372447862.8828</v>
      </c>
      <c r="Q239" s="2">
        <v>9894467177300.6074</v>
      </c>
      <c r="R239" s="2">
        <v>9819995605022.3496</v>
      </c>
      <c r="S239" s="2">
        <v>9831582752474.3125</v>
      </c>
      <c r="T239" s="2">
        <v>9789549858421.5645</v>
      </c>
      <c r="U239" s="2">
        <v>9682938470192.5723</v>
      </c>
      <c r="V239" s="2">
        <v>9666686552779.3516</v>
      </c>
      <c r="W239" s="2">
        <v>9577172026727.2813</v>
      </c>
      <c r="X239" s="2">
        <v>9577441580632.9395</v>
      </c>
      <c r="Y239" s="2">
        <v>9550038122700.3672</v>
      </c>
      <c r="Z239" s="2">
        <v>9507392836192.9609</v>
      </c>
      <c r="AA239" s="2">
        <v>9486575870894.959</v>
      </c>
      <c r="AB239" s="2">
        <v>9472813860043.4277</v>
      </c>
      <c r="AC239" s="2">
        <v>9494260342762.0586</v>
      </c>
      <c r="AD239" s="2">
        <v>9336373204271.3867</v>
      </c>
      <c r="AE239" s="2">
        <v>9184406784259.1543</v>
      </c>
      <c r="AF239" s="2">
        <v>8933733450812.1465</v>
      </c>
      <c r="AG239" s="2">
        <v>8845015704573.4883</v>
      </c>
    </row>
    <row r="240" spans="2:33" x14ac:dyDescent="0.35">
      <c r="B240" s="430" t="s">
        <v>557</v>
      </c>
      <c r="C240" s="2">
        <v>3362943945953.5649</v>
      </c>
      <c r="D240" s="2">
        <v>3363178572280.811</v>
      </c>
      <c r="E240" s="2">
        <v>3350982186379.2476</v>
      </c>
      <c r="F240" s="2">
        <v>3332312025332.9595</v>
      </c>
      <c r="G240" s="2">
        <v>3307980536576.5513</v>
      </c>
      <c r="H240" s="2">
        <v>3317499154131.9351</v>
      </c>
      <c r="I240" s="2">
        <v>3285785745457.6909</v>
      </c>
      <c r="J240" s="2">
        <v>3290336871710.332</v>
      </c>
      <c r="K240" s="2">
        <v>3298599342793.2407</v>
      </c>
      <c r="L240" s="2">
        <v>3277069262996.105</v>
      </c>
      <c r="M240" s="2">
        <v>3267714661743.5801</v>
      </c>
      <c r="N240" s="2">
        <v>3279770660505.5459</v>
      </c>
      <c r="O240" s="2">
        <v>3249502762724.7739</v>
      </c>
      <c r="P240" s="2">
        <v>3214933332594.9204</v>
      </c>
      <c r="Q240" s="2">
        <v>3208193404459.21</v>
      </c>
      <c r="R240" s="2">
        <v>3194944466948.1372</v>
      </c>
      <c r="S240" s="2">
        <v>3188778977278.4277</v>
      </c>
      <c r="T240" s="2">
        <v>3194138391706.6523</v>
      </c>
      <c r="U240" s="2">
        <v>3164718610478.8726</v>
      </c>
      <c r="V240" s="2">
        <v>3144111556892.9775</v>
      </c>
      <c r="W240" s="2">
        <v>3128416165074.7378</v>
      </c>
      <c r="X240" s="2">
        <v>3118684458406.5708</v>
      </c>
      <c r="Y240" s="2">
        <v>3119206008368.9678</v>
      </c>
      <c r="Z240" s="2">
        <v>3124138073263.6528</v>
      </c>
      <c r="AA240" s="2">
        <v>3057291720618.3242</v>
      </c>
      <c r="AB240" s="2">
        <v>3007583842985.333</v>
      </c>
      <c r="AC240" s="2">
        <v>3013026866365.085</v>
      </c>
      <c r="AD240" s="2">
        <v>2948090146922.8862</v>
      </c>
      <c r="AE240" s="2">
        <v>2947648482553.8896</v>
      </c>
      <c r="AF240" s="2">
        <v>2928139039330.8286</v>
      </c>
      <c r="AG240" s="2">
        <v>2895576955131.9185</v>
      </c>
    </row>
    <row r="241" spans="2:33" x14ac:dyDescent="0.35">
      <c r="B241" s="432"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x14ac:dyDescent="0.35">
      <c r="B242" s="432"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x14ac:dyDescent="0.35">
      <c r="B243" s="432"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x14ac:dyDescent="0.35">
      <c r="B244" s="433" t="s">
        <v>561</v>
      </c>
      <c r="C244" s="2">
        <v>9728544517245.5566</v>
      </c>
      <c r="D244" s="2">
        <v>9724046334549.5273</v>
      </c>
      <c r="E244" s="2">
        <v>9725408096661.3633</v>
      </c>
      <c r="F244" s="2">
        <v>9709158254568.2246</v>
      </c>
      <c r="G244" s="2">
        <v>9685219529579.3633</v>
      </c>
      <c r="H244" s="2">
        <v>9679720891784.8926</v>
      </c>
      <c r="I244" s="2">
        <v>9664275482701.3867</v>
      </c>
      <c r="J244" s="2">
        <v>9648967809027.6309</v>
      </c>
      <c r="K244" s="2">
        <v>9626757984296.7051</v>
      </c>
      <c r="L244" s="2">
        <v>9595980490373.1953</v>
      </c>
      <c r="M244" s="2">
        <v>9574227976601.3203</v>
      </c>
      <c r="N244" s="2">
        <v>9488903331806.9766</v>
      </c>
      <c r="O244" s="2">
        <v>9513814589161.0684</v>
      </c>
      <c r="P244" s="2">
        <v>9215008552506.1797</v>
      </c>
      <c r="Q244" s="2">
        <v>9179406909526.832</v>
      </c>
      <c r="R244" s="2">
        <v>9152595774402.5625</v>
      </c>
      <c r="S244" s="2">
        <v>9075127928567.6582</v>
      </c>
      <c r="T244" s="2">
        <v>8907844345952.1113</v>
      </c>
      <c r="U244" s="2">
        <v>8843902503621.8691</v>
      </c>
      <c r="V244" s="2">
        <v>8715242288181.0029</v>
      </c>
      <c r="W244" s="2">
        <v>8533000855379.7471</v>
      </c>
      <c r="X244" s="2">
        <v>8510163201364.3428</v>
      </c>
      <c r="Y244" s="2">
        <v>8349381969908.9609</v>
      </c>
      <c r="Z244" s="2">
        <v>8321908844549.9854</v>
      </c>
      <c r="AA244" s="2">
        <v>8223852658200.3535</v>
      </c>
      <c r="AB244" s="2">
        <v>7987754474938.2256</v>
      </c>
      <c r="AC244" s="2">
        <v>8022716829278.1953</v>
      </c>
      <c r="AD244" s="2">
        <v>8030023679449.3701</v>
      </c>
      <c r="AE244" s="2">
        <v>8044198765908.1338</v>
      </c>
      <c r="AF244" s="2">
        <v>8048030924575.5732</v>
      </c>
      <c r="AG244" s="2">
        <v>8048733351508.4795</v>
      </c>
    </row>
    <row r="245" spans="2:33" x14ac:dyDescent="0.35">
      <c r="B245" s="434" t="s">
        <v>562</v>
      </c>
      <c r="C245" s="2">
        <v>2446497885983.4312</v>
      </c>
      <c r="D245" s="2">
        <v>2452352621826.4839</v>
      </c>
      <c r="E245" s="2">
        <v>2469149161690.6362</v>
      </c>
      <c r="F245" s="2">
        <v>2478578265291.5317</v>
      </c>
      <c r="G245" s="2">
        <v>2488888021291.8867</v>
      </c>
      <c r="H245" s="2">
        <v>2502904033123.2217</v>
      </c>
      <c r="I245" s="2">
        <v>2511685280057.8882</v>
      </c>
      <c r="J245" s="2">
        <v>2523717006199.8677</v>
      </c>
      <c r="K245" s="2">
        <v>2533453861581.7104</v>
      </c>
      <c r="L245" s="2">
        <v>2540486260836.6133</v>
      </c>
      <c r="M245" s="2">
        <v>2551555681230.5151</v>
      </c>
      <c r="N245" s="2">
        <v>2557578276296.8389</v>
      </c>
      <c r="O245" s="2">
        <v>2580343122739.4492</v>
      </c>
      <c r="P245" s="2">
        <v>2570152857491.1875</v>
      </c>
      <c r="Q245" s="2">
        <v>2582454245159.5698</v>
      </c>
      <c r="R245" s="2">
        <v>2586896022513.1709</v>
      </c>
      <c r="S245" s="2">
        <v>2579449794934.5615</v>
      </c>
      <c r="T245" s="2">
        <v>2567846325292.6953</v>
      </c>
      <c r="U245" s="2">
        <v>2585256165378.5298</v>
      </c>
      <c r="V245" s="2">
        <v>2606217602563.5122</v>
      </c>
      <c r="W245" s="2">
        <v>2576588989694.4761</v>
      </c>
      <c r="X245" s="2">
        <v>2560891263319.0537</v>
      </c>
      <c r="Y245" s="2">
        <v>2565613857719.9673</v>
      </c>
      <c r="Z245" s="2">
        <v>2561237769363.9756</v>
      </c>
      <c r="AA245" s="2">
        <v>2539823007486.0498</v>
      </c>
      <c r="AB245" s="2">
        <v>2493198374783.875</v>
      </c>
      <c r="AC245" s="2">
        <v>2505281385840.9932</v>
      </c>
      <c r="AD245" s="2">
        <v>2495156824020.2622</v>
      </c>
      <c r="AE245" s="2">
        <v>2508583061972.7158</v>
      </c>
      <c r="AF245" s="2">
        <v>2521037351773.7197</v>
      </c>
      <c r="AG245" s="2">
        <v>2535290955266.6328</v>
      </c>
    </row>
    <row r="246" spans="2:33" x14ac:dyDescent="0.35">
      <c r="B246" s="435"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x14ac:dyDescent="0.35">
      <c r="B247" s="436" t="s">
        <v>564</v>
      </c>
      <c r="C247" s="2">
        <v>29224007330904.664</v>
      </c>
      <c r="D247" s="2">
        <v>29375163991361.086</v>
      </c>
      <c r="E247" s="2">
        <v>29626580754724.891</v>
      </c>
      <c r="F247" s="2">
        <v>29100346979313.105</v>
      </c>
      <c r="G247" s="2">
        <v>28460336878407.262</v>
      </c>
      <c r="H247" s="2">
        <v>28472056879306.605</v>
      </c>
      <c r="I247" s="2">
        <v>28222545934047.527</v>
      </c>
      <c r="J247" s="2">
        <v>28145647499911.754</v>
      </c>
      <c r="K247" s="2">
        <v>27625186939094.668</v>
      </c>
      <c r="L247" s="2">
        <v>27483440433707.164</v>
      </c>
      <c r="M247" s="2">
        <v>27265573813933.254</v>
      </c>
      <c r="N247" s="2">
        <v>27323735200288.16</v>
      </c>
      <c r="O247" s="2">
        <v>27016974762439.348</v>
      </c>
      <c r="P247" s="2">
        <v>26810836549397.145</v>
      </c>
      <c r="Q247" s="2">
        <v>26765920813041.508</v>
      </c>
      <c r="R247" s="2">
        <v>26499011779576.004</v>
      </c>
      <c r="S247" s="2">
        <v>26725505477551.461</v>
      </c>
      <c r="T247" s="2">
        <v>26929340337878.539</v>
      </c>
      <c r="U247" s="2">
        <v>27146373835768.551</v>
      </c>
      <c r="V247" s="2">
        <v>27346428269205.887</v>
      </c>
      <c r="W247" s="2">
        <v>27547401518838.203</v>
      </c>
      <c r="X247" s="2">
        <v>27795907470694.301</v>
      </c>
      <c r="Y247" s="2">
        <v>28026534034700.004</v>
      </c>
      <c r="Z247" s="2">
        <v>27948451435576.895</v>
      </c>
      <c r="AA247" s="2">
        <v>27858283417132.961</v>
      </c>
      <c r="AB247" s="2">
        <v>28023698465644.832</v>
      </c>
      <c r="AC247" s="2">
        <v>28107863323281.781</v>
      </c>
      <c r="AD247" s="2">
        <v>28212324378116.68</v>
      </c>
      <c r="AE247" s="2">
        <v>28141277406792.152</v>
      </c>
      <c r="AF247" s="2">
        <v>28214414157806.297</v>
      </c>
      <c r="AG247" s="2">
        <v>28312738452712.891</v>
      </c>
    </row>
    <row r="248" spans="2:33" x14ac:dyDescent="0.35">
      <c r="B248" s="430" t="s">
        <v>565</v>
      </c>
      <c r="C248" s="2">
        <v>0</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row>
    <row r="249" spans="2:33" x14ac:dyDescent="0.35">
      <c r="B249" s="43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x14ac:dyDescent="0.35">
      <c r="B250" s="431"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x14ac:dyDescent="0.3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x14ac:dyDescent="0.3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x14ac:dyDescent="0.35">
      <c r="B253" s="43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x14ac:dyDescent="0.35">
      <c r="B254" s="430"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x14ac:dyDescent="0.35">
      <c r="B255" s="430"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x14ac:dyDescent="0.35">
      <c r="B256" s="431"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x14ac:dyDescent="0.35">
      <c r="B257" s="43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x14ac:dyDescent="0.35">
      <c r="B258" s="43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x14ac:dyDescent="0.35">
      <c r="B259" s="43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x14ac:dyDescent="0.35">
      <c r="B260" s="43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x14ac:dyDescent="0.35">
      <c r="B261" s="43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x14ac:dyDescent="0.35">
      <c r="B262" s="43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x14ac:dyDescent="0.35">
      <c r="B263" s="431"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x14ac:dyDescent="0.35">
      <c r="B264" s="43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x14ac:dyDescent="0.35">
      <c r="B265" s="43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x14ac:dyDescent="0.35">
      <c r="B266" s="430" t="s">
        <v>556</v>
      </c>
      <c r="C266" s="2">
        <v>0</v>
      </c>
      <c r="D266" s="2">
        <v>0</v>
      </c>
      <c r="E266" s="2">
        <v>0</v>
      </c>
      <c r="F266" s="2">
        <v>405642.60140574066</v>
      </c>
      <c r="G266" s="2">
        <v>1449077.7384281952</v>
      </c>
      <c r="H266" s="2">
        <v>3572646.0809050258</v>
      </c>
      <c r="I266" s="2">
        <v>7364065.21441676</v>
      </c>
      <c r="J266" s="2">
        <v>13941724.710581861</v>
      </c>
      <c r="K266" s="2">
        <v>25393326.405879509</v>
      </c>
      <c r="L266" s="2">
        <v>48834244.563130595</v>
      </c>
      <c r="M266" s="2">
        <v>86015054.950107574</v>
      </c>
      <c r="N266" s="2">
        <v>262097355.90208089</v>
      </c>
      <c r="O266" s="2">
        <v>809677362.34800041</v>
      </c>
      <c r="P266" s="2">
        <v>1481899970.5825851</v>
      </c>
      <c r="Q266" s="2">
        <v>3139955537.5380459</v>
      </c>
      <c r="R266" s="2">
        <v>6053463274.9062366</v>
      </c>
      <c r="S266" s="2">
        <v>11512759303.306805</v>
      </c>
      <c r="T266" s="2">
        <v>26025383478.854824</v>
      </c>
      <c r="U266" s="2">
        <v>46621422633.545158</v>
      </c>
      <c r="V266" s="2">
        <v>81229727591.87677</v>
      </c>
      <c r="W266" s="2">
        <v>144284245844.99442</v>
      </c>
      <c r="X266" s="2">
        <v>235492813993.59085</v>
      </c>
      <c r="Y266" s="2">
        <v>386063352714.65155</v>
      </c>
      <c r="Z266" s="2">
        <v>582473634854.26184</v>
      </c>
      <c r="AA266" s="2">
        <v>887939255019.64355</v>
      </c>
      <c r="AB266" s="2">
        <v>1246976385690.2429</v>
      </c>
      <c r="AC266" s="2">
        <v>1799688879793.74</v>
      </c>
      <c r="AD266" s="2">
        <v>2659712037233.6631</v>
      </c>
      <c r="AE266" s="2">
        <v>3611471712001.7251</v>
      </c>
      <c r="AF266" s="2">
        <v>6586264020922.0166</v>
      </c>
      <c r="AG266" s="2">
        <v>8152217809092.6865</v>
      </c>
    </row>
    <row r="267" spans="2:33" x14ac:dyDescent="0.35">
      <c r="B267" s="43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x14ac:dyDescent="0.35">
      <c r="B268" s="432"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x14ac:dyDescent="0.35">
      <c r="B269" s="432"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x14ac:dyDescent="0.35">
      <c r="B270" s="432"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x14ac:dyDescent="0.35">
      <c r="B271" s="433"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x14ac:dyDescent="0.35">
      <c r="B272" s="434"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x14ac:dyDescent="0.35">
      <c r="B273" s="435"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x14ac:dyDescent="0.35">
      <c r="B274" s="436"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x14ac:dyDescent="0.35">
      <c r="B275" s="43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x14ac:dyDescent="0.35">
      <c r="B276" s="43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x14ac:dyDescent="0.35">
      <c r="B277" s="431"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AF173"/>
  <sheetViews>
    <sheetView zoomScale="85" zoomScaleNormal="85" workbookViewId="0"/>
  </sheetViews>
  <sheetFormatPr defaultColWidth="8.81640625" defaultRowHeight="14.5" x14ac:dyDescent="0.35"/>
  <cols>
    <col min="1" max="1" width="39.81640625" customWidth="1"/>
    <col min="2" max="32" width="12"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s="345" customFormat="1"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s="345" customFormat="1"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s="345" customFormat="1"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s="345" customFormat="1"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s="345" customFormat="1"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s="345" customFormat="1"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s="345" customFormat="1"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s="345" customFormat="1" x14ac:dyDescent="0.35">
      <c r="A10" s="348"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s="345" customFormat="1" x14ac:dyDescent="0.35">
      <c r="A11" s="348"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s="345" customFormat="1"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s="345" customFormat="1"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s="345" customFormat="1"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s="345" customFormat="1" x14ac:dyDescent="0.35">
      <c r="A15" s="348"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s="345" customFormat="1"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s="345" customFormat="1"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s="345" customFormat="1"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s="345" customFormat="1"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s="345" customFormat="1"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s="345" customFormat="1"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s="345" customFormat="1"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s="345" customFormat="1" x14ac:dyDescent="0.35">
      <c r="A23" s="348"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s="345" customFormat="1"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s="345" customFormat="1"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s="345" customFormat="1"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row r="27" spans="1:32" s="345" customFormat="1" x14ac:dyDescent="0.3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35">
      <c r="A28" s="301"/>
    </row>
    <row r="29" spans="1:32" x14ac:dyDescent="0.35">
      <c r="A29" s="301"/>
    </row>
    <row r="30" spans="1:32" x14ac:dyDescent="0.35">
      <c r="A30" s="301"/>
    </row>
    <row r="31" spans="1:32" x14ac:dyDescent="0.35">
      <c r="A31" s="301"/>
    </row>
    <row r="32" spans="1:32" x14ac:dyDescent="0.35">
      <c r="A32" s="301"/>
    </row>
    <row r="48" spans="1:1" x14ac:dyDescent="0.35">
      <c r="A48" s="1"/>
    </row>
    <row r="50" spans="1:32" x14ac:dyDescent="0.35">
      <c r="A50" s="1"/>
    </row>
    <row r="52" spans="1:32" x14ac:dyDescent="0.35">
      <c r="A52" s="1"/>
    </row>
    <row r="55" spans="1:32" x14ac:dyDescent="0.35">
      <c r="A55" s="1"/>
    </row>
    <row r="56" spans="1:32" x14ac:dyDescent="0.3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3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3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3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3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3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3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3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3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3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3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3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3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35">
      <c r="A69" s="1"/>
    </row>
    <row r="70" spans="1:32" x14ac:dyDescent="0.3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3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3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3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3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3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3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3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3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3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3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3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3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3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3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35">
      <c r="A85" s="8"/>
    </row>
    <row r="86" spans="1:32" x14ac:dyDescent="0.3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3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3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3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3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3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3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3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3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3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3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3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3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35">
      <c r="A99" s="8"/>
    </row>
    <row r="100" spans="1:32" x14ac:dyDescent="0.35">
      <c r="A100" s="8"/>
    </row>
    <row r="101" spans="1:32" x14ac:dyDescent="0.3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3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3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3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3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3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3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3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3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3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3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3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3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3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3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3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35">
      <c r="A117" s="8"/>
    </row>
    <row r="118" spans="1:32" x14ac:dyDescent="0.3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3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3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3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3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3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3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3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3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3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3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3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35">
      <c r="A130" s="1"/>
    </row>
    <row r="131" spans="1:32" x14ac:dyDescent="0.3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3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3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3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35">
      <c r="A135" s="1"/>
    </row>
    <row r="136" spans="1:32" x14ac:dyDescent="0.3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3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3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3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3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3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3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3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3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3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3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35">
      <c r="A147" s="1"/>
    </row>
    <row r="148" spans="1:32" x14ac:dyDescent="0.3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3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3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3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3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3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3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3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3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3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3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3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3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3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3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3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3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3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3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3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3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3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3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35">
      <c r="B172" s="16"/>
      <c r="C172" s="16"/>
      <c r="D172" s="16"/>
      <c r="E172" s="16"/>
      <c r="F172" s="16"/>
      <c r="G172" s="16"/>
      <c r="H172" s="16"/>
      <c r="I172" s="16"/>
    </row>
    <row r="173" spans="1:32" x14ac:dyDescent="0.35">
      <c r="B173" s="16"/>
      <c r="C173" s="16"/>
      <c r="D173" s="16"/>
      <c r="E173" s="16"/>
      <c r="F173" s="16"/>
      <c r="G173" s="16"/>
      <c r="H173" s="16"/>
      <c r="I173" s="16"/>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A1:AF26"/>
  <sheetViews>
    <sheetView topLeftCell="A10"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8" t="s">
        <v>551</v>
      </c>
      <c r="B10" s="456">
        <f>1-SUM(tigw!W3,tipf!W3,tibr!W3,ticl!W3)*BTU_Conversion/'BIFUbC Calculations'!C45</f>
        <v>4.2396999375066136E-3</v>
      </c>
      <c r="C10" s="456">
        <f>1-SUM(tigw!X3,tipf!X3,tibr!X3,ticl!X3)*BTU_Conversion/'BIFUbC Calculations'!D45</f>
        <v>4.5772688680651985E-3</v>
      </c>
      <c r="D10" s="456">
        <f>1-SUM(tigw!Y3,tipf!Y3,tibr!Y3,ticl!Y3)*BTU_Conversion/'BIFUbC Calculations'!E45</f>
        <v>4.6930407285153963E-3</v>
      </c>
      <c r="E10" s="456">
        <f>1-SUM(tigw!Z3,tipf!Z3,tibr!Z3,ticl!Z3)*BTU_Conversion/'BIFUbC Calculations'!F45</f>
        <v>5.1272931518104858E-3</v>
      </c>
      <c r="F10" s="456">
        <f>1-SUM(tigw!AA3,tipf!AA3,tibr!AA3,ticl!AA3)*BTU_Conversion/'BIFUbC Calculations'!G45</f>
        <v>5.4440690339344622E-3</v>
      </c>
      <c r="G10" s="456">
        <f>1-SUM(tigw!AB3,tipf!AB3,tibr!AB3,ticl!AB3)*BTU_Conversion/'BIFUbC Calculations'!H45</f>
        <v>5.933306332061461E-3</v>
      </c>
      <c r="H10" s="456">
        <f>1-SUM(tigw!AC3,tipf!AC3,tibr!AC3,ticl!AC3)*BTU_Conversion/'BIFUbC Calculations'!I45</f>
        <v>6.28129448196868E-3</v>
      </c>
      <c r="I10" s="456">
        <f>1-SUM(tigw!AD3,tipf!AD3,tibr!AD3,ticl!AD3)*BTU_Conversion/'BIFUbC Calculations'!J45</f>
        <v>6.5996726796800909E-3</v>
      </c>
      <c r="J10" s="456">
        <f>1-SUM(tigw!AE3,tipf!AE3,tibr!AE3,ticl!AE3)*BTU_Conversion/'BIFUbC Calculations'!K45</f>
        <v>6.8192576336711941E-3</v>
      </c>
      <c r="K10" s="456">
        <f>1-SUM(tigw!AF3,tipf!AF3,tibr!AF3,ticl!AF3)*BTU_Conversion/'BIFUbC Calculations'!L45</f>
        <v>6.7888585117972244E-3</v>
      </c>
      <c r="L10" s="456">
        <f>1-SUM(tigw!AG3,tipf!AG3,tibr!AG3,ticl!AG3)*BTU_Conversion/'BIFUbC Calculations'!M45</f>
        <v>6.9852085496778793E-3</v>
      </c>
      <c r="M10" s="456">
        <f>1-SUM(tigw!AH3,tipf!AH3,tibr!AH3,ticl!AH3)*BTU_Conversion/'BIFUbC Calculations'!N45</f>
        <v>7.1200671411506544E-3</v>
      </c>
      <c r="N10" s="456">
        <f>1-SUM(tigw!AI3,tipf!AI3,tibr!AI3,ticl!AI3)*BTU_Conversion/'BIFUbC Calculations'!O45</f>
        <v>7.3084403233639739E-3</v>
      </c>
      <c r="O10" s="456">
        <f>1-SUM(tigw!AJ3,tipf!AJ3,tibr!AJ3,ticl!AJ3)*BTU_Conversion/'BIFUbC Calculations'!P45</f>
        <v>7.202121403622419E-3</v>
      </c>
      <c r="P10" s="456">
        <f>1-SUM(tigw!AK3,tipf!AK3,tibr!AK3,ticl!AK3)*BTU_Conversion/'BIFUbC Calculations'!Q45</f>
        <v>7.5611955780423568E-3</v>
      </c>
      <c r="Q10" s="456">
        <f>1-SUM(tigw!AL3,tipf!AL3,tibr!AL3,ticl!AL3)*BTU_Conversion/'BIFUbC Calculations'!R45</f>
        <v>7.8069442161198266E-3</v>
      </c>
      <c r="R10" s="456">
        <f>1-SUM(tigw!AM3,tipf!AM3,tibr!AM3,ticl!AM3)*BTU_Conversion/'BIFUbC Calculations'!S45</f>
        <v>7.9731970206028402E-3</v>
      </c>
      <c r="S10" s="456">
        <f>1-SUM(tigw!AN3,tipf!AN3,tibr!AN3,ticl!AN3)*BTU_Conversion/'BIFUbC Calculations'!T45</f>
        <v>7.8874218972426746E-3</v>
      </c>
      <c r="T10" s="456">
        <f>1-SUM(tigw!AO3,tipf!AO3,tibr!AO3,ticl!AO3)*BTU_Conversion/'BIFUbC Calculations'!U45</f>
        <v>7.8765354751342276E-3</v>
      </c>
      <c r="U10" s="456">
        <f>1-SUM(tigw!AP3,tipf!AP3,tibr!AP3,ticl!AP3)*BTU_Conversion/'BIFUbC Calculations'!V45</f>
        <v>7.9889654102476282E-3</v>
      </c>
      <c r="V10" s="456">
        <f>1-SUM(tigw!AQ3,tipf!AQ3,tibr!AQ3,ticl!AQ3)*BTU_Conversion/'BIFUbC Calculations'!W45</f>
        <v>7.964310277746578E-3</v>
      </c>
      <c r="W10" s="456">
        <f>1-SUM(tigw!AR3,tipf!AR3,tibr!AR3,ticl!AR3)*BTU_Conversion/'BIFUbC Calculations'!X45</f>
        <v>8.0986591513517725E-3</v>
      </c>
      <c r="X10" s="456">
        <f>1-SUM(tigw!AS3,tipf!AS3,tibr!AS3,ticl!AS3)*BTU_Conversion/'BIFUbC Calculations'!Y45</f>
        <v>8.4535369310159147E-3</v>
      </c>
      <c r="Y10" s="456">
        <f>1-SUM(tigw!AT3,tipf!AT3,tibr!AT3,ticl!AT3)*BTU_Conversion/'BIFUbC Calculations'!Z45</f>
        <v>8.5234298859542257E-3</v>
      </c>
      <c r="Z10" s="456">
        <f>1-SUM(tigw!AU3,tipf!AU3,tibr!AU3,ticl!AU3)*BTU_Conversion/'BIFUbC Calculations'!AA45</f>
        <v>8.9333048990620778E-3</v>
      </c>
      <c r="AA10" s="456">
        <f>1-SUM(tigw!AV3,tipf!AV3,tibr!AV3,ticl!AV3)*BTU_Conversion/'BIFUbC Calculations'!AB45</f>
        <v>8.9607292911002556E-3</v>
      </c>
      <c r="AB10" s="456">
        <f>1-SUM(tigw!AW3,tipf!AW3,tibr!AW3,ticl!AW3)*BTU_Conversion/'BIFUbC Calculations'!AC45</f>
        <v>8.7760173126364416E-3</v>
      </c>
      <c r="AC10" s="456">
        <f>1-SUM(tigw!AX3,tipf!AX3,tibr!AX3,ticl!AX3)*BTU_Conversion/'BIFUbC Calculations'!AD45</f>
        <v>9.9019472149922683E-3</v>
      </c>
      <c r="AD10" s="456">
        <f>1-SUM(tigw!AY3,tipf!AY3,tibr!AY3,ticl!AY3)*BTU_Conversion/'BIFUbC Calculations'!AE45</f>
        <v>1.0027043341483521E-2</v>
      </c>
      <c r="AE10" s="456">
        <f>1-SUM(tigw!AZ3,tipf!AZ3,tibr!AZ3,ticl!AZ3)*BTU_Conversion/'BIFUbC Calculations'!AF45</f>
        <v>9.8643452606329562E-3</v>
      </c>
      <c r="AF10" s="456">
        <f>1-SUM(tigw!BA3,tipf!BA3,tibr!BA3,ticl!BA3)*BTU_Conversion/'BIFUbC Calculations'!AG45</f>
        <v>1.0404508865323847E-2</v>
      </c>
    </row>
    <row r="11" spans="1:32" x14ac:dyDescent="0.35">
      <c r="A11" s="348" t="s">
        <v>552</v>
      </c>
      <c r="B11" s="314">
        <f>1-SUM(CHI!V43)*BTU_Conversion/'BIFUbC Calculations'!C46</f>
        <v>0.79682143905586011</v>
      </c>
      <c r="C11" s="314">
        <f>1-SUM(CHI!W43)*BTU_Conversion/'BIFUbC Calculations'!D46</f>
        <v>0.79308216361567785</v>
      </c>
      <c r="D11" s="314">
        <f>1-SUM(CHI!X43)*BTU_Conversion/'BIFUbC Calculations'!E46</f>
        <v>0.78516256216467606</v>
      </c>
      <c r="E11" s="314">
        <f>1-SUM(CHI!Y43)*BTU_Conversion/'BIFUbC Calculations'!F46</f>
        <v>0.77652136151896678</v>
      </c>
      <c r="F11" s="314">
        <f>1-SUM(CHI!Z43)*BTU_Conversion/'BIFUbC Calculations'!G46</f>
        <v>0.77401601017371979</v>
      </c>
      <c r="G11" s="314">
        <f>1-SUM(CHI!AA43)*BTU_Conversion/'BIFUbC Calculations'!H46</f>
        <v>0.77017060877511645</v>
      </c>
      <c r="H11" s="314">
        <f>1-SUM(CHI!AB43)*BTU_Conversion/'BIFUbC Calculations'!I46</f>
        <v>0.76682796577462964</v>
      </c>
      <c r="I11" s="314">
        <f>1-SUM(CHI!AC43)*BTU_Conversion/'BIFUbC Calculations'!J46</f>
        <v>0.7621765147160392</v>
      </c>
      <c r="J11" s="314">
        <f>1-SUM(CHI!AD43)*BTU_Conversion/'BIFUbC Calculations'!K46</f>
        <v>0.75459126850073954</v>
      </c>
      <c r="K11" s="314">
        <f>1-SUM(CHI!AE43)*BTU_Conversion/'BIFUbC Calculations'!L46</f>
        <v>0.75192835709482408</v>
      </c>
      <c r="L11" s="314">
        <f>1-SUM(CHI!AF43)*BTU_Conversion/'BIFUbC Calculations'!M46</f>
        <v>0.74381261820736411</v>
      </c>
      <c r="M11" s="314">
        <f>1-SUM(CHI!AG43)*BTU_Conversion/'BIFUbC Calculations'!N46</f>
        <v>0.73187282388556052</v>
      </c>
      <c r="N11" s="314">
        <f>1-SUM(CHI!AH43)*BTU_Conversion/'BIFUbC Calculations'!O46</f>
        <v>0.71505373862796417</v>
      </c>
      <c r="O11" s="314">
        <f>1-SUM(CHI!AI43)*BTU_Conversion/'BIFUbC Calculations'!P46</f>
        <v>0.6870698446343837</v>
      </c>
      <c r="P11" s="314">
        <f>1-SUM(CHI!AJ43)*BTU_Conversion/'BIFUbC Calculations'!Q46</f>
        <v>0.67687288113603095</v>
      </c>
      <c r="Q11" s="314">
        <f>1-SUM(CHI!AK43)*BTU_Conversion/'BIFUbC Calculations'!R46</f>
        <v>0.6671356518101188</v>
      </c>
      <c r="R11" s="314">
        <f>1-SUM(CHI!AL43)*BTU_Conversion/'BIFUbC Calculations'!S46</f>
        <v>0.66595178753407769</v>
      </c>
      <c r="S11" s="314">
        <f>1-SUM(CHI!AM43)*BTU_Conversion/'BIFUbC Calculations'!T46</f>
        <v>0.65779608014003932</v>
      </c>
      <c r="T11" s="314">
        <f>1-SUM(CHI!AN43)*BTU_Conversion/'BIFUbC Calculations'!U46</f>
        <v>0.64229678102495946</v>
      </c>
      <c r="U11" s="314">
        <f>1-SUM(CHI!AO43)*BTU_Conversion/'BIFUbC Calculations'!V46</f>
        <v>0.63117200650526084</v>
      </c>
      <c r="V11" s="314">
        <f>1-SUM(CHI!AP43)*BTU_Conversion/'BIFUbC Calculations'!W46</f>
        <v>0.62947931413488434</v>
      </c>
      <c r="W11" s="314">
        <f>1-SUM(CHI!AQ43)*BTU_Conversion/'BIFUbC Calculations'!X46</f>
        <v>0.61565041621952576</v>
      </c>
      <c r="X11" s="314">
        <f>1-SUM(CHI!AR43)*BTU_Conversion/'BIFUbC Calculations'!Y46</f>
        <v>0.60569046832731432</v>
      </c>
      <c r="Y11" s="314">
        <f>1-SUM(CHI!AS43)*BTU_Conversion/'BIFUbC Calculations'!Z46</f>
        <v>0.61618365329198155</v>
      </c>
      <c r="Z11" s="314">
        <f>1-SUM(CHI!AT43)*BTU_Conversion/'BIFUbC Calculations'!AA46</f>
        <v>0.67259680168132074</v>
      </c>
      <c r="AA11" s="314">
        <f>1-SUM(CHI!AU43)*BTU_Conversion/'BIFUbC Calculations'!AB46</f>
        <v>0.66608114734495749</v>
      </c>
      <c r="AB11" s="314">
        <f>1-SUM(CHI!AV43)*BTU_Conversion/'BIFUbC Calculations'!AC46</f>
        <v>0.65863386627299081</v>
      </c>
      <c r="AC11" s="314">
        <f>1-SUM(CHI!AW43)*BTU_Conversion/'BIFUbC Calculations'!AD46</f>
        <v>0.65707285303710994</v>
      </c>
      <c r="AD11" s="314">
        <f>1-SUM(CHI!AX43)*BTU_Conversion/'BIFUbC Calculations'!AE46</f>
        <v>0.60247511286267585</v>
      </c>
      <c r="AE11" s="314">
        <f>1-SUM(CHI!AY43)*BTU_Conversion/'BIFUbC Calculations'!AF46</f>
        <v>0.57274569918092011</v>
      </c>
      <c r="AF11" s="314">
        <f>1-SUM(CHI!AZ43)*BTU_Conversion/'BIFUbC Calculations'!AG46</f>
        <v>0.55278194148524828</v>
      </c>
    </row>
    <row r="12" spans="1:32"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8" t="s">
        <v>556</v>
      </c>
      <c r="B15" s="314">
        <f>1-ISI!V20*BTU_Conversion/'BIFUbC Calculations'!C50</f>
        <v>0.57268806089324975</v>
      </c>
      <c r="C15" s="314">
        <f>1-ISI!W20*BTU_Conversion/'BIFUbC Calculations'!D50</f>
        <v>0.57202436682948243</v>
      </c>
      <c r="D15" s="314">
        <f>1-ISI!X20*BTU_Conversion/'BIFUbC Calculations'!E50</f>
        <v>0.57210080910940819</v>
      </c>
      <c r="E15" s="314">
        <f>1-ISI!Y20*BTU_Conversion/'BIFUbC Calculations'!F50</f>
        <v>0.56649925063423978</v>
      </c>
      <c r="F15" s="314">
        <f>1-ISI!Z20*BTU_Conversion/'BIFUbC Calculations'!G50</f>
        <v>0.56572480416796944</v>
      </c>
      <c r="G15" s="314">
        <f>1-ISI!AA20*BTU_Conversion/'BIFUbC Calculations'!H50</f>
        <v>0.56500058848854473</v>
      </c>
      <c r="H15" s="314">
        <f>1-ISI!AB20*BTU_Conversion/'BIFUbC Calculations'!I50</f>
        <v>0.56428939649112742</v>
      </c>
      <c r="I15" s="314">
        <f>1-ISI!AC20*BTU_Conversion/'BIFUbC Calculations'!J50</f>
        <v>0.56389302496670424</v>
      </c>
      <c r="J15" s="314">
        <f>1-ISI!AD20*BTU_Conversion/'BIFUbC Calculations'!K50</f>
        <v>0.56330378969974926</v>
      </c>
      <c r="K15" s="314">
        <f>1-ISI!AE20*BTU_Conversion/'BIFUbC Calculations'!L50</f>
        <v>0.56301048249098828</v>
      </c>
      <c r="L15" s="314">
        <f>1-ISI!AF20*BTU_Conversion/'BIFUbC Calculations'!M50</f>
        <v>0.56259067206047009</v>
      </c>
      <c r="M15" s="314">
        <f>1-ISI!AG20*BTU_Conversion/'BIFUbC Calculations'!N50</f>
        <v>0.56247113154350914</v>
      </c>
      <c r="N15" s="314">
        <f>1-ISI!AH20*BTU_Conversion/'BIFUbC Calculations'!O50</f>
        <v>0.56290676032521381</v>
      </c>
      <c r="O15" s="314">
        <f>1-ISI!AI20*BTU_Conversion/'BIFUbC Calculations'!P50</f>
        <v>0.56309310723029538</v>
      </c>
      <c r="P15" s="314">
        <f>1-ISI!AJ20*BTU_Conversion/'BIFUbC Calculations'!Q50</f>
        <v>0.56346884654371543</v>
      </c>
      <c r="Q15" s="314">
        <f>1-ISI!AK20*BTU_Conversion/'BIFUbC Calculations'!R50</f>
        <v>0.56382936948955054</v>
      </c>
      <c r="R15" s="314">
        <f>1-ISI!AL20*BTU_Conversion/'BIFUbC Calculations'!S50</f>
        <v>0.56365278966391119</v>
      </c>
      <c r="S15" s="314">
        <f>1-ISI!AM20*BTU_Conversion/'BIFUbC Calculations'!T50</f>
        <v>0.56451506467054025</v>
      </c>
      <c r="T15" s="314">
        <f>1-ISI!AN20*BTU_Conversion/'BIFUbC Calculations'!U50</f>
        <v>0.56440881087703931</v>
      </c>
      <c r="U15" s="314">
        <f>1-ISI!AO20*BTU_Conversion/'BIFUbC Calculations'!V50</f>
        <v>0.56541297519615874</v>
      </c>
      <c r="V15" s="314">
        <f>1-ISI!AP20*BTU_Conversion/'BIFUbC Calculations'!W50</f>
        <v>0.56664145328502413</v>
      </c>
      <c r="W15" s="314">
        <f>1-ISI!AQ20*BTU_Conversion/'BIFUbC Calculations'!X50</f>
        <v>0.56768046368029412</v>
      </c>
      <c r="X15" s="314">
        <f>1-ISI!AR20*BTU_Conversion/'BIFUbC Calculations'!Y50</f>
        <v>0.5693862212734131</v>
      </c>
      <c r="Y15" s="314">
        <f>1-ISI!AS20*BTU_Conversion/'BIFUbC Calculations'!Z50</f>
        <v>0.57139345934136831</v>
      </c>
      <c r="Z15" s="314">
        <f>1-ISI!AT20*BTU_Conversion/'BIFUbC Calculations'!AA50</f>
        <v>0.57454163592464158</v>
      </c>
      <c r="AA15" s="314">
        <f>1-ISI!AU20*BTU_Conversion/'BIFUbC Calculations'!AB50</f>
        <v>0.57624102747277939</v>
      </c>
      <c r="AB15" s="314">
        <f>1-ISI!AV20*BTU_Conversion/'BIFUbC Calculations'!AC50</f>
        <v>0.57993858505786156</v>
      </c>
      <c r="AC15" s="314">
        <f>1-ISI!AW20*BTU_Conversion/'BIFUbC Calculations'!AD50</f>
        <v>0.58929615336268393</v>
      </c>
      <c r="AD15" s="314">
        <f>1-ISI!AX20*BTU_Conversion/'BIFUbC Calculations'!AE50</f>
        <v>0.59331641243617161</v>
      </c>
      <c r="AE15" s="314">
        <f>1-ISI!AY20*BTU_Conversion/'BIFUbC Calculations'!AF50</f>
        <v>0.60207547653456606</v>
      </c>
      <c r="AF15" s="314">
        <f>1-ISI!AZ20*BTU_Conversion/'BIFUbC Calculations'!AG50</f>
        <v>0.61675485984131495</v>
      </c>
    </row>
    <row r="16" spans="1:32"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8" t="s">
        <v>564</v>
      </c>
      <c r="B23" s="314">
        <f>1-SUM(neos!X3)*BTU_Conversion/'BIFUbC Calculations'!C58</f>
        <v>0.34271475356776404</v>
      </c>
      <c r="C23" s="314">
        <f>1-SUM(neos!Y3)*BTU_Conversion/'BIFUbC Calculations'!D58</f>
        <v>0.34179782711991114</v>
      </c>
      <c r="D23" s="314">
        <f>1-SUM(neos!Z3)*BTU_Conversion/'BIFUbC Calculations'!E58</f>
        <v>0.3418327706682579</v>
      </c>
      <c r="E23" s="314">
        <f>1-SUM(neos!AA3)*BTU_Conversion/'BIFUbC Calculations'!F58</f>
        <v>0.33324540321751428</v>
      </c>
      <c r="F23" s="314">
        <f>1-SUM(neos!AB3)*BTU_Conversion/'BIFUbC Calculations'!G58</f>
        <v>0.32692273022819363</v>
      </c>
      <c r="G23" s="314">
        <f>1-SUM(neos!AC3)*BTU_Conversion/'BIFUbC Calculations'!H58</f>
        <v>0.32762652415162619</v>
      </c>
      <c r="H23" s="314">
        <f>1-SUM(neos!AD3)*BTU_Conversion/'BIFUbC Calculations'!I58</f>
        <v>0.32772705735655394</v>
      </c>
      <c r="I23" s="314">
        <f>1-SUM(neos!AE3)*BTU_Conversion/'BIFUbC Calculations'!J58</f>
        <v>0.32771874895331732</v>
      </c>
      <c r="J23" s="314">
        <f>1-SUM(neos!AF3)*BTU_Conversion/'BIFUbC Calculations'!K58</f>
        <v>0.31995054222317054</v>
      </c>
      <c r="K23" s="314">
        <f>1-SUM(neos!AG3)*BTU_Conversion/'BIFUbC Calculations'!L58</f>
        <v>0.31642334896497404</v>
      </c>
      <c r="L23" s="314">
        <f>1-SUM(neos!AH3)*BTU_Conversion/'BIFUbC Calculations'!M58</f>
        <v>0.31663854679040548</v>
      </c>
      <c r="M23" s="314">
        <f>1-SUM(neos!AI3)*BTU_Conversion/'BIFUbC Calculations'!N58</f>
        <v>0.3155353018613638</v>
      </c>
      <c r="N23" s="314">
        <f>1-SUM(neos!AJ3)*BTU_Conversion/'BIFUbC Calculations'!O58</f>
        <v>0.30826011921671626</v>
      </c>
      <c r="O23" s="314">
        <f>1-SUM(neos!AK3)*BTU_Conversion/'BIFUbC Calculations'!P58</f>
        <v>0.29904151394861578</v>
      </c>
      <c r="P23" s="314">
        <f>1-SUM(neos!AL3)*BTU_Conversion/'BIFUbC Calculations'!Q58</f>
        <v>0.29547971198374312</v>
      </c>
      <c r="Q23" s="314">
        <f>1-SUM(neos!AM3)*BTU_Conversion/'BIFUbC Calculations'!R58</f>
        <v>0.28808149450218212</v>
      </c>
      <c r="R23" s="314">
        <f>1-SUM(neos!AN3)*BTU_Conversion/'BIFUbC Calculations'!S58</f>
        <v>0.28742965788770736</v>
      </c>
      <c r="S23" s="314">
        <f>1-SUM(neos!AO3)*BTU_Conversion/'BIFUbC Calculations'!T58</f>
        <v>0.28579372513752122</v>
      </c>
      <c r="T23" s="314">
        <f>1-SUM(neos!AP3)*BTU_Conversion/'BIFUbC Calculations'!U58</f>
        <v>0.28437436867091048</v>
      </c>
      <c r="U23" s="314">
        <f>1-SUM(neos!AQ3)*BTU_Conversion/'BIFUbC Calculations'!V58</f>
        <v>0.2829317467339032</v>
      </c>
      <c r="V23" s="314">
        <f>1-SUM(neos!AR3)*BTU_Conversion/'BIFUbC Calculations'!W58</f>
        <v>0.2814053883738411</v>
      </c>
      <c r="W23" s="314">
        <f>1-SUM(neos!AS3)*BTU_Conversion/'BIFUbC Calculations'!X58</f>
        <v>0.27995249914863041</v>
      </c>
      <c r="X23" s="314">
        <f>1-SUM(neos!AT3)*BTU_Conversion/'BIFUbC Calculations'!Y58</f>
        <v>0.2781757935098067</v>
      </c>
      <c r="Y23" s="314">
        <f>1-SUM(neos!AU3)*BTU_Conversion/'BIFUbC Calculations'!Z58</f>
        <v>0.26018209738793407</v>
      </c>
      <c r="Z23" s="314">
        <f>1-SUM(neos!AV3)*BTU_Conversion/'BIFUbC Calculations'!AA58</f>
        <v>0.24386218404530879</v>
      </c>
      <c r="AA23" s="314">
        <f>1-SUM(neos!AW3)*BTU_Conversion/'BIFUbC Calculations'!AB58</f>
        <v>0.23689685440888597</v>
      </c>
      <c r="AB23" s="314">
        <f>1-SUM(neos!AX3)*BTU_Conversion/'BIFUbC Calculations'!AC58</f>
        <v>0.22815172426474872</v>
      </c>
      <c r="AC23" s="314">
        <f>1-SUM(neos!AY3)*BTU_Conversion/'BIFUbC Calculations'!AD58</f>
        <v>0.21867198942841282</v>
      </c>
      <c r="AD23" s="314">
        <f>1-SUM(neos!AZ3)*BTU_Conversion/'BIFUbC Calculations'!AE58</f>
        <v>0.20349299291639089</v>
      </c>
      <c r="AE23" s="314">
        <f>1-SUM(neos!BA3)*BTU_Conversion/'BIFUbC Calculations'!AF58</f>
        <v>0.19348160348106502</v>
      </c>
      <c r="AF23" s="314">
        <f>1-SUM(neos!BB3)*BTU_Conversion/'BIFUbC Calculations'!AG58</f>
        <v>0.18266895941569816</v>
      </c>
    </row>
    <row r="24" spans="1:32"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AF26"/>
  <sheetViews>
    <sheetView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1-SUM(tigw!W53,tigl!W53)*BTU_Conversion/'BIFUbC Calculations'!C72</f>
        <v>0.99940052112718158</v>
      </c>
      <c r="C10" s="314">
        <f>1-SUM(tigw!X53,tigl!X53)*BTU_Conversion/'BIFUbC Calculations'!D72</f>
        <v>0.99934580591560906</v>
      </c>
      <c r="D10" s="314">
        <f>1-SUM(tigw!Y53,tigl!Y53)*BTU_Conversion/'BIFUbC Calculations'!E72</f>
        <v>0.99933479956249938</v>
      </c>
      <c r="E10" s="314">
        <f>1-SUM(tigw!Z53,tigl!Z53)*BTU_Conversion/'BIFUbC Calculations'!F72</f>
        <v>0.99932535433231573</v>
      </c>
      <c r="F10" s="314">
        <f>1-SUM(tigw!AA53,tigl!AA53)*BTU_Conversion/'BIFUbC Calculations'!G72</f>
        <v>0.99933242675125156</v>
      </c>
      <c r="G10" s="314">
        <f>1-SUM(tigw!AB53,tigl!AB53)*BTU_Conversion/'BIFUbC Calculations'!H72</f>
        <v>0.99935348581381589</v>
      </c>
      <c r="H10" s="314">
        <f>1-SUM(tigw!AC53,tigl!AC53)*BTU_Conversion/'BIFUbC Calculations'!I72</f>
        <v>0.99938150200074261</v>
      </c>
      <c r="I10" s="314">
        <f>1-SUM(tigw!AD53,tigl!AD53)*BTU_Conversion/'BIFUbC Calculations'!J72</f>
        <v>0.99941695653165119</v>
      </c>
      <c r="J10" s="314">
        <f>1-SUM(tigw!AE53,tigl!AE53)*BTU_Conversion/'BIFUbC Calculations'!K72</f>
        <v>0.99946860973798579</v>
      </c>
      <c r="K10" s="314">
        <f>1-SUM(tigw!AF53,tigl!AF53)*BTU_Conversion/'BIFUbC Calculations'!L72</f>
        <v>0.999472226146777</v>
      </c>
      <c r="L10" s="314">
        <f>1-SUM(tigw!AG53,tigl!AG53)*BTU_Conversion/'BIFUbC Calculations'!M72</f>
        <v>0.99822446931561293</v>
      </c>
      <c r="M10" s="314">
        <f>1-SUM(tigw!AH53,tigl!AH53)*BTU_Conversion/'BIFUbC Calculations'!N72</f>
        <v>0.99481457461424583</v>
      </c>
      <c r="N10" s="314">
        <f>1-SUM(tigw!AI53,tigl!AI53)*BTU_Conversion/'BIFUbC Calculations'!O72</f>
        <v>0.98930906249088879</v>
      </c>
      <c r="O10" s="314">
        <f>1-SUM(tigw!AJ53,tigl!AJ53)*BTU_Conversion/'BIFUbC Calculations'!P72</f>
        <v>0.98170658212557771</v>
      </c>
      <c r="P10" s="314">
        <f>1-SUM(tigw!AK53,tigl!AK53)*BTU_Conversion/'BIFUbC Calculations'!Q72</f>
        <v>0.97246682322775679</v>
      </c>
      <c r="Q10" s="314">
        <f>1-SUM(tigw!AL53,tigl!AL53)*BTU_Conversion/'BIFUbC Calculations'!R72</f>
        <v>0.96184891508474246</v>
      </c>
      <c r="R10" s="314">
        <f>1-SUM(tigw!AM53,tigl!AM53)*BTU_Conversion/'BIFUbC Calculations'!S72</f>
        <v>0.9509141442754887</v>
      </c>
      <c r="S10" s="314">
        <f>1-SUM(tigw!AN53,tigl!AN53)*BTU_Conversion/'BIFUbC Calculations'!T72</f>
        <v>0.93886195571281927</v>
      </c>
      <c r="T10" s="314">
        <f>1-SUM(tigw!AO53,tigl!AO53)*BTU_Conversion/'BIFUbC Calculations'!U72</f>
        <v>0.92714504437902667</v>
      </c>
      <c r="U10" s="314">
        <f>1-SUM(tigw!AP53,tigl!AP53)*BTU_Conversion/'BIFUbC Calculations'!V72</f>
        <v>0.91349975758482604</v>
      </c>
      <c r="V10" s="314">
        <f>1-SUM(tigw!AQ53,tigl!AQ53)*BTU_Conversion/'BIFUbC Calculations'!W72</f>
        <v>0.90233449568113999</v>
      </c>
      <c r="W10" s="314">
        <f>1-SUM(tigw!AR53,tigl!AR53)*BTU_Conversion/'BIFUbC Calculations'!X72</f>
        <v>0.88899539203112399</v>
      </c>
      <c r="X10" s="314">
        <f>1-SUM(tigw!AS53,tigl!AS53)*BTU_Conversion/'BIFUbC Calculations'!Y72</f>
        <v>0.8729300508129999</v>
      </c>
      <c r="Y10" s="314">
        <f>1-SUM(tigw!AT53,tigl!AT53)*BTU_Conversion/'BIFUbC Calculations'!Z72</f>
        <v>0.85370429696977823</v>
      </c>
      <c r="Z10" s="314">
        <f>1-SUM(tigw!AU53,tigl!AU53)*BTU_Conversion/'BIFUbC Calculations'!AA72</f>
        <v>0.84361080398522315</v>
      </c>
      <c r="AA10" s="314">
        <f>1-SUM(tigw!AV53,tigl!AV53)*BTU_Conversion/'BIFUbC Calculations'!AB72</f>
        <v>0.83422654262744111</v>
      </c>
      <c r="AB10" s="314">
        <f>1-SUM(tigw!AW53,tigl!AW53)*BTU_Conversion/'BIFUbC Calculations'!AC72</f>
        <v>0.82429652407060372</v>
      </c>
      <c r="AC10" s="314">
        <f>1-SUM(tigw!AX53,tigl!AX53)*BTU_Conversion/'BIFUbC Calculations'!AD72</f>
        <v>0.81349779212155315</v>
      </c>
      <c r="AD10" s="314">
        <f>1-SUM(tigw!AY53,tigl!AY53)*BTU_Conversion/'BIFUbC Calculations'!AE72</f>
        <v>0.80431864306671708</v>
      </c>
      <c r="AE10" s="314">
        <f>1-SUM(tigw!AZ53,tigl!AZ53)*BTU_Conversion/'BIFUbC Calculations'!AF72</f>
        <v>0.79644500483817549</v>
      </c>
      <c r="AF10" s="314">
        <f>1-SUM(tigw!BA53,tigl!BA53)*BTU_Conversion/'BIFUbC Calculations'!AG72</f>
        <v>0.7853155953776676</v>
      </c>
    </row>
    <row r="11" spans="1:32" x14ac:dyDescent="0.35">
      <c r="A11" s="345"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A1:AF26"/>
  <sheetViews>
    <sheetView topLeftCell="A4" zoomScale="85" zoomScaleNormal="85" workbookViewId="0">
      <selection activeCell="D23" sqref="D23"/>
    </sheetView>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453"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1-tich!W69*BTU_Conversion/'BIFUbC Calculations'!C100</f>
        <v>0.75600417758292915</v>
      </c>
      <c r="C11" s="314">
        <f>1-tich!X69*BTU_Conversion/'BIFUbC Calculations'!D100</f>
        <v>0.75702923167172664</v>
      </c>
      <c r="D11" s="314">
        <f>1-tich!Y69*BTU_Conversion/'BIFUbC Calculations'!E100</f>
        <v>0.75319703287720163</v>
      </c>
      <c r="E11" s="314">
        <f>1-tich!Z69*BTU_Conversion/'BIFUbC Calculations'!F100</f>
        <v>0.75951722523459608</v>
      </c>
      <c r="F11" s="314">
        <f>1-tich!AA69*BTU_Conversion/'BIFUbC Calculations'!G100</f>
        <v>0.76875076631549599</v>
      </c>
      <c r="G11" s="314">
        <f>1-tich!AB69*BTU_Conversion/'BIFUbC Calculations'!H100</f>
        <v>0.77274216230690196</v>
      </c>
      <c r="H11" s="314">
        <f>1-tich!AC69*BTU_Conversion/'BIFUbC Calculations'!I100</f>
        <v>0.77082574649735291</v>
      </c>
      <c r="I11" s="314">
        <f>1-tich!AD69*BTU_Conversion/'BIFUbC Calculations'!J100</f>
        <v>0.77944681858977694</v>
      </c>
      <c r="J11" s="314">
        <f>1-tich!AE69*BTU_Conversion/'BIFUbC Calculations'!K100</f>
        <v>0.7875644449402861</v>
      </c>
      <c r="K11" s="314">
        <f>1-tich!AF69*BTU_Conversion/'BIFUbC Calculations'!L100</f>
        <v>0.79517054268381648</v>
      </c>
      <c r="L11" s="314">
        <f>1-tich!AG69*BTU_Conversion/'BIFUbC Calculations'!M100</f>
        <v>0.79460031461091651</v>
      </c>
      <c r="M11" s="314">
        <f>1-tich!AH69*BTU_Conversion/'BIFUbC Calculations'!N100</f>
        <v>0.79283242760601502</v>
      </c>
      <c r="N11" s="314">
        <f>1-tich!AI69*BTU_Conversion/'BIFUbC Calculations'!O100</f>
        <v>0.79160437516950521</v>
      </c>
      <c r="O11" s="314">
        <f>1-tich!AJ69*BTU_Conversion/'BIFUbC Calculations'!P100</f>
        <v>0.7989578101857816</v>
      </c>
      <c r="P11" s="314">
        <f>1-tich!AK69*BTU_Conversion/'BIFUbC Calculations'!Q100</f>
        <v>0.79993939107768697</v>
      </c>
      <c r="Q11" s="314">
        <f>1-tich!AL69*BTU_Conversion/'BIFUbC Calculations'!R100</f>
        <v>0.79486843845915567</v>
      </c>
      <c r="R11" s="314">
        <f>1-tich!AM69*BTU_Conversion/'BIFUbC Calculations'!S100</f>
        <v>0.79667265051890279</v>
      </c>
      <c r="S11" s="314">
        <f>1-tich!AN69*BTU_Conversion/'BIFUbC Calculations'!T100</f>
        <v>0.79177741664576651</v>
      </c>
      <c r="T11" s="314">
        <f>1-tich!AO69*BTU_Conversion/'BIFUbC Calculations'!U100</f>
        <v>0.78826475277089703</v>
      </c>
      <c r="U11" s="314">
        <f>1-tich!AP69*BTU_Conversion/'BIFUbC Calculations'!V100</f>
        <v>0.7857018595767109</v>
      </c>
      <c r="V11" s="314">
        <f>1-tich!AQ69*BTU_Conversion/'BIFUbC Calculations'!W100</f>
        <v>0.78261731210123486</v>
      </c>
      <c r="W11" s="314">
        <f>1-tich!AR69*BTU_Conversion/'BIFUbC Calculations'!X100</f>
        <v>0.78625421471391654</v>
      </c>
      <c r="X11" s="314">
        <f>1-tich!AS69*BTU_Conversion/'BIFUbC Calculations'!Y100</f>
        <v>0.78634282570356584</v>
      </c>
      <c r="Y11" s="314">
        <f>1-tich!AT69*BTU_Conversion/'BIFUbC Calculations'!Z100</f>
        <v>0.79623435378740715</v>
      </c>
      <c r="Z11" s="314">
        <f>1-tich!AU69*BTU_Conversion/'BIFUbC Calculations'!AA100</f>
        <v>0.80193259557517527</v>
      </c>
      <c r="AA11" s="314">
        <f>1-tich!AV69*BTU_Conversion/'BIFUbC Calculations'!AB100</f>
        <v>0.79878137161107976</v>
      </c>
      <c r="AB11" s="314">
        <f>1-tich!AW69*BTU_Conversion/'BIFUbC Calculations'!AC100</f>
        <v>0.79672384814101749</v>
      </c>
      <c r="AC11" s="314">
        <f>1-tich!AX69*BTU_Conversion/'BIFUbC Calculations'!AD100</f>
        <v>0.78929060234252013</v>
      </c>
      <c r="AD11" s="314">
        <f>1-tich!AY69*BTU_Conversion/'BIFUbC Calculations'!AE100</f>
        <v>0.79039620167949276</v>
      </c>
      <c r="AE11" s="314">
        <f>1-tich!AZ69*BTU_Conversion/'BIFUbC Calculations'!AF100</f>
        <v>0.79053647752315259</v>
      </c>
      <c r="AF11" s="314">
        <f>1-tich!BA69*BTU_Conversion/'BIFUbC Calculations'!AG100</f>
        <v>0.78486477283198242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26"/>
  <sheetViews>
    <sheetView topLeftCell="A7" zoomScale="85" zoomScaleNormal="85" workbookViewId="0">
      <selection activeCell="E19" sqref="E19"/>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1-(SUM(tirf!W26,tipf!W21)*BTU_Conversion)/'BIFUbC Calculations'!C126</f>
        <v>7.043390117548165E-2</v>
      </c>
      <c r="C10" s="314">
        <f>1-(SUM(tirf!X26,tipf!X21)*BTU_Conversion)/'BIFUbC Calculations'!D126</f>
        <v>7.1546800916080566E-2</v>
      </c>
      <c r="D10" s="314">
        <f>1-(SUM(tirf!Y26,tipf!Y21)*BTU_Conversion)/'BIFUbC Calculations'!E126</f>
        <v>6.8649335062886729E-2</v>
      </c>
      <c r="E10" s="314">
        <f>1-(SUM(tirf!Z26,tipf!Z21)*BTU_Conversion)/'BIFUbC Calculations'!F126</f>
        <v>6.5562794030909033E-2</v>
      </c>
      <c r="F10" s="314">
        <f>1-(SUM(tirf!AA26,tipf!AA21)*BTU_Conversion)/'BIFUbC Calculations'!G126</f>
        <v>6.2754138806801252E-2</v>
      </c>
      <c r="G10" s="314">
        <f>1-(SUM(tirf!AB26,tipf!AB21)*BTU_Conversion)/'BIFUbC Calculations'!H126</f>
        <v>5.8403641145243768E-2</v>
      </c>
      <c r="H10" s="314">
        <f>1-(SUM(tirf!AC26,tipf!AC21)*BTU_Conversion)/'BIFUbC Calculations'!I126</f>
        <v>5.6987333538935148E-2</v>
      </c>
      <c r="I10" s="314">
        <f>1-(SUM(tirf!AD26,tipf!AD21)*BTU_Conversion)/'BIFUbC Calculations'!J126</f>
        <v>5.550683573180748E-2</v>
      </c>
      <c r="J10" s="314">
        <f>1-(SUM(tirf!AE26,tipf!AE21)*BTU_Conversion)/'BIFUbC Calculations'!K126</f>
        <v>5.4023448788297013E-2</v>
      </c>
      <c r="K10" s="314">
        <f>1-(SUM(tirf!AF26,tipf!AF21)*BTU_Conversion)/'BIFUbC Calculations'!L126</f>
        <v>5.1656192341275831E-2</v>
      </c>
      <c r="L10" s="314">
        <f>1-(SUM(tirf!AG26,tipf!AG21)*BTU_Conversion)/'BIFUbC Calculations'!M126</f>
        <v>5.0328116357885144E-2</v>
      </c>
      <c r="M10" s="314">
        <f>1-(SUM(tirf!AH26,tipf!AH21)*BTU_Conversion)/'BIFUbC Calculations'!N126</f>
        <v>4.8719503411296716E-2</v>
      </c>
      <c r="N10" s="314">
        <f>1-(SUM(tirf!AI26,tipf!AI21)*BTU_Conversion)/'BIFUbC Calculations'!O126</f>
        <v>4.7123787367451264E-2</v>
      </c>
      <c r="O10" s="314">
        <f>1-(SUM(tirf!AJ26,tipf!AJ21)*BTU_Conversion)/'BIFUbC Calculations'!P126</f>
        <v>4.5781956111526467E-2</v>
      </c>
      <c r="P10" s="314">
        <f>1-(SUM(tirf!AK26,tipf!AK21)*BTU_Conversion)/'BIFUbC Calculations'!Q126</f>
        <v>4.4124647769528624E-2</v>
      </c>
      <c r="Q10" s="314">
        <f>1-(SUM(tirf!AL26,tipf!AL21)*BTU_Conversion)/'BIFUbC Calculations'!R126</f>
        <v>4.0156271469944715E-2</v>
      </c>
      <c r="R10" s="314">
        <f>1-(SUM(tirf!AM26,tipf!AM21)*BTU_Conversion)/'BIFUbC Calculations'!S126</f>
        <v>3.9931953421690536E-2</v>
      </c>
      <c r="S10" s="314">
        <f>1-(SUM(tirf!AN26,tipf!AN21)*BTU_Conversion)/'BIFUbC Calculations'!T126</f>
        <v>3.7282514538607425E-2</v>
      </c>
      <c r="T10" s="314">
        <f>1-(SUM(tirf!AO26,tipf!AO21)*BTU_Conversion)/'BIFUbC Calculations'!U126</f>
        <v>3.5539644393225656E-2</v>
      </c>
      <c r="U10" s="314">
        <f>1-(SUM(tirf!AP26,tipf!AP21)*BTU_Conversion)/'BIFUbC Calculations'!V126</f>
        <v>3.4178408173185515E-2</v>
      </c>
      <c r="V10" s="314">
        <f>1-(SUM(tirf!AQ26,tipf!AQ21)*BTU_Conversion)/'BIFUbC Calculations'!W126</f>
        <v>3.2842174879196273E-2</v>
      </c>
      <c r="W10" s="314">
        <f>1-(SUM(tirf!AR26,tipf!AR21)*BTU_Conversion)/'BIFUbC Calculations'!X126</f>
        <v>3.0546236013232142E-2</v>
      </c>
      <c r="X10" s="314">
        <f>1-(SUM(tirf!AS26,tipf!AS21)*BTU_Conversion)/'BIFUbC Calculations'!Y126</f>
        <v>2.9288108963120396E-2</v>
      </c>
      <c r="Y10" s="314">
        <f>1-(SUM(tirf!AT26,tipf!AT21)*BTU_Conversion)/'BIFUbC Calculations'!Z126</f>
        <v>2.7427125553319276E-2</v>
      </c>
      <c r="Z10" s="314">
        <f>1-(SUM(tirf!AU26,tipf!AU21)*BTU_Conversion)/'BIFUbC Calculations'!AA126</f>
        <v>2.5991027067045036E-2</v>
      </c>
      <c r="AA10" s="314">
        <f>1-(SUM(tirf!AV26,tipf!AV21)*BTU_Conversion)/'BIFUbC Calculations'!AB126</f>
        <v>2.5294784598935194E-2</v>
      </c>
      <c r="AB10" s="314">
        <f>1-(SUM(tirf!AW26,tipf!AW21)*BTU_Conversion)/'BIFUbC Calculations'!AC126</f>
        <v>2.4350918676896649E-2</v>
      </c>
      <c r="AC10" s="314">
        <f>1-(SUM(tirf!AX26,tipf!AX21)*BTU_Conversion)/'BIFUbC Calculations'!AD126</f>
        <v>2.323144710176861E-2</v>
      </c>
      <c r="AD10" s="314">
        <f>1-(SUM(tirf!AY26,tipf!AY21)*BTU_Conversion)/'BIFUbC Calculations'!AE126</f>
        <v>2.2272969478763227E-2</v>
      </c>
      <c r="AE10" s="314">
        <f>1-(SUM(tirf!AZ26,tipf!AZ21)*BTU_Conversion)/'BIFUbC Calculations'!AF126</f>
        <v>2.1369909348664451E-2</v>
      </c>
      <c r="AF10" s="314">
        <f>1-(SUM(tirf!BA26,tipf!BA21)*BTU_Conversion)/'BIFUbC Calculations'!AG126</f>
        <v>2.0491883467938954E-2</v>
      </c>
    </row>
    <row r="11" spans="1:32" x14ac:dyDescent="0.3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zoomScale="85" zoomScaleNormal="85" workbookViewId="0">
      <selection activeCell="B10" sqref="B10:AF10"/>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0</v>
      </c>
      <c r="C10" s="452">
        <v>0</v>
      </c>
      <c r="D10" s="452">
        <v>0</v>
      </c>
      <c r="E10" s="452">
        <v>0</v>
      </c>
      <c r="F10" s="452">
        <v>0</v>
      </c>
      <c r="G10" s="452">
        <v>0</v>
      </c>
      <c r="H10" s="452">
        <v>0</v>
      </c>
      <c r="I10" s="452">
        <v>0</v>
      </c>
      <c r="J10" s="452">
        <v>0</v>
      </c>
      <c r="K10" s="452">
        <v>0</v>
      </c>
      <c r="L10" s="452">
        <v>0</v>
      </c>
      <c r="M10" s="452">
        <v>0</v>
      </c>
      <c r="N10" s="452">
        <v>0</v>
      </c>
      <c r="O10" s="452">
        <v>0</v>
      </c>
      <c r="P10" s="452">
        <v>0</v>
      </c>
      <c r="Q10" s="452">
        <v>0</v>
      </c>
      <c r="R10" s="452">
        <v>0</v>
      </c>
      <c r="S10" s="452">
        <v>0</v>
      </c>
      <c r="T10" s="452">
        <v>0</v>
      </c>
      <c r="U10" s="452">
        <v>0</v>
      </c>
      <c r="V10" s="452">
        <v>0</v>
      </c>
      <c r="W10" s="452">
        <v>0</v>
      </c>
      <c r="X10" s="452">
        <v>0</v>
      </c>
      <c r="Y10" s="452">
        <v>0</v>
      </c>
      <c r="Z10" s="452">
        <v>0</v>
      </c>
      <c r="AA10" s="452">
        <v>0</v>
      </c>
      <c r="AB10" s="452">
        <v>0</v>
      </c>
      <c r="AC10" s="452">
        <v>0</v>
      </c>
      <c r="AD10" s="452">
        <v>0</v>
      </c>
      <c r="AE10" s="452">
        <v>0</v>
      </c>
      <c r="AF10" s="452">
        <v>0</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topLeftCell="N7" zoomScale="85" zoomScaleNormal="85" workbookViewId="0">
      <selection activeCell="B23" sqref="B23:AF23"/>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1-SUM(CHI!V48)*BTU_Conversion/'BIFUbC Calculations'!C208</f>
        <v>0.49764788488171019</v>
      </c>
      <c r="C11" s="314">
        <f>1-SUM(CHI!W48)*BTU_Conversion/'BIFUbC Calculations'!D208</f>
        <v>0.49248966937958072</v>
      </c>
      <c r="D11" s="314">
        <f>1-SUM(CHI!X48)*BTU_Conversion/'BIFUbC Calculations'!E208</f>
        <v>0.48294000629408429</v>
      </c>
      <c r="E11" s="314">
        <f>1-SUM(CHI!Y48)*BTU_Conversion/'BIFUbC Calculations'!F208</f>
        <v>0.46716083999505364</v>
      </c>
      <c r="F11" s="314">
        <f>1-SUM(CHI!Z48)*BTU_Conversion/'BIFUbC Calculations'!G208</f>
        <v>0.46065530514335951</v>
      </c>
      <c r="G11" s="314">
        <f>1-SUM(CHI!AA48)*BTU_Conversion/'BIFUbC Calculations'!H208</f>
        <v>0.45558107471846021</v>
      </c>
      <c r="H11" s="314">
        <f>1-SUM(CHI!AB48)*BTU_Conversion/'BIFUbC Calculations'!I208</f>
        <v>0.44716357526277328</v>
      </c>
      <c r="I11" s="314">
        <f>1-SUM(CHI!AC48)*BTU_Conversion/'BIFUbC Calculations'!J208</f>
        <v>0.43535403668118977</v>
      </c>
      <c r="J11" s="314">
        <f>1-SUM(CHI!AD48)*BTU_Conversion/'BIFUbC Calculations'!K208</f>
        <v>0.4271015211800564</v>
      </c>
      <c r="K11" s="314">
        <f>1-SUM(CHI!AE48)*BTU_Conversion/'BIFUbC Calculations'!L208</f>
        <v>0.42586460852161345</v>
      </c>
      <c r="L11" s="314">
        <f>1-SUM(CHI!AF48)*BTU_Conversion/'BIFUbC Calculations'!M208</f>
        <v>0.4105562646345462</v>
      </c>
      <c r="M11" s="314">
        <f>1-SUM(CHI!AG48)*BTU_Conversion/'BIFUbC Calculations'!N208</f>
        <v>0.40439516627659677</v>
      </c>
      <c r="N11" s="314">
        <f>1-SUM(CHI!AH48)*BTU_Conversion/'BIFUbC Calculations'!O208</f>
        <v>0.38296371888144087</v>
      </c>
      <c r="O11" s="314">
        <f>1-SUM(CHI!AI48)*BTU_Conversion/'BIFUbC Calculations'!P208</f>
        <v>0.35537841116058955</v>
      </c>
      <c r="P11" s="314">
        <f>1-SUM(CHI!AJ48)*BTU_Conversion/'BIFUbC Calculations'!Q208</f>
        <v>0.33570503114398342</v>
      </c>
      <c r="Q11" s="314">
        <f>1-SUM(CHI!AK48)*BTU_Conversion/'BIFUbC Calculations'!R208</f>
        <v>0.31427477447555907</v>
      </c>
      <c r="R11" s="314">
        <f>1-SUM(CHI!AL48)*BTU_Conversion/'BIFUbC Calculations'!S208</f>
        <v>0.31297230921438268</v>
      </c>
      <c r="S11" s="314">
        <f>1-SUM(CHI!AM48)*BTU_Conversion/'BIFUbC Calculations'!T208</f>
        <v>0.29886429922998881</v>
      </c>
      <c r="T11" s="314">
        <f>1-SUM(CHI!AN48)*BTU_Conversion/'BIFUbC Calculations'!U208</f>
        <v>0.28850217670401657</v>
      </c>
      <c r="U11" s="314">
        <f>1-SUM(CHI!AO48)*BTU_Conversion/'BIFUbC Calculations'!V208</f>
        <v>0.28177515389047392</v>
      </c>
      <c r="V11" s="314">
        <f>1-SUM(CHI!AP48)*BTU_Conversion/'BIFUbC Calculations'!W208</f>
        <v>0.27685344248336885</v>
      </c>
      <c r="W11" s="314">
        <f>1-SUM(CHI!AQ48)*BTU_Conversion/'BIFUbC Calculations'!X208</f>
        <v>0.26304069240163686</v>
      </c>
      <c r="X11" s="314">
        <f>1-SUM(CHI!AR48)*BTU_Conversion/'BIFUbC Calculations'!Y208</f>
        <v>0.25571879737747805</v>
      </c>
      <c r="Y11" s="314">
        <f>1-SUM(CHI!AS48)*BTU_Conversion/'BIFUbC Calculations'!Z208</f>
        <v>0.23901090456260454</v>
      </c>
      <c r="Z11" s="314">
        <f>1-SUM(CHI!AT48)*BTU_Conversion/'BIFUbC Calculations'!AA208</f>
        <v>0.23125830607345188</v>
      </c>
      <c r="AA11" s="314">
        <f>1-SUM(CHI!AU48)*BTU_Conversion/'BIFUbC Calculations'!AB208</f>
        <v>0.22832740312610855</v>
      </c>
      <c r="AB11" s="314">
        <f>1-SUM(CHI!AV48)*BTU_Conversion/'BIFUbC Calculations'!AC208</f>
        <v>0.21158625801283437</v>
      </c>
      <c r="AC11" s="314">
        <f>1-SUM(CHI!AW48)*BTU_Conversion/'BIFUbC Calculations'!AD208</f>
        <v>0.19015155998129551</v>
      </c>
      <c r="AD11" s="314">
        <f>1-SUM(CHI!AX48)*BTU_Conversion/'BIFUbC Calculations'!AE208</f>
        <v>0.16555862684588574</v>
      </c>
      <c r="AE11" s="314">
        <f>1-SUM(CHI!AY48)*BTU_Conversion/'BIFUbC Calculations'!AF208</f>
        <v>0.16011357029563911</v>
      </c>
      <c r="AF11" s="314">
        <f>1-SUM(CHI!AZ48)*BTU_Conversion/'BIFUbC Calculations'!AG208</f>
        <v>0.13228271308968698</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1-SUM(neos!D44)*BTU_Conversion/'BIFUbC Calculations'!C220</f>
        <v>0.98969115933532525</v>
      </c>
      <c r="C23" s="314">
        <f>1-SUM(neos!E44)*BTU_Conversion/'BIFUbC Calculations'!D220</f>
        <v>0.99256864842794434</v>
      </c>
      <c r="D23" s="314">
        <f>1-SUM(neos!F44)*BTU_Conversion/'BIFUbC Calculations'!E220</f>
        <v>0.99759908069056513</v>
      </c>
      <c r="E23" s="314">
        <f>1-SUM(neos!G44)*BTU_Conversion/'BIFUbC Calculations'!F220</f>
        <v>0.94273508353657165</v>
      </c>
      <c r="F23" s="314">
        <f>1-SUM(neos!H44)*BTU_Conversion/'BIFUbC Calculations'!G220</f>
        <v>0.94250551650187742</v>
      </c>
      <c r="G23" s="314">
        <f>1-SUM(neos!I44)*BTU_Conversion/'BIFUbC Calculations'!H220</f>
        <v>0.94614821261551707</v>
      </c>
      <c r="H23" s="314">
        <f>1-SUM(neos!J44)*BTU_Conversion/'BIFUbC Calculations'!I220</f>
        <v>0.95411587482704185</v>
      </c>
      <c r="I23" s="314">
        <f>1-SUM(neos!K44)*BTU_Conversion/'BIFUbC Calculations'!J220</f>
        <v>0.94236376497743879</v>
      </c>
      <c r="J23" s="314">
        <f>1-SUM(neos!L44)*BTU_Conversion/'BIFUbC Calculations'!K220</f>
        <v>0.93890358765022774</v>
      </c>
      <c r="K23" s="314">
        <f>1-SUM(neos!M44)*BTU_Conversion/'BIFUbC Calculations'!L220</f>
        <v>0.93495796014707788</v>
      </c>
      <c r="L23" s="314">
        <f>1-SUM(neos!N44)*BTU_Conversion/'BIFUbC Calculations'!M220</f>
        <v>0.94567079974215529</v>
      </c>
      <c r="M23" s="314">
        <f>1-SUM(neos!O44)*BTU_Conversion/'BIFUbC Calculations'!N220</f>
        <v>0.93530184108473946</v>
      </c>
      <c r="N23" s="314">
        <f>1-SUM(neos!P44)*BTU_Conversion/'BIFUbC Calculations'!O220</f>
        <v>0.92992036096749386</v>
      </c>
      <c r="O23" s="314">
        <f>1-SUM(neos!Q44)*BTU_Conversion/'BIFUbC Calculations'!P220</f>
        <v>0.94140330402422012</v>
      </c>
      <c r="P23" s="314">
        <f>1-SUM(neos!R44)*BTU_Conversion/'BIFUbC Calculations'!Q220</f>
        <v>0.94055099644516504</v>
      </c>
      <c r="Q23" s="314">
        <f>1-SUM(neos!S44)*BTU_Conversion/'BIFUbC Calculations'!R220</f>
        <v>0.86083551622319288</v>
      </c>
      <c r="R23" s="314">
        <f>1-SUM(neos!T44)*BTU_Conversion/'BIFUbC Calculations'!S220</f>
        <v>0.85955901930873768</v>
      </c>
      <c r="S23" s="314">
        <f>1-SUM(neos!U44)*BTU_Conversion/'BIFUbC Calculations'!T220</f>
        <v>0.85629680854059431</v>
      </c>
      <c r="T23" s="314">
        <f>1-SUM(neos!V44)*BTU_Conversion/'BIFUbC Calculations'!U220</f>
        <v>0.85300154582294963</v>
      </c>
      <c r="U23" s="314">
        <f>1-SUM(neos!W44)*BTU_Conversion/'BIFUbC Calculations'!V220</f>
        <v>0.84988530591576139</v>
      </c>
      <c r="V23" s="314">
        <f>1-SUM(neos!X44)*BTU_Conversion/'BIFUbC Calculations'!W220</f>
        <v>0.84706140064257984</v>
      </c>
      <c r="W23" s="314">
        <f>1-SUM(neos!Y44)*BTU_Conversion/'BIFUbC Calculations'!X220</f>
        <v>0.84561061041967645</v>
      </c>
      <c r="X23" s="314">
        <f>1-SUM(neos!Z44)*BTU_Conversion/'BIFUbC Calculations'!Y220</f>
        <v>0.84425160859110737</v>
      </c>
      <c r="Y23" s="314">
        <f>1-SUM(neos!AA44)*BTU_Conversion/'BIFUbC Calculations'!Z220</f>
        <v>0.83433998725620395</v>
      </c>
      <c r="Z23" s="314">
        <f>1-SUM(neos!AB44)*BTU_Conversion/'BIFUbC Calculations'!AA220</f>
        <v>0.8254122073363922</v>
      </c>
      <c r="AA23" s="314">
        <f>1-SUM(neos!AC44)*BTU_Conversion/'BIFUbC Calculations'!AB220</f>
        <v>0.81833787989640039</v>
      </c>
      <c r="AB23" s="314">
        <f>1-SUM(neos!AD44)*BTU_Conversion/'BIFUbC Calculations'!AC220</f>
        <v>0.80446235405604671</v>
      </c>
      <c r="AC23" s="314">
        <f>1-SUM(neos!AE44)*BTU_Conversion/'BIFUbC Calculations'!AD220</f>
        <v>0.78967700736381741</v>
      </c>
      <c r="AD23" s="314">
        <f>1-SUM(neos!AF44)*BTU_Conversion/'BIFUbC Calculations'!AE220</f>
        <v>0.7765534719137992</v>
      </c>
      <c r="AE23" s="314">
        <f>1-SUM(neos!AG44)*BTU_Conversion/'BIFUbC Calculations'!AF220</f>
        <v>0.76395915214260335</v>
      </c>
      <c r="AF23" s="314">
        <f>1-SUM(neos!AH44)*BTU_Conversion/'BIFUbC Calculations'!AG220</f>
        <v>0.74234157003936097</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topLeftCell="A7" zoomScale="85" zoomScaleNormal="85" workbookViewId="0">
      <selection activeCell="B11" sqref="B11:AF11"/>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1-SUM(CHI!V45)*BTU_Conversion/'BIFUbC Calculations'!C235</f>
        <v>0.87149173007575542</v>
      </c>
      <c r="C11" s="314">
        <f>1-SUM(CHI!W45)*BTU_Conversion/'BIFUbC Calculations'!D235</f>
        <v>0.87454784207205771</v>
      </c>
      <c r="D11" s="314">
        <f>1-SUM(CHI!X45)*BTU_Conversion/'BIFUbC Calculations'!E235</f>
        <v>0.87585034709890808</v>
      </c>
      <c r="E11" s="314">
        <f>1-SUM(CHI!Y45)*BTU_Conversion/'BIFUbC Calculations'!F235</f>
        <v>0.88135682182384834</v>
      </c>
      <c r="F11" s="314">
        <f>1-SUM(CHI!Z45)*BTU_Conversion/'BIFUbC Calculations'!G235</f>
        <v>0.88398343184567418</v>
      </c>
      <c r="G11" s="314">
        <f>1-SUM(CHI!AA45)*BTU_Conversion/'BIFUbC Calculations'!H235</f>
        <v>0.88584343838684843</v>
      </c>
      <c r="H11" s="314">
        <f>1-SUM(CHI!AB45)*BTU_Conversion/'BIFUbC Calculations'!I235</f>
        <v>0.88565326118634413</v>
      </c>
      <c r="I11" s="314">
        <f>1-SUM(CHI!AC45)*BTU_Conversion/'BIFUbC Calculations'!J235</f>
        <v>0.88840120307821324</v>
      </c>
      <c r="J11" s="314">
        <f>1-SUM(CHI!AD45)*BTU_Conversion/'BIFUbC Calculations'!K235</f>
        <v>0.8884011279352515</v>
      </c>
      <c r="K11" s="314">
        <f>1-SUM(CHI!AE45)*BTU_Conversion/'BIFUbC Calculations'!L235</f>
        <v>0.88815261798247669</v>
      </c>
      <c r="L11" s="314">
        <f>1-SUM(CHI!AF45)*BTU_Conversion/'BIFUbC Calculations'!M235</f>
        <v>0.88964818314424343</v>
      </c>
      <c r="M11" s="314">
        <f>1-SUM(CHI!AG45)*BTU_Conversion/'BIFUbC Calculations'!N235</f>
        <v>0.88951989291415268</v>
      </c>
      <c r="N11" s="314">
        <f>1-SUM(CHI!AH45)*BTU_Conversion/'BIFUbC Calculations'!O235</f>
        <v>0.8893723870199739</v>
      </c>
      <c r="O11" s="314">
        <f>1-SUM(CHI!AI45)*BTU_Conversion/'BIFUbC Calculations'!P235</f>
        <v>0.89002577041959685</v>
      </c>
      <c r="P11" s="314">
        <f>1-SUM(CHI!AJ45)*BTU_Conversion/'BIFUbC Calculations'!Q235</f>
        <v>0.89180789708423158</v>
      </c>
      <c r="Q11" s="314">
        <f>1-SUM(CHI!AK45)*BTU_Conversion/'BIFUbC Calculations'!R235</f>
        <v>0.90031097592112175</v>
      </c>
      <c r="R11" s="314">
        <f>1-SUM(CHI!AL45)*BTU_Conversion/'BIFUbC Calculations'!S235</f>
        <v>0.90034893686796957</v>
      </c>
      <c r="S11" s="314">
        <f>1-SUM(CHI!AM45)*BTU_Conversion/'BIFUbC Calculations'!T235</f>
        <v>0.90539682480788053</v>
      </c>
      <c r="T11" s="314">
        <f>1-SUM(CHI!AN45)*BTU_Conversion/'BIFUbC Calculations'!U235</f>
        <v>0.90903302850707268</v>
      </c>
      <c r="U11" s="314">
        <f>1-SUM(CHI!AO45)*BTU_Conversion/'BIFUbC Calculations'!V235</f>
        <v>0.91258293218660969</v>
      </c>
      <c r="V11" s="314">
        <f>1-SUM(CHI!AP45)*BTU_Conversion/'BIFUbC Calculations'!W235</f>
        <v>0.91635732724789065</v>
      </c>
      <c r="W11" s="314">
        <f>1-SUM(CHI!AQ45)*BTU_Conversion/'BIFUbC Calculations'!X235</f>
        <v>0.92316074882346466</v>
      </c>
      <c r="X11" s="314">
        <f>1-SUM(CHI!AR45)*BTU_Conversion/'BIFUbC Calculations'!Y235</f>
        <v>0.92502630940830444</v>
      </c>
      <c r="Y11" s="314">
        <f>1-SUM(CHI!AS45)*BTU_Conversion/'BIFUbC Calculations'!Z235</f>
        <v>0.93314576060018761</v>
      </c>
      <c r="Z11" s="314">
        <f>1-SUM(CHI!AT45)*BTU_Conversion/'BIFUbC Calculations'!AA235</f>
        <v>0.9364342627655059</v>
      </c>
      <c r="AA11" s="314">
        <f>1-SUM(CHI!AU45)*BTU_Conversion/'BIFUbC Calculations'!AB235</f>
        <v>0.93813297878325019</v>
      </c>
      <c r="AB11" s="314">
        <f>1-SUM(CHI!AV45)*BTU_Conversion/'BIFUbC Calculations'!AC235</f>
        <v>0.93877804504592877</v>
      </c>
      <c r="AC11" s="314">
        <f>1-SUM(CHI!AW45)*BTU_Conversion/'BIFUbC Calculations'!AD235</f>
        <v>0.94112483438243133</v>
      </c>
      <c r="AD11" s="314">
        <f>1-SUM(CHI!AX45)*BTU_Conversion/'BIFUbC Calculations'!AE235</f>
        <v>0.94219492457254961</v>
      </c>
      <c r="AE11" s="314">
        <f>1-SUM(CHI!AY45)*BTU_Conversion/'BIFUbC Calculations'!AF235</f>
        <v>0.94302874936436687</v>
      </c>
      <c r="AF11" s="314">
        <f>1-SUM(CHI!AZ45)*BTU_Conversion/'BIFUbC Calculations'!AG235</f>
        <v>0.94425397718983295</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26"/>
  <sheetViews>
    <sheetView zoomScale="85" zoomScaleNormal="85" workbookViewId="0">
      <selection activeCell="V52" sqref="V52"/>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tick</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2021-09-01T18:38:32Z</dcterms:modified>
</cp:coreProperties>
</file>