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Andreas\Documents\Projects\2 - Ad Hoc\EPS\eps-us-2.1.0\InputData\trans\EoDfVUwFC\"/>
    </mc:Choice>
  </mc:AlternateContent>
  <xr:revisionPtr revIDLastSave="0" documentId="13_ncr:1_{555A714E-7121-4E24-9596-38C0DDBDCC07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About" sheetId="2" r:id="rId1"/>
    <sheet name="Ricardo Energy &amp; Environment" sheetId="7" r:id="rId2"/>
    <sheet name="Aviation" sheetId="6" r:id="rId3"/>
    <sheet name="Aircraft" sheetId="1" r:id="rId4"/>
    <sheet name="EoDfVUwFC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7" l="1"/>
  <c r="G14" i="7" s="1"/>
  <c r="E14" i="7"/>
  <c r="G6" i="7"/>
  <c r="G7" i="7"/>
  <c r="G8" i="7"/>
  <c r="G9" i="7"/>
  <c r="G10" i="7"/>
  <c r="G11" i="7"/>
  <c r="G12" i="7"/>
  <c r="G13" i="7"/>
  <c r="F6" i="7"/>
  <c r="F7" i="7"/>
  <c r="F8" i="7"/>
  <c r="F9" i="7"/>
  <c r="F10" i="7"/>
  <c r="F11" i="7"/>
  <c r="F12" i="7"/>
  <c r="F13" i="7"/>
  <c r="G5" i="7"/>
  <c r="F5" i="7"/>
  <c r="E6" i="7"/>
  <c r="E7" i="7"/>
  <c r="E8" i="7"/>
  <c r="E9" i="7"/>
  <c r="E10" i="7"/>
  <c r="E11" i="7"/>
  <c r="E12" i="7"/>
  <c r="E13" i="7"/>
  <c r="E5" i="7"/>
  <c r="C7" i="7" l="1"/>
  <c r="B7" i="1"/>
  <c r="D6" i="6"/>
  <c r="D5" i="6"/>
  <c r="D4" i="6"/>
</calcChain>
</file>

<file path=xl/sharedStrings.xml><?xml version="1.0" encoding="utf-8"?>
<sst xmlns="http://schemas.openxmlformats.org/spreadsheetml/2006/main" count="85" uniqueCount="82">
  <si>
    <t>Elasticity of Demand for Air Travel WRT to Price</t>
  </si>
  <si>
    <t>Elasticity of Demand for Air Travel WRT to Fuel Price</t>
  </si>
  <si>
    <t>Sources:</t>
  </si>
  <si>
    <t>LDVs</t>
  </si>
  <si>
    <t>HDVs</t>
  </si>
  <si>
    <t>Aircraft</t>
  </si>
  <si>
    <t>Fraction of airfare cost attributable to fuel:</t>
  </si>
  <si>
    <t>assume demand for freight air has a similar elasticity to the demand for passenger air</t>
  </si>
  <si>
    <t>travel.  (Many of the same substitituions that are available to passengers, such as</t>
  </si>
  <si>
    <t>traveling by road/rail/ship or communicating digitally rather than traveling, are also</t>
  </si>
  <si>
    <t>available for freight- sending a package by road/rail/ship, buying locally, or buying</t>
  </si>
  <si>
    <t>a digital version of the product.)</t>
  </si>
  <si>
    <t>Note: We only have data on passenger air travel elasticities, not air freight.  We therefore</t>
  </si>
  <si>
    <t>Mode</t>
  </si>
  <si>
    <t>Aviation</t>
  </si>
  <si>
    <t>rail</t>
  </si>
  <si>
    <t>ships</t>
  </si>
  <si>
    <t>motorbikes</t>
  </si>
  <si>
    <t>EoDfVUwFC Elasticity of Demand for Vehicle Use wrt Fuel Cost</t>
  </si>
  <si>
    <t>Vehicle</t>
  </si>
  <si>
    <t>aircraft</t>
  </si>
  <si>
    <t>Notes</t>
  </si>
  <si>
    <t>This variable is also known as the "Fuel Economy Rebound Effect" or "Fuel Cost Rebound Effect." It is the change</t>
  </si>
  <si>
    <t>in VMT as a fraction of the change in fuel cost. E.g. for a 1% increase in fuel cost per mile, VMT changes by -0.1%.</t>
  </si>
  <si>
    <t>Elasticity (dimensionless)</t>
  </si>
  <si>
    <t>http://www.transport-ncps.net/wp-content/uploads/plikownia/TOOLbox/Documents-Repository/CROSS%20CUTTING/ECF%20-%20European%20Climate%20Foundation/ECF__%20Potential_impacts_of_Tansport_GHG_Reduction_policy_%20in_2030_2016.pdf</t>
  </si>
  <si>
    <t>Pg. 34, Table A12: Fuel price elasticities used in the definition of illustrative scenarios modelled in SULTAN</t>
  </si>
  <si>
    <t>SULTAN modelling to explore the wider potential impacts of transport GHG reduction policies in 2030 - Report for the European Climate Foundation</t>
  </si>
  <si>
    <t>Ricardo Energy &amp; Environment</t>
  </si>
  <si>
    <t>HDVs, LDVs, Rail, Shipping</t>
  </si>
  <si>
    <t xml:space="preserve">Price elasticities </t>
  </si>
  <si>
    <t>Domestic</t>
  </si>
  <si>
    <t>Segment</t>
  </si>
  <si>
    <t>Elasticity</t>
  </si>
  <si>
    <t>Intra EU</t>
  </si>
  <si>
    <t>Extra EU</t>
  </si>
  <si>
    <t>Code</t>
  </si>
  <si>
    <t>Disaggregation of flight segments</t>
  </si>
  <si>
    <t>Elasticity coefficient</t>
  </si>
  <si>
    <t>LH</t>
  </si>
  <si>
    <t>SH</t>
  </si>
  <si>
    <t>RL</t>
  </si>
  <si>
    <t>NL</t>
  </si>
  <si>
    <t>SL</t>
  </si>
  <si>
    <t>EU</t>
  </si>
  <si>
    <t>TA</t>
  </si>
  <si>
    <t>AS</t>
  </si>
  <si>
    <t>Elasticity coefficient combination</t>
  </si>
  <si>
    <t>xxxii Smyth, M., Pearce B. (2008) Air Travel Demand. IATA Economics Briefing No 9. Available:
www.iata.org/whatwedo/documents/economics/air_travel_demand.pdf</t>
  </si>
  <si>
    <t>Source: Transport &amp; Environment (2018) based on IATA (2008)</t>
  </si>
  <si>
    <t>Transport &amp; Environment</t>
  </si>
  <si>
    <t>https://www.transportenvironment.org/publications/roadmap-decarbonising-european-aviation</t>
  </si>
  <si>
    <t>Pg. 27-28, Price elasticities</t>
  </si>
  <si>
    <t>Roadmap to decarbonising European aviation</t>
  </si>
  <si>
    <t>Long haul</t>
  </si>
  <si>
    <t>Short haul</t>
  </si>
  <si>
    <t>Route level</t>
  </si>
  <si>
    <t>National level</t>
  </si>
  <si>
    <t>Supra-national level</t>
  </si>
  <si>
    <t>Trans Atlantic</t>
  </si>
  <si>
    <t>EU - Asia</t>
  </si>
  <si>
    <t>Table A12: Fuel price elasticities used in the definition of illustrative scenarios modelled in SULTAN Mode</t>
  </si>
  <si>
    <t>Car</t>
  </si>
  <si>
    <t>Bus</t>
  </si>
  <si>
    <t>Passenger Rail</t>
  </si>
  <si>
    <t>Motorcycle</t>
  </si>
  <si>
    <t>LCV</t>
  </si>
  <si>
    <t>Medium Truck</t>
  </si>
  <si>
    <t>Heavy Truck</t>
  </si>
  <si>
    <t>Inland Shipping</t>
  </si>
  <si>
    <t>Freight Rail</t>
  </si>
  <si>
    <t>Source: Ricardo Energy &amp; Environment (2016) based on UK MARKAL ED model (AEA, 2008)</t>
  </si>
  <si>
    <t>For aviation elasticity we assume estimated values for intra-EU flights.</t>
  </si>
  <si>
    <t>For LDVs elasticity we assume estimated values for passenger cars. Estimates for light commercial vehicles are lower.</t>
  </si>
  <si>
    <t>For HDVs elasticity we assume estimated values for trucks. Estimates for buses are higher.</t>
  </si>
  <si>
    <t>For shipping elasticity we assume estimated values for inland shipping.</t>
  </si>
  <si>
    <t>% Demand</t>
  </si>
  <si>
    <t xml:space="preserve">% New Vehicle </t>
  </si>
  <si>
    <t>Elasticity Demand</t>
  </si>
  <si>
    <t>Elasticity New Vehicle</t>
  </si>
  <si>
    <t>Own Assumption</t>
  </si>
  <si>
    <t>For rail we assume estimated values for freight rail.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</si>
</sst>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0" fillId="3" borderId="0" xfId="0" applyFill="1"/>
    <xf numFmtId="0" fontId="0" fillId="0" borderId="0" xfId="0" applyFont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right" wrapText="1"/>
    </xf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/>
    <xf numFmtId="9" fontId="0" fillId="0" borderId="0" xfId="2" applyFont="1"/>
    <xf numFmtId="9" fontId="0" fillId="0" borderId="0" xfId="0" applyNumberFormat="1"/>
    <xf numFmtId="0" fontId="0" fillId="2" borderId="0" xfId="0" applyFill="1"/>
    <xf numFmtId="9" fontId="0" fillId="2" borderId="0" xfId="2" applyFont="1" applyFill="1"/>
    <xf numFmtId="9" fontId="0" fillId="2" borderId="0" xfId="0" applyNumberFormat="1" applyFill="1"/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ransportenvironment.org/publications/roadmap-decarbonising-european-aviation" TargetMode="External"/><Relationship Id="rId1" Type="http://schemas.openxmlformats.org/officeDocument/2006/relationships/hyperlink" Target="http://www.transport-ncps.net/wp-content/uploads/plikownia/TOOLbox/Documents-Repository/CROSS%20CUTTING/ECF%20-%20European%20Climate%20Foundation/ECF__%20Potential_impacts_of_Tansport_GHG_Reduction_policy_%20in_2030_2016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>
      <selection activeCell="A27" sqref="A27"/>
    </sheetView>
  </sheetViews>
  <sheetFormatPr baseColWidth="10" defaultColWidth="9.140625" defaultRowHeight="15" x14ac:dyDescent="0.25"/>
  <cols>
    <col min="2" max="2" width="96.7109375" customWidth="1"/>
  </cols>
  <sheetData>
    <row r="1" spans="1:2" x14ac:dyDescent="0.25">
      <c r="A1" s="1" t="s">
        <v>18</v>
      </c>
    </row>
    <row r="3" spans="1:2" x14ac:dyDescent="0.25">
      <c r="A3" s="1" t="s">
        <v>2</v>
      </c>
      <c r="B3" s="4" t="s">
        <v>29</v>
      </c>
    </row>
    <row r="4" spans="1:2" x14ac:dyDescent="0.25">
      <c r="B4" t="s">
        <v>28</v>
      </c>
    </row>
    <row r="5" spans="1:2" x14ac:dyDescent="0.25">
      <c r="B5" s="2">
        <v>2016</v>
      </c>
    </row>
    <row r="6" spans="1:2" ht="30" x14ac:dyDescent="0.25">
      <c r="B6" s="10" t="s">
        <v>27</v>
      </c>
    </row>
    <row r="7" spans="1:2" ht="60" x14ac:dyDescent="0.25">
      <c r="B7" s="9" t="s">
        <v>25</v>
      </c>
    </row>
    <row r="8" spans="1:2" x14ac:dyDescent="0.25">
      <c r="B8" t="s">
        <v>26</v>
      </c>
    </row>
    <row r="10" spans="1:2" x14ac:dyDescent="0.25">
      <c r="B10" s="4" t="s">
        <v>14</v>
      </c>
    </row>
    <row r="11" spans="1:2" x14ac:dyDescent="0.25">
      <c r="B11" t="s">
        <v>50</v>
      </c>
    </row>
    <row r="12" spans="1:2" x14ac:dyDescent="0.25">
      <c r="B12" s="6">
        <v>2018</v>
      </c>
    </row>
    <row r="13" spans="1:2" x14ac:dyDescent="0.25">
      <c r="B13" t="s">
        <v>53</v>
      </c>
    </row>
    <row r="14" spans="1:2" x14ac:dyDescent="0.25">
      <c r="B14" s="3" t="s">
        <v>51</v>
      </c>
    </row>
    <row r="15" spans="1:2" x14ac:dyDescent="0.25">
      <c r="B15" s="6" t="s">
        <v>52</v>
      </c>
    </row>
    <row r="18" spans="1:1" x14ac:dyDescent="0.25">
      <c r="A18" s="1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2" spans="1:1" x14ac:dyDescent="0.25">
      <c r="A22" t="s">
        <v>73</v>
      </c>
    </row>
    <row r="24" spans="1:1" x14ac:dyDescent="0.25">
      <c r="A24" t="s">
        <v>74</v>
      </c>
    </row>
    <row r="26" spans="1:1" x14ac:dyDescent="0.25">
      <c r="A26" t="s">
        <v>81</v>
      </c>
    </row>
    <row r="28" spans="1:1" x14ac:dyDescent="0.25">
      <c r="A28" t="s">
        <v>75</v>
      </c>
    </row>
    <row r="30" spans="1:1" x14ac:dyDescent="0.25">
      <c r="A30" t="s">
        <v>72</v>
      </c>
    </row>
  </sheetData>
  <hyperlinks>
    <hyperlink ref="B7" r:id="rId1" display="http://www.transport-ncps.net/wp-content/uploads/plikownia/TOOLbox/Documents-Repository/CROSS CUTTING/ECF - European Climate Foundation/ECF__ Potential_impacts_of_Tansport_GHG_Reduction_policy_ in_2030_2016.pdf" xr:uid="{336C2FDC-CB50-46F7-91A1-6452258B2794}"/>
    <hyperlink ref="B14" r:id="rId2" xr:uid="{4BCB69FB-1C88-41AD-BD2A-C0229210908B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804A-4405-484A-9661-A0B63FA8959D}">
  <dimension ref="A2:G16"/>
  <sheetViews>
    <sheetView workbookViewId="0">
      <selection activeCell="F8" sqref="F8"/>
    </sheetView>
  </sheetViews>
  <sheetFormatPr baseColWidth="10" defaultRowHeight="15" x14ac:dyDescent="0.25"/>
  <cols>
    <col min="1" max="1" width="16.28515625" bestFit="1" customWidth="1"/>
    <col min="2" max="2" width="19.85546875" customWidth="1"/>
    <col min="5" max="5" width="14.5703125" bestFit="1" customWidth="1"/>
    <col min="6" max="6" width="17.140625" bestFit="1" customWidth="1"/>
    <col min="7" max="7" width="20.28515625" bestFit="1" customWidth="1"/>
  </cols>
  <sheetData>
    <row r="2" spans="1:7" x14ac:dyDescent="0.25">
      <c r="B2" s="1" t="s">
        <v>61</v>
      </c>
    </row>
    <row r="4" spans="1:7" x14ac:dyDescent="0.25">
      <c r="B4" s="11" t="s">
        <v>13</v>
      </c>
      <c r="C4" s="11" t="s">
        <v>33</v>
      </c>
      <c r="D4" s="11" t="s">
        <v>76</v>
      </c>
      <c r="E4" s="11" t="s">
        <v>77</v>
      </c>
      <c r="F4" s="11" t="s">
        <v>78</v>
      </c>
      <c r="G4" s="11" t="s">
        <v>79</v>
      </c>
    </row>
    <row r="5" spans="1:7" x14ac:dyDescent="0.25">
      <c r="B5" t="s">
        <v>62</v>
      </c>
      <c r="C5">
        <v>-0.54</v>
      </c>
      <c r="D5" s="13">
        <v>0.4</v>
      </c>
      <c r="E5" s="14">
        <f>1-D5</f>
        <v>0.6</v>
      </c>
      <c r="F5">
        <f>C5*D5</f>
        <v>-0.21600000000000003</v>
      </c>
      <c r="G5">
        <f>C5*E5</f>
        <v>-0.32400000000000001</v>
      </c>
    </row>
    <row r="6" spans="1:7" x14ac:dyDescent="0.25">
      <c r="B6" t="s">
        <v>63</v>
      </c>
      <c r="C6">
        <v>-0.38</v>
      </c>
      <c r="D6" s="13">
        <v>0.5</v>
      </c>
      <c r="E6" s="14">
        <f t="shared" ref="E6:E14" si="0">1-D6</f>
        <v>0.5</v>
      </c>
      <c r="F6">
        <f t="shared" ref="F6:F13" si="1">C6*D6</f>
        <v>-0.19</v>
      </c>
      <c r="G6">
        <f t="shared" ref="G6:G13" si="2">C6*E6</f>
        <v>-0.19</v>
      </c>
    </row>
    <row r="7" spans="1:7" x14ac:dyDescent="0.25">
      <c r="B7" t="s">
        <v>64</v>
      </c>
      <c r="C7">
        <f>-0.24</f>
        <v>-0.24</v>
      </c>
      <c r="D7" s="13">
        <v>0.9</v>
      </c>
      <c r="E7" s="14">
        <f t="shared" si="0"/>
        <v>9.9999999999999978E-2</v>
      </c>
      <c r="F7">
        <f t="shared" si="1"/>
        <v>-0.216</v>
      </c>
      <c r="G7">
        <f t="shared" si="2"/>
        <v>-2.3999999999999994E-2</v>
      </c>
    </row>
    <row r="8" spans="1:7" x14ac:dyDescent="0.25">
      <c r="B8" t="s">
        <v>65</v>
      </c>
      <c r="C8">
        <v>-0.41</v>
      </c>
      <c r="D8" s="13">
        <v>0.4</v>
      </c>
      <c r="E8" s="14">
        <f t="shared" si="0"/>
        <v>0.6</v>
      </c>
      <c r="F8">
        <f t="shared" si="1"/>
        <v>-0.16400000000000001</v>
      </c>
      <c r="G8">
        <f t="shared" si="2"/>
        <v>-0.24599999999999997</v>
      </c>
    </row>
    <row r="9" spans="1:7" x14ac:dyDescent="0.25">
      <c r="B9" t="s">
        <v>66</v>
      </c>
      <c r="C9">
        <v>-0.3</v>
      </c>
      <c r="D9" s="13">
        <v>0.67</v>
      </c>
      <c r="E9" s="14">
        <f t="shared" si="0"/>
        <v>0.32999999999999996</v>
      </c>
      <c r="F9">
        <f t="shared" si="1"/>
        <v>-0.20100000000000001</v>
      </c>
      <c r="G9">
        <f t="shared" si="2"/>
        <v>-9.8999999999999991E-2</v>
      </c>
    </row>
    <row r="10" spans="1:7" x14ac:dyDescent="0.25">
      <c r="B10" t="s">
        <v>67</v>
      </c>
      <c r="C10">
        <v>-0.3</v>
      </c>
      <c r="D10" s="13">
        <v>0.67</v>
      </c>
      <c r="E10" s="14">
        <f t="shared" si="0"/>
        <v>0.32999999999999996</v>
      </c>
      <c r="F10">
        <f t="shared" si="1"/>
        <v>-0.20100000000000001</v>
      </c>
      <c r="G10">
        <f t="shared" si="2"/>
        <v>-9.8999999999999991E-2</v>
      </c>
    </row>
    <row r="11" spans="1:7" x14ac:dyDescent="0.25">
      <c r="B11" t="s">
        <v>68</v>
      </c>
      <c r="C11">
        <v>-0.3</v>
      </c>
      <c r="D11" s="13">
        <v>0.67</v>
      </c>
      <c r="E11" s="14">
        <f t="shared" si="0"/>
        <v>0.32999999999999996</v>
      </c>
      <c r="F11">
        <f t="shared" si="1"/>
        <v>-0.20100000000000001</v>
      </c>
      <c r="G11">
        <f t="shared" si="2"/>
        <v>-9.8999999999999991E-2</v>
      </c>
    </row>
    <row r="12" spans="1:7" x14ac:dyDescent="0.25">
      <c r="B12" t="s">
        <v>69</v>
      </c>
      <c r="C12">
        <v>-0.18</v>
      </c>
      <c r="D12" s="13">
        <v>0.9</v>
      </c>
      <c r="E12" s="14">
        <f t="shared" si="0"/>
        <v>9.9999999999999978E-2</v>
      </c>
      <c r="F12">
        <f t="shared" si="1"/>
        <v>-0.16200000000000001</v>
      </c>
      <c r="G12">
        <f t="shared" si="2"/>
        <v>-1.7999999999999995E-2</v>
      </c>
    </row>
    <row r="13" spans="1:7" x14ac:dyDescent="0.25">
      <c r="B13" t="s">
        <v>70</v>
      </c>
      <c r="C13">
        <v>-0.24</v>
      </c>
      <c r="D13" s="13">
        <v>0.9</v>
      </c>
      <c r="E13" s="14">
        <f t="shared" si="0"/>
        <v>9.9999999999999978E-2</v>
      </c>
      <c r="F13">
        <f t="shared" si="1"/>
        <v>-0.216</v>
      </c>
      <c r="G13">
        <f t="shared" si="2"/>
        <v>-2.3999999999999994E-2</v>
      </c>
    </row>
    <row r="14" spans="1:7" x14ac:dyDescent="0.25">
      <c r="A14" s="4" t="s">
        <v>80</v>
      </c>
      <c r="B14" s="15" t="s">
        <v>14</v>
      </c>
      <c r="C14" s="5">
        <f>F14/0.9</f>
        <v>-0.3425333333333333</v>
      </c>
      <c r="D14" s="16">
        <v>0.9</v>
      </c>
      <c r="E14" s="17">
        <f t="shared" si="0"/>
        <v>9.9999999999999978E-2</v>
      </c>
      <c r="F14" s="5">
        <v>-0.30828</v>
      </c>
      <c r="G14" s="15">
        <f>C14*E14</f>
        <v>-3.4253333333333323E-2</v>
      </c>
    </row>
    <row r="16" spans="1:7" x14ac:dyDescent="0.25">
      <c r="B16" t="s">
        <v>71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A110-4EBB-4478-AD8E-14752EC0876A}">
  <dimension ref="B2:H18"/>
  <sheetViews>
    <sheetView workbookViewId="0">
      <selection activeCell="G23" sqref="G23"/>
    </sheetView>
  </sheetViews>
  <sheetFormatPr baseColWidth="10" defaultRowHeight="15" x14ac:dyDescent="0.25"/>
  <cols>
    <col min="4" max="4" width="30.42578125" bestFit="1" customWidth="1"/>
    <col min="7" max="7" width="31" bestFit="1" customWidth="1"/>
    <col min="8" max="8" width="19" bestFit="1" customWidth="1"/>
  </cols>
  <sheetData>
    <row r="2" spans="2:8" x14ac:dyDescent="0.25">
      <c r="B2" s="1" t="s">
        <v>30</v>
      </c>
    </row>
    <row r="3" spans="2:8" x14ac:dyDescent="0.25">
      <c r="B3" s="11" t="s">
        <v>32</v>
      </c>
      <c r="C3" s="11" t="s">
        <v>33</v>
      </c>
      <c r="D3" s="11" t="s">
        <v>47</v>
      </c>
      <c r="F3" t="s">
        <v>36</v>
      </c>
      <c r="G3" t="s">
        <v>37</v>
      </c>
      <c r="H3" t="s">
        <v>38</v>
      </c>
    </row>
    <row r="4" spans="2:8" x14ac:dyDescent="0.25">
      <c r="B4" t="s">
        <v>31</v>
      </c>
      <c r="C4">
        <v>-0.92</v>
      </c>
      <c r="D4" t="str">
        <f>"-1 * SH * SL * EU"</f>
        <v>-1 * SH * SL * EU</v>
      </c>
      <c r="F4" t="s">
        <v>39</v>
      </c>
      <c r="G4" t="s">
        <v>54</v>
      </c>
      <c r="H4">
        <v>1</v>
      </c>
    </row>
    <row r="5" spans="2:8" x14ac:dyDescent="0.25">
      <c r="B5" t="s">
        <v>34</v>
      </c>
      <c r="C5">
        <v>-0.84</v>
      </c>
      <c r="D5" t="str">
        <f>"-1 * LH * SL * EU"</f>
        <v>-1 * LH * SL * EU</v>
      </c>
      <c r="F5" t="s">
        <v>40</v>
      </c>
      <c r="G5" t="s">
        <v>55</v>
      </c>
      <c r="H5">
        <v>1.1000000000000001</v>
      </c>
    </row>
    <row r="6" spans="2:8" x14ac:dyDescent="0.25">
      <c r="B6" t="s">
        <v>35</v>
      </c>
      <c r="C6">
        <v>-0.63</v>
      </c>
      <c r="D6" t="str">
        <f>"-1 * LH * SL * (TA + AS) / 2"</f>
        <v>-1 * LH * SL * (TA + AS) / 2</v>
      </c>
      <c r="F6" t="s">
        <v>41</v>
      </c>
      <c r="G6" t="s">
        <v>56</v>
      </c>
      <c r="H6">
        <v>1.4</v>
      </c>
    </row>
    <row r="7" spans="2:8" x14ac:dyDescent="0.25">
      <c r="F7" t="s">
        <v>42</v>
      </c>
      <c r="G7" t="s">
        <v>57</v>
      </c>
      <c r="H7">
        <v>0.8</v>
      </c>
    </row>
    <row r="8" spans="2:8" x14ac:dyDescent="0.25">
      <c r="F8" t="s">
        <v>43</v>
      </c>
      <c r="G8" t="s">
        <v>58</v>
      </c>
      <c r="H8">
        <v>0.6</v>
      </c>
    </row>
    <row r="9" spans="2:8" x14ac:dyDescent="0.25">
      <c r="F9" t="s">
        <v>44</v>
      </c>
      <c r="G9" t="s">
        <v>34</v>
      </c>
      <c r="H9">
        <v>1.4</v>
      </c>
    </row>
    <row r="10" spans="2:8" x14ac:dyDescent="0.25">
      <c r="F10" t="s">
        <v>45</v>
      </c>
      <c r="G10" t="s">
        <v>59</v>
      </c>
      <c r="H10">
        <v>1.2</v>
      </c>
    </row>
    <row r="11" spans="2:8" x14ac:dyDescent="0.25">
      <c r="F11" t="s">
        <v>46</v>
      </c>
      <c r="G11" t="s">
        <v>60</v>
      </c>
      <c r="H11">
        <v>0.9</v>
      </c>
    </row>
    <row r="14" spans="2:8" x14ac:dyDescent="0.25">
      <c r="B14" t="s">
        <v>49</v>
      </c>
    </row>
    <row r="15" spans="2:8" x14ac:dyDescent="0.25">
      <c r="B15" s="12" t="s">
        <v>48</v>
      </c>
    </row>
    <row r="18" spans="2:2" x14ac:dyDescent="0.25">
      <c r="B18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48" bestFit="1" customWidth="1"/>
    <col min="2" max="2" width="10.5703125" customWidth="1"/>
    <col min="11" max="11" width="36.5703125" bestFit="1" customWidth="1"/>
  </cols>
  <sheetData>
    <row r="1" spans="1:2" x14ac:dyDescent="0.25">
      <c r="A1" s="1" t="s">
        <v>5</v>
      </c>
    </row>
    <row r="3" spans="1:2" x14ac:dyDescent="0.25">
      <c r="A3" t="s">
        <v>6</v>
      </c>
      <c r="B3">
        <v>0.36699999999999999</v>
      </c>
    </row>
    <row r="5" spans="1:2" x14ac:dyDescent="0.25">
      <c r="A5" t="s">
        <v>0</v>
      </c>
      <c r="B5">
        <v>-0.84</v>
      </c>
    </row>
    <row r="7" spans="1:2" x14ac:dyDescent="0.25">
      <c r="A7" t="s">
        <v>1</v>
      </c>
      <c r="B7" s="5">
        <f>B5*B3</f>
        <v>-0.30828</v>
      </c>
    </row>
    <row r="9" spans="1:2" x14ac:dyDescent="0.25">
      <c r="A9" t="s">
        <v>12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9</v>
      </c>
    </row>
    <row r="13" spans="1:2" x14ac:dyDescent="0.25">
      <c r="A13" t="s">
        <v>10</v>
      </c>
    </row>
    <row r="14" spans="1:2" x14ac:dyDescent="0.25">
      <c r="A14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B7"/>
  <sheetViews>
    <sheetView tabSelected="1" workbookViewId="0">
      <selection activeCell="I11" sqref="I11"/>
    </sheetView>
  </sheetViews>
  <sheetFormatPr baseColWidth="10" defaultColWidth="9.140625" defaultRowHeight="15" x14ac:dyDescent="0.25"/>
  <cols>
    <col min="1" max="1" width="19" customWidth="1"/>
    <col min="2" max="2" width="16.85546875" customWidth="1"/>
  </cols>
  <sheetData>
    <row r="1" spans="1:2" ht="30" x14ac:dyDescent="0.25">
      <c r="A1" s="1" t="s">
        <v>19</v>
      </c>
      <c r="B1" s="8" t="s">
        <v>24</v>
      </c>
    </row>
    <row r="2" spans="1:2" x14ac:dyDescent="0.25">
      <c r="A2" t="s">
        <v>3</v>
      </c>
      <c r="B2">
        <v>-0.21600000000000003</v>
      </c>
    </row>
    <row r="3" spans="1:2" x14ac:dyDescent="0.25">
      <c r="A3" t="s">
        <v>4</v>
      </c>
      <c r="B3">
        <v>-0.20100000000000001</v>
      </c>
    </row>
    <row r="4" spans="1:2" x14ac:dyDescent="0.25">
      <c r="A4" t="s">
        <v>20</v>
      </c>
      <c r="B4" s="7">
        <v>-0.30828</v>
      </c>
    </row>
    <row r="5" spans="1:2" x14ac:dyDescent="0.25">
      <c r="A5" t="s">
        <v>15</v>
      </c>
      <c r="B5">
        <v>-0.216</v>
      </c>
    </row>
    <row r="6" spans="1:2" x14ac:dyDescent="0.25">
      <c r="A6" t="s">
        <v>16</v>
      </c>
      <c r="B6">
        <v>-0.16200000000000001</v>
      </c>
    </row>
    <row r="7" spans="1:2" x14ac:dyDescent="0.25">
      <c r="A7" t="s">
        <v>17</v>
      </c>
      <c r="B7">
        <v>-0.16400000000000001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About</vt:lpstr>
      <vt:lpstr>Ricardo Energy &amp; Environment</vt:lpstr>
      <vt:lpstr>Aviation</vt:lpstr>
      <vt:lpstr>Aircraft</vt:lpstr>
      <vt:lpstr>EoDfVUwFC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Andreas Graf</cp:lastModifiedBy>
  <dcterms:created xsi:type="dcterms:W3CDTF">2014-09-22T18:20:37Z</dcterms:created>
  <dcterms:modified xsi:type="dcterms:W3CDTF">2020-05-08T12:57:56Z</dcterms:modified>
</cp:coreProperties>
</file>