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D8E0C601-6A9C-43D6-83E1-44E669E6CDB1}" xr6:coauthVersionLast="47" xr6:coauthVersionMax="47" xr10:uidLastSave="{00000000-0000-0000-0000-000000000000}"/>
  <bookViews>
    <workbookView xWindow="32280" yWindow="210" windowWidth="22995" windowHeight="15075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J10" i="3"/>
  <c r="B9" i="6"/>
  <c r="I24" i="3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I10" i="3"/>
  <c r="I14" i="3" l="1"/>
  <c r="E80" i="3"/>
  <c r="I80" i="3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R14" i="3" l="1"/>
  <c r="Z14" i="3"/>
  <c r="AH14" i="3"/>
  <c r="S14" i="3"/>
  <c r="AA14" i="3"/>
  <c r="AI14" i="3"/>
  <c r="T14" i="3"/>
  <c r="AB14" i="3"/>
  <c r="AJ14" i="3"/>
  <c r="M14" i="3"/>
  <c r="U14" i="3"/>
  <c r="AC14" i="3"/>
  <c r="AK14" i="3"/>
  <c r="N14" i="3"/>
  <c r="V14" i="3"/>
  <c r="AD14" i="3"/>
  <c r="O14" i="3"/>
  <c r="AE14" i="3"/>
  <c r="P14" i="3"/>
  <c r="Q14" i="3"/>
  <c r="K14" i="3"/>
  <c r="AL14" i="3"/>
  <c r="W14" i="3"/>
  <c r="J14" i="3"/>
  <c r="C6" i="2" s="1"/>
  <c r="X14" i="3"/>
  <c r="AF14" i="3"/>
  <c r="AG14" i="3"/>
  <c r="L14" i="3"/>
  <c r="Y14" i="3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AL24" i="3" l="1"/>
  <c r="AK24" i="3"/>
  <c r="AC24" i="3"/>
  <c r="U24" i="3"/>
  <c r="M24" i="3"/>
  <c r="AB24" i="3"/>
  <c r="T24" i="3"/>
  <c r="L24" i="3"/>
  <c r="E2" i="9" s="1"/>
  <c r="AA24" i="3"/>
  <c r="S24" i="3"/>
  <c r="K24" i="3"/>
  <c r="D2" i="9" s="1"/>
  <c r="Z24" i="3"/>
  <c r="R24" i="3"/>
  <c r="K2" i="9" s="1"/>
  <c r="C2" i="9"/>
  <c r="AJ24" i="3"/>
  <c r="AI24" i="3"/>
  <c r="AH24" i="3"/>
  <c r="AG24" i="3"/>
  <c r="Y24" i="3"/>
  <c r="Q24" i="3"/>
  <c r="J2" i="9" s="1"/>
  <c r="AF24" i="3"/>
  <c r="X24" i="3"/>
  <c r="P24" i="3"/>
  <c r="I2" i="9" s="1"/>
  <c r="AE24" i="3"/>
  <c r="W24" i="3"/>
  <c r="O24" i="3"/>
  <c r="H2" i="9" s="1"/>
  <c r="AD24" i="3"/>
  <c r="V24" i="3"/>
  <c r="N24" i="3"/>
  <c r="F2" i="9"/>
  <c r="G2" i="9"/>
  <c r="L31" i="3"/>
  <c r="E2" i="10" s="1"/>
  <c r="M31" i="3"/>
  <c r="F2" i="10" s="1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H2" i="2" l="1"/>
  <c r="I2" i="2"/>
  <c r="J2" i="2"/>
  <c r="F2" i="2"/>
  <c r="K2" i="2"/>
  <c r="L2" i="2"/>
  <c r="L2" i="9"/>
  <c r="S31" i="3"/>
  <c r="L2" i="10" s="1"/>
  <c r="E2" i="2"/>
  <c r="G2" i="2"/>
  <c r="D2" i="2"/>
  <c r="S80" i="3"/>
  <c r="L2" i="17" s="1"/>
  <c r="L6" i="2"/>
  <c r="J2" i="8"/>
  <c r="K2" i="8"/>
  <c r="D2" i="8"/>
  <c r="L2" i="8"/>
  <c r="I2" i="8"/>
  <c r="E2" i="8"/>
  <c r="C2" i="8"/>
  <c r="F2" i="8"/>
  <c r="G2" i="8"/>
  <c r="H2" i="8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31" i="3"/>
  <c r="M2" i="10" s="1"/>
  <c r="M2" i="8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9" l="1"/>
  <c r="N2" i="2"/>
  <c r="N2" i="8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2"/>
  <c r="O2" i="10"/>
  <c r="O6" i="2"/>
  <c r="V80" i="3"/>
  <c r="O2" i="17" s="1"/>
  <c r="O2" i="8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P2" i="9"/>
  <c r="W31" i="3"/>
  <c r="P2" i="10" s="1"/>
  <c r="P2" i="8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Q2" i="10" s="1"/>
  <c r="Q2" i="8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9" l="1"/>
  <c r="R2" i="2"/>
  <c r="R2" i="8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S2" i="2"/>
  <c r="Z31" i="3"/>
  <c r="S2" i="10" s="1"/>
  <c r="Z80" i="3"/>
  <c r="S2" i="17" s="1"/>
  <c r="S6" i="2"/>
  <c r="S2" i="8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T2" i="10" s="1"/>
  <c r="T2" i="9"/>
  <c r="T2" i="2"/>
  <c r="T6" i="2"/>
  <c r="AA80" i="3"/>
  <c r="T2" i="17" s="1"/>
  <c r="T2" i="8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U2" i="9" l="1"/>
  <c r="U2" i="2"/>
  <c r="AB31" i="3"/>
  <c r="U2" i="10" s="1"/>
  <c r="U6" i="2"/>
  <c r="AB80" i="3"/>
  <c r="U2" i="17" s="1"/>
  <c r="U2" i="8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V2" i="9" l="1"/>
  <c r="V2" i="2"/>
  <c r="AC31" i="3"/>
  <c r="V6" i="2"/>
  <c r="AC80" i="3"/>
  <c r="V2" i="17" s="1"/>
  <c r="V2" i="8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W2" i="9" l="1"/>
  <c r="W2" i="2"/>
  <c r="AD31" i="3"/>
  <c r="W2" i="10" s="1"/>
  <c r="W6" i="2"/>
  <c r="AD80" i="3"/>
  <c r="W2" i="17" s="1"/>
  <c r="W2" i="8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X2" i="9" l="1"/>
  <c r="X2" i="2"/>
  <c r="AE31" i="3"/>
  <c r="X2" i="10" s="1"/>
  <c r="X6" i="2"/>
  <c r="AE80" i="3"/>
  <c r="X2" i="17" s="1"/>
  <c r="X2" i="8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Y2" i="9" l="1"/>
  <c r="AF31" i="3"/>
  <c r="Y2" i="10" s="1"/>
  <c r="Y6" i="2"/>
  <c r="AF80" i="3"/>
  <c r="Y2" i="17" s="1"/>
  <c r="Y2" i="8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Z2" i="2" l="1"/>
  <c r="Z2" i="9"/>
  <c r="AG31" i="3"/>
  <c r="Z2" i="10" s="1"/>
  <c r="Z6" i="2"/>
  <c r="AG80" i="3"/>
  <c r="Z2" i="17" s="1"/>
  <c r="Z2" i="8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A2" i="2" l="1"/>
  <c r="AA2" i="9"/>
  <c r="AH31" i="3"/>
  <c r="AA6" i="2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9" l="1"/>
  <c r="AB2" i="2"/>
  <c r="AI31" i="3"/>
  <c r="AB2" i="10" s="1"/>
  <c r="AB6" i="2"/>
  <c r="AI80" i="3"/>
  <c r="AB2" i="17" s="1"/>
  <c r="AB2" i="8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9" l="1"/>
  <c r="AC2" i="2"/>
  <c r="AJ31" i="3"/>
  <c r="AC2" i="10" s="1"/>
  <c r="AC6" i="2"/>
  <c r="AC2" i="8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2" l="1"/>
  <c r="AD2" i="9"/>
  <c r="AK31" i="3"/>
  <c r="AD2" i="10" s="1"/>
  <c r="AD6" i="2"/>
  <c r="AK80" i="3"/>
  <c r="AD2" i="17" s="1"/>
  <c r="AD2" i="8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2" i="9" l="1"/>
  <c r="AE2" i="2"/>
  <c r="AL31" i="3"/>
  <c r="AE2" i="10" s="1"/>
  <c r="AE6" i="2"/>
  <c r="AL80" i="3"/>
  <c r="AE2" i="17" s="1"/>
  <c r="AE2" i="8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<sst xmlns="http://schemas.openxmlformats.org/spreadsheetml/2006/main" count="1826" uniqueCount="1001">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</sst>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64" fontId="0" fillId="36" borderId="0" xfId="0" applyNumberFormat="1" applyFill="1"/>
    <xf numFmtId="0" fontId="0" fillId="36" borderId="0" xfId="0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Data!$I$34:$AL$34</c:f>
              <c:numCache>
                <c:formatCode>General</c:formatCode>
                <c:ptCount val="30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260464</xdr:colOff>
      <xdr:row>0</xdr:row>
      <xdr:rowOff>145144</xdr:rowOff>
    </xdr:from>
    <xdr:to>
      <xdr:col>26</xdr:col>
      <xdr:colOff>336665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Data!I10</f>
        <v>0.3</v>
      </c>
      <c r="C2">
        <f>Data!J10</f>
        <v>0.35069853975306242</v>
      </c>
      <c r="D2">
        <f>Data!K10</f>
        <v>0.36674462542937664</v>
      </c>
      <c r="E2">
        <f>Data!L10</f>
        <v>0.38718735073119148</v>
      </c>
      <c r="F2">
        <f>Data!M10</f>
        <v>0.41277626470360962</v>
      </c>
      <c r="G2">
        <f>Data!N10</f>
        <v>0.44410926026066311</v>
      </c>
      <c r="H2">
        <f>Data!O10</f>
        <v>0.48145757057249217</v>
      </c>
      <c r="I2">
        <f>Data!P10</f>
        <v>0.52457491057722483</v>
      </c>
      <c r="J2">
        <f>Data!Q10</f>
        <v>0.57255253623554458</v>
      </c>
      <c r="K2">
        <f>Data!R10</f>
        <v>0.62379910825937523</v>
      </c>
      <c r="L2">
        <f>Data!S10</f>
        <v>0.67620089174062459</v>
      </c>
      <c r="M2">
        <f>Data!T10</f>
        <v>0.72744746376445535</v>
      </c>
      <c r="N2">
        <f>Data!U10</f>
        <v>0.77542508942277499</v>
      </c>
      <c r="O2">
        <f>Data!V10</f>
        <v>0.81854242942750788</v>
      </c>
      <c r="P2">
        <f>Data!W10</f>
        <v>0.85589073973933671</v>
      </c>
      <c r="Q2">
        <f>Data!X10</f>
        <v>0.88722373529639031</v>
      </c>
      <c r="R2">
        <f>Data!Y10</f>
        <v>0.91281264926880845</v>
      </c>
      <c r="S2">
        <f>Data!Z10</f>
        <v>0.93325537457062335</v>
      </c>
      <c r="T2">
        <f>Data!AA10</f>
        <v>0.94930146024693762</v>
      </c>
      <c r="U2">
        <f>Data!AB10</f>
        <v>0.96172307794884149</v>
      </c>
      <c r="V2">
        <f>Data!AC10</f>
        <v>0.97123610525967452</v>
      </c>
      <c r="W2">
        <f>Data!AD10</f>
        <v>0.97846179844999637</v>
      </c>
      <c r="X2">
        <f>Data!AE10</f>
        <v>0.98391584106298202</v>
      </c>
      <c r="Y2">
        <f>Data!AF10</f>
        <v>0.98801317667899058</v>
      </c>
      <c r="Z2">
        <f>Data!AG10</f>
        <v>0.99108035537512174</v>
      </c>
      <c r="AA2">
        <f>Data!AH10</f>
        <v>0.99337026949263763</v>
      </c>
      <c r="AB2">
        <f>Data!AI10</f>
        <v>0.99507648899150336</v>
      </c>
      <c r="AC2">
        <f>Data!AJ10</f>
        <v>0.99634591201450906</v>
      </c>
      <c r="AD2">
        <f>Data!AK10</f>
        <v>0.99728931759153028</v>
      </c>
      <c r="AE2">
        <f>Data!AL10</f>
        <v>0.99798985959100972</v>
      </c>
    </row>
    <row r="3" spans="1:31" x14ac:dyDescent="0.3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35">
      <c r="A6" t="s">
        <v>5</v>
      </c>
      <c r="B6">
        <f>Data!I14</f>
        <v>0.15</v>
      </c>
      <c r="C6">
        <f>Data!J14</f>
        <v>0.15724264853615177</v>
      </c>
      <c r="D6">
        <f>Data!K14</f>
        <v>0.15953494648991096</v>
      </c>
      <c r="E6">
        <f>Data!L14</f>
        <v>0.16245533581874164</v>
      </c>
      <c r="F6">
        <f>Data!M14</f>
        <v>0.16611089495765852</v>
      </c>
      <c r="G6">
        <f>Data!N14</f>
        <v>0.17058703718009474</v>
      </c>
      <c r="H6">
        <f>Data!O14</f>
        <v>0.17592251008178461</v>
      </c>
      <c r="I6">
        <f>Data!P14</f>
        <v>0.18208213008246071</v>
      </c>
      <c r="J6">
        <f>Data!Q14</f>
        <v>0.1889360766050778</v>
      </c>
      <c r="K6">
        <f>Data!R14</f>
        <v>0.19625701546562505</v>
      </c>
      <c r="L6">
        <f>Data!S14</f>
        <v>0.20374298453437495</v>
      </c>
      <c r="M6">
        <f>Data!T14</f>
        <v>0.21106392339492219</v>
      </c>
      <c r="N6">
        <f>Data!U14</f>
        <v>0.21791786991753931</v>
      </c>
      <c r="O6">
        <f>Data!V14</f>
        <v>0.22407748991821541</v>
      </c>
      <c r="P6">
        <f>Data!W14</f>
        <v>0.22941296281990525</v>
      </c>
      <c r="Q6">
        <f>Data!X14</f>
        <v>0.23388910504234148</v>
      </c>
      <c r="R6">
        <f>Data!Y14</f>
        <v>0.23754466418125836</v>
      </c>
      <c r="S6">
        <f>Data!Z14</f>
        <v>0.24046505351008907</v>
      </c>
      <c r="T6">
        <f>Data!AA14</f>
        <v>0.24275735146384822</v>
      </c>
      <c r="U6">
        <f>Data!AB14</f>
        <v>0.24453186827840592</v>
      </c>
      <c r="V6">
        <f>Data!AC14</f>
        <v>0.24589087217995351</v>
      </c>
      <c r="W6">
        <f>Data!AD14</f>
        <v>0.24692311406428519</v>
      </c>
      <c r="X6">
        <f>Data!AE14</f>
        <v>0.24770226300899745</v>
      </c>
      <c r="Y6">
        <f>Data!AF14</f>
        <v>0.24828759666842723</v>
      </c>
      <c r="Z6">
        <f>Data!AG14</f>
        <v>0.24872576505358884</v>
      </c>
      <c r="AA6">
        <f>Data!AH14</f>
        <v>0.24905289564180538</v>
      </c>
      <c r="AB6">
        <f>Data!AI14</f>
        <v>0.24929664128450046</v>
      </c>
      <c r="AC6">
        <f>Data!AJ14</f>
        <v>0.24947798743064414</v>
      </c>
      <c r="AD6">
        <f>Data!AK14</f>
        <v>0.24961275965593288</v>
      </c>
      <c r="AE6">
        <f>Data!AL14</f>
        <v>0.24971283708442996</v>
      </c>
    </row>
    <row r="7" spans="1:31" x14ac:dyDescent="0.3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3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Data!I17</f>
        <v>0.3</v>
      </c>
      <c r="C2">
        <f>Data!J17</f>
        <v>0.31034182218529111</v>
      </c>
      <c r="D2">
        <f>Data!K17</f>
        <v>0.31388821401385425</v>
      </c>
      <c r="E2">
        <f>Data!L17</f>
        <v>0.31861789550380609</v>
      </c>
      <c r="F2">
        <f>Data!M17</f>
        <v>0.32489983249084531</v>
      </c>
      <c r="G2">
        <f>Data!N17</f>
        <v>0.33319811122429671</v>
      </c>
      <c r="H2">
        <f>Data!O17</f>
        <v>0.34408134923989753</v>
      </c>
      <c r="I2">
        <f>Data!P17</f>
        <v>0.35822088754574566</v>
      </c>
      <c r="J2">
        <f>Data!Q17</f>
        <v>0.37636777483692901</v>
      </c>
      <c r="K2">
        <f>Data!R17</f>
        <v>0.39929574543034146</v>
      </c>
      <c r="L2">
        <f>Data!S17</f>
        <v>0.42769786666444942</v>
      </c>
      <c r="M2">
        <f>Data!T17</f>
        <v>0.46203265155068762</v>
      </c>
      <c r="N2">
        <f>Data!U17</f>
        <v>0.50233534816249725</v>
      </c>
      <c r="O2">
        <f>Data!V17</f>
        <v>0.54804058564194313</v>
      </c>
      <c r="P2">
        <f>Data!W17</f>
        <v>0.59789023823183873</v>
      </c>
      <c r="Q2">
        <f>Data!X17</f>
        <v>0.64999999999999991</v>
      </c>
      <c r="R2">
        <f>Data!Y17</f>
        <v>0.70210976176816131</v>
      </c>
      <c r="S2">
        <f>Data!Z17</f>
        <v>0.7519594143580568</v>
      </c>
      <c r="T2">
        <f>Data!AA17</f>
        <v>0.79766465183750268</v>
      </c>
      <c r="U2">
        <f>Data!AB17</f>
        <v>0.8379673484493122</v>
      </c>
      <c r="V2">
        <f>Data!AC17</f>
        <v>0.87230213333555051</v>
      </c>
      <c r="W2">
        <f>Data!AD17</f>
        <v>0.90070425456965864</v>
      </c>
      <c r="X2">
        <f>Data!AE17</f>
        <v>0.92363222516307086</v>
      </c>
      <c r="Y2">
        <f>Data!AF17</f>
        <v>0.94177911245425427</v>
      </c>
      <c r="Z2">
        <f>Data!AG17</f>
        <v>0.95591865076010252</v>
      </c>
      <c r="AA2">
        <f>Data!AH17</f>
        <v>0.96680188877570328</v>
      </c>
      <c r="AB2">
        <f>Data!AI17</f>
        <v>0.97510016750915463</v>
      </c>
      <c r="AC2">
        <f>Data!AJ17</f>
        <v>0.9813821044961939</v>
      </c>
      <c r="AD2">
        <f>Data!AK17</f>
        <v>0.98611178598614568</v>
      </c>
      <c r="AE2">
        <f>Data!AL17</f>
        <v>0.98965817781470888</v>
      </c>
    </row>
    <row r="3" spans="1:31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35">
      <c r="A6" t="s">
        <v>5</v>
      </c>
      <c r="B6">
        <f>Data!I21</f>
        <v>8.5732552248620857E-3</v>
      </c>
      <c r="C6">
        <f>Data!J21</f>
        <v>1.2140101603773719E-2</v>
      </c>
      <c r="D6">
        <f>Data!K21</f>
        <v>1.3363235653583922E-2</v>
      </c>
      <c r="E6">
        <f>Data!L21</f>
        <v>1.4994480804930065E-2</v>
      </c>
      <c r="F6">
        <f>Data!M21</f>
        <v>1.7161091658734945E-2</v>
      </c>
      <c r="G6">
        <f>Data!N21</f>
        <v>2.0023129404240558E-2</v>
      </c>
      <c r="H6">
        <f>Data!O21</f>
        <v>2.3776707585268467E-2</v>
      </c>
      <c r="I6">
        <f>Data!P21</f>
        <v>2.8653368593560293E-2</v>
      </c>
      <c r="J6">
        <f>Data!Q21</f>
        <v>3.4912145631434188E-2</v>
      </c>
      <c r="K6">
        <f>Data!R21</f>
        <v>4.2819896066673677E-2</v>
      </c>
      <c r="L6">
        <f>Data!S21</f>
        <v>5.2615655601330122E-2</v>
      </c>
      <c r="M6">
        <f>Data!T21</f>
        <v>6.4457563240814544E-2</v>
      </c>
      <c r="N6">
        <f>Data!U21</f>
        <v>7.8357775881741934E-2</v>
      </c>
      <c r="O6">
        <f>Data!V21</f>
        <v>9.4121299744366602E-2</v>
      </c>
      <c r="P6">
        <f>Data!W21</f>
        <v>0.11131421310572374</v>
      </c>
      <c r="Q6">
        <f>Data!X21</f>
        <v>0.12928662761243104</v>
      </c>
      <c r="R6">
        <f>Data!Y21</f>
        <v>0.14725904211913834</v>
      </c>
      <c r="S6">
        <f>Data!Z21</f>
        <v>0.16445195548049549</v>
      </c>
      <c r="T6">
        <f>Data!AA21</f>
        <v>0.18021547934312016</v>
      </c>
      <c r="U6">
        <f>Data!AB21</f>
        <v>0.19411569198404752</v>
      </c>
      <c r="V6">
        <f>Data!AC21</f>
        <v>0.20595759962353194</v>
      </c>
      <c r="W6">
        <f>Data!AD21</f>
        <v>0.21575335915818841</v>
      </c>
      <c r="X6">
        <f>Data!AE21</f>
        <v>0.22366110959342791</v>
      </c>
      <c r="Y6">
        <f>Data!AF21</f>
        <v>0.22991988663130181</v>
      </c>
      <c r="Z6">
        <f>Data!AG21</f>
        <v>0.23479654763959362</v>
      </c>
      <c r="AA6">
        <f>Data!AH21</f>
        <v>0.23855012582062154</v>
      </c>
      <c r="AB6">
        <f>Data!AI21</f>
        <v>0.24141216356612716</v>
      </c>
      <c r="AC6">
        <f>Data!AJ21</f>
        <v>0.243578774419932</v>
      </c>
      <c r="AD6">
        <f>Data!AK21</f>
        <v>0.24521001957127816</v>
      </c>
      <c r="AE6">
        <f>Data!AL21</f>
        <v>0.24643315362108836</v>
      </c>
    </row>
    <row r="7" spans="1:31" x14ac:dyDescent="0.3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="80" zoomScaleNormal="80" workbookViewId="0">
      <selection activeCell="C16" sqref="C16"/>
    </sheetView>
  </sheetViews>
  <sheetFormatPr defaultColWidth="9.1796875" defaultRowHeight="14.5" x14ac:dyDescent="0.35"/>
  <cols>
    <col min="1" max="1" width="24.453125" customWidth="1"/>
    <col min="2" max="3" width="12" bestFit="1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Data!I24</f>
        <v>0.01</v>
      </c>
      <c r="C2">
        <f>Data!J24</f>
        <v>6.6750934139880036E-2</v>
      </c>
      <c r="D2">
        <f>Data!K24</f>
        <v>7.2343622496426507E-2</v>
      </c>
      <c r="E2">
        <f>Data!L24</f>
        <v>7.8447036139913343E-2</v>
      </c>
      <c r="F2">
        <f>Data!M24</f>
        <v>8.5099598221031109E-2</v>
      </c>
      <c r="G2">
        <f>Data!N24</f>
        <v>9.2340969528983116E-2</v>
      </c>
      <c r="H2">
        <f>Data!O24</f>
        <v>0.10021173140470754</v>
      </c>
      <c r="I2">
        <f>Data!P24</f>
        <v>0.10875298422848828</v>
      </c>
      <c r="J2">
        <f>Data!Q24</f>
        <v>0.11800585298365679</v>
      </c>
      <c r="K2">
        <f>Data!R24</f>
        <v>0.12801089280189637</v>
      </c>
      <c r="L2">
        <f>Data!S24</f>
        <v>0.13880738961936787</v>
      </c>
      <c r="M2">
        <f>Data!T24</f>
        <v>0.15043255425148291</v>
      </c>
      <c r="N2">
        <f>Data!U24</f>
        <v>0.16292061243269934</v>
      </c>
      <c r="O2">
        <f>Data!V24</f>
        <v>0.17630179871741478</v>
      </c>
      <c r="P2">
        <f>Data!W24</f>
        <v>0.19060126856829279</v>
      </c>
      <c r="Q2">
        <f>Data!X24</f>
        <v>0.20583795032700405</v>
      </c>
      <c r="R2">
        <f>Data!Y24</f>
        <v>0.22202336678786697</v>
      </c>
      <c r="S2">
        <f>Data!Z24</f>
        <v>0.23916046433597252</v>
      </c>
      <c r="T2">
        <f>Data!AA24</f>
        <v>0.2572424954608335</v>
      </c>
      <c r="U2">
        <f>Data!AB24</f>
        <v>0.27625200715629517</v>
      </c>
      <c r="V2">
        <f>Data!AC24</f>
        <v>0.29615999240124607</v>
      </c>
      <c r="W2">
        <f>Data!AD24</f>
        <v>0.31692526368366364</v>
      </c>
      <c r="X2">
        <f>Data!AE24</f>
        <v>0.33849410555351556</v>
      </c>
      <c r="Y2">
        <f>Data!AF24</f>
        <v>0.3608002568364625</v>
      </c>
      <c r="Z2">
        <f>Data!AG24</f>
        <v>0.38376526211016398</v>
      </c>
      <c r="AA2">
        <f>Data!AH24</f>
        <v>0.40729921648867251</v>
      </c>
      <c r="AB2">
        <f>Data!AI24</f>
        <v>0.4313019083564576</v>
      </c>
      <c r="AC2">
        <f>Data!AJ24</f>
        <v>0.45566434266064693</v>
      </c>
      <c r="AD2">
        <f>Data!AK24</f>
        <v>0.4802706043958494</v>
      </c>
      <c r="AE2">
        <f>Data!AL24</f>
        <v>0.505</v>
      </c>
    </row>
    <row r="3" spans="1:31" x14ac:dyDescent="0.35">
      <c r="A3" t="s">
        <v>2</v>
      </c>
      <c r="B3">
        <f>Data!I25</f>
        <v>0.01</v>
      </c>
      <c r="C3">
        <f>Data!J25</f>
        <v>0.01</v>
      </c>
      <c r="D3">
        <f>Data!K25</f>
        <v>0.01</v>
      </c>
      <c r="E3">
        <f>Data!L25</f>
        <v>0.01</v>
      </c>
      <c r="F3">
        <f>Data!M25</f>
        <v>0.01</v>
      </c>
      <c r="G3">
        <f>Data!N25</f>
        <v>0.01</v>
      </c>
      <c r="H3">
        <f>Data!O25</f>
        <v>0.01</v>
      </c>
      <c r="I3">
        <f>Data!P25</f>
        <v>0.01</v>
      </c>
      <c r="J3">
        <f>Data!Q25</f>
        <v>0.01</v>
      </c>
      <c r="K3">
        <f>Data!R25</f>
        <v>0.01</v>
      </c>
      <c r="L3">
        <f>Data!S25</f>
        <v>0.01</v>
      </c>
      <c r="M3">
        <f>Data!T25</f>
        <v>0.01</v>
      </c>
      <c r="N3">
        <f>Data!U25</f>
        <v>0.01</v>
      </c>
      <c r="O3">
        <f>Data!V25</f>
        <v>0.01</v>
      </c>
      <c r="P3">
        <f>Data!W25</f>
        <v>0.01</v>
      </c>
      <c r="Q3">
        <f>Data!X25</f>
        <v>0.01</v>
      </c>
      <c r="R3">
        <f>Data!Y25</f>
        <v>0.01</v>
      </c>
      <c r="S3">
        <f>Data!Z25</f>
        <v>0.01</v>
      </c>
      <c r="T3">
        <f>Data!AA25</f>
        <v>0.01</v>
      </c>
      <c r="U3">
        <f>Data!AB25</f>
        <v>0.01</v>
      </c>
      <c r="V3">
        <f>Data!AC25</f>
        <v>0.01</v>
      </c>
      <c r="W3">
        <f>Data!AD25</f>
        <v>0.01</v>
      </c>
      <c r="X3">
        <f>Data!AE25</f>
        <v>0.01</v>
      </c>
      <c r="Y3">
        <f>Data!AF25</f>
        <v>0.01</v>
      </c>
      <c r="Z3">
        <f>Data!AG25</f>
        <v>0.01</v>
      </c>
      <c r="AA3">
        <f>Data!AH25</f>
        <v>0.01</v>
      </c>
      <c r="AB3">
        <f>Data!AI25</f>
        <v>0.01</v>
      </c>
      <c r="AC3">
        <f>Data!AJ25</f>
        <v>0.01</v>
      </c>
      <c r="AD3">
        <f>Data!AK25</f>
        <v>0.01</v>
      </c>
      <c r="AE3">
        <f>Data!AL25</f>
        <v>0.01</v>
      </c>
    </row>
    <row r="4" spans="1:31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  <c r="AE4">
        <f>Data!AL26</f>
        <v>2E-3</v>
      </c>
    </row>
    <row r="5" spans="1:31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  <c r="AE5">
        <f>Data!AL27</f>
        <v>3</v>
      </c>
    </row>
    <row r="6" spans="1:31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E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  <c r="AE7">
        <f t="shared" si="0"/>
        <v>2.1496445375763083E-2</v>
      </c>
    </row>
    <row r="8" spans="1:31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  <c r="AE8">
        <f>Data!AL30</f>
        <v>9.8535111097871539E-3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G13" sqref="G13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Data!I31</f>
        <v>0.5</v>
      </c>
      <c r="C2">
        <f>Data!J31</f>
        <v>0.53456921017167336</v>
      </c>
      <c r="D2">
        <f>Data!K31</f>
        <v>0.52866208794943437</v>
      </c>
      <c r="E2">
        <f>Data!L31</f>
        <v>0.53456921017167336</v>
      </c>
      <c r="F2">
        <f>Data!M31</f>
        <v>0.54158634824696117</v>
      </c>
      <c r="G2">
        <f>Data!N31</f>
        <v>0.5498752445598426</v>
      </c>
      <c r="H2">
        <f>Data!O31</f>
        <v>0.55960146101105879</v>
      </c>
      <c r="I2">
        <f>Data!P31</f>
        <v>0.57092553245024391</v>
      </c>
      <c r="J2">
        <f>Data!Q31</f>
        <v>0.58399080743303777</v>
      </c>
      <c r="K2">
        <f>Data!R31</f>
        <v>0.59890805572070915</v>
      </c>
      <c r="L2">
        <f>Data!S31</f>
        <v>0.61573760825049118</v>
      </c>
      <c r="M2">
        <f>Data!T31</f>
        <v>0.63447071068499761</v>
      </c>
      <c r="N2">
        <f>Data!U31</f>
        <v>0.65501275943619375</v>
      </c>
      <c r="O2">
        <f>Data!V31</f>
        <v>0.6771718468871023</v>
      </c>
      <c r="P2">
        <f>Data!W31</f>
        <v>0.700656169943774</v>
      </c>
      <c r="Q2">
        <f>Data!X31</f>
        <v>0.72508300134376102</v>
      </c>
      <c r="R2">
        <f>Data!Y31</f>
        <v>0.75</v>
      </c>
      <c r="S2">
        <f>Data!Z31</f>
        <v>0.77491699865623898</v>
      </c>
      <c r="T2">
        <f>Data!AA31</f>
        <v>0.799343830056226</v>
      </c>
      <c r="U2">
        <f>Data!AB31</f>
        <v>0.8228281531128977</v>
      </c>
      <c r="V2">
        <f>Data!AC31</f>
        <v>0.84498724056380625</v>
      </c>
      <c r="W2">
        <f>Data!AD31</f>
        <v>0.86552928931500239</v>
      </c>
      <c r="X2">
        <f>Data!AE31</f>
        <v>0.88426239174950894</v>
      </c>
      <c r="Y2">
        <f>Data!AF31</f>
        <v>0.90109194427929085</v>
      </c>
      <c r="Z2">
        <f>Data!AG31</f>
        <v>0.91600919256696223</v>
      </c>
      <c r="AA2">
        <f>Data!AH31</f>
        <v>0.9290744675497562</v>
      </c>
      <c r="AB2">
        <f>Data!AI31</f>
        <v>0.9403985389889411</v>
      </c>
      <c r="AC2">
        <f>Data!AJ31</f>
        <v>0.9501247554401574</v>
      </c>
      <c r="AD2">
        <f>Data!AK31</f>
        <v>0.95841365175303883</v>
      </c>
      <c r="AE2">
        <f>Data!AL31</f>
        <v>0.96543078982832664</v>
      </c>
    </row>
    <row r="3" spans="1:31" x14ac:dyDescent="0.3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3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3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3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workbookViewId="0">
      <selection activeCell="D2" sqref="D2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workbookViewId="0">
      <selection activeCell="AF1" sqref="AF1:AF1048576"/>
    </sheetView>
  </sheetViews>
  <sheetFormatPr defaultColWidth="9.1796875" defaultRowHeight="14.5" x14ac:dyDescent="0.35"/>
  <cols>
    <col min="1" max="1" width="24.453125" customWidth="1"/>
  </cols>
  <sheetData>
    <row r="1" spans="1:31" ht="29" x14ac:dyDescent="0.3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38"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5"/>
  <sheetViews>
    <sheetView tabSelected="1" zoomScale="70" zoomScaleNormal="70" workbookViewId="0">
      <selection activeCell="F14" sqref="F14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8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8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35">
      <c r="A5" t="s">
        <v>106</v>
      </c>
    </row>
    <row r="6" spans="1:38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8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35">
      <c r="A10" t="s">
        <v>12</v>
      </c>
      <c r="B10" t="s">
        <v>19</v>
      </c>
      <c r="C10" t="s">
        <v>1</v>
      </c>
      <c r="D10">
        <v>0.27500000000000002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 t="shared" ref="I10:I40" si="1">E10</f>
        <v>0.3</v>
      </c>
      <c r="J10">
        <f>IF($G10="s-curve",$E10+($F10-$E10)*$O$2/(1+EXP($O$3*(COUNT($I$9:J$9)+$O$4))),TREND($E10:$F10,$E$9:$F$9,J$9))</f>
        <v>0.35069853975306242</v>
      </c>
      <c r="K10">
        <f>IF($G10="s-curve",$E10+($F10-$E10)*$O$2/(1+EXP($O$3*(COUNT($I$9:K$9)+$O$4))),TREND($E10:$F10,$E$9:$F$9,K$9))</f>
        <v>0.36674462542937664</v>
      </c>
      <c r="L10">
        <f>IF($G10="s-curve",$E10+($F10-$E10)*$O$2/(1+EXP($O$3*(COUNT($I$9:L$9)+$O$4))),TREND($E10:$F10,$E$9:$F$9,L$9))</f>
        <v>0.38718735073119148</v>
      </c>
      <c r="M10">
        <f>IF($G10="s-curve",$E10+($F10-$E10)*$O$2/(1+EXP($O$3*(COUNT($I$9:M$9)+$O$4))),TREND($E10:$F10,$E$9:$F$9,M$9))</f>
        <v>0.41277626470360962</v>
      </c>
      <c r="N10">
        <f>IF($G10="s-curve",$E10+($F10-$E10)*$O$2/(1+EXP($O$3*(COUNT($I$9:N$9)+$O$4))),TREND($E10:$F10,$E$9:$F$9,N$9))</f>
        <v>0.44410926026066311</v>
      </c>
      <c r="O10">
        <f>IF($G10="s-curve",$E10+($F10-$E10)*$O$2/(1+EXP($O$3*(COUNT($I$9:O$9)+$O$4))),TREND($E10:$F10,$E$9:$F$9,O$9))</f>
        <v>0.48145757057249217</v>
      </c>
      <c r="P10">
        <f>IF($G10="s-curve",$E10+($F10-$E10)*$O$2/(1+EXP($O$3*(COUNT($I$9:P$9)+$O$4))),TREND($E10:$F10,$E$9:$F$9,P$9))</f>
        <v>0.52457491057722483</v>
      </c>
      <c r="Q10">
        <f>IF($G10="s-curve",$E10+($F10-$E10)*$O$2/(1+EXP($O$3*(COUNT($I$9:Q$9)+$O$4))),TREND($E10:$F10,$E$9:$F$9,Q$9))</f>
        <v>0.57255253623554458</v>
      </c>
      <c r="R10">
        <f>IF($G10="s-curve",$E10+($F10-$E10)*$O$2/(1+EXP($O$3*(COUNT($I$9:R$9)+$O$4))),TREND($E10:$F10,$E$9:$F$9,R$9))</f>
        <v>0.62379910825937523</v>
      </c>
      <c r="S10">
        <f>IF($G10="s-curve",$E10+($F10-$E10)*$O$2/(1+EXP($O$3*(COUNT($I$9:S$9)+$O$4))),TREND($E10:$F10,$E$9:$F$9,S$9))</f>
        <v>0.67620089174062459</v>
      </c>
      <c r="T10">
        <f>IF($G10="s-curve",$E10+($F10-$E10)*$O$2/(1+EXP($O$3*(COUNT($I$9:T$9)+$O$4))),TREND($E10:$F10,$E$9:$F$9,T$9))</f>
        <v>0.72744746376445535</v>
      </c>
      <c r="U10">
        <f>IF($G10="s-curve",$E10+($F10-$E10)*$O$2/(1+EXP($O$3*(COUNT($I$9:U$9)+$O$4))),TREND($E10:$F10,$E$9:$F$9,U$9))</f>
        <v>0.77542508942277499</v>
      </c>
      <c r="V10">
        <f>IF($G10="s-curve",$E10+($F10-$E10)*$O$2/(1+EXP($O$3*(COUNT($I$9:V$9)+$O$4))),TREND($E10:$F10,$E$9:$F$9,V$9))</f>
        <v>0.81854242942750788</v>
      </c>
      <c r="W10">
        <f>IF($G10="s-curve",$E10+($F10-$E10)*$O$2/(1+EXP($O$3*(COUNT($I$9:W$9)+$O$4))),TREND($E10:$F10,$E$9:$F$9,W$9))</f>
        <v>0.85589073973933671</v>
      </c>
      <c r="X10">
        <f>IF($G10="s-curve",$E10+($F10-$E10)*$O$2/(1+EXP($O$3*(COUNT($I$9:X$9)+$O$4))),TREND($E10:$F10,$E$9:$F$9,X$9))</f>
        <v>0.88722373529639031</v>
      </c>
      <c r="Y10">
        <f>IF($G10="s-curve",$E10+($F10-$E10)*$O$2/(1+EXP($O$3*(COUNT($I$9:Y$9)+$O$4))),TREND($E10:$F10,$E$9:$F$9,Y$9))</f>
        <v>0.91281264926880845</v>
      </c>
      <c r="Z10">
        <f>IF($G10="s-curve",$E10+($F10-$E10)*$O$2/(1+EXP($O$3*(COUNT($I$9:Z$9)+$O$4))),TREND($E10:$F10,$E$9:$F$9,Z$9))</f>
        <v>0.93325537457062335</v>
      </c>
      <c r="AA10">
        <f>IF($G10="s-curve",$E10+($F10-$E10)*$O$2/(1+EXP($O$3*(COUNT($I$9:AA$9)+$O$4))),TREND($E10:$F10,$E$9:$F$9,AA$9))</f>
        <v>0.94930146024693762</v>
      </c>
      <c r="AB10">
        <f>IF($G10="s-curve",$E10+($F10-$E10)*$O$2/(1+EXP($O$3*(COUNT($I$9:AB$9)+$O$4))),TREND($E10:$F10,$E$9:$F$9,AB$9))</f>
        <v>0.96172307794884149</v>
      </c>
      <c r="AC10">
        <f>IF($G10="s-curve",$E10+($F10-$E10)*$O$2/(1+EXP($O$3*(COUNT($I$9:AC$9)+$O$4))),TREND($E10:$F10,$E$9:$F$9,AC$9))</f>
        <v>0.97123610525967452</v>
      </c>
      <c r="AD10">
        <f>IF($G10="s-curve",$E10+($F10-$E10)*$O$2/(1+EXP($O$3*(COUNT($I$9:AD$9)+$O$4))),TREND($E10:$F10,$E$9:$F$9,AD$9))</f>
        <v>0.97846179844999637</v>
      </c>
      <c r="AE10">
        <f>IF($G10="s-curve",$E10+($F10-$E10)*$O$2/(1+EXP($O$3*(COUNT($I$9:AE$9)+$O$4))),TREND($E10:$F10,$E$9:$F$9,AE$9))</f>
        <v>0.98391584106298202</v>
      </c>
      <c r="AF10">
        <f>IF($G10="s-curve",$E10+($F10-$E10)*$O$2/(1+EXP($O$3*(COUNT($I$9:AF$9)+$O$4))),TREND($E10:$F10,$E$9:$F$9,AF$9))</f>
        <v>0.98801317667899058</v>
      </c>
      <c r="AG10">
        <f>IF($G10="s-curve",$E10+($F10-$E10)*$O$2/(1+EXP($O$3*(COUNT($I$9:AG$9)+$O$4))),TREND($E10:$F10,$E$9:$F$9,AG$9))</f>
        <v>0.99108035537512174</v>
      </c>
      <c r="AH10">
        <f>IF($G10="s-curve",$E10+($F10-$E10)*$O$2/(1+EXP($O$3*(COUNT($I$9:AH$9)+$O$4))),TREND($E10:$F10,$E$9:$F$9,AH$9))</f>
        <v>0.99337026949263763</v>
      </c>
      <c r="AI10">
        <f>IF($G10="s-curve",$E10+($F10-$E10)*$O$2/(1+EXP($O$3*(COUNT($I$9:AI$9)+$O$4))),TREND($E10:$F10,$E$9:$F$9,AI$9))</f>
        <v>0.99507648899150336</v>
      </c>
      <c r="AJ10">
        <f>IF($G10="s-curve",$E10+($F10-$E10)*$O$2/(1+EXP($O$3*(COUNT($I$9:AJ$9)+$O$4))),TREND($E10:$F10,$E$9:$F$9,AJ$9))</f>
        <v>0.99634591201450906</v>
      </c>
      <c r="AK10">
        <f>IF($G10="s-curve",$E10+($F10-$E10)*$O$2/(1+EXP($O$3*(COUNT($I$9:AK$9)+$O$4))),TREND($E10:$F10,$E$9:$F$9,AK$9))</f>
        <v>0.99728931759153028</v>
      </c>
      <c r="AL10">
        <f>IF($G10="s-curve",$E10+($F10-$E10)*$O$2/(1+EXP($O$3*(COUNT($I$9:AL$9)+$O$4))),TREND($E10:$F10,$E$9:$F$9,AL$9))</f>
        <v>0.99798985959100972</v>
      </c>
    </row>
    <row r="11" spans="1:38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si="1"/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35">
      <c r="C14" t="s">
        <v>5</v>
      </c>
      <c r="D14" s="22">
        <v>0.1</v>
      </c>
      <c r="E14" s="22">
        <v>0.15</v>
      </c>
      <c r="F14" s="41">
        <v>0.25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 t="shared" ref="I14" si="2">E14</f>
        <v>0.15</v>
      </c>
      <c r="J14">
        <f>IF($G14="s-curve",$E14+($F14-$E14)*$O$2/(1+EXP($O$3*(COUNT($I$9:J$9)+$O$4))),TREND($E14:$F14,$E$9:$F$9,J$9))</f>
        <v>0.15724264853615177</v>
      </c>
      <c r="K14">
        <f>IF($G14="s-curve",$E14+($F14-$E14)*$O$2/(1+EXP($O$3*(COUNT($I$9:K$9)+$O$4))),TREND($E14:$F14,$E$9:$F$9,K$9))</f>
        <v>0.15953494648991096</v>
      </c>
      <c r="L14">
        <f>IF($G14="s-curve",$E14+($F14-$E14)*$O$2/(1+EXP($O$3*(COUNT($I$9:L$9)+$O$4))),TREND($E14:$F14,$E$9:$F$9,L$9))</f>
        <v>0.16245533581874164</v>
      </c>
      <c r="M14">
        <f>IF($G14="s-curve",$E14+($F14-$E14)*$O$2/(1+EXP($O$3*(COUNT($I$9:M$9)+$O$4))),TREND($E14:$F14,$E$9:$F$9,M$9))</f>
        <v>0.16611089495765852</v>
      </c>
      <c r="N14">
        <f>IF($G14="s-curve",$E14+($F14-$E14)*$O$2/(1+EXP($O$3*(COUNT($I$9:N$9)+$O$4))),TREND($E14:$F14,$E$9:$F$9,N$9))</f>
        <v>0.17058703718009474</v>
      </c>
      <c r="O14">
        <f>IF($G14="s-curve",$E14+($F14-$E14)*$O$2/(1+EXP($O$3*(COUNT($I$9:O$9)+$O$4))),TREND($E14:$F14,$E$9:$F$9,O$9))</f>
        <v>0.17592251008178461</v>
      </c>
      <c r="P14">
        <f>IF($G14="s-curve",$E14+($F14-$E14)*$O$2/(1+EXP($O$3*(COUNT($I$9:P$9)+$O$4))),TREND($E14:$F14,$E$9:$F$9,P$9))</f>
        <v>0.18208213008246071</v>
      </c>
      <c r="Q14">
        <f>IF($G14="s-curve",$E14+($F14-$E14)*$O$2/(1+EXP($O$3*(COUNT($I$9:Q$9)+$O$4))),TREND($E14:$F14,$E$9:$F$9,Q$9))</f>
        <v>0.1889360766050778</v>
      </c>
      <c r="R14">
        <f>IF($G14="s-curve",$E14+($F14-$E14)*$O$2/(1+EXP($O$3*(COUNT($I$9:R$9)+$O$4))),TREND($E14:$F14,$E$9:$F$9,R$9))</f>
        <v>0.19625701546562505</v>
      </c>
      <c r="S14">
        <f>IF($G14="s-curve",$E14+($F14-$E14)*$O$2/(1+EXP($O$3*(COUNT($I$9:S$9)+$O$4))),TREND($E14:$F14,$E$9:$F$9,S$9))</f>
        <v>0.20374298453437495</v>
      </c>
      <c r="T14">
        <f>IF($G14="s-curve",$E14+($F14-$E14)*$O$2/(1+EXP($O$3*(COUNT($I$9:T$9)+$O$4))),TREND($E14:$F14,$E$9:$F$9,T$9))</f>
        <v>0.21106392339492219</v>
      </c>
      <c r="U14">
        <f>IF($G14="s-curve",$E14+($F14-$E14)*$O$2/(1+EXP($O$3*(COUNT($I$9:U$9)+$O$4))),TREND($E14:$F14,$E$9:$F$9,U$9))</f>
        <v>0.21791786991753931</v>
      </c>
      <c r="V14">
        <f>IF($G14="s-curve",$E14+($F14-$E14)*$O$2/(1+EXP($O$3*(COUNT($I$9:V$9)+$O$4))),TREND($E14:$F14,$E$9:$F$9,V$9))</f>
        <v>0.22407748991821541</v>
      </c>
      <c r="W14">
        <f>IF($G14="s-curve",$E14+($F14-$E14)*$O$2/(1+EXP($O$3*(COUNT($I$9:W$9)+$O$4))),TREND($E14:$F14,$E$9:$F$9,W$9))</f>
        <v>0.22941296281990525</v>
      </c>
      <c r="X14">
        <f>IF($G14="s-curve",$E14+($F14-$E14)*$O$2/(1+EXP($O$3*(COUNT($I$9:X$9)+$O$4))),TREND($E14:$F14,$E$9:$F$9,X$9))</f>
        <v>0.23388910504234148</v>
      </c>
      <c r="Y14">
        <f>IF($G14="s-curve",$E14+($F14-$E14)*$O$2/(1+EXP($O$3*(COUNT($I$9:Y$9)+$O$4))),TREND($E14:$F14,$E$9:$F$9,Y$9))</f>
        <v>0.23754466418125836</v>
      </c>
      <c r="Z14">
        <f>IF($G14="s-curve",$E14+($F14-$E14)*$O$2/(1+EXP($O$3*(COUNT($I$9:Z$9)+$O$4))),TREND($E14:$F14,$E$9:$F$9,Z$9))</f>
        <v>0.24046505351008907</v>
      </c>
      <c r="AA14">
        <f>IF($G14="s-curve",$E14+($F14-$E14)*$O$2/(1+EXP($O$3*(COUNT($I$9:AA$9)+$O$4))),TREND($E14:$F14,$E$9:$F$9,AA$9))</f>
        <v>0.24275735146384822</v>
      </c>
      <c r="AB14">
        <f>IF($G14="s-curve",$E14+($F14-$E14)*$O$2/(1+EXP($O$3*(COUNT($I$9:AB$9)+$O$4))),TREND($E14:$F14,$E$9:$F$9,AB$9))</f>
        <v>0.24453186827840592</v>
      </c>
      <c r="AC14">
        <f>IF($G14="s-curve",$E14+($F14-$E14)*$O$2/(1+EXP($O$3*(COUNT($I$9:AC$9)+$O$4))),TREND($E14:$F14,$E$9:$F$9,AC$9))</f>
        <v>0.24589087217995351</v>
      </c>
      <c r="AD14">
        <f>IF($G14="s-curve",$E14+($F14-$E14)*$O$2/(1+EXP($O$3*(COUNT($I$9:AD$9)+$O$4))),TREND($E14:$F14,$E$9:$F$9,AD$9))</f>
        <v>0.24692311406428519</v>
      </c>
      <c r="AE14">
        <f>IF($G14="s-curve",$E14+($F14-$E14)*$O$2/(1+EXP($O$3*(COUNT($I$9:AE$9)+$O$4))),TREND($E14:$F14,$E$9:$F$9,AE$9))</f>
        <v>0.24770226300899745</v>
      </c>
      <c r="AF14">
        <f>IF($G14="s-curve",$E14+($F14-$E14)*$O$2/(1+EXP($O$3*(COUNT($I$9:AF$9)+$O$4))),TREND($E14:$F14,$E$9:$F$9,AF$9))</f>
        <v>0.24828759666842723</v>
      </c>
      <c r="AG14">
        <f>IF($G14="s-curve",$E14+($F14-$E14)*$O$2/(1+EXP($O$3*(COUNT($I$9:AG$9)+$O$4))),TREND($E14:$F14,$E$9:$F$9,AG$9))</f>
        <v>0.24872576505358884</v>
      </c>
      <c r="AH14">
        <f>IF($G14="s-curve",$E14+($F14-$E14)*$O$2/(1+EXP($O$3*(COUNT($I$9:AH$9)+$O$4))),TREND($E14:$F14,$E$9:$F$9,AH$9))</f>
        <v>0.24905289564180538</v>
      </c>
      <c r="AI14">
        <f>IF($G14="s-curve",$E14+($F14-$E14)*$O$2/(1+EXP($O$3*(COUNT($I$9:AI$9)+$O$4))),TREND($E14:$F14,$E$9:$F$9,AI$9))</f>
        <v>0.24929664128450046</v>
      </c>
      <c r="AJ14">
        <f>IF($G14="s-curve",$E14+($F14-$E14)*$O$2/(1+EXP($O$3*(COUNT($I$9:AJ$9)+$O$4))),TREND($E14:$F14,$E$9:$F$9,AJ$9))</f>
        <v>0.24947798743064414</v>
      </c>
      <c r="AK14">
        <f>IF($G14="s-curve",$E14+($F14-$E14)*$O$2/(1+EXP($O$3*(COUNT($I$9:AK$9)+$O$4))),TREND($E14:$F14,$E$9:$F$9,AK$9))</f>
        <v>0.24961275965593288</v>
      </c>
      <c r="AL14">
        <f>IF($G14="s-curve",$E14+($F14-$E14)*$O$2/(1+EXP($O$3*(COUNT($I$9:AL$9)+$O$4))),TREND($E14:$F14,$E$9:$F$9,AL$9))</f>
        <v>0.24971283708442996</v>
      </c>
    </row>
    <row r="15" spans="1:38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3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IF($G17="s-curve",$E17+($F17-$E17)*$I$2/(1+EXP($I$3*(COUNT($I$9:J$9)+$I$4))),TREND($E17:$F17,$E$9:$F$9,J$9))</f>
        <v>0.31034182218529111</v>
      </c>
      <c r="K17">
        <f>IF($G17="s-curve",$E17+($F17-$E17)*$I$2/(1+EXP($I$3*(COUNT($I$9:K$9)+$I$4))),TREND($E17:$F17,$E$9:$F$9,K$9))</f>
        <v>0.31388821401385425</v>
      </c>
      <c r="L17">
        <f>IF($G17="s-curve",$E17+($F17-$E17)*$I$2/(1+EXP($I$3*(COUNT($I$9:L$9)+$I$4))),TREND($E17:$F17,$E$9:$F$9,L$9))</f>
        <v>0.31861789550380609</v>
      </c>
      <c r="M17">
        <f>IF($G17="s-curve",$E17+($F17-$E17)*$I$2/(1+EXP($I$3*(COUNT($I$9:M$9)+$I$4))),TREND($E17:$F17,$E$9:$F$9,M$9))</f>
        <v>0.32489983249084531</v>
      </c>
      <c r="N17">
        <f>IF($G17="s-curve",$E17+($F17-$E17)*$I$2/(1+EXP($I$3*(COUNT($I$9:N$9)+$I$4))),TREND($E17:$F17,$E$9:$F$9,N$9))</f>
        <v>0.33319811122429671</v>
      </c>
      <c r="O17">
        <f>IF($G17="s-curve",$E17+($F17-$E17)*$I$2/(1+EXP($I$3*(COUNT($I$9:O$9)+$I$4))),TREND($E17:$F17,$E$9:$F$9,O$9))</f>
        <v>0.34408134923989753</v>
      </c>
      <c r="P17">
        <f>IF($G17="s-curve",$E17+($F17-$E17)*$I$2/(1+EXP($I$3*(COUNT($I$9:P$9)+$I$4))),TREND($E17:$F17,$E$9:$F$9,P$9))</f>
        <v>0.35822088754574566</v>
      </c>
      <c r="Q17">
        <f>IF($G17="s-curve",$E17+($F17-$E17)*$I$2/(1+EXP($I$3*(COUNT($I$9:Q$9)+$I$4))),TREND($E17:$F17,$E$9:$F$9,Q$9))</f>
        <v>0.37636777483692901</v>
      </c>
      <c r="R17">
        <f>IF($G17="s-curve",$E17+($F17-$E17)*$I$2/(1+EXP($I$3*(COUNT($I$9:R$9)+$I$4))),TREND($E17:$F17,$E$9:$F$9,R$9))</f>
        <v>0.39929574543034146</v>
      </c>
      <c r="S17">
        <f>IF($G17="s-curve",$E17+($F17-$E17)*$I$2/(1+EXP($I$3*(COUNT($I$9:S$9)+$I$4))),TREND($E17:$F17,$E$9:$F$9,S$9))</f>
        <v>0.42769786666444942</v>
      </c>
      <c r="T17">
        <f>IF($G17="s-curve",$E17+($F17-$E17)*$I$2/(1+EXP($I$3*(COUNT($I$9:T$9)+$I$4))),TREND($E17:$F17,$E$9:$F$9,T$9))</f>
        <v>0.46203265155068762</v>
      </c>
      <c r="U17">
        <f>IF($G17="s-curve",$E17+($F17-$E17)*$I$2/(1+EXP($I$3*(COUNT($I$9:U$9)+$I$4))),TREND($E17:$F17,$E$9:$F$9,U$9))</f>
        <v>0.50233534816249725</v>
      </c>
      <c r="V17">
        <f>IF($G17="s-curve",$E17+($F17-$E17)*$I$2/(1+EXP($I$3*(COUNT($I$9:V$9)+$I$4))),TREND($E17:$F17,$E$9:$F$9,V$9))</f>
        <v>0.54804058564194313</v>
      </c>
      <c r="W17">
        <f>IF($G17="s-curve",$E17+($F17-$E17)*$I$2/(1+EXP($I$3*(COUNT($I$9:W$9)+$I$4))),TREND($E17:$F17,$E$9:$F$9,W$9))</f>
        <v>0.59789023823183873</v>
      </c>
      <c r="X17">
        <f>IF($G17="s-curve",$E17+($F17-$E17)*$I$2/(1+EXP($I$3*(COUNT($I$9:X$9)+$I$4))),TREND($E17:$F17,$E$9:$F$9,X$9))</f>
        <v>0.64999999999999991</v>
      </c>
      <c r="Y17">
        <f>IF($G17="s-curve",$E17+($F17-$E17)*$I$2/(1+EXP($I$3*(COUNT($I$9:Y$9)+$I$4))),TREND($E17:$F17,$E$9:$F$9,Y$9))</f>
        <v>0.70210976176816131</v>
      </c>
      <c r="Z17">
        <f>IF($G17="s-curve",$E17+($F17-$E17)*$I$2/(1+EXP($I$3*(COUNT($I$9:Z$9)+$I$4))),TREND($E17:$F17,$E$9:$F$9,Z$9))</f>
        <v>0.7519594143580568</v>
      </c>
      <c r="AA17">
        <f>IF($G17="s-curve",$E17+($F17-$E17)*$I$2/(1+EXP($I$3*(COUNT($I$9:AA$9)+$I$4))),TREND($E17:$F17,$E$9:$F$9,AA$9))</f>
        <v>0.79766465183750268</v>
      </c>
      <c r="AB17">
        <f>IF($G17="s-curve",$E17+($F17-$E17)*$I$2/(1+EXP($I$3*(COUNT($I$9:AB$9)+$I$4))),TREND($E17:$F17,$E$9:$F$9,AB$9))</f>
        <v>0.8379673484493122</v>
      </c>
      <c r="AC17">
        <f>IF($G17="s-curve",$E17+($F17-$E17)*$I$2/(1+EXP($I$3*(COUNT($I$9:AC$9)+$I$4))),TREND($E17:$F17,$E$9:$F$9,AC$9))</f>
        <v>0.87230213333555051</v>
      </c>
      <c r="AD17">
        <f>IF($G17="s-curve",$E17+($F17-$E17)*$I$2/(1+EXP($I$3*(COUNT($I$9:AD$9)+$I$4))),TREND($E17:$F17,$E$9:$F$9,AD$9))</f>
        <v>0.90070425456965864</v>
      </c>
      <c r="AE17">
        <f>IF($G17="s-curve",$E17+($F17-$E17)*$I$2/(1+EXP($I$3*(COUNT($I$9:AE$9)+$I$4))),TREND($E17:$F17,$E$9:$F$9,AE$9))</f>
        <v>0.92363222516307086</v>
      </c>
      <c r="AF17">
        <f>IF($G17="s-curve",$E17+($F17-$E17)*$I$2/(1+EXP($I$3*(COUNT($I$9:AF$9)+$I$4))),TREND($E17:$F17,$E$9:$F$9,AF$9))</f>
        <v>0.94177911245425427</v>
      </c>
      <c r="AG17">
        <f>IF($G17="s-curve",$E17+($F17-$E17)*$I$2/(1+EXP($I$3*(COUNT($I$9:AG$9)+$I$4))),TREND($E17:$F17,$E$9:$F$9,AG$9))</f>
        <v>0.95591865076010252</v>
      </c>
      <c r="AH17">
        <f>IF($G17="s-curve",$E17+($F17-$E17)*$I$2/(1+EXP($I$3*(COUNT($I$9:AH$9)+$I$4))),TREND($E17:$F17,$E$9:$F$9,AH$9))</f>
        <v>0.96680188877570328</v>
      </c>
      <c r="AI17">
        <f>IF($G17="s-curve",$E17+($F17-$E17)*$I$2/(1+EXP($I$3*(COUNT($I$9:AI$9)+$I$4))),TREND($E17:$F17,$E$9:$F$9,AI$9))</f>
        <v>0.97510016750915463</v>
      </c>
      <c r="AJ17">
        <f>IF($G17="s-curve",$E17+($F17-$E17)*$I$2/(1+EXP($I$3*(COUNT($I$9:AJ$9)+$I$4))),TREND($E17:$F17,$E$9:$F$9,AJ$9))</f>
        <v>0.9813821044961939</v>
      </c>
      <c r="AK17">
        <f>IF($G17="s-curve",$E17+($F17-$E17)*$I$2/(1+EXP($I$3*(COUNT($I$9:AK$9)+$I$4))),TREND($E17:$F17,$E$9:$F$9,AK$9))</f>
        <v>0.98611178598614568</v>
      </c>
      <c r="AL17">
        <f>IF($G17="s-curve",$E17+($F17-$E17)*$I$2/(1+EXP($I$3*(COUNT($I$9:AL$9)+$I$4))),TREND($E17:$F17,$E$9:$F$9,AL$9))</f>
        <v>0.98965817781470888</v>
      </c>
    </row>
    <row r="18" spans="1:38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35">
      <c r="C21" t="s">
        <v>5</v>
      </c>
      <c r="E21" s="22">
        <f>'SYVbT-freight'!F$2/'SYVbT-freight'!$2:$2</f>
        <v>8.5732552248620857E-3</v>
      </c>
      <c r="F21" s="22">
        <f>F14</f>
        <v>0.25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1.2140101603773719E-2</v>
      </c>
      <c r="K21">
        <f>IF($G21="s-curve",$E21+($F21-$E21)*$I$2/(1+EXP($I$3*(COUNT($I$9:K$9)+$I$4))),TREND($E21:$F21,$E$9:$F$9,K$9))</f>
        <v>1.3363235653583922E-2</v>
      </c>
      <c r="L21">
        <f>IF($G21="s-curve",$E21+($F21-$E21)*$I$2/(1+EXP($I$3*(COUNT($I$9:L$9)+$I$4))),TREND($E21:$F21,$E$9:$F$9,L$9))</f>
        <v>1.4994480804930065E-2</v>
      </c>
      <c r="M21">
        <f>IF($G21="s-curve",$E21+($F21-$E21)*$I$2/(1+EXP($I$3*(COUNT($I$9:M$9)+$I$4))),TREND($E21:$F21,$E$9:$F$9,M$9))</f>
        <v>1.7161091658734945E-2</v>
      </c>
      <c r="N21">
        <f>IF($G21="s-curve",$E21+($F21-$E21)*$I$2/(1+EXP($I$3*(COUNT($I$9:N$9)+$I$4))),TREND($E21:$F21,$E$9:$F$9,N$9))</f>
        <v>2.0023129404240558E-2</v>
      </c>
      <c r="O21">
        <f>IF($G21="s-curve",$E21+($F21-$E21)*$I$2/(1+EXP($I$3*(COUNT($I$9:O$9)+$I$4))),TREND($E21:$F21,$E$9:$F$9,O$9))</f>
        <v>2.3776707585268467E-2</v>
      </c>
      <c r="P21">
        <f>IF($G21="s-curve",$E21+($F21-$E21)*$I$2/(1+EXP($I$3*(COUNT($I$9:P$9)+$I$4))),TREND($E21:$F21,$E$9:$F$9,P$9))</f>
        <v>2.8653368593560293E-2</v>
      </c>
      <c r="Q21">
        <f>IF($G21="s-curve",$E21+($F21-$E21)*$I$2/(1+EXP($I$3*(COUNT($I$9:Q$9)+$I$4))),TREND($E21:$F21,$E$9:$F$9,Q$9))</f>
        <v>3.4912145631434188E-2</v>
      </c>
      <c r="R21">
        <f>IF($G21="s-curve",$E21+($F21-$E21)*$I$2/(1+EXP($I$3*(COUNT($I$9:R$9)+$I$4))),TREND($E21:$F21,$E$9:$F$9,R$9))</f>
        <v>4.2819896066673677E-2</v>
      </c>
      <c r="S21">
        <f>IF($G21="s-curve",$E21+($F21-$E21)*$I$2/(1+EXP($I$3*(COUNT($I$9:S$9)+$I$4))),TREND($E21:$F21,$E$9:$F$9,S$9))</f>
        <v>5.2615655601330122E-2</v>
      </c>
      <c r="T21">
        <f>IF($G21="s-curve",$E21+($F21-$E21)*$I$2/(1+EXP($I$3*(COUNT($I$9:T$9)+$I$4))),TREND($E21:$F21,$E$9:$F$9,T$9))</f>
        <v>6.4457563240814544E-2</v>
      </c>
      <c r="U21">
        <f>IF($G21="s-curve",$E21+($F21-$E21)*$I$2/(1+EXP($I$3*(COUNT($I$9:U$9)+$I$4))),TREND($E21:$F21,$E$9:$F$9,U$9))</f>
        <v>7.8357775881741934E-2</v>
      </c>
      <c r="V21">
        <f>IF($G21="s-curve",$E21+($F21-$E21)*$I$2/(1+EXP($I$3*(COUNT($I$9:V$9)+$I$4))),TREND($E21:$F21,$E$9:$F$9,V$9))</f>
        <v>9.4121299744366602E-2</v>
      </c>
      <c r="W21">
        <f>IF($G21="s-curve",$E21+($F21-$E21)*$I$2/(1+EXP($I$3*(COUNT($I$9:W$9)+$I$4))),TREND($E21:$F21,$E$9:$F$9,W$9))</f>
        <v>0.11131421310572374</v>
      </c>
      <c r="X21">
        <f>IF($G21="s-curve",$E21+($F21-$E21)*$I$2/(1+EXP($I$3*(COUNT($I$9:X$9)+$I$4))),TREND($E21:$F21,$E$9:$F$9,X$9))</f>
        <v>0.12928662761243104</v>
      </c>
      <c r="Y21">
        <f>IF($G21="s-curve",$E21+($F21-$E21)*$I$2/(1+EXP($I$3*(COUNT($I$9:Y$9)+$I$4))),TREND($E21:$F21,$E$9:$F$9,Y$9))</f>
        <v>0.14725904211913834</v>
      </c>
      <c r="Z21">
        <f>IF($G21="s-curve",$E21+($F21-$E21)*$I$2/(1+EXP($I$3*(COUNT($I$9:Z$9)+$I$4))),TREND($E21:$F21,$E$9:$F$9,Z$9))</f>
        <v>0.16445195548049549</v>
      </c>
      <c r="AA21">
        <f>IF($G21="s-curve",$E21+($F21-$E21)*$I$2/(1+EXP($I$3*(COUNT($I$9:AA$9)+$I$4))),TREND($E21:$F21,$E$9:$F$9,AA$9))</f>
        <v>0.18021547934312016</v>
      </c>
      <c r="AB21">
        <f>IF($G21="s-curve",$E21+($F21-$E21)*$I$2/(1+EXP($I$3*(COUNT($I$9:AB$9)+$I$4))),TREND($E21:$F21,$E$9:$F$9,AB$9))</f>
        <v>0.19411569198404752</v>
      </c>
      <c r="AC21">
        <f>IF($G21="s-curve",$E21+($F21-$E21)*$I$2/(1+EXP($I$3*(COUNT($I$9:AC$9)+$I$4))),TREND($E21:$F21,$E$9:$F$9,AC$9))</f>
        <v>0.20595759962353194</v>
      </c>
      <c r="AD21">
        <f>IF($G21="s-curve",$E21+($F21-$E21)*$I$2/(1+EXP($I$3*(COUNT($I$9:AD$9)+$I$4))),TREND($E21:$F21,$E$9:$F$9,AD$9))</f>
        <v>0.21575335915818841</v>
      </c>
      <c r="AE21">
        <f>IF($G21="s-curve",$E21+($F21-$E21)*$I$2/(1+EXP($I$3*(COUNT($I$9:AE$9)+$I$4))),TREND($E21:$F21,$E$9:$F$9,AE$9))</f>
        <v>0.22366110959342791</v>
      </c>
      <c r="AF21">
        <f>IF($G21="s-curve",$E21+($F21-$E21)*$I$2/(1+EXP($I$3*(COUNT($I$9:AF$9)+$I$4))),TREND($E21:$F21,$E$9:$F$9,AF$9))</f>
        <v>0.22991988663130181</v>
      </c>
      <c r="AG21">
        <f>IF($G21="s-curve",$E21+($F21-$E21)*$I$2/(1+EXP($I$3*(COUNT($I$9:AG$9)+$I$4))),TREND($E21:$F21,$E$9:$F$9,AG$9))</f>
        <v>0.23479654763959362</v>
      </c>
      <c r="AH21">
        <f>IF($G21="s-curve",$E21+($F21-$E21)*$I$2/(1+EXP($I$3*(COUNT($I$9:AH$9)+$I$4))),TREND($E21:$F21,$E$9:$F$9,AH$9))</f>
        <v>0.23855012582062154</v>
      </c>
      <c r="AI21">
        <f>IF($G21="s-curve",$E21+($F21-$E21)*$I$2/(1+EXP($I$3*(COUNT($I$9:AI$9)+$I$4))),TREND($E21:$F21,$E$9:$F$9,AI$9))</f>
        <v>0.24141216356612716</v>
      </c>
      <c r="AJ21">
        <f>IF($G21="s-curve",$E21+($F21-$E21)*$I$2/(1+EXP($I$3*(COUNT($I$9:AJ$9)+$I$4))),TREND($E21:$F21,$E$9:$F$9,AJ$9))</f>
        <v>0.243578774419932</v>
      </c>
      <c r="AK21">
        <f>IF($G21="s-curve",$E21+($F21-$E21)*$I$2/(1+EXP($I$3*(COUNT($I$9:AK$9)+$I$4))),TREND($E21:$F21,$E$9:$F$9,AK$9))</f>
        <v>0.24521001957127816</v>
      </c>
      <c r="AL21">
        <f>IF($G21="s-curve",$E21+($F21-$E21)*$I$2/(1+EXP($I$3*(COUNT($I$9:AL$9)+$I$4))),TREND($E21:$F21,$E$9:$F$9,AL$9))</f>
        <v>0.24643315362108836</v>
      </c>
    </row>
    <row r="22" spans="1:38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35">
      <c r="A24" t="s">
        <v>13</v>
      </c>
      <c r="B24" t="s">
        <v>19</v>
      </c>
      <c r="C24" t="s">
        <v>1</v>
      </c>
      <c r="D24">
        <v>0.6</v>
      </c>
      <c r="E24" s="22">
        <v>0.01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49">
        <f t="shared" ref="I24" si="3">E24</f>
        <v>0.01</v>
      </c>
      <c r="J24" s="50">
        <f>IF($G24="s-curve",$E24+($F24-$E24)*$R$2/(1+EXP($R$3*(COUNT($I$9:J$9)/2+$R$4))),TREND($E24:$F24,$E$9:$F$9,J$9))</f>
        <v>6.6750934139880036E-2</v>
      </c>
      <c r="K24" s="50">
        <f>IF($G24="s-curve",$E24+($F24-$E24)*$R$2/(1+EXP($R$3*(COUNT($I$9:K$9)/2+$R$4))),TREND($E24:$F24,$E$9:$F$9,K$9))</f>
        <v>7.2343622496426507E-2</v>
      </c>
      <c r="L24" s="50">
        <f>IF($G24="s-curve",$E24+($F24-$E24)*$R$2/(1+EXP($R$3*(COUNT($I$9:L$9)/2+$R$4))),TREND($E24:$F24,$E$9:$F$9,L$9))</f>
        <v>7.8447036139913343E-2</v>
      </c>
      <c r="M24" s="50">
        <f>IF($G24="s-curve",$E24+($F24-$E24)*$R$2/(1+EXP($R$3*(COUNT($I$9:M$9)/2+$R$4))),TREND($E24:$F24,$E$9:$F$9,M$9))</f>
        <v>8.5099598221031109E-2</v>
      </c>
      <c r="N24" s="50">
        <f>IF($G24="s-curve",$E24+($F24-$E24)*$R$2/(1+EXP($R$3*(COUNT($I$9:N$9)/2+$R$4))),TREND($E24:$F24,$E$9:$F$9,N$9))</f>
        <v>9.2340969528983116E-2</v>
      </c>
      <c r="O24" s="50">
        <f>IF($G24="s-curve",$E24+($F24-$E24)*$R$2/(1+EXP($R$3*(COUNT($I$9:O$9)/2+$R$4))),TREND($E24:$F24,$E$9:$F$9,O$9))</f>
        <v>0.10021173140470754</v>
      </c>
      <c r="P24" s="50">
        <f>IF($G24="s-curve",$E24+($F24-$E24)*$R$2/(1+EXP($R$3*(COUNT($I$9:P$9)/2+$R$4))),TREND($E24:$F24,$E$9:$F$9,P$9))</f>
        <v>0.10875298422848828</v>
      </c>
      <c r="Q24" s="50">
        <f>IF($G24="s-curve",$E24+($F24-$E24)*$R$2/(1+EXP($R$3*(COUNT($I$9:Q$9)/2+$R$4))),TREND($E24:$F24,$E$9:$F$9,Q$9))</f>
        <v>0.11800585298365679</v>
      </c>
      <c r="R24" s="15">
        <f>IF($G24="s-curve",$E24+($F24-$E24)*$R$2/(1+EXP($R$3*(COUNT($I$9:R$9)/2+$R$4))),TREND($E24:$F24,$E$9:$F$9,R$9))</f>
        <v>0.12801089280189637</v>
      </c>
      <c r="S24" s="50">
        <f>IF($G24="s-curve",$E24+($F24-$E24)*$R$2/(1+EXP($R$3*(COUNT($I$9:S$9)/2+$R$4))),TREND($E24:$F24,$E$9:$F$9,S$9))</f>
        <v>0.13880738961936787</v>
      </c>
      <c r="T24" s="50">
        <f>IF($G24="s-curve",$E24+($F24-$E24)*$R$2/(1+EXP($R$3*(COUNT($I$9:T$9)/2+$R$4))),TREND($E24:$F24,$E$9:$F$9,T$9))</f>
        <v>0.15043255425148291</v>
      </c>
      <c r="U24" s="50">
        <f>IF($G24="s-curve",$E24+($F24-$E24)*$R$2/(1+EXP($R$3*(COUNT($I$9:U$9)/2+$R$4))),TREND($E24:$F24,$E$9:$F$9,U$9))</f>
        <v>0.16292061243269934</v>
      </c>
      <c r="V24" s="50">
        <f>IF($G24="s-curve",$E24+($F24-$E24)*$R$2/(1+EXP($R$3*(COUNT($I$9:V$9)/2+$R$4))),TREND($E24:$F24,$E$9:$F$9,V$9))</f>
        <v>0.17630179871741478</v>
      </c>
      <c r="W24" s="50">
        <f>IF($G24="s-curve",$E24+($F24-$E24)*$R$2/(1+EXP($R$3*(COUNT($I$9:W$9)/2+$R$4))),TREND($E24:$F24,$E$9:$F$9,W$9))</f>
        <v>0.19060126856829279</v>
      </c>
      <c r="X24" s="50">
        <f>IF($G24="s-curve",$E24+($F24-$E24)*$R$2/(1+EXP($R$3*(COUNT($I$9:X$9)/2+$R$4))),TREND($E24:$F24,$E$9:$F$9,X$9))</f>
        <v>0.20583795032700405</v>
      </c>
      <c r="Y24" s="50">
        <f>IF($G24="s-curve",$E24+($F24-$E24)*$R$2/(1+EXP($R$3*(COUNT($I$9:Y$9)/2+$R$4))),TREND($E24:$F24,$E$9:$F$9,Y$9))</f>
        <v>0.22202336678786697</v>
      </c>
      <c r="Z24" s="50">
        <f>IF($G24="s-curve",$E24+($F24-$E24)*$R$2/(1+EXP($R$3*(COUNT($I$9:Z$9)/2+$R$4))),TREND($E24:$F24,$E$9:$F$9,Z$9))</f>
        <v>0.23916046433597252</v>
      </c>
      <c r="AA24" s="50">
        <f>IF($G24="s-curve",$E24+($F24-$E24)*$R$2/(1+EXP($R$3*(COUNT($I$9:AA$9)/2+$R$4))),TREND($E24:$F24,$E$9:$F$9,AA$9))</f>
        <v>0.2572424954608335</v>
      </c>
      <c r="AB24" s="15">
        <f>IF($G24="s-curve",$E24+($F24-$E24)*$R$2/(1+EXP($R$3*(COUNT($I$9:AB$9)/2+$R$4))),TREND($E24:$F24,$E$9:$F$9,AB$9))</f>
        <v>0.27625200715629517</v>
      </c>
      <c r="AC24" s="50">
        <f>IF($G24="s-curve",$E24+($F24-$E24)*$R$2/(1+EXP($R$3*(COUNT($I$9:AC$9)/2+$R$4))),TREND($E24:$F24,$E$9:$F$9,AC$9))</f>
        <v>0.29615999240124607</v>
      </c>
      <c r="AD24" s="50">
        <f>IF($G24="s-curve",$E24+($F24-$E24)*$R$2/(1+EXP($R$3*(COUNT($I$9:AD$9)/2+$R$4))),TREND($E24:$F24,$E$9:$F$9,AD$9))</f>
        <v>0.31692526368366364</v>
      </c>
      <c r="AE24" s="50">
        <f>IF($G24="s-curve",$E24+($F24-$E24)*$R$2/(1+EXP($R$3*(COUNT($I$9:AE$9)/2+$R$4))),TREND($E24:$F24,$E$9:$F$9,AE$9))</f>
        <v>0.33849410555351556</v>
      </c>
      <c r="AF24" s="50">
        <f>IF($G24="s-curve",$E24+($F24-$E24)*$R$2/(1+EXP($R$3*(COUNT($I$9:AF$9)/2+$R$4))),TREND($E24:$F24,$E$9:$F$9,AF$9))</f>
        <v>0.3608002568364625</v>
      </c>
      <c r="AG24" s="50">
        <f>IF($G24="s-curve",$E24+($F24-$E24)*$R$2/(1+EXP($R$3*(COUNT($I$9:AG$9)/2+$R$4))),TREND($E24:$F24,$E$9:$F$9,AG$9))</f>
        <v>0.38376526211016398</v>
      </c>
      <c r="AH24" s="50">
        <f>IF($G24="s-curve",$E24+($F24-$E24)*$R$2/(1+EXP($R$3*(COUNT($I$9:AH$9)/2+$R$4))),TREND($E24:$F24,$E$9:$F$9,AH$9))</f>
        <v>0.40729921648867251</v>
      </c>
      <c r="AI24" s="50">
        <f>IF($G24="s-curve",$E24+($F24-$E24)*$R$2/(1+EXP($R$3*(COUNT($I$9:AI$9)/2+$R$4))),TREND($E24:$F24,$E$9:$F$9,AI$9))</f>
        <v>0.4313019083564576</v>
      </c>
      <c r="AJ24" s="50">
        <f>IF($G24="s-curve",$E24+($F24-$E24)*$R$2/(1+EXP($R$3*(COUNT($I$9:AJ$9)/2+$R$4))),TREND($E24:$F24,$E$9:$F$9,AJ$9))</f>
        <v>0.45566434266064693</v>
      </c>
      <c r="AK24" s="50">
        <f>IF($G24="s-curve",$E24+($F24-$E24)*$R$2/(1+EXP($R$3*(COUNT($I$9:AK$9)/2+$R$4))),TREND($E24:$F24,$E$9:$F$9,AK$9))</f>
        <v>0.4802706043958494</v>
      </c>
      <c r="AL24" s="50">
        <f>IF($G24="s-curve",$E24+($F24-$E24)*$R$2/(1+EXP($R$3*(COUNT($I$9:AL$9)/2+$R$4))),TREND($E24:$F24,$E$9:$F$9,AL$9))</f>
        <v>0.505</v>
      </c>
    </row>
    <row r="25" spans="1:38" x14ac:dyDescent="0.35">
      <c r="C25" t="s">
        <v>2</v>
      </c>
      <c r="E25" s="22">
        <v>0.01</v>
      </c>
      <c r="F25" s="22">
        <v>0.01</v>
      </c>
      <c r="G25" s="7" t="str">
        <f>IF(E25=F25,"n/a",IF(OR(C25="battery electric vehicle",C25="natural gas vehicle",C25="plugin hybrid vehicle"),"s-curve","linear"))</f>
        <v>n/a</v>
      </c>
      <c r="I25" s="22">
        <f t="shared" si="1"/>
        <v>0.01</v>
      </c>
      <c r="J25">
        <f>IF($G25="s-curve",$E25+($F25-$E25)*$I$2/(1+EXP($I$3*(COUNT($I$9:J$9)+$I$4))),TREND($E25:$F25,$E$9:$F$9,J$9))</f>
        <v>0.01</v>
      </c>
      <c r="K25">
        <f>IF($G25="s-curve",$E25+($F25-$E25)*$I$2/(1+EXP($I$3*(COUNT($I$9:K$9)+$I$4))),TREND($E25:$F25,$E$9:$F$9,K$9))</f>
        <v>0.01</v>
      </c>
      <c r="L25">
        <f>IF($G25="s-curve",$E25+($F25-$E25)*$I$2/(1+EXP($I$3*(COUNT($I$9:L$9)+$I$4))),TREND($E25:$F25,$E$9:$F$9,L$9))</f>
        <v>0.01</v>
      </c>
      <c r="M25">
        <f>IF($G25="s-curve",$E25+($F25-$E25)*$I$2/(1+EXP($I$3*(COUNT($I$9:M$9)+$I$4))),TREND($E25:$F25,$E$9:$F$9,M$9))</f>
        <v>0.01</v>
      </c>
      <c r="N25">
        <f>IF($G25="s-curve",$E25+($F25-$E25)*$I$2/(1+EXP($I$3*(COUNT($I$9:N$9)+$I$4))),TREND($E25:$F25,$E$9:$F$9,N$9))</f>
        <v>0.01</v>
      </c>
      <c r="O25">
        <f>IF($G25="s-curve",$E25+($F25-$E25)*$I$2/(1+EXP($I$3*(COUNT($I$9:O$9)+$I$4))),TREND($E25:$F25,$E$9:$F$9,O$9))</f>
        <v>0.01</v>
      </c>
      <c r="P25">
        <f>IF($G25="s-curve",$E25+($F25-$E25)*$I$2/(1+EXP($I$3*(COUNT($I$9:P$9)+$I$4))),TREND($E25:$F25,$E$9:$F$9,P$9))</f>
        <v>0.01</v>
      </c>
      <c r="Q25">
        <f>IF($G25="s-curve",$E25+($F25-$E25)*$I$2/(1+EXP($I$3*(COUNT($I$9:Q$9)+$I$4))),TREND($E25:$F25,$E$9:$F$9,Q$9))</f>
        <v>0.01</v>
      </c>
      <c r="R25">
        <f>IF($G25="s-curve",$E25+($F25-$E25)*$I$2/(1+EXP($I$3*(COUNT($I$9:R$9)+$I$4))),TREND($E25:$F25,$E$9:$F$9,R$9))</f>
        <v>0.01</v>
      </c>
      <c r="S25">
        <f>IF($G25="s-curve",$E25+($F25-$E25)*$I$2/(1+EXP($I$3*(COUNT($I$9:S$9)+$I$4))),TREND($E25:$F25,$E$9:$F$9,S$9))</f>
        <v>0.01</v>
      </c>
      <c r="T25">
        <f>IF($G25="s-curve",$E25+($F25-$E25)*$I$2/(1+EXP($I$3*(COUNT($I$9:T$9)+$I$4))),TREND($E25:$F25,$E$9:$F$9,T$9))</f>
        <v>0.01</v>
      </c>
      <c r="U25">
        <f>IF($G25="s-curve",$E25+($F25-$E25)*$I$2/(1+EXP($I$3*(COUNT($I$9:U$9)+$I$4))),TREND($E25:$F25,$E$9:$F$9,U$9))</f>
        <v>0.01</v>
      </c>
      <c r="V25">
        <f>IF($G25="s-curve",$E25+($F25-$E25)*$I$2/(1+EXP($I$3*(COUNT($I$9:V$9)+$I$4))),TREND($E25:$F25,$E$9:$F$9,V$9))</f>
        <v>0.01</v>
      </c>
      <c r="W25">
        <f>IF($G25="s-curve",$E25+($F25-$E25)*$I$2/(1+EXP($I$3*(COUNT($I$9:W$9)+$I$4))),TREND($E25:$F25,$E$9:$F$9,W$9))</f>
        <v>0.01</v>
      </c>
      <c r="X25">
        <f>IF($G25="s-curve",$E25+($F25-$E25)*$I$2/(1+EXP($I$3*(COUNT($I$9:X$9)+$I$4))),TREND($E25:$F25,$E$9:$F$9,X$9))</f>
        <v>0.01</v>
      </c>
      <c r="Y25">
        <f>IF($G25="s-curve",$E25+($F25-$E25)*$I$2/(1+EXP($I$3*(COUNT($I$9:Y$9)+$I$4))),TREND($E25:$F25,$E$9:$F$9,Y$9))</f>
        <v>0.01</v>
      </c>
      <c r="Z25">
        <f>IF($G25="s-curve",$E25+($F25-$E25)*$I$2/(1+EXP($I$3*(COUNT($I$9:Z$9)+$I$4))),TREND($E25:$F25,$E$9:$F$9,Z$9))</f>
        <v>0.01</v>
      </c>
      <c r="AA25">
        <f>IF($G25="s-curve",$E25+($F25-$E25)*$I$2/(1+EXP($I$3*(COUNT($I$9:AA$9)+$I$4))),TREND($E25:$F25,$E$9:$F$9,AA$9))</f>
        <v>0.01</v>
      </c>
      <c r="AB25">
        <f>IF($G25="s-curve",$E25+($F25-$E25)*$I$2/(1+EXP($I$3*(COUNT($I$9:AB$9)+$I$4))),TREND($E25:$F25,$E$9:$F$9,AB$9))</f>
        <v>0.01</v>
      </c>
      <c r="AC25">
        <f>IF($G25="s-curve",$E25+($F25-$E25)*$I$2/(1+EXP($I$3*(COUNT($I$9:AC$9)+$I$4))),TREND($E25:$F25,$E$9:$F$9,AC$9))</f>
        <v>0.01</v>
      </c>
      <c r="AD25">
        <f>IF($G25="s-curve",$E25+($F25-$E25)*$I$2/(1+EXP($I$3*(COUNT($I$9:AD$9)+$I$4))),TREND($E25:$F25,$E$9:$F$9,AD$9))</f>
        <v>0.01</v>
      </c>
      <c r="AE25">
        <f>IF($G25="s-curve",$E25+($F25-$E25)*$I$2/(1+EXP($I$3*(COUNT($I$9:AE$9)+$I$4))),TREND($E25:$F25,$E$9:$F$9,AE$9))</f>
        <v>0.01</v>
      </c>
      <c r="AF25">
        <f>IF($G25="s-curve",$E25+($F25-$E25)*$I$2/(1+EXP($I$3*(COUNT($I$9:AF$9)+$I$4))),TREND($E25:$F25,$E$9:$F$9,AF$9))</f>
        <v>0.01</v>
      </c>
      <c r="AG25">
        <f>IF($G25="s-curve",$E25+($F25-$E25)*$I$2/(1+EXP($I$3*(COUNT($I$9:AG$9)+$I$4))),TREND($E25:$F25,$E$9:$F$9,AG$9))</f>
        <v>0.01</v>
      </c>
      <c r="AH25">
        <f>IF($G25="s-curve",$E25+($F25-$E25)*$I$2/(1+EXP($I$3*(COUNT($I$9:AH$9)+$I$4))),TREND($E25:$F25,$E$9:$F$9,AH$9))</f>
        <v>0.01</v>
      </c>
      <c r="AI25">
        <f>IF($G25="s-curve",$E25+($F25-$E25)*$I$2/(1+EXP($I$3*(COUNT($I$9:AI$9)+$I$4))),TREND($E25:$F25,$E$9:$F$9,AI$9))</f>
        <v>0.01</v>
      </c>
      <c r="AJ25">
        <f>IF($G25="s-curve",$E25+($F25-$E25)*$I$2/(1+EXP($I$3*(COUNT($I$9:AJ$9)+$I$4))),TREND($E25:$F25,$E$9:$F$9,AJ$9))</f>
        <v>0.01</v>
      </c>
      <c r="AK25">
        <f>IF($G25="s-curve",$E25+($F25-$E25)*$I$2/(1+EXP($I$3*(COUNT($I$9:AK$9)+$I$4))),TREND($E25:$F25,$E$9:$F$9,AK$9))</f>
        <v>0.01</v>
      </c>
      <c r="AL25">
        <f>IF($G25="s-curve",$E25+($F25-$E25)*$I$2/(1+EXP($I$3*(COUNT($I$9:AL$9)+$I$4))),TREND($E25:$F25,$E$9:$F$9,AL$9))</f>
        <v>0.01</v>
      </c>
    </row>
    <row r="26" spans="1:38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  <c r="AL26">
        <f>IF($G26="s-curve",$E26+($F26-$E26)*$I$2/(1+EXP($I$3*(COUNT($I$9:AL$9)+$I$4))),TREND($E26:$F26,$E$9:$F$9,AL$9))</f>
        <v>2E-3</v>
      </c>
    </row>
    <row r="27" spans="1:38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  <c r="AL27">
        <f>IF($G27="s-curve",$E27+($F27-$E27)*$I$2/(1+EXP($I$3*(COUNT($I$9:AL$9)+$I$4))),TREND($E27:$F27,$E$9:$F$9,AL$9))</f>
        <v>3</v>
      </c>
    </row>
    <row r="28" spans="1:38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  <c r="AL30">
        <f>IF($G30="s-curve",$E30+($F30-$E30)*$I$2/(1+EXP($I$3*(COUNT($I$9:AL$9)+$I$4))),TREND($E30:$F30,$E$9:$F$9,AL$9))</f>
        <v>9.8535111097871539E-3</v>
      </c>
    </row>
    <row r="31" spans="1:38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0.53456921017167336</v>
      </c>
      <c r="K31">
        <f>IF($G31="s-curve",$E31+($F31-$E31)*$R$2/(1+EXP($R$3*(COUNT($K$9:K$9)+$R$4))),TREND($E31:$F31,$E$9:$F$9,K$9))</f>
        <v>0.52866208794943437</v>
      </c>
      <c r="L31">
        <f>IF($G31="s-curve",$E31+($F31-$E31)*$R$2/(1+EXP($R$3*(COUNT($K$9:L$9)+$R$4))),TREND($E31:$F31,$E$9:$F$9,L$9))</f>
        <v>0.53456921017167336</v>
      </c>
      <c r="M31">
        <f>IF($G31="s-curve",$E31+($F31-$E31)*$R$2/(1+EXP($R$3*(COUNT($K$9:M$9)+$R$4))),TREND($E31:$F31,$E$9:$F$9,M$9))</f>
        <v>0.54158634824696117</v>
      </c>
      <c r="N31">
        <f>IF($G31="s-curve",$E31+($F31-$E31)*$R$2/(1+EXP($R$3*(COUNT($K$9:N$9)+$R$4))),TREND($E31:$F31,$E$9:$F$9,N$9))</f>
        <v>0.5498752445598426</v>
      </c>
      <c r="O31">
        <f>IF($G31="s-curve",$E31+($F31-$E31)*$R$2/(1+EXP($R$3*(COUNT($K$9:O$9)+$R$4))),TREND($E31:$F31,$E$9:$F$9,O$9))</f>
        <v>0.55960146101105879</v>
      </c>
      <c r="P31">
        <f>IF($G31="s-curve",$E31+($F31-$E31)*$R$2/(1+EXP($R$3*(COUNT($K$9:P$9)+$R$4))),TREND($E31:$F31,$E$9:$F$9,P$9))</f>
        <v>0.57092553245024391</v>
      </c>
      <c r="Q31">
        <f>IF($G31="s-curve",$E31+($F31-$E31)*$R$2/(1+EXP($R$3*(COUNT($K$9:Q$9)+$R$4))),TREND($E31:$F31,$E$9:$F$9,Q$9))</f>
        <v>0.58399080743303777</v>
      </c>
      <c r="R31">
        <f>IF($G31="s-curve",$E31+($F31-$E31)*$R$2/(1+EXP($R$3*(COUNT($K$9:R$9)+$R$4))),TREND($E31:$F31,$E$9:$F$9,R$9))</f>
        <v>0.59890805572070915</v>
      </c>
      <c r="S31">
        <f>IF($G31="s-curve",$E31+($F31-$E31)*$R$2/(1+EXP($R$3*(COUNT($K$9:S$9)+$R$4))),TREND($E31:$F31,$E$9:$F$9,S$9))</f>
        <v>0.61573760825049118</v>
      </c>
      <c r="T31">
        <f>IF($G31="s-curve",$E31+($F31-$E31)*$R$2/(1+EXP($R$3*(COUNT($K$9:T$9)+$R$4))),TREND($E31:$F31,$E$9:$F$9,T$9))</f>
        <v>0.63447071068499761</v>
      </c>
      <c r="U31">
        <f>IF($G31="s-curve",$E31+($F31-$E31)*$R$2/(1+EXP($R$3*(COUNT($K$9:U$9)+$R$4))),TREND($E31:$F31,$E$9:$F$9,U$9))</f>
        <v>0.65501275943619375</v>
      </c>
      <c r="V31">
        <f>IF($G31="s-curve",$E31+($F31-$E31)*$R$2/(1+EXP($R$3*(COUNT($K$9:V$9)+$R$4))),TREND($E31:$F31,$E$9:$F$9,V$9))</f>
        <v>0.6771718468871023</v>
      </c>
      <c r="W31">
        <f>IF($G31="s-curve",$E31+($F31-$E31)*$R$2/(1+EXP($R$3*(COUNT($K$9:W$9)+$R$4))),TREND($E31:$F31,$E$9:$F$9,W$9))</f>
        <v>0.700656169943774</v>
      </c>
      <c r="X31">
        <f>IF($G31="s-curve",$E31+($F31-$E31)*$R$2/(1+EXP($R$3*(COUNT($K$9:X$9)+$R$4))),TREND($E31:$F31,$E$9:$F$9,X$9))</f>
        <v>0.72508300134376102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0.77491699865623898</v>
      </c>
      <c r="AA31">
        <f>IF($G31="s-curve",$E31+($F31-$E31)*$R$2/(1+EXP($R$3*(COUNT($K$9:AA$9)+$R$4))),TREND($E31:$F31,$E$9:$F$9,AA$9))</f>
        <v>0.799343830056226</v>
      </c>
      <c r="AB31">
        <f>IF($G31="s-curve",$E31+($F31-$E31)*$R$2/(1+EXP($R$3*(COUNT($K$9:AB$9)+$R$4))),TREND($E31:$F31,$E$9:$F$9,AB$9))</f>
        <v>0.8228281531128977</v>
      </c>
      <c r="AC31">
        <f>IF($G31="s-curve",$E31+($F31-$E31)*$R$2/(1+EXP($R$3*(COUNT($K$9:AC$9)+$R$4))),TREND($E31:$F31,$E$9:$F$9,AC$9))</f>
        <v>0.84498724056380625</v>
      </c>
      <c r="AD31">
        <f>IF($G31="s-curve",$E31+($F31-$E31)*$R$2/(1+EXP($R$3*(COUNT($K$9:AD$9)+$R$4))),TREND($E31:$F31,$E$9:$F$9,AD$9))</f>
        <v>0.86552928931500239</v>
      </c>
      <c r="AE31">
        <f>IF($G31="s-curve",$E31+($F31-$E31)*$R$2/(1+EXP($R$3*(COUNT($K$9:AE$9)+$R$4))),TREND($E31:$F31,$E$9:$F$9,AE$9))</f>
        <v>0.88426239174950894</v>
      </c>
      <c r="AF31">
        <f>IF($G31="s-curve",$E31+($F31-$E31)*$R$2/(1+EXP($R$3*(COUNT($K$9:AF$9)+$R$4))),TREND($E31:$F31,$E$9:$F$9,AF$9))</f>
        <v>0.90109194427929085</v>
      </c>
      <c r="AG31">
        <f>IF($G31="s-curve",$E31+($F31-$E31)*$R$2/(1+EXP($R$3*(COUNT($K$9:AG$9)+$R$4))),TREND($E31:$F31,$E$9:$F$9,AG$9))</f>
        <v>0.91600919256696223</v>
      </c>
      <c r="AH31">
        <f>IF($G31="s-curve",$E31+($F31-$E31)*$R$2/(1+EXP($R$3*(COUNT($K$9:AH$9)+$R$4))),TREND($E31:$F31,$E$9:$F$9,AH$9))</f>
        <v>0.9290744675497562</v>
      </c>
      <c r="AI31">
        <f>IF($G31="s-curve",$E31+($F31-$E31)*$R$2/(1+EXP($R$3*(COUNT($K$9:AI$9)+$R$4))),TREND($E31:$F31,$E$9:$F$9,AI$9))</f>
        <v>0.9403985389889411</v>
      </c>
      <c r="AJ31">
        <f>IF($G31="s-curve",$E31+($F31-$E31)*$R$2/(1+EXP($R$3*(COUNT($K$9:AJ$9)+$R$4))),TREND($E31:$F31,$E$9:$F$9,AJ$9))</f>
        <v>0.9501247554401574</v>
      </c>
      <c r="AK31">
        <f>IF($G31="s-curve",$E31+($F31-$E31)*$R$2/(1+EXP($R$3*(COUNT($K$9:AK$9)+$R$4))),TREND($E31:$F31,$E$9:$F$9,AK$9))</f>
        <v>0.95841365175303883</v>
      </c>
      <c r="AL31">
        <f>IF($G31="s-curve",$E31+($F31-$E31)*$R$2/(1+EXP($R$3*(COUNT($K$9:AL$9)+$R$4))),TREND($E31:$F31,$E$9:$F$9,AL$9))</f>
        <v>0.96543078982832664</v>
      </c>
    </row>
    <row r="32" spans="1:38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3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" thickBot="1" x14ac:dyDescent="0.4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4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4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4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4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4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4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4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4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4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4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4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4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4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4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4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4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4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4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4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4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4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4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4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4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4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4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4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4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4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4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4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4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5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5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5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5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5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5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5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>E80</f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5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5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5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5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5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5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5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5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5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5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5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5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5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  <row r="95" spans="1:38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2017-07-01T03:43:09Z</dcterms:created>
  <dcterms:modified xsi:type="dcterms:W3CDTF">2024-07-15T16:55:03Z</dcterms:modified>
</cp:coreProperties>
</file>