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835DB44E-FF36-42BE-B820-56D9D89B1947}" xr6:coauthVersionLast="47" xr6:coauthVersionMax="47" xr10:uidLastSave="{00000000-0000-0000-0000-000000000000}"/>
  <bookViews>
    <workbookView xWindow="43605" yWindow="1920" windowWidth="19485" windowHeight="12825" tabRatio="859" activeTab="3"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83" i="1" l="1"/>
  <c r="A1384" i="1"/>
  <c r="A1385" i="1"/>
  <c r="A410" i="1"/>
  <c r="A411" i="1"/>
  <c r="A386" i="1"/>
  <c r="E3" i="20"/>
  <c r="D3" i="20"/>
  <c r="P5" i="15"/>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0" i="1"/>
  <c r="Q1260" i="1"/>
  <c r="P1260" i="1"/>
  <c r="O1260" i="1"/>
  <c r="N1260" i="1"/>
  <c r="M1260" i="1"/>
  <c r="L1260" i="1"/>
  <c r="K1260" i="1"/>
  <c r="J1260" i="1"/>
  <c r="R1259" i="1"/>
  <c r="Q1259" i="1"/>
  <c r="P1259" i="1"/>
  <c r="O1259" i="1"/>
  <c r="N1259" i="1"/>
  <c r="M1259" i="1"/>
  <c r="L1259" i="1"/>
  <c r="K1259" i="1"/>
  <c r="J1259" i="1"/>
  <c r="R1255" i="1"/>
  <c r="Q1255" i="1"/>
  <c r="P1255" i="1"/>
  <c r="O1255" i="1"/>
  <c r="N1255" i="1"/>
  <c r="M1255" i="1"/>
  <c r="L1255" i="1"/>
  <c r="K1255" i="1"/>
  <c r="J1255" i="1"/>
  <c r="R1251" i="1"/>
  <c r="Q1251" i="1"/>
  <c r="P1251" i="1"/>
  <c r="O1251" i="1"/>
  <c r="N1251" i="1"/>
  <c r="M1251" i="1"/>
  <c r="L1251" i="1"/>
  <c r="K1251" i="1"/>
  <c r="J1251" i="1"/>
  <c r="R1248" i="1"/>
  <c r="Q1248" i="1"/>
  <c r="P1248" i="1"/>
  <c r="O1248" i="1"/>
  <c r="N1248" i="1"/>
  <c r="M1248" i="1"/>
  <c r="L1248" i="1"/>
  <c r="K1248" i="1"/>
  <c r="J1248" i="1"/>
  <c r="R998" i="1"/>
  <c r="Q998" i="1"/>
  <c r="P998" i="1"/>
  <c r="O998" i="1"/>
  <c r="N998" i="1"/>
  <c r="M998" i="1"/>
  <c r="L998" i="1"/>
  <c r="K998" i="1"/>
  <c r="J998" i="1"/>
  <c r="R997" i="1"/>
  <c r="Q997" i="1"/>
  <c r="P997" i="1"/>
  <c r="O997" i="1"/>
  <c r="N997" i="1"/>
  <c r="M997" i="1"/>
  <c r="L997" i="1"/>
  <c r="K997" i="1"/>
  <c r="J997"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39" i="1"/>
  <c r="Q539" i="1"/>
  <c r="P539" i="1"/>
  <c r="O539" i="1"/>
  <c r="N539" i="1"/>
  <c r="M539" i="1"/>
  <c r="L539" i="1"/>
  <c r="K539" i="1"/>
  <c r="J539" i="1"/>
  <c r="R514" i="1"/>
  <c r="Q514" i="1"/>
  <c r="P514" i="1"/>
  <c r="O514" i="1"/>
  <c r="N514" i="1"/>
  <c r="M514" i="1"/>
  <c r="L514" i="1"/>
  <c r="K514" i="1"/>
  <c r="J514" i="1"/>
  <c r="R490" i="1"/>
  <c r="Q490" i="1"/>
  <c r="P490" i="1"/>
  <c r="N490" i="1"/>
  <c r="M490" i="1"/>
  <c r="L490" i="1"/>
  <c r="K490" i="1"/>
  <c r="J490" i="1"/>
  <c r="R489" i="1"/>
  <c r="Q489" i="1"/>
  <c r="P489" i="1"/>
  <c r="O489" i="1"/>
  <c r="N489" i="1"/>
  <c r="M489" i="1"/>
  <c r="L489" i="1"/>
  <c r="K489" i="1"/>
  <c r="J489" i="1"/>
  <c r="R488" i="1"/>
  <c r="Q488" i="1"/>
  <c r="P488" i="1"/>
  <c r="N488" i="1"/>
  <c r="M488" i="1"/>
  <c r="L488" i="1"/>
  <c r="K488" i="1"/>
  <c r="J488" i="1"/>
  <c r="R487" i="1"/>
  <c r="Q487" i="1"/>
  <c r="P487" i="1"/>
  <c r="O487" i="1"/>
  <c r="N487" i="1"/>
  <c r="M487" i="1"/>
  <c r="L487" i="1"/>
  <c r="K487" i="1"/>
  <c r="J487" i="1"/>
  <c r="R463" i="1"/>
  <c r="Q463" i="1"/>
  <c r="P463" i="1"/>
  <c r="N463" i="1"/>
  <c r="M463" i="1"/>
  <c r="L463" i="1"/>
  <c r="K463" i="1"/>
  <c r="J463" i="1"/>
  <c r="R439" i="1"/>
  <c r="Q439" i="1"/>
  <c r="P439" i="1"/>
  <c r="O439" i="1"/>
  <c r="N439" i="1"/>
  <c r="M439" i="1"/>
  <c r="L439" i="1"/>
  <c r="K439" i="1"/>
  <c r="J439" i="1"/>
  <c r="R438" i="1"/>
  <c r="Q438" i="1"/>
  <c r="P438" i="1"/>
  <c r="O438" i="1"/>
  <c r="N438" i="1"/>
  <c r="M438" i="1"/>
  <c r="L438" i="1"/>
  <c r="K438" i="1"/>
  <c r="J438" i="1"/>
  <c r="R435" i="1"/>
  <c r="Q435" i="1"/>
  <c r="P435" i="1"/>
  <c r="O435" i="1"/>
  <c r="N435" i="1"/>
  <c r="M435" i="1"/>
  <c r="L435" i="1"/>
  <c r="K435" i="1"/>
  <c r="J435" i="1"/>
  <c r="R411" i="1"/>
  <c r="Q411" i="1"/>
  <c r="P411" i="1"/>
  <c r="O411" i="1"/>
  <c r="N411" i="1"/>
  <c r="M411" i="1"/>
  <c r="L411" i="1"/>
  <c r="K411" i="1"/>
  <c r="J411" i="1"/>
  <c r="R410" i="1"/>
  <c r="Q410" i="1"/>
  <c r="P410" i="1"/>
  <c r="O410" i="1"/>
  <c r="N410" i="1"/>
  <c r="M410" i="1"/>
  <c r="L410" i="1"/>
  <c r="K410" i="1"/>
  <c r="J410" i="1"/>
  <c r="R386" i="1"/>
  <c r="Q386" i="1"/>
  <c r="P386" i="1"/>
  <c r="O386" i="1"/>
  <c r="N386" i="1"/>
  <c r="M386" i="1"/>
  <c r="L386" i="1"/>
  <c r="K386" i="1"/>
  <c r="J386" i="1"/>
  <c r="R362" i="1"/>
  <c r="Q362" i="1"/>
  <c r="P362" i="1"/>
  <c r="O362" i="1"/>
  <c r="N362" i="1"/>
  <c r="M362" i="1"/>
  <c r="L362" i="1"/>
  <c r="K362" i="1"/>
  <c r="J362" i="1"/>
  <c r="R338" i="1"/>
  <c r="Q338" i="1"/>
  <c r="P338" i="1"/>
  <c r="O338" i="1"/>
  <c r="N338" i="1"/>
  <c r="M338" i="1"/>
  <c r="L338" i="1"/>
  <c r="K338" i="1"/>
  <c r="J338"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289" i="1"/>
  <c r="Q289" i="1"/>
  <c r="P289" i="1"/>
  <c r="O289" i="1"/>
  <c r="N289" i="1"/>
  <c r="M289" i="1"/>
  <c r="L289" i="1"/>
  <c r="K289" i="1"/>
  <c r="J289" i="1"/>
  <c r="R288" i="1"/>
  <c r="Q288" i="1"/>
  <c r="P288" i="1"/>
  <c r="O288" i="1"/>
  <c r="N288" i="1"/>
  <c r="M288" i="1"/>
  <c r="L288" i="1"/>
  <c r="K288" i="1"/>
  <c r="J288" i="1"/>
  <c r="R264" i="1"/>
  <c r="Q264" i="1"/>
  <c r="P264" i="1"/>
  <c r="O264" i="1"/>
  <c r="N264" i="1"/>
  <c r="M264" i="1"/>
  <c r="L264" i="1"/>
  <c r="K264" i="1"/>
  <c r="J264" i="1"/>
  <c r="R263" i="1"/>
  <c r="Q263" i="1"/>
  <c r="P263" i="1"/>
  <c r="O263" i="1"/>
  <c r="N263" i="1"/>
  <c r="M263" i="1"/>
  <c r="L263" i="1"/>
  <c r="K263" i="1"/>
  <c r="J263" i="1"/>
  <c r="R262" i="1"/>
  <c r="Q262" i="1"/>
  <c r="P262" i="1"/>
  <c r="N262" i="1"/>
  <c r="M262" i="1"/>
  <c r="L262" i="1"/>
  <c r="K262" i="1"/>
  <c r="J262" i="1"/>
  <c r="R261" i="1"/>
  <c r="Q261" i="1"/>
  <c r="P261" i="1"/>
  <c r="O261" i="1"/>
  <c r="N261" i="1"/>
  <c r="M261" i="1"/>
  <c r="L261" i="1"/>
  <c r="K261" i="1"/>
  <c r="J261" i="1"/>
  <c r="R260" i="1"/>
  <c r="Q260" i="1"/>
  <c r="P260" i="1"/>
  <c r="O260" i="1"/>
  <c r="N260" i="1"/>
  <c r="M260" i="1"/>
  <c r="L260" i="1"/>
  <c r="K260" i="1"/>
  <c r="J260" i="1"/>
  <c r="R236" i="1"/>
  <c r="Q236" i="1"/>
  <c r="P236" i="1"/>
  <c r="O236" i="1"/>
  <c r="N236" i="1"/>
  <c r="M236" i="1"/>
  <c r="L236" i="1"/>
  <c r="K236" i="1"/>
  <c r="J236"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0" i="1"/>
  <c r="B386" i="1"/>
  <c r="C409" i="1"/>
  <c r="B409" i="1" s="1"/>
  <c r="C408" i="1"/>
  <c r="B408" i="1" s="1"/>
  <c r="C407" i="1"/>
  <c r="C406" i="1"/>
  <c r="B406" i="1" s="1"/>
  <c r="C405" i="1"/>
  <c r="B405" i="1" s="1"/>
  <c r="C404" i="1"/>
  <c r="C403" i="1"/>
  <c r="B403" i="1" s="1"/>
  <c r="C402" i="1"/>
  <c r="C401" i="1"/>
  <c r="B401" i="1" s="1"/>
  <c r="C400" i="1"/>
  <c r="B400" i="1" s="1"/>
  <c r="C399" i="1"/>
  <c r="C398" i="1"/>
  <c r="B398" i="1" s="1"/>
  <c r="C397" i="1"/>
  <c r="B397" i="1" s="1"/>
  <c r="C396" i="1"/>
  <c r="C395" i="1"/>
  <c r="R395" i="1" s="1"/>
  <c r="C394" i="1"/>
  <c r="C393" i="1"/>
  <c r="N393" i="1" s="1"/>
  <c r="C392" i="1"/>
  <c r="B392" i="1" s="1"/>
  <c r="C391" i="1"/>
  <c r="C390" i="1"/>
  <c r="B390" i="1" s="1"/>
  <c r="C389" i="1"/>
  <c r="C388" i="1"/>
  <c r="C387" i="1"/>
  <c r="B387" i="1" s="1"/>
  <c r="B393" i="1" l="1"/>
  <c r="B395" i="1"/>
  <c r="P409" i="1"/>
  <c r="A388" i="1"/>
  <c r="R388" i="1"/>
  <c r="J388" i="1"/>
  <c r="P388" i="1"/>
  <c r="O388" i="1"/>
  <c r="N388" i="1"/>
  <c r="L388" i="1"/>
  <c r="M388" i="1"/>
  <c r="K388" i="1"/>
  <c r="A396" i="1"/>
  <c r="R396" i="1"/>
  <c r="J396" i="1"/>
  <c r="Q396" i="1"/>
  <c r="P396" i="1"/>
  <c r="O396" i="1"/>
  <c r="N396" i="1"/>
  <c r="L396" i="1"/>
  <c r="M396" i="1"/>
  <c r="K396" i="1"/>
  <c r="A404" i="1"/>
  <c r="R404" i="1"/>
  <c r="J404" i="1"/>
  <c r="Q404" i="1"/>
  <c r="P404" i="1"/>
  <c r="O404" i="1"/>
  <c r="N404" i="1"/>
  <c r="L404" i="1"/>
  <c r="M404" i="1"/>
  <c r="K404" i="1"/>
  <c r="Q388" i="1"/>
  <c r="A391" i="1"/>
  <c r="O391" i="1"/>
  <c r="M391" i="1"/>
  <c r="L391" i="1"/>
  <c r="K391" i="1"/>
  <c r="Q391" i="1"/>
  <c r="R391" i="1"/>
  <c r="P391" i="1"/>
  <c r="N391" i="1"/>
  <c r="A399" i="1"/>
  <c r="O399" i="1"/>
  <c r="N399" i="1"/>
  <c r="M399" i="1"/>
  <c r="L399" i="1"/>
  <c r="K399" i="1"/>
  <c r="Q399" i="1"/>
  <c r="R399" i="1"/>
  <c r="P399" i="1"/>
  <c r="A407" i="1"/>
  <c r="O407" i="1"/>
  <c r="N407" i="1"/>
  <c r="M407" i="1"/>
  <c r="L407" i="1"/>
  <c r="K407" i="1"/>
  <c r="Q407" i="1"/>
  <c r="R407" i="1"/>
  <c r="P407" i="1"/>
  <c r="J407" i="1"/>
  <c r="J391" i="1"/>
  <c r="A389" i="1"/>
  <c r="Q389" i="1"/>
  <c r="O389" i="1"/>
  <c r="N389" i="1"/>
  <c r="M389" i="1"/>
  <c r="K389" i="1"/>
  <c r="R389" i="1"/>
  <c r="P389" i="1"/>
  <c r="L389" i="1"/>
  <c r="J389" i="1"/>
  <c r="B396" i="1"/>
  <c r="A390" i="1"/>
  <c r="P390" i="1"/>
  <c r="N390" i="1"/>
  <c r="M390" i="1"/>
  <c r="L390" i="1"/>
  <c r="R390" i="1"/>
  <c r="J390" i="1"/>
  <c r="Q390" i="1"/>
  <c r="O390" i="1"/>
  <c r="K390" i="1"/>
  <c r="A398" i="1"/>
  <c r="P398" i="1"/>
  <c r="O398" i="1"/>
  <c r="N398" i="1"/>
  <c r="M398" i="1"/>
  <c r="L398" i="1"/>
  <c r="R398" i="1"/>
  <c r="J398" i="1"/>
  <c r="Q398" i="1"/>
  <c r="K398" i="1"/>
  <c r="A406" i="1"/>
  <c r="P406" i="1"/>
  <c r="O406" i="1"/>
  <c r="N406" i="1"/>
  <c r="M406" i="1"/>
  <c r="L406" i="1"/>
  <c r="R406" i="1"/>
  <c r="J406" i="1"/>
  <c r="Q406" i="1"/>
  <c r="B389" i="1"/>
  <c r="A392" i="1"/>
  <c r="N392" i="1"/>
  <c r="L392" i="1"/>
  <c r="K392" i="1"/>
  <c r="R392" i="1"/>
  <c r="J392" i="1"/>
  <c r="P392" i="1"/>
  <c r="Q392" i="1"/>
  <c r="O392" i="1"/>
  <c r="M392" i="1"/>
  <c r="A400" i="1"/>
  <c r="N400" i="1"/>
  <c r="M400" i="1"/>
  <c r="L400" i="1"/>
  <c r="K400" i="1"/>
  <c r="R400" i="1"/>
  <c r="J400" i="1"/>
  <c r="P400" i="1"/>
  <c r="Q400" i="1"/>
  <c r="O400" i="1"/>
  <c r="A408" i="1"/>
  <c r="N408" i="1"/>
  <c r="M408" i="1"/>
  <c r="L408" i="1"/>
  <c r="K408" i="1"/>
  <c r="R408" i="1"/>
  <c r="J408" i="1"/>
  <c r="P408" i="1"/>
  <c r="Q408" i="1"/>
  <c r="O408" i="1"/>
  <c r="B391" i="1"/>
  <c r="B399" i="1"/>
  <c r="B407" i="1"/>
  <c r="A405" i="1"/>
  <c r="Q405" i="1"/>
  <c r="P405" i="1"/>
  <c r="O405" i="1"/>
  <c r="N405" i="1"/>
  <c r="M405" i="1"/>
  <c r="K405" i="1"/>
  <c r="R405" i="1"/>
  <c r="L405" i="1"/>
  <c r="J405" i="1"/>
  <c r="B388" i="1"/>
  <c r="A393" i="1"/>
  <c r="M393" i="1"/>
  <c r="K393" i="1"/>
  <c r="R393" i="1"/>
  <c r="J393" i="1"/>
  <c r="Q393" i="1"/>
  <c r="O393" i="1"/>
  <c r="L393" i="1"/>
  <c r="P393" i="1"/>
  <c r="A401" i="1"/>
  <c r="M401" i="1"/>
  <c r="L401" i="1"/>
  <c r="K401" i="1"/>
  <c r="R401" i="1"/>
  <c r="J401" i="1"/>
  <c r="Q401" i="1"/>
  <c r="O401" i="1"/>
  <c r="P401" i="1"/>
  <c r="N401" i="1"/>
  <c r="A409" i="1"/>
  <c r="M409" i="1"/>
  <c r="L409" i="1"/>
  <c r="K409" i="1"/>
  <c r="R409" i="1"/>
  <c r="J409" i="1"/>
  <c r="Q409" i="1"/>
  <c r="O409" i="1"/>
  <c r="N409" i="1"/>
  <c r="A397" i="1"/>
  <c r="Q397" i="1"/>
  <c r="P397" i="1"/>
  <c r="O397" i="1"/>
  <c r="N397" i="1"/>
  <c r="M397" i="1"/>
  <c r="K397" i="1"/>
  <c r="R397" i="1"/>
  <c r="L397" i="1"/>
  <c r="J397" i="1"/>
  <c r="B404" i="1"/>
  <c r="A394" i="1"/>
  <c r="L394" i="1"/>
  <c r="R394" i="1"/>
  <c r="J394" i="1"/>
  <c r="Q394" i="1"/>
  <c r="P394" i="1"/>
  <c r="N394" i="1"/>
  <c r="O394" i="1"/>
  <c r="M394" i="1"/>
  <c r="K394" i="1"/>
  <c r="A402" i="1"/>
  <c r="L402" i="1"/>
  <c r="K402" i="1"/>
  <c r="R402" i="1"/>
  <c r="J402" i="1"/>
  <c r="Q402" i="1"/>
  <c r="P402" i="1"/>
  <c r="N402" i="1"/>
  <c r="M402" i="1"/>
  <c r="J399" i="1"/>
  <c r="A387" i="1"/>
  <c r="Q387" i="1"/>
  <c r="P387" i="1"/>
  <c r="O387" i="1"/>
  <c r="M387" i="1"/>
  <c r="R387" i="1"/>
  <c r="N387" i="1"/>
  <c r="L387" i="1"/>
  <c r="K387" i="1"/>
  <c r="J387" i="1"/>
  <c r="A395" i="1"/>
  <c r="K395" i="1"/>
  <c r="Q395" i="1"/>
  <c r="P395" i="1"/>
  <c r="O395" i="1"/>
  <c r="M395" i="1"/>
  <c r="N395" i="1"/>
  <c r="L395" i="1"/>
  <c r="J395" i="1"/>
  <c r="A403" i="1"/>
  <c r="K403" i="1"/>
  <c r="R403" i="1"/>
  <c r="J403" i="1"/>
  <c r="Q403" i="1"/>
  <c r="P403" i="1"/>
  <c r="O403" i="1"/>
  <c r="M403" i="1"/>
  <c r="N403" i="1"/>
  <c r="L403" i="1"/>
  <c r="B394" i="1"/>
  <c r="B402" i="1"/>
  <c r="O402" i="1"/>
  <c r="K406" i="1"/>
  <c r="I47" i="19"/>
  <c r="I45" i="19"/>
  <c r="O488" i="1" s="1"/>
  <c r="E2" i="20"/>
  <c r="D2" i="20"/>
  <c r="P4" i="15"/>
  <c r="O490" i="1" l="1"/>
  <c r="I28" i="19"/>
  <c r="O262" i="1" s="1"/>
  <c r="A262" i="1"/>
  <c r="B262" i="1"/>
  <c r="B161" i="1" l="1"/>
  <c r="A161" i="1"/>
  <c r="C492" i="1" l="1"/>
  <c r="C493" i="1"/>
  <c r="C494" i="1"/>
  <c r="C495" i="1"/>
  <c r="C496" i="1"/>
  <c r="C497" i="1"/>
  <c r="C498" i="1"/>
  <c r="C499" i="1"/>
  <c r="C500" i="1"/>
  <c r="C501" i="1"/>
  <c r="C502" i="1"/>
  <c r="C503" i="1"/>
  <c r="C504" i="1"/>
  <c r="C505" i="1"/>
  <c r="C506" i="1"/>
  <c r="C507" i="1"/>
  <c r="C508" i="1"/>
  <c r="C509" i="1"/>
  <c r="C510" i="1"/>
  <c r="C511" i="1"/>
  <c r="C512" i="1"/>
  <c r="C513" i="1"/>
  <c r="C491" i="1"/>
  <c r="A490" i="1"/>
  <c r="B490" i="1"/>
  <c r="M499" i="1" l="1"/>
  <c r="L499" i="1"/>
  <c r="K499" i="1"/>
  <c r="J499" i="1"/>
  <c r="R499" i="1"/>
  <c r="Q499" i="1"/>
  <c r="P499" i="1"/>
  <c r="N499" i="1"/>
  <c r="O499" i="1"/>
  <c r="B498" i="1"/>
  <c r="M498" i="1"/>
  <c r="L498" i="1"/>
  <c r="K498" i="1"/>
  <c r="J498" i="1"/>
  <c r="R498" i="1"/>
  <c r="Q498" i="1"/>
  <c r="P498" i="1"/>
  <c r="N498" i="1"/>
  <c r="O498" i="1"/>
  <c r="M497" i="1"/>
  <c r="L497" i="1"/>
  <c r="K497" i="1"/>
  <c r="J497" i="1"/>
  <c r="R497" i="1"/>
  <c r="Q497" i="1"/>
  <c r="P497" i="1"/>
  <c r="N497" i="1"/>
  <c r="O497" i="1"/>
  <c r="M500" i="1"/>
  <c r="L500" i="1"/>
  <c r="K500" i="1"/>
  <c r="J500" i="1"/>
  <c r="R500" i="1"/>
  <c r="Q500" i="1"/>
  <c r="P500" i="1"/>
  <c r="N500" i="1"/>
  <c r="O500" i="1"/>
  <c r="B506" i="1"/>
  <c r="M506" i="1"/>
  <c r="L506" i="1"/>
  <c r="K506" i="1"/>
  <c r="J506" i="1"/>
  <c r="R506" i="1"/>
  <c r="Q506" i="1"/>
  <c r="P506" i="1"/>
  <c r="N506" i="1"/>
  <c r="O506" i="1"/>
  <c r="M492" i="1"/>
  <c r="L492" i="1"/>
  <c r="K492" i="1"/>
  <c r="J492" i="1"/>
  <c r="R492" i="1"/>
  <c r="Q492" i="1"/>
  <c r="P492" i="1"/>
  <c r="N492" i="1"/>
  <c r="O492" i="1"/>
  <c r="M507" i="1"/>
  <c r="L507" i="1"/>
  <c r="K507" i="1"/>
  <c r="J507" i="1"/>
  <c r="R507" i="1"/>
  <c r="Q507" i="1"/>
  <c r="P507" i="1"/>
  <c r="N507" i="1"/>
  <c r="O507" i="1"/>
  <c r="M491" i="1"/>
  <c r="L491" i="1"/>
  <c r="K491" i="1"/>
  <c r="J491" i="1"/>
  <c r="R491" i="1"/>
  <c r="Q491" i="1"/>
  <c r="P491" i="1"/>
  <c r="N491" i="1"/>
  <c r="O491" i="1"/>
  <c r="M513" i="1"/>
  <c r="L513" i="1"/>
  <c r="K513" i="1"/>
  <c r="J513" i="1"/>
  <c r="R513" i="1"/>
  <c r="Q513" i="1"/>
  <c r="P513" i="1"/>
  <c r="N513" i="1"/>
  <c r="O513" i="1"/>
  <c r="M505" i="1"/>
  <c r="L505" i="1"/>
  <c r="K505" i="1"/>
  <c r="J505" i="1"/>
  <c r="R505" i="1"/>
  <c r="Q505" i="1"/>
  <c r="P505" i="1"/>
  <c r="N505" i="1"/>
  <c r="O505"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M508" i="1"/>
  <c r="L508" i="1"/>
  <c r="K508" i="1"/>
  <c r="J508" i="1"/>
  <c r="R508" i="1"/>
  <c r="Q508" i="1"/>
  <c r="P508" i="1"/>
  <c r="N508" i="1"/>
  <c r="O508" i="1"/>
  <c r="M510" i="1"/>
  <c r="L510" i="1"/>
  <c r="K510" i="1"/>
  <c r="J510" i="1"/>
  <c r="R510" i="1"/>
  <c r="Q510" i="1"/>
  <c r="P510" i="1"/>
  <c r="N510" i="1"/>
  <c r="O510" i="1"/>
  <c r="M502" i="1"/>
  <c r="L502" i="1"/>
  <c r="K502" i="1"/>
  <c r="J502" i="1"/>
  <c r="R502" i="1"/>
  <c r="Q502" i="1"/>
  <c r="P502" i="1"/>
  <c r="N502" i="1"/>
  <c r="O502" i="1"/>
  <c r="M494" i="1"/>
  <c r="L494" i="1"/>
  <c r="K494" i="1"/>
  <c r="J494" i="1"/>
  <c r="R494" i="1"/>
  <c r="Q494" i="1"/>
  <c r="P494" i="1"/>
  <c r="N494" i="1"/>
  <c r="O494" i="1"/>
  <c r="M509" i="1"/>
  <c r="L509" i="1"/>
  <c r="K509" i="1"/>
  <c r="J509" i="1"/>
  <c r="R509" i="1"/>
  <c r="Q509" i="1"/>
  <c r="P509" i="1"/>
  <c r="N509" i="1"/>
  <c r="O509" i="1"/>
  <c r="M501" i="1"/>
  <c r="L501" i="1"/>
  <c r="K501" i="1"/>
  <c r="J501" i="1"/>
  <c r="R501" i="1"/>
  <c r="Q501" i="1"/>
  <c r="P501" i="1"/>
  <c r="N501" i="1"/>
  <c r="O501" i="1"/>
  <c r="M493" i="1"/>
  <c r="L493" i="1"/>
  <c r="K493" i="1"/>
  <c r="J493" i="1"/>
  <c r="R493" i="1"/>
  <c r="Q493" i="1"/>
  <c r="P493" i="1"/>
  <c r="N493" i="1"/>
  <c r="O493" i="1"/>
  <c r="A509" i="1"/>
  <c r="A500" i="1"/>
  <c r="B512" i="1"/>
  <c r="A501" i="1"/>
  <c r="A492" i="1"/>
  <c r="B509" i="1"/>
  <c r="B500" i="1"/>
  <c r="B508" i="1"/>
  <c r="B497" i="1"/>
  <c r="A508" i="1"/>
  <c r="A497" i="1"/>
  <c r="B505" i="1"/>
  <c r="B493" i="1"/>
  <c r="B513" i="1"/>
  <c r="A505" i="1"/>
  <c r="A493" i="1"/>
  <c r="A513" i="1"/>
  <c r="B501" i="1"/>
  <c r="B492" i="1"/>
  <c r="A512" i="1"/>
  <c r="A496" i="1"/>
  <c r="B511" i="1"/>
  <c r="B507" i="1"/>
  <c r="B503" i="1"/>
  <c r="B499" i="1"/>
  <c r="B495" i="1"/>
  <c r="B491" i="1"/>
  <c r="A511" i="1"/>
  <c r="A503" i="1"/>
  <c r="A499" i="1"/>
  <c r="A491" i="1"/>
  <c r="A510" i="1"/>
  <c r="A506" i="1"/>
  <c r="A502" i="1"/>
  <c r="A498" i="1"/>
  <c r="A494" i="1"/>
  <c r="B504" i="1"/>
  <c r="B496" i="1"/>
  <c r="A504" i="1"/>
  <c r="A507" i="1"/>
  <c r="A495" i="1"/>
  <c r="B510" i="1"/>
  <c r="B502" i="1"/>
  <c r="B494" i="1"/>
  <c r="A488" i="1"/>
  <c r="B488" i="1"/>
  <c r="A489" i="1"/>
  <c r="B489"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6" i="1"/>
  <c r="C462" i="1"/>
  <c r="C434" i="1"/>
  <c r="C385" i="1"/>
  <c r="C361" i="1"/>
  <c r="C337" i="1"/>
  <c r="C312" i="1"/>
  <c r="C287" i="1"/>
  <c r="C259" i="1"/>
  <c r="A487" i="1"/>
  <c r="B487" i="1"/>
  <c r="G115" i="8"/>
  <c r="G116" i="8"/>
  <c r="G117" i="8"/>
  <c r="G118" i="8"/>
  <c r="G119" i="8"/>
  <c r="H114" i="8"/>
  <c r="I114" i="8"/>
  <c r="G114" i="8"/>
  <c r="F114" i="8"/>
  <c r="F112" i="8"/>
  <c r="F119" i="8"/>
  <c r="A261" i="1"/>
  <c r="B261" i="1"/>
  <c r="C799" i="1"/>
  <c r="C800" i="1"/>
  <c r="C801" i="1"/>
  <c r="C802" i="1"/>
  <c r="C803" i="1"/>
  <c r="A803" i="1" s="1"/>
  <c r="C804" i="1"/>
  <c r="C805" i="1"/>
  <c r="C806" i="1"/>
  <c r="C807" i="1"/>
  <c r="C808" i="1"/>
  <c r="C809" i="1"/>
  <c r="C810" i="1"/>
  <c r="C811" i="1"/>
  <c r="A811" i="1" s="1"/>
  <c r="C812" i="1"/>
  <c r="A812" i="1" s="1"/>
  <c r="C813" i="1"/>
  <c r="C814" i="1"/>
  <c r="C815" i="1"/>
  <c r="C816" i="1"/>
  <c r="C817" i="1"/>
  <c r="C818" i="1"/>
  <c r="C819" i="1"/>
  <c r="B819" i="1" s="1"/>
  <c r="C820" i="1"/>
  <c r="C821" i="1"/>
  <c r="C822" i="1"/>
  <c r="C823" i="1"/>
  <c r="C824" i="1"/>
  <c r="C825" i="1"/>
  <c r="C826" i="1"/>
  <c r="C827" i="1"/>
  <c r="A827" i="1" s="1"/>
  <c r="C828" i="1"/>
  <c r="C829" i="1"/>
  <c r="C830" i="1"/>
  <c r="C831" i="1"/>
  <c r="C832" i="1"/>
  <c r="C833" i="1"/>
  <c r="C834" i="1"/>
  <c r="C835" i="1"/>
  <c r="B835" i="1" s="1"/>
  <c r="C836" i="1"/>
  <c r="C837" i="1"/>
  <c r="C838" i="1"/>
  <c r="C839" i="1"/>
  <c r="C840" i="1"/>
  <c r="C841" i="1"/>
  <c r="C842" i="1"/>
  <c r="C843" i="1"/>
  <c r="A843" i="1" s="1"/>
  <c r="C844" i="1"/>
  <c r="C845" i="1"/>
  <c r="C846" i="1"/>
  <c r="C847" i="1"/>
  <c r="C848" i="1"/>
  <c r="C849" i="1"/>
  <c r="C850" i="1"/>
  <c r="C851" i="1"/>
  <c r="B851" i="1" s="1"/>
  <c r="C852" i="1"/>
  <c r="C853" i="1"/>
  <c r="C854" i="1"/>
  <c r="C855" i="1"/>
  <c r="C856" i="1"/>
  <c r="C857" i="1"/>
  <c r="C858" i="1"/>
  <c r="C859" i="1"/>
  <c r="A859" i="1" s="1"/>
  <c r="C860" i="1"/>
  <c r="C861" i="1"/>
  <c r="C862" i="1"/>
  <c r="C863" i="1"/>
  <c r="C864" i="1"/>
  <c r="C865" i="1"/>
  <c r="C866" i="1"/>
  <c r="C867" i="1"/>
  <c r="A867" i="1" s="1"/>
  <c r="C868" i="1"/>
  <c r="B868" i="1" s="1"/>
  <c r="C869" i="1"/>
  <c r="C870" i="1"/>
  <c r="C871" i="1"/>
  <c r="C872" i="1"/>
  <c r="C873" i="1"/>
  <c r="C874" i="1"/>
  <c r="C875" i="1"/>
  <c r="B875" i="1" s="1"/>
  <c r="C876" i="1"/>
  <c r="C877" i="1"/>
  <c r="C878" i="1"/>
  <c r="C879" i="1"/>
  <c r="C880" i="1"/>
  <c r="C881" i="1"/>
  <c r="C882" i="1"/>
  <c r="C883" i="1"/>
  <c r="B883" i="1" s="1"/>
  <c r="C884" i="1"/>
  <c r="A884" i="1" s="1"/>
  <c r="C885" i="1"/>
  <c r="C886" i="1"/>
  <c r="C887" i="1"/>
  <c r="C888" i="1"/>
  <c r="C889" i="1"/>
  <c r="C890" i="1"/>
  <c r="C891" i="1"/>
  <c r="A891" i="1" s="1"/>
  <c r="C892" i="1"/>
  <c r="C893" i="1"/>
  <c r="C894" i="1"/>
  <c r="C895" i="1"/>
  <c r="C896" i="1"/>
  <c r="C897" i="1"/>
  <c r="C898" i="1"/>
  <c r="C899" i="1"/>
  <c r="B899" i="1" s="1"/>
  <c r="C900" i="1"/>
  <c r="C901" i="1"/>
  <c r="C902" i="1"/>
  <c r="C903" i="1"/>
  <c r="C904" i="1"/>
  <c r="C905" i="1"/>
  <c r="C906" i="1"/>
  <c r="C907" i="1"/>
  <c r="A907" i="1" s="1"/>
  <c r="C908" i="1"/>
  <c r="A908" i="1" s="1"/>
  <c r="C909" i="1"/>
  <c r="C910" i="1"/>
  <c r="C911" i="1"/>
  <c r="C912" i="1"/>
  <c r="C913" i="1"/>
  <c r="C914" i="1"/>
  <c r="C915" i="1"/>
  <c r="B915" i="1" s="1"/>
  <c r="C916" i="1"/>
  <c r="C917" i="1"/>
  <c r="C918" i="1"/>
  <c r="C919" i="1"/>
  <c r="C920" i="1"/>
  <c r="C921" i="1"/>
  <c r="C922" i="1"/>
  <c r="C923" i="1"/>
  <c r="A923" i="1" s="1"/>
  <c r="C924" i="1"/>
  <c r="C925" i="1"/>
  <c r="C926" i="1"/>
  <c r="C927" i="1"/>
  <c r="C928" i="1"/>
  <c r="C929" i="1"/>
  <c r="C930" i="1"/>
  <c r="C931" i="1"/>
  <c r="A931" i="1" s="1"/>
  <c r="C932" i="1"/>
  <c r="B932" i="1" s="1"/>
  <c r="C933" i="1"/>
  <c r="C934" i="1"/>
  <c r="C935" i="1"/>
  <c r="C936" i="1"/>
  <c r="C937" i="1"/>
  <c r="C938" i="1"/>
  <c r="C939" i="1"/>
  <c r="A939" i="1" s="1"/>
  <c r="C940" i="1"/>
  <c r="C941" i="1"/>
  <c r="C942" i="1"/>
  <c r="C943" i="1"/>
  <c r="C944" i="1"/>
  <c r="C945" i="1"/>
  <c r="C946" i="1"/>
  <c r="C947" i="1"/>
  <c r="B947" i="1" s="1"/>
  <c r="C948" i="1"/>
  <c r="A948" i="1" s="1"/>
  <c r="C949" i="1"/>
  <c r="C950" i="1"/>
  <c r="C951" i="1"/>
  <c r="C952" i="1"/>
  <c r="C953" i="1"/>
  <c r="C954" i="1"/>
  <c r="C955" i="1"/>
  <c r="B955" i="1" s="1"/>
  <c r="C956" i="1"/>
  <c r="C957" i="1"/>
  <c r="C958" i="1"/>
  <c r="C959" i="1"/>
  <c r="C960" i="1"/>
  <c r="C961" i="1"/>
  <c r="C962" i="1"/>
  <c r="C963" i="1"/>
  <c r="A963" i="1" s="1"/>
  <c r="C964" i="1"/>
  <c r="A964" i="1" s="1"/>
  <c r="C965" i="1"/>
  <c r="C966" i="1"/>
  <c r="C967" i="1"/>
  <c r="C968" i="1"/>
  <c r="C969" i="1"/>
  <c r="C970" i="1"/>
  <c r="C971" i="1"/>
  <c r="A971" i="1" s="1"/>
  <c r="C972" i="1"/>
  <c r="C973" i="1"/>
  <c r="C974" i="1"/>
  <c r="C975" i="1"/>
  <c r="C976" i="1"/>
  <c r="C977" i="1"/>
  <c r="C978" i="1"/>
  <c r="C979" i="1"/>
  <c r="B979" i="1" s="1"/>
  <c r="C980" i="1"/>
  <c r="B980" i="1" s="1"/>
  <c r="C981" i="1"/>
  <c r="C982" i="1"/>
  <c r="C983" i="1"/>
  <c r="C984" i="1"/>
  <c r="C985" i="1"/>
  <c r="C986" i="1"/>
  <c r="C987" i="1"/>
  <c r="A987" i="1" s="1"/>
  <c r="C988" i="1"/>
  <c r="A988" i="1" s="1"/>
  <c r="C989" i="1"/>
  <c r="C990" i="1"/>
  <c r="C991" i="1"/>
  <c r="C992" i="1"/>
  <c r="C993" i="1"/>
  <c r="C994" i="1"/>
  <c r="C995" i="1"/>
  <c r="B995" i="1" s="1"/>
  <c r="C996" i="1"/>
  <c r="C798" i="1"/>
  <c r="A797" i="1"/>
  <c r="B797" i="1"/>
  <c r="A915" i="1" l="1"/>
  <c r="A875" i="1"/>
  <c r="B843" i="1"/>
  <c r="A851" i="1"/>
  <c r="A995" i="1"/>
  <c r="A947" i="1"/>
  <c r="B939" i="1"/>
  <c r="B987" i="1"/>
  <c r="B907" i="1"/>
  <c r="B963" i="1"/>
  <c r="B811" i="1"/>
  <c r="A819" i="1"/>
  <c r="A883" i="1"/>
  <c r="B931" i="1"/>
  <c r="A955" i="1"/>
  <c r="B803" i="1"/>
  <c r="B867" i="1"/>
  <c r="A835" i="1"/>
  <c r="A979" i="1"/>
  <c r="B948" i="1"/>
  <c r="B923" i="1"/>
  <c r="B891" i="1"/>
  <c r="B859" i="1"/>
  <c r="B827" i="1"/>
  <c r="A899" i="1"/>
  <c r="B971" i="1"/>
  <c r="B884" i="1"/>
  <c r="M994" i="1"/>
  <c r="L994" i="1"/>
  <c r="K994" i="1"/>
  <c r="R994" i="1"/>
  <c r="J994" i="1"/>
  <c r="Q994" i="1"/>
  <c r="P994" i="1"/>
  <c r="O994" i="1"/>
  <c r="N994" i="1"/>
  <c r="M938" i="1"/>
  <c r="R938" i="1"/>
  <c r="J938" i="1"/>
  <c r="Q938" i="1"/>
  <c r="O938" i="1"/>
  <c r="N938" i="1"/>
  <c r="L938" i="1"/>
  <c r="K938" i="1"/>
  <c r="P938" i="1"/>
  <c r="Q826" i="1"/>
  <c r="O826" i="1"/>
  <c r="N826" i="1"/>
  <c r="M826" i="1"/>
  <c r="L826" i="1"/>
  <c r="K826" i="1"/>
  <c r="R826" i="1"/>
  <c r="P826" i="1"/>
  <c r="J826" i="1"/>
  <c r="N993" i="1"/>
  <c r="M993" i="1"/>
  <c r="L993" i="1"/>
  <c r="K993" i="1"/>
  <c r="R993" i="1"/>
  <c r="J993" i="1"/>
  <c r="Q993" i="1"/>
  <c r="P993" i="1"/>
  <c r="O993" i="1"/>
  <c r="N985" i="1"/>
  <c r="M985" i="1"/>
  <c r="L985" i="1"/>
  <c r="K985" i="1"/>
  <c r="R985" i="1"/>
  <c r="J985" i="1"/>
  <c r="Q985" i="1"/>
  <c r="P985" i="1"/>
  <c r="O985" i="1"/>
  <c r="N977" i="1"/>
  <c r="M977" i="1"/>
  <c r="L977" i="1"/>
  <c r="K977" i="1"/>
  <c r="R977" i="1"/>
  <c r="J977" i="1"/>
  <c r="Q977" i="1"/>
  <c r="P977" i="1"/>
  <c r="O977" i="1"/>
  <c r="N969" i="1"/>
  <c r="M969" i="1"/>
  <c r="L969" i="1"/>
  <c r="K969" i="1"/>
  <c r="R969" i="1"/>
  <c r="J969" i="1"/>
  <c r="Q969" i="1"/>
  <c r="P969" i="1"/>
  <c r="O969" i="1"/>
  <c r="N961" i="1"/>
  <c r="M961" i="1"/>
  <c r="L961" i="1"/>
  <c r="K961" i="1"/>
  <c r="R961" i="1"/>
  <c r="J961" i="1"/>
  <c r="Q961" i="1"/>
  <c r="P961" i="1"/>
  <c r="O961" i="1"/>
  <c r="N953" i="1"/>
  <c r="M953" i="1"/>
  <c r="L953" i="1"/>
  <c r="K953" i="1"/>
  <c r="R953" i="1"/>
  <c r="J953" i="1"/>
  <c r="Q953" i="1"/>
  <c r="P953" i="1"/>
  <c r="O953" i="1"/>
  <c r="N945" i="1"/>
  <c r="M945" i="1"/>
  <c r="K945" i="1"/>
  <c r="R945" i="1"/>
  <c r="J945" i="1"/>
  <c r="Q945" i="1"/>
  <c r="P945" i="1"/>
  <c r="O945" i="1"/>
  <c r="L945" i="1"/>
  <c r="N937" i="1"/>
  <c r="K937" i="1"/>
  <c r="R937" i="1"/>
  <c r="J937" i="1"/>
  <c r="P937" i="1"/>
  <c r="Q937" i="1"/>
  <c r="O937" i="1"/>
  <c r="M937" i="1"/>
  <c r="L937" i="1"/>
  <c r="N929" i="1"/>
  <c r="K929" i="1"/>
  <c r="R929" i="1"/>
  <c r="J929" i="1"/>
  <c r="P929" i="1"/>
  <c r="O929" i="1"/>
  <c r="M929" i="1"/>
  <c r="L929" i="1"/>
  <c r="Q929" i="1"/>
  <c r="N921" i="1"/>
  <c r="K921" i="1"/>
  <c r="P921" i="1"/>
  <c r="Q921" i="1"/>
  <c r="O921" i="1"/>
  <c r="M921" i="1"/>
  <c r="L921" i="1"/>
  <c r="J921" i="1"/>
  <c r="R921" i="1"/>
  <c r="N913" i="1"/>
  <c r="K913" i="1"/>
  <c r="P913" i="1"/>
  <c r="L913" i="1"/>
  <c r="J913" i="1"/>
  <c r="R913" i="1"/>
  <c r="Q913" i="1"/>
  <c r="O913" i="1"/>
  <c r="M913" i="1"/>
  <c r="N905" i="1"/>
  <c r="K905" i="1"/>
  <c r="P905" i="1"/>
  <c r="R905" i="1"/>
  <c r="Q905" i="1"/>
  <c r="O905" i="1"/>
  <c r="M905" i="1"/>
  <c r="L905" i="1"/>
  <c r="J905" i="1"/>
  <c r="N897" i="1"/>
  <c r="K897" i="1"/>
  <c r="P897" i="1"/>
  <c r="O897" i="1"/>
  <c r="M897" i="1"/>
  <c r="L897" i="1"/>
  <c r="J897" i="1"/>
  <c r="R897" i="1"/>
  <c r="Q897" i="1"/>
  <c r="N889" i="1"/>
  <c r="K889" i="1"/>
  <c r="P889" i="1"/>
  <c r="J889" i="1"/>
  <c r="R889" i="1"/>
  <c r="Q889" i="1"/>
  <c r="O889" i="1"/>
  <c r="M889" i="1"/>
  <c r="L889" i="1"/>
  <c r="K881" i="1"/>
  <c r="P881" i="1"/>
  <c r="Q881" i="1"/>
  <c r="O881" i="1"/>
  <c r="N881" i="1"/>
  <c r="M881" i="1"/>
  <c r="L881" i="1"/>
  <c r="J881" i="1"/>
  <c r="R881" i="1"/>
  <c r="P873" i="1"/>
  <c r="K873" i="1"/>
  <c r="J873" i="1"/>
  <c r="R873" i="1"/>
  <c r="Q873" i="1"/>
  <c r="O873" i="1"/>
  <c r="N873" i="1"/>
  <c r="M873" i="1"/>
  <c r="L873" i="1"/>
  <c r="P865" i="1"/>
  <c r="J865" i="1"/>
  <c r="R865" i="1"/>
  <c r="Q865" i="1"/>
  <c r="O865" i="1"/>
  <c r="N865" i="1"/>
  <c r="M865" i="1"/>
  <c r="L865" i="1"/>
  <c r="K865" i="1"/>
  <c r="P857" i="1"/>
  <c r="R857" i="1"/>
  <c r="Q857" i="1"/>
  <c r="O857" i="1"/>
  <c r="N857" i="1"/>
  <c r="M857" i="1"/>
  <c r="L857" i="1"/>
  <c r="K857" i="1"/>
  <c r="J857" i="1"/>
  <c r="P849" i="1"/>
  <c r="Q849" i="1"/>
  <c r="O849" i="1"/>
  <c r="N849" i="1"/>
  <c r="M849" i="1"/>
  <c r="L849" i="1"/>
  <c r="K849" i="1"/>
  <c r="J849" i="1"/>
  <c r="R849" i="1"/>
  <c r="P841" i="1"/>
  <c r="O841" i="1"/>
  <c r="N841" i="1"/>
  <c r="M841" i="1"/>
  <c r="L841" i="1"/>
  <c r="K841" i="1"/>
  <c r="J841" i="1"/>
  <c r="R841" i="1"/>
  <c r="Q841" i="1"/>
  <c r="R833" i="1"/>
  <c r="J833" i="1"/>
  <c r="P833" i="1"/>
  <c r="O833" i="1"/>
  <c r="N833" i="1"/>
  <c r="M833" i="1"/>
  <c r="L833" i="1"/>
  <c r="Q833" i="1"/>
  <c r="K833" i="1"/>
  <c r="R825" i="1"/>
  <c r="J825" i="1"/>
  <c r="P825" i="1"/>
  <c r="O825" i="1"/>
  <c r="N825" i="1"/>
  <c r="M825" i="1"/>
  <c r="L825" i="1"/>
  <c r="K825" i="1"/>
  <c r="Q825" i="1"/>
  <c r="R817" i="1"/>
  <c r="J817" i="1"/>
  <c r="P817" i="1"/>
  <c r="O817" i="1"/>
  <c r="N817" i="1"/>
  <c r="M817" i="1"/>
  <c r="L817" i="1"/>
  <c r="K817" i="1"/>
  <c r="Q817" i="1"/>
  <c r="R809" i="1"/>
  <c r="J809" i="1"/>
  <c r="P809" i="1"/>
  <c r="O809" i="1"/>
  <c r="M809" i="1"/>
  <c r="L809" i="1"/>
  <c r="Q809" i="1"/>
  <c r="N809" i="1"/>
  <c r="K809" i="1"/>
  <c r="R801" i="1"/>
  <c r="J801" i="1"/>
  <c r="P801" i="1"/>
  <c r="O801" i="1"/>
  <c r="M801" i="1"/>
  <c r="L801" i="1"/>
  <c r="Q801" i="1"/>
  <c r="N801" i="1"/>
  <c r="K801" i="1"/>
  <c r="L434" i="1"/>
  <c r="K434" i="1"/>
  <c r="R434" i="1"/>
  <c r="J434" i="1"/>
  <c r="Q434" i="1"/>
  <c r="P434" i="1"/>
  <c r="N434" i="1"/>
  <c r="O434" i="1"/>
  <c r="M434" i="1"/>
  <c r="M986" i="1"/>
  <c r="L986" i="1"/>
  <c r="K986" i="1"/>
  <c r="R986" i="1"/>
  <c r="J986" i="1"/>
  <c r="Q986" i="1"/>
  <c r="P986" i="1"/>
  <c r="O986" i="1"/>
  <c r="N986" i="1"/>
  <c r="M962" i="1"/>
  <c r="L962" i="1"/>
  <c r="K962" i="1"/>
  <c r="R962" i="1"/>
  <c r="J962" i="1"/>
  <c r="Q962" i="1"/>
  <c r="P962" i="1"/>
  <c r="O962" i="1"/>
  <c r="N962" i="1"/>
  <c r="M906" i="1"/>
  <c r="R906" i="1"/>
  <c r="J906" i="1"/>
  <c r="O906" i="1"/>
  <c r="K906" i="1"/>
  <c r="Q906" i="1"/>
  <c r="P906" i="1"/>
  <c r="N906" i="1"/>
  <c r="L906" i="1"/>
  <c r="R882" i="1"/>
  <c r="J882" i="1"/>
  <c r="O882" i="1"/>
  <c r="Q882" i="1"/>
  <c r="P882" i="1"/>
  <c r="N882" i="1"/>
  <c r="M882" i="1"/>
  <c r="L882" i="1"/>
  <c r="K882" i="1"/>
  <c r="O866" i="1"/>
  <c r="J866" i="1"/>
  <c r="R866" i="1"/>
  <c r="Q866" i="1"/>
  <c r="P866" i="1"/>
  <c r="N866" i="1"/>
  <c r="M866" i="1"/>
  <c r="L866" i="1"/>
  <c r="K866" i="1"/>
  <c r="Q834" i="1"/>
  <c r="O834" i="1"/>
  <c r="N834" i="1"/>
  <c r="M834" i="1"/>
  <c r="L834" i="1"/>
  <c r="K834" i="1"/>
  <c r="R834" i="1"/>
  <c r="P834" i="1"/>
  <c r="J834" i="1"/>
  <c r="Q818" i="1"/>
  <c r="O818" i="1"/>
  <c r="N818" i="1"/>
  <c r="M818" i="1"/>
  <c r="L818" i="1"/>
  <c r="K818" i="1"/>
  <c r="R818" i="1"/>
  <c r="J818" i="1"/>
  <c r="P818" i="1"/>
  <c r="Q802" i="1"/>
  <c r="O802" i="1"/>
  <c r="N802" i="1"/>
  <c r="L802" i="1"/>
  <c r="K802" i="1"/>
  <c r="P802" i="1"/>
  <c r="M802" i="1"/>
  <c r="J802" i="1"/>
  <c r="R802" i="1"/>
  <c r="O992" i="1"/>
  <c r="N992" i="1"/>
  <c r="M992" i="1"/>
  <c r="L992" i="1"/>
  <c r="K992" i="1"/>
  <c r="R992" i="1"/>
  <c r="J992" i="1"/>
  <c r="Q992" i="1"/>
  <c r="P992" i="1"/>
  <c r="O984" i="1"/>
  <c r="N984" i="1"/>
  <c r="M984" i="1"/>
  <c r="L984" i="1"/>
  <c r="K984" i="1"/>
  <c r="R984" i="1"/>
  <c r="J984" i="1"/>
  <c r="Q984" i="1"/>
  <c r="P984" i="1"/>
  <c r="O976" i="1"/>
  <c r="N976" i="1"/>
  <c r="M976" i="1"/>
  <c r="L976" i="1"/>
  <c r="K976" i="1"/>
  <c r="R976" i="1"/>
  <c r="J976" i="1"/>
  <c r="Q976" i="1"/>
  <c r="P976" i="1"/>
  <c r="O968" i="1"/>
  <c r="N968" i="1"/>
  <c r="M968" i="1"/>
  <c r="L968" i="1"/>
  <c r="K968" i="1"/>
  <c r="R968" i="1"/>
  <c r="J968" i="1"/>
  <c r="Q968" i="1"/>
  <c r="P968" i="1"/>
  <c r="O960" i="1"/>
  <c r="N960" i="1"/>
  <c r="M960" i="1"/>
  <c r="L960" i="1"/>
  <c r="K960" i="1"/>
  <c r="R960" i="1"/>
  <c r="J960" i="1"/>
  <c r="Q960" i="1"/>
  <c r="P960" i="1"/>
  <c r="O952" i="1"/>
  <c r="N952" i="1"/>
  <c r="M952" i="1"/>
  <c r="L952" i="1"/>
  <c r="K952" i="1"/>
  <c r="R952" i="1"/>
  <c r="J952" i="1"/>
  <c r="Q952" i="1"/>
  <c r="P952" i="1"/>
  <c r="O944" i="1"/>
  <c r="N944" i="1"/>
  <c r="L944" i="1"/>
  <c r="K944" i="1"/>
  <c r="R944" i="1"/>
  <c r="J944" i="1"/>
  <c r="Q944" i="1"/>
  <c r="P944" i="1"/>
  <c r="M944" i="1"/>
  <c r="O936" i="1"/>
  <c r="L936" i="1"/>
  <c r="K936" i="1"/>
  <c r="Q936" i="1"/>
  <c r="P936" i="1"/>
  <c r="N936" i="1"/>
  <c r="M936" i="1"/>
  <c r="J936" i="1"/>
  <c r="R936" i="1"/>
  <c r="O928" i="1"/>
  <c r="L928" i="1"/>
  <c r="K928" i="1"/>
  <c r="Q928" i="1"/>
  <c r="R928" i="1"/>
  <c r="P928" i="1"/>
  <c r="N928" i="1"/>
  <c r="M928" i="1"/>
  <c r="J928" i="1"/>
  <c r="O920" i="1"/>
  <c r="L920" i="1"/>
  <c r="Q920" i="1"/>
  <c r="M920" i="1"/>
  <c r="K920" i="1"/>
  <c r="J920" i="1"/>
  <c r="R920" i="1"/>
  <c r="P920" i="1"/>
  <c r="N920" i="1"/>
  <c r="O912" i="1"/>
  <c r="L912" i="1"/>
  <c r="Q912" i="1"/>
  <c r="R912" i="1"/>
  <c r="P912" i="1"/>
  <c r="N912" i="1"/>
  <c r="M912" i="1"/>
  <c r="K912" i="1"/>
  <c r="J912" i="1"/>
  <c r="O904" i="1"/>
  <c r="L904" i="1"/>
  <c r="Q904" i="1"/>
  <c r="P904" i="1"/>
  <c r="N904" i="1"/>
  <c r="M904" i="1"/>
  <c r="K904" i="1"/>
  <c r="J904" i="1"/>
  <c r="R904" i="1"/>
  <c r="O896" i="1"/>
  <c r="L896" i="1"/>
  <c r="Q896" i="1"/>
  <c r="K896" i="1"/>
  <c r="J896" i="1"/>
  <c r="R896" i="1"/>
  <c r="P896" i="1"/>
  <c r="N896" i="1"/>
  <c r="M896" i="1"/>
  <c r="O888" i="1"/>
  <c r="L888" i="1"/>
  <c r="Q888" i="1"/>
  <c r="R888" i="1"/>
  <c r="P888" i="1"/>
  <c r="N888" i="1"/>
  <c r="M888" i="1"/>
  <c r="K888" i="1"/>
  <c r="J888" i="1"/>
  <c r="L880" i="1"/>
  <c r="Q880" i="1"/>
  <c r="O880" i="1"/>
  <c r="N880" i="1"/>
  <c r="M880" i="1"/>
  <c r="K880" i="1"/>
  <c r="J880" i="1"/>
  <c r="R880" i="1"/>
  <c r="P880" i="1"/>
  <c r="Q872" i="1"/>
  <c r="K872" i="1"/>
  <c r="J872" i="1"/>
  <c r="R872" i="1"/>
  <c r="P872" i="1"/>
  <c r="O872" i="1"/>
  <c r="N872" i="1"/>
  <c r="M872" i="1"/>
  <c r="L872" i="1"/>
  <c r="Q864" i="1"/>
  <c r="J864" i="1"/>
  <c r="R864" i="1"/>
  <c r="P864" i="1"/>
  <c r="O864" i="1"/>
  <c r="N864" i="1"/>
  <c r="M864" i="1"/>
  <c r="L864" i="1"/>
  <c r="K864" i="1"/>
  <c r="Q856" i="1"/>
  <c r="R856" i="1"/>
  <c r="P856" i="1"/>
  <c r="O856" i="1"/>
  <c r="N856" i="1"/>
  <c r="M856" i="1"/>
  <c r="L856" i="1"/>
  <c r="K856" i="1"/>
  <c r="J856" i="1"/>
  <c r="Q848" i="1"/>
  <c r="P848" i="1"/>
  <c r="O848" i="1"/>
  <c r="N848" i="1"/>
  <c r="M848" i="1"/>
  <c r="L848" i="1"/>
  <c r="K848" i="1"/>
  <c r="J848" i="1"/>
  <c r="R848" i="1"/>
  <c r="Q840" i="1"/>
  <c r="O840" i="1"/>
  <c r="N840" i="1"/>
  <c r="M840" i="1"/>
  <c r="L840" i="1"/>
  <c r="K840" i="1"/>
  <c r="J840" i="1"/>
  <c r="R840" i="1"/>
  <c r="P840" i="1"/>
  <c r="K832" i="1"/>
  <c r="Q832" i="1"/>
  <c r="P832" i="1"/>
  <c r="O832" i="1"/>
  <c r="N832" i="1"/>
  <c r="M832" i="1"/>
  <c r="L832" i="1"/>
  <c r="R832" i="1"/>
  <c r="J832" i="1"/>
  <c r="K824" i="1"/>
  <c r="Q824" i="1"/>
  <c r="P824" i="1"/>
  <c r="O824" i="1"/>
  <c r="N824" i="1"/>
  <c r="M824" i="1"/>
  <c r="L824" i="1"/>
  <c r="J824" i="1"/>
  <c r="R824" i="1"/>
  <c r="K816" i="1"/>
  <c r="Q816" i="1"/>
  <c r="P816" i="1"/>
  <c r="O816" i="1"/>
  <c r="N816" i="1"/>
  <c r="M816" i="1"/>
  <c r="R816" i="1"/>
  <c r="L816" i="1"/>
  <c r="J816" i="1"/>
  <c r="K808" i="1"/>
  <c r="Q808" i="1"/>
  <c r="P808" i="1"/>
  <c r="N808" i="1"/>
  <c r="M808" i="1"/>
  <c r="R808" i="1"/>
  <c r="O808" i="1"/>
  <c r="J808" i="1"/>
  <c r="L808" i="1"/>
  <c r="K800" i="1"/>
  <c r="Q800" i="1"/>
  <c r="P800" i="1"/>
  <c r="N800" i="1"/>
  <c r="M800" i="1"/>
  <c r="L800" i="1"/>
  <c r="J800" i="1"/>
  <c r="R800" i="1"/>
  <c r="O800" i="1"/>
  <c r="B462" i="1"/>
  <c r="P462" i="1"/>
  <c r="O462" i="1"/>
  <c r="N462" i="1"/>
  <c r="M462" i="1"/>
  <c r="L462" i="1"/>
  <c r="K462" i="1"/>
  <c r="R462" i="1"/>
  <c r="J462" i="1"/>
  <c r="Q462" i="1"/>
  <c r="M978" i="1"/>
  <c r="L978" i="1"/>
  <c r="K978" i="1"/>
  <c r="R978" i="1"/>
  <c r="J978" i="1"/>
  <c r="Q978" i="1"/>
  <c r="P978" i="1"/>
  <c r="O978" i="1"/>
  <c r="N978" i="1"/>
  <c r="M914" i="1"/>
  <c r="R914" i="1"/>
  <c r="J914" i="1"/>
  <c r="O914" i="1"/>
  <c r="P914" i="1"/>
  <c r="N914" i="1"/>
  <c r="L914" i="1"/>
  <c r="K914" i="1"/>
  <c r="Q914" i="1"/>
  <c r="O850" i="1"/>
  <c r="Q850" i="1"/>
  <c r="P850" i="1"/>
  <c r="N850" i="1"/>
  <c r="M850" i="1"/>
  <c r="L850" i="1"/>
  <c r="K850" i="1"/>
  <c r="J850" i="1"/>
  <c r="R850" i="1"/>
  <c r="P991" i="1"/>
  <c r="O991" i="1"/>
  <c r="N991" i="1"/>
  <c r="M991" i="1"/>
  <c r="L991" i="1"/>
  <c r="K991" i="1"/>
  <c r="R991" i="1"/>
  <c r="J991" i="1"/>
  <c r="Q991" i="1"/>
  <c r="P983" i="1"/>
  <c r="O983" i="1"/>
  <c r="N983" i="1"/>
  <c r="M983" i="1"/>
  <c r="L983" i="1"/>
  <c r="K983" i="1"/>
  <c r="R983" i="1"/>
  <c r="J983" i="1"/>
  <c r="Q983" i="1"/>
  <c r="P975" i="1"/>
  <c r="O975" i="1"/>
  <c r="N975" i="1"/>
  <c r="M975" i="1"/>
  <c r="L975" i="1"/>
  <c r="K975" i="1"/>
  <c r="R975" i="1"/>
  <c r="J975" i="1"/>
  <c r="Q975" i="1"/>
  <c r="P967" i="1"/>
  <c r="O967" i="1"/>
  <c r="N967" i="1"/>
  <c r="M967" i="1"/>
  <c r="L967" i="1"/>
  <c r="K967" i="1"/>
  <c r="R967" i="1"/>
  <c r="J967" i="1"/>
  <c r="Q967" i="1"/>
  <c r="P959" i="1"/>
  <c r="O959" i="1"/>
  <c r="N959" i="1"/>
  <c r="M959" i="1"/>
  <c r="L959" i="1"/>
  <c r="K959" i="1"/>
  <c r="R959" i="1"/>
  <c r="J959" i="1"/>
  <c r="Q959" i="1"/>
  <c r="P951" i="1"/>
  <c r="O951" i="1"/>
  <c r="N951" i="1"/>
  <c r="M951" i="1"/>
  <c r="L951" i="1"/>
  <c r="K951" i="1"/>
  <c r="R951" i="1"/>
  <c r="J951" i="1"/>
  <c r="Q951" i="1"/>
  <c r="P943" i="1"/>
  <c r="O943" i="1"/>
  <c r="M943" i="1"/>
  <c r="L943" i="1"/>
  <c r="R943" i="1"/>
  <c r="J943" i="1"/>
  <c r="K943" i="1"/>
  <c r="Q943" i="1"/>
  <c r="N943" i="1"/>
  <c r="P935" i="1"/>
  <c r="M935" i="1"/>
  <c r="L935" i="1"/>
  <c r="R935" i="1"/>
  <c r="J935" i="1"/>
  <c r="Q935" i="1"/>
  <c r="O935" i="1"/>
  <c r="N935" i="1"/>
  <c r="K935" i="1"/>
  <c r="P927" i="1"/>
  <c r="M927" i="1"/>
  <c r="L927" i="1"/>
  <c r="R927" i="1"/>
  <c r="J927" i="1"/>
  <c r="Q927" i="1"/>
  <c r="O927" i="1"/>
  <c r="N927" i="1"/>
  <c r="K927" i="1"/>
  <c r="P919" i="1"/>
  <c r="M919" i="1"/>
  <c r="R919" i="1"/>
  <c r="J919" i="1"/>
  <c r="Q919" i="1"/>
  <c r="O919" i="1"/>
  <c r="N919" i="1"/>
  <c r="L919" i="1"/>
  <c r="K919" i="1"/>
  <c r="P911" i="1"/>
  <c r="M911" i="1"/>
  <c r="R911" i="1"/>
  <c r="J911" i="1"/>
  <c r="Q911" i="1"/>
  <c r="O911" i="1"/>
  <c r="N911" i="1"/>
  <c r="L911" i="1"/>
  <c r="K911" i="1"/>
  <c r="P903" i="1"/>
  <c r="M903" i="1"/>
  <c r="R903" i="1"/>
  <c r="J903" i="1"/>
  <c r="L903" i="1"/>
  <c r="K903" i="1"/>
  <c r="Q903" i="1"/>
  <c r="O903" i="1"/>
  <c r="N903" i="1"/>
  <c r="P895" i="1"/>
  <c r="M895" i="1"/>
  <c r="R895" i="1"/>
  <c r="J895" i="1"/>
  <c r="Q895" i="1"/>
  <c r="O895" i="1"/>
  <c r="N895" i="1"/>
  <c r="L895" i="1"/>
  <c r="K895" i="1"/>
  <c r="M887" i="1"/>
  <c r="R887" i="1"/>
  <c r="J887" i="1"/>
  <c r="P887" i="1"/>
  <c r="O887" i="1"/>
  <c r="N887" i="1"/>
  <c r="L887" i="1"/>
  <c r="K887" i="1"/>
  <c r="Q887" i="1"/>
  <c r="M879" i="1"/>
  <c r="R879" i="1"/>
  <c r="J879" i="1"/>
  <c r="N879" i="1"/>
  <c r="L879" i="1"/>
  <c r="K879" i="1"/>
  <c r="Q879" i="1"/>
  <c r="P879" i="1"/>
  <c r="O879" i="1"/>
  <c r="R871" i="1"/>
  <c r="J871" i="1"/>
  <c r="K871" i="1"/>
  <c r="Q871" i="1"/>
  <c r="P871" i="1"/>
  <c r="O871" i="1"/>
  <c r="N871" i="1"/>
  <c r="M871" i="1"/>
  <c r="L871" i="1"/>
  <c r="R863" i="1"/>
  <c r="J863" i="1"/>
  <c r="Q863" i="1"/>
  <c r="P863" i="1"/>
  <c r="O863" i="1"/>
  <c r="N863" i="1"/>
  <c r="M863" i="1"/>
  <c r="L863" i="1"/>
  <c r="K863" i="1"/>
  <c r="R855" i="1"/>
  <c r="J855" i="1"/>
  <c r="Q855" i="1"/>
  <c r="P855" i="1"/>
  <c r="O855" i="1"/>
  <c r="N855" i="1"/>
  <c r="M855" i="1"/>
  <c r="L855" i="1"/>
  <c r="K855" i="1"/>
  <c r="R847" i="1"/>
  <c r="J847" i="1"/>
  <c r="P847" i="1"/>
  <c r="O847" i="1"/>
  <c r="N847" i="1"/>
  <c r="M847" i="1"/>
  <c r="L847" i="1"/>
  <c r="K847" i="1"/>
  <c r="Q847" i="1"/>
  <c r="R839" i="1"/>
  <c r="J839" i="1"/>
  <c r="O839" i="1"/>
  <c r="N839" i="1"/>
  <c r="M839" i="1"/>
  <c r="L839" i="1"/>
  <c r="K839" i="1"/>
  <c r="Q839" i="1"/>
  <c r="P839" i="1"/>
  <c r="L831" i="1"/>
  <c r="R831" i="1"/>
  <c r="J831" i="1"/>
  <c r="Q831" i="1"/>
  <c r="P831" i="1"/>
  <c r="O831" i="1"/>
  <c r="N831" i="1"/>
  <c r="M831" i="1"/>
  <c r="K831" i="1"/>
  <c r="L823" i="1"/>
  <c r="R823" i="1"/>
  <c r="J823" i="1"/>
  <c r="Q823" i="1"/>
  <c r="P823" i="1"/>
  <c r="O823" i="1"/>
  <c r="N823" i="1"/>
  <c r="M823" i="1"/>
  <c r="K823" i="1"/>
  <c r="L815" i="1"/>
  <c r="R815" i="1"/>
  <c r="J815" i="1"/>
  <c r="Q815" i="1"/>
  <c r="O815" i="1"/>
  <c r="N815" i="1"/>
  <c r="P815" i="1"/>
  <c r="K815" i="1"/>
  <c r="M815" i="1"/>
  <c r="L807" i="1"/>
  <c r="R807" i="1"/>
  <c r="J807" i="1"/>
  <c r="Q807" i="1"/>
  <c r="O807" i="1"/>
  <c r="N807" i="1"/>
  <c r="M807" i="1"/>
  <c r="K807" i="1"/>
  <c r="P807" i="1"/>
  <c r="L799" i="1"/>
  <c r="R799" i="1"/>
  <c r="J799" i="1"/>
  <c r="Q799" i="1"/>
  <c r="O799" i="1"/>
  <c r="N799" i="1"/>
  <c r="P799" i="1"/>
  <c r="M799" i="1"/>
  <c r="K799" i="1"/>
  <c r="A259" i="1"/>
  <c r="L259" i="1"/>
  <c r="K259" i="1"/>
  <c r="R259" i="1"/>
  <c r="J259" i="1"/>
  <c r="Q259" i="1"/>
  <c r="P259" i="1"/>
  <c r="O259" i="1"/>
  <c r="N259" i="1"/>
  <c r="M259" i="1"/>
  <c r="A486" i="1"/>
  <c r="P486" i="1"/>
  <c r="N486" i="1"/>
  <c r="M486" i="1"/>
  <c r="L486" i="1"/>
  <c r="K486" i="1"/>
  <c r="J486" i="1"/>
  <c r="R486" i="1"/>
  <c r="Q486" i="1"/>
  <c r="M922" i="1"/>
  <c r="R922" i="1"/>
  <c r="J922" i="1"/>
  <c r="O922" i="1"/>
  <c r="Q922" i="1"/>
  <c r="P922" i="1"/>
  <c r="N922" i="1"/>
  <c r="L922" i="1"/>
  <c r="K922" i="1"/>
  <c r="Q990" i="1"/>
  <c r="P990" i="1"/>
  <c r="O990" i="1"/>
  <c r="N990" i="1"/>
  <c r="M990" i="1"/>
  <c r="L990" i="1"/>
  <c r="K990" i="1"/>
  <c r="R990" i="1"/>
  <c r="J990" i="1"/>
  <c r="Q982" i="1"/>
  <c r="P982" i="1"/>
  <c r="O982" i="1"/>
  <c r="N982" i="1"/>
  <c r="M982" i="1"/>
  <c r="L982" i="1"/>
  <c r="K982" i="1"/>
  <c r="R982" i="1"/>
  <c r="J982" i="1"/>
  <c r="Q974" i="1"/>
  <c r="P974" i="1"/>
  <c r="O974" i="1"/>
  <c r="N974" i="1"/>
  <c r="M974" i="1"/>
  <c r="L974" i="1"/>
  <c r="K974" i="1"/>
  <c r="R974" i="1"/>
  <c r="J974" i="1"/>
  <c r="Q966" i="1"/>
  <c r="P966" i="1"/>
  <c r="O966" i="1"/>
  <c r="N966" i="1"/>
  <c r="M966" i="1"/>
  <c r="L966" i="1"/>
  <c r="K966" i="1"/>
  <c r="R966" i="1"/>
  <c r="J966" i="1"/>
  <c r="Q958" i="1"/>
  <c r="P958" i="1"/>
  <c r="O958" i="1"/>
  <c r="N958" i="1"/>
  <c r="M958" i="1"/>
  <c r="L958" i="1"/>
  <c r="K958" i="1"/>
  <c r="R958" i="1"/>
  <c r="J958" i="1"/>
  <c r="Q950" i="1"/>
  <c r="P950" i="1"/>
  <c r="N950" i="1"/>
  <c r="M950" i="1"/>
  <c r="L950" i="1"/>
  <c r="K950" i="1"/>
  <c r="J950" i="1"/>
  <c r="R950" i="1"/>
  <c r="O950" i="1"/>
  <c r="Q942" i="1"/>
  <c r="P942" i="1"/>
  <c r="N942" i="1"/>
  <c r="M942" i="1"/>
  <c r="K942" i="1"/>
  <c r="R942" i="1"/>
  <c r="O942" i="1"/>
  <c r="L942" i="1"/>
  <c r="J942" i="1"/>
  <c r="Q934" i="1"/>
  <c r="N934" i="1"/>
  <c r="M934" i="1"/>
  <c r="K934" i="1"/>
  <c r="R934" i="1"/>
  <c r="P934" i="1"/>
  <c r="O934" i="1"/>
  <c r="L934" i="1"/>
  <c r="J934" i="1"/>
  <c r="A926" i="1"/>
  <c r="Q926" i="1"/>
  <c r="N926" i="1"/>
  <c r="M926" i="1"/>
  <c r="K926" i="1"/>
  <c r="J926" i="1"/>
  <c r="R926" i="1"/>
  <c r="P926" i="1"/>
  <c r="O926" i="1"/>
  <c r="L926" i="1"/>
  <c r="Q918" i="1"/>
  <c r="N918" i="1"/>
  <c r="K918" i="1"/>
  <c r="R918" i="1"/>
  <c r="P918" i="1"/>
  <c r="O918" i="1"/>
  <c r="M918" i="1"/>
  <c r="L918" i="1"/>
  <c r="J918" i="1"/>
  <c r="A910" i="1"/>
  <c r="Q910" i="1"/>
  <c r="N910" i="1"/>
  <c r="K910" i="1"/>
  <c r="M910" i="1"/>
  <c r="L910" i="1"/>
  <c r="J910" i="1"/>
  <c r="R910" i="1"/>
  <c r="P910" i="1"/>
  <c r="O910" i="1"/>
  <c r="Q902" i="1"/>
  <c r="N902" i="1"/>
  <c r="K902" i="1"/>
  <c r="R902" i="1"/>
  <c r="P902" i="1"/>
  <c r="O902" i="1"/>
  <c r="M902" i="1"/>
  <c r="L902" i="1"/>
  <c r="J902" i="1"/>
  <c r="Q894" i="1"/>
  <c r="N894" i="1"/>
  <c r="K894" i="1"/>
  <c r="P894" i="1"/>
  <c r="O894" i="1"/>
  <c r="M894" i="1"/>
  <c r="L894" i="1"/>
  <c r="J894" i="1"/>
  <c r="R894" i="1"/>
  <c r="N886" i="1"/>
  <c r="K886" i="1"/>
  <c r="O886" i="1"/>
  <c r="M886" i="1"/>
  <c r="L886" i="1"/>
  <c r="J886" i="1"/>
  <c r="R886" i="1"/>
  <c r="Q886" i="1"/>
  <c r="P886" i="1"/>
  <c r="N878" i="1"/>
  <c r="K878" i="1"/>
  <c r="L878" i="1"/>
  <c r="J878" i="1"/>
  <c r="R878" i="1"/>
  <c r="Q878" i="1"/>
  <c r="P878" i="1"/>
  <c r="O878" i="1"/>
  <c r="M878" i="1"/>
  <c r="A870" i="1"/>
  <c r="K870" i="1"/>
  <c r="J870" i="1"/>
  <c r="R870" i="1"/>
  <c r="Q870" i="1"/>
  <c r="P870" i="1"/>
  <c r="O870" i="1"/>
  <c r="N870" i="1"/>
  <c r="M870" i="1"/>
  <c r="L870" i="1"/>
  <c r="K862" i="1"/>
  <c r="R862" i="1"/>
  <c r="Q862" i="1"/>
  <c r="P862" i="1"/>
  <c r="O862" i="1"/>
  <c r="N862" i="1"/>
  <c r="M862" i="1"/>
  <c r="L862" i="1"/>
  <c r="J862" i="1"/>
  <c r="K854" i="1"/>
  <c r="Q854" i="1"/>
  <c r="P854" i="1"/>
  <c r="O854" i="1"/>
  <c r="N854" i="1"/>
  <c r="M854" i="1"/>
  <c r="L854" i="1"/>
  <c r="J854" i="1"/>
  <c r="R854" i="1"/>
  <c r="K846" i="1"/>
  <c r="P846" i="1"/>
  <c r="O846" i="1"/>
  <c r="N846" i="1"/>
  <c r="M846" i="1"/>
  <c r="L846" i="1"/>
  <c r="J846" i="1"/>
  <c r="R846" i="1"/>
  <c r="Q846" i="1"/>
  <c r="K838" i="1"/>
  <c r="O838" i="1"/>
  <c r="N838" i="1"/>
  <c r="M838" i="1"/>
  <c r="L838" i="1"/>
  <c r="J838" i="1"/>
  <c r="R838" i="1"/>
  <c r="Q838" i="1"/>
  <c r="P838" i="1"/>
  <c r="M830" i="1"/>
  <c r="K830" i="1"/>
  <c r="R830" i="1"/>
  <c r="J830" i="1"/>
  <c r="Q830" i="1"/>
  <c r="P830" i="1"/>
  <c r="O830" i="1"/>
  <c r="N830" i="1"/>
  <c r="L830" i="1"/>
  <c r="B822" i="1"/>
  <c r="M822" i="1"/>
  <c r="K822" i="1"/>
  <c r="R822" i="1"/>
  <c r="J822" i="1"/>
  <c r="Q822" i="1"/>
  <c r="P822" i="1"/>
  <c r="O822" i="1"/>
  <c r="N822" i="1"/>
  <c r="L822" i="1"/>
  <c r="A814" i="1"/>
  <c r="M814" i="1"/>
  <c r="K814" i="1"/>
  <c r="R814" i="1"/>
  <c r="J814" i="1"/>
  <c r="P814" i="1"/>
  <c r="O814" i="1"/>
  <c r="N814" i="1"/>
  <c r="L814" i="1"/>
  <c r="Q814" i="1"/>
  <c r="M806" i="1"/>
  <c r="K806" i="1"/>
  <c r="R806" i="1"/>
  <c r="J806" i="1"/>
  <c r="P806" i="1"/>
  <c r="O806" i="1"/>
  <c r="Q806" i="1"/>
  <c r="N806" i="1"/>
  <c r="L806" i="1"/>
  <c r="A287" i="1"/>
  <c r="Q287" i="1"/>
  <c r="P287" i="1"/>
  <c r="O287" i="1"/>
  <c r="N287" i="1"/>
  <c r="M287" i="1"/>
  <c r="L287" i="1"/>
  <c r="K287" i="1"/>
  <c r="R287" i="1"/>
  <c r="J287" i="1"/>
  <c r="M946" i="1"/>
  <c r="L946" i="1"/>
  <c r="R946" i="1"/>
  <c r="J946" i="1"/>
  <c r="Q946" i="1"/>
  <c r="P946" i="1"/>
  <c r="O946" i="1"/>
  <c r="N946" i="1"/>
  <c r="K946" i="1"/>
  <c r="M890" i="1"/>
  <c r="R890" i="1"/>
  <c r="J890" i="1"/>
  <c r="O890" i="1"/>
  <c r="N890" i="1"/>
  <c r="L890" i="1"/>
  <c r="K890" i="1"/>
  <c r="Q890" i="1"/>
  <c r="P890" i="1"/>
  <c r="O858" i="1"/>
  <c r="R858" i="1"/>
  <c r="Q858" i="1"/>
  <c r="P858" i="1"/>
  <c r="N858" i="1"/>
  <c r="M858" i="1"/>
  <c r="L858" i="1"/>
  <c r="K858" i="1"/>
  <c r="J858" i="1"/>
  <c r="M798" i="1"/>
  <c r="K798" i="1"/>
  <c r="R798" i="1"/>
  <c r="J798" i="1"/>
  <c r="P798" i="1"/>
  <c r="O798" i="1"/>
  <c r="N798" i="1"/>
  <c r="Q798" i="1"/>
  <c r="L798" i="1"/>
  <c r="R989" i="1"/>
  <c r="J989" i="1"/>
  <c r="Q989" i="1"/>
  <c r="P989" i="1"/>
  <c r="O989" i="1"/>
  <c r="N989" i="1"/>
  <c r="M989" i="1"/>
  <c r="L989" i="1"/>
  <c r="K989" i="1"/>
  <c r="R981" i="1"/>
  <c r="J981" i="1"/>
  <c r="Q981" i="1"/>
  <c r="P981" i="1"/>
  <c r="O981" i="1"/>
  <c r="N981" i="1"/>
  <c r="M981" i="1"/>
  <c r="L981" i="1"/>
  <c r="K981" i="1"/>
  <c r="R973" i="1"/>
  <c r="J973" i="1"/>
  <c r="Q973" i="1"/>
  <c r="P973" i="1"/>
  <c r="O973" i="1"/>
  <c r="N973" i="1"/>
  <c r="M973" i="1"/>
  <c r="L973" i="1"/>
  <c r="K973" i="1"/>
  <c r="R965" i="1"/>
  <c r="J965" i="1"/>
  <c r="Q965" i="1"/>
  <c r="P965" i="1"/>
  <c r="O965" i="1"/>
  <c r="N965" i="1"/>
  <c r="M965" i="1"/>
  <c r="L965" i="1"/>
  <c r="K965" i="1"/>
  <c r="R957" i="1"/>
  <c r="J957" i="1"/>
  <c r="Q957" i="1"/>
  <c r="P957" i="1"/>
  <c r="O957" i="1"/>
  <c r="N957" i="1"/>
  <c r="M957" i="1"/>
  <c r="L957" i="1"/>
  <c r="K957" i="1"/>
  <c r="R949" i="1"/>
  <c r="J949" i="1"/>
  <c r="Q949" i="1"/>
  <c r="O949" i="1"/>
  <c r="N949" i="1"/>
  <c r="M949" i="1"/>
  <c r="L949" i="1"/>
  <c r="P949" i="1"/>
  <c r="K949" i="1"/>
  <c r="R941" i="1"/>
  <c r="J941" i="1"/>
  <c r="Q941" i="1"/>
  <c r="O941" i="1"/>
  <c r="N941" i="1"/>
  <c r="L941" i="1"/>
  <c r="P941" i="1"/>
  <c r="M941" i="1"/>
  <c r="K941" i="1"/>
  <c r="R933" i="1"/>
  <c r="J933" i="1"/>
  <c r="O933" i="1"/>
  <c r="N933" i="1"/>
  <c r="L933" i="1"/>
  <c r="K933" i="1"/>
  <c r="Q933" i="1"/>
  <c r="P933" i="1"/>
  <c r="M933" i="1"/>
  <c r="A925" i="1"/>
  <c r="R925" i="1"/>
  <c r="J925" i="1"/>
  <c r="O925" i="1"/>
  <c r="L925" i="1"/>
  <c r="Q925" i="1"/>
  <c r="P925" i="1"/>
  <c r="N925" i="1"/>
  <c r="M925" i="1"/>
  <c r="K925" i="1"/>
  <c r="R917" i="1"/>
  <c r="J917" i="1"/>
  <c r="O917" i="1"/>
  <c r="L917" i="1"/>
  <c r="N917" i="1"/>
  <c r="M917" i="1"/>
  <c r="K917" i="1"/>
  <c r="Q917" i="1"/>
  <c r="P917" i="1"/>
  <c r="R909" i="1"/>
  <c r="J909" i="1"/>
  <c r="O909" i="1"/>
  <c r="L909" i="1"/>
  <c r="Q909" i="1"/>
  <c r="P909" i="1"/>
  <c r="N909" i="1"/>
  <c r="M909" i="1"/>
  <c r="K909" i="1"/>
  <c r="A901" i="1"/>
  <c r="R901" i="1"/>
  <c r="J901" i="1"/>
  <c r="O901" i="1"/>
  <c r="L901" i="1"/>
  <c r="Q901" i="1"/>
  <c r="P901" i="1"/>
  <c r="N901" i="1"/>
  <c r="M901" i="1"/>
  <c r="K901" i="1"/>
  <c r="A893" i="1"/>
  <c r="R893" i="1"/>
  <c r="J893" i="1"/>
  <c r="O893" i="1"/>
  <c r="L893" i="1"/>
  <c r="M893" i="1"/>
  <c r="K893" i="1"/>
  <c r="Q893" i="1"/>
  <c r="P893" i="1"/>
  <c r="N893" i="1"/>
  <c r="A885" i="1"/>
  <c r="O885" i="1"/>
  <c r="L885" i="1"/>
  <c r="M885" i="1"/>
  <c r="K885" i="1"/>
  <c r="J885" i="1"/>
  <c r="R885" i="1"/>
  <c r="Q885" i="1"/>
  <c r="P885" i="1"/>
  <c r="N885" i="1"/>
  <c r="A877" i="1"/>
  <c r="L877" i="1"/>
  <c r="K877" i="1"/>
  <c r="J877" i="1"/>
  <c r="R877" i="1"/>
  <c r="Q877" i="1"/>
  <c r="P877" i="1"/>
  <c r="O877" i="1"/>
  <c r="N877" i="1"/>
  <c r="M877" i="1"/>
  <c r="L869" i="1"/>
  <c r="J869" i="1"/>
  <c r="R869" i="1"/>
  <c r="Q869" i="1"/>
  <c r="P869" i="1"/>
  <c r="O869" i="1"/>
  <c r="N869" i="1"/>
  <c r="M869" i="1"/>
  <c r="K869" i="1"/>
  <c r="L861" i="1"/>
  <c r="R861" i="1"/>
  <c r="Q861" i="1"/>
  <c r="P861" i="1"/>
  <c r="O861" i="1"/>
  <c r="N861" i="1"/>
  <c r="M861" i="1"/>
  <c r="K861" i="1"/>
  <c r="J861" i="1"/>
  <c r="L853" i="1"/>
  <c r="Q853" i="1"/>
  <c r="P853" i="1"/>
  <c r="O853" i="1"/>
  <c r="N853" i="1"/>
  <c r="M853" i="1"/>
  <c r="K853" i="1"/>
  <c r="J853" i="1"/>
  <c r="R853" i="1"/>
  <c r="L845" i="1"/>
  <c r="P845" i="1"/>
  <c r="O845" i="1"/>
  <c r="N845" i="1"/>
  <c r="M845" i="1"/>
  <c r="K845" i="1"/>
  <c r="J845" i="1"/>
  <c r="R845" i="1"/>
  <c r="Q845" i="1"/>
  <c r="A837" i="1"/>
  <c r="L837" i="1"/>
  <c r="O837" i="1"/>
  <c r="N837" i="1"/>
  <c r="M837" i="1"/>
  <c r="K837" i="1"/>
  <c r="J837" i="1"/>
  <c r="R837" i="1"/>
  <c r="Q837" i="1"/>
  <c r="P837" i="1"/>
  <c r="A829" i="1"/>
  <c r="N829" i="1"/>
  <c r="L829" i="1"/>
  <c r="K829" i="1"/>
  <c r="R829" i="1"/>
  <c r="J829" i="1"/>
  <c r="Q829" i="1"/>
  <c r="P829" i="1"/>
  <c r="O829" i="1"/>
  <c r="M829" i="1"/>
  <c r="A821" i="1"/>
  <c r="N821" i="1"/>
  <c r="L821" i="1"/>
  <c r="K821" i="1"/>
  <c r="R821" i="1"/>
  <c r="J821" i="1"/>
  <c r="Q821" i="1"/>
  <c r="P821" i="1"/>
  <c r="O821" i="1"/>
  <c r="M821" i="1"/>
  <c r="N813" i="1"/>
  <c r="L813" i="1"/>
  <c r="K813" i="1"/>
  <c r="Q813" i="1"/>
  <c r="P813" i="1"/>
  <c r="R813" i="1"/>
  <c r="O813" i="1"/>
  <c r="M813" i="1"/>
  <c r="J813" i="1"/>
  <c r="N805" i="1"/>
  <c r="L805" i="1"/>
  <c r="K805" i="1"/>
  <c r="Q805" i="1"/>
  <c r="P805" i="1"/>
  <c r="J805" i="1"/>
  <c r="O805" i="1"/>
  <c r="R805" i="1"/>
  <c r="M805" i="1"/>
  <c r="P312" i="1"/>
  <c r="O312" i="1"/>
  <c r="N312" i="1"/>
  <c r="M312" i="1"/>
  <c r="L312" i="1"/>
  <c r="K312" i="1"/>
  <c r="R312" i="1"/>
  <c r="J312" i="1"/>
  <c r="Q312" i="1"/>
  <c r="M970" i="1"/>
  <c r="L970" i="1"/>
  <c r="K970" i="1"/>
  <c r="R970" i="1"/>
  <c r="J970" i="1"/>
  <c r="Q970" i="1"/>
  <c r="P970" i="1"/>
  <c r="O970" i="1"/>
  <c r="N970" i="1"/>
  <c r="M930" i="1"/>
  <c r="R930" i="1"/>
  <c r="J930" i="1"/>
  <c r="Q930" i="1"/>
  <c r="O930" i="1"/>
  <c r="P930" i="1"/>
  <c r="N930" i="1"/>
  <c r="L930" i="1"/>
  <c r="K930" i="1"/>
  <c r="M898" i="1"/>
  <c r="R898" i="1"/>
  <c r="J898" i="1"/>
  <c r="O898" i="1"/>
  <c r="Q898" i="1"/>
  <c r="P898" i="1"/>
  <c r="N898" i="1"/>
  <c r="L898" i="1"/>
  <c r="K898" i="1"/>
  <c r="O874" i="1"/>
  <c r="K874" i="1"/>
  <c r="J874" i="1"/>
  <c r="R874" i="1"/>
  <c r="Q874" i="1"/>
  <c r="P874" i="1"/>
  <c r="N874" i="1"/>
  <c r="M874" i="1"/>
  <c r="L874" i="1"/>
  <c r="O842" i="1"/>
  <c r="P842" i="1"/>
  <c r="N842" i="1"/>
  <c r="M842" i="1"/>
  <c r="L842" i="1"/>
  <c r="K842" i="1"/>
  <c r="J842" i="1"/>
  <c r="R842" i="1"/>
  <c r="Q842" i="1"/>
  <c r="Q810" i="1"/>
  <c r="O810" i="1"/>
  <c r="N810" i="1"/>
  <c r="L810" i="1"/>
  <c r="K810" i="1"/>
  <c r="R810" i="1"/>
  <c r="M810" i="1"/>
  <c r="P810" i="1"/>
  <c r="J810" i="1"/>
  <c r="K385" i="1"/>
  <c r="R385" i="1"/>
  <c r="J385" i="1"/>
  <c r="Q385" i="1"/>
  <c r="O385" i="1"/>
  <c r="P385" i="1"/>
  <c r="N385" i="1"/>
  <c r="M385" i="1"/>
  <c r="L385" i="1"/>
  <c r="B385" i="1"/>
  <c r="K996" i="1"/>
  <c r="R996" i="1"/>
  <c r="J996" i="1"/>
  <c r="Q996" i="1"/>
  <c r="P996" i="1"/>
  <c r="O996" i="1"/>
  <c r="N996" i="1"/>
  <c r="M996" i="1"/>
  <c r="L996" i="1"/>
  <c r="K988" i="1"/>
  <c r="R988" i="1"/>
  <c r="J988" i="1"/>
  <c r="Q988" i="1"/>
  <c r="P988" i="1"/>
  <c r="O988" i="1"/>
  <c r="N988" i="1"/>
  <c r="M988" i="1"/>
  <c r="L988" i="1"/>
  <c r="K980" i="1"/>
  <c r="R980" i="1"/>
  <c r="J980" i="1"/>
  <c r="Q980" i="1"/>
  <c r="P980" i="1"/>
  <c r="O980" i="1"/>
  <c r="N980" i="1"/>
  <c r="M980" i="1"/>
  <c r="L980" i="1"/>
  <c r="K972" i="1"/>
  <c r="R972" i="1"/>
  <c r="J972" i="1"/>
  <c r="Q972" i="1"/>
  <c r="P972" i="1"/>
  <c r="O972" i="1"/>
  <c r="N972" i="1"/>
  <c r="M972" i="1"/>
  <c r="L972" i="1"/>
  <c r="K964" i="1"/>
  <c r="R964" i="1"/>
  <c r="J964" i="1"/>
  <c r="Q964" i="1"/>
  <c r="P964" i="1"/>
  <c r="O964" i="1"/>
  <c r="N964" i="1"/>
  <c r="M964" i="1"/>
  <c r="L964" i="1"/>
  <c r="K956" i="1"/>
  <c r="R956" i="1"/>
  <c r="J956" i="1"/>
  <c r="Q956" i="1"/>
  <c r="P956" i="1"/>
  <c r="O956" i="1"/>
  <c r="N956" i="1"/>
  <c r="M956" i="1"/>
  <c r="L956" i="1"/>
  <c r="K948" i="1"/>
  <c r="R948" i="1"/>
  <c r="J948" i="1"/>
  <c r="P948" i="1"/>
  <c r="O948" i="1"/>
  <c r="N948" i="1"/>
  <c r="M948" i="1"/>
  <c r="Q948" i="1"/>
  <c r="L948" i="1"/>
  <c r="K940" i="1"/>
  <c r="R940" i="1"/>
  <c r="J940" i="1"/>
  <c r="P940" i="1"/>
  <c r="O940" i="1"/>
  <c r="M940" i="1"/>
  <c r="Q940" i="1"/>
  <c r="N940" i="1"/>
  <c r="L940" i="1"/>
  <c r="K932" i="1"/>
  <c r="P932" i="1"/>
  <c r="O932" i="1"/>
  <c r="M932" i="1"/>
  <c r="R932" i="1"/>
  <c r="Q932" i="1"/>
  <c r="N932" i="1"/>
  <c r="L932" i="1"/>
  <c r="J932" i="1"/>
  <c r="K924" i="1"/>
  <c r="P924" i="1"/>
  <c r="M924" i="1"/>
  <c r="O924" i="1"/>
  <c r="N924" i="1"/>
  <c r="L924" i="1"/>
  <c r="J924" i="1"/>
  <c r="R924" i="1"/>
  <c r="Q924" i="1"/>
  <c r="K916" i="1"/>
  <c r="P916" i="1"/>
  <c r="M916" i="1"/>
  <c r="J916" i="1"/>
  <c r="R916" i="1"/>
  <c r="Q916" i="1"/>
  <c r="O916" i="1"/>
  <c r="N916" i="1"/>
  <c r="L916" i="1"/>
  <c r="K908" i="1"/>
  <c r="P908" i="1"/>
  <c r="M908" i="1"/>
  <c r="R908" i="1"/>
  <c r="Q908" i="1"/>
  <c r="O908" i="1"/>
  <c r="N908" i="1"/>
  <c r="L908" i="1"/>
  <c r="J908" i="1"/>
  <c r="K900" i="1"/>
  <c r="P900" i="1"/>
  <c r="M900" i="1"/>
  <c r="N900" i="1"/>
  <c r="L900" i="1"/>
  <c r="J900" i="1"/>
  <c r="R900" i="1"/>
  <c r="Q900" i="1"/>
  <c r="O900" i="1"/>
  <c r="K892" i="1"/>
  <c r="P892" i="1"/>
  <c r="M892" i="1"/>
  <c r="R892" i="1"/>
  <c r="Q892" i="1"/>
  <c r="O892" i="1"/>
  <c r="N892" i="1"/>
  <c r="L892" i="1"/>
  <c r="J892" i="1"/>
  <c r="P884" i="1"/>
  <c r="M884" i="1"/>
  <c r="K884" i="1"/>
  <c r="J884" i="1"/>
  <c r="R884" i="1"/>
  <c r="Q884" i="1"/>
  <c r="O884" i="1"/>
  <c r="N884" i="1"/>
  <c r="L884" i="1"/>
  <c r="M876" i="1"/>
  <c r="K876" i="1"/>
  <c r="J876" i="1"/>
  <c r="R876" i="1"/>
  <c r="Q876" i="1"/>
  <c r="P876" i="1"/>
  <c r="O876" i="1"/>
  <c r="N876" i="1"/>
  <c r="L876" i="1"/>
  <c r="M868" i="1"/>
  <c r="J868" i="1"/>
  <c r="R868" i="1"/>
  <c r="Q868" i="1"/>
  <c r="P868" i="1"/>
  <c r="O868" i="1"/>
  <c r="N868" i="1"/>
  <c r="L868" i="1"/>
  <c r="K868" i="1"/>
  <c r="M860" i="1"/>
  <c r="R860" i="1"/>
  <c r="Q860" i="1"/>
  <c r="P860" i="1"/>
  <c r="O860" i="1"/>
  <c r="N860" i="1"/>
  <c r="L860" i="1"/>
  <c r="K860" i="1"/>
  <c r="J860" i="1"/>
  <c r="M852" i="1"/>
  <c r="Q852" i="1"/>
  <c r="P852" i="1"/>
  <c r="O852" i="1"/>
  <c r="N852" i="1"/>
  <c r="L852" i="1"/>
  <c r="K852" i="1"/>
  <c r="J852" i="1"/>
  <c r="R852" i="1"/>
  <c r="M844" i="1"/>
  <c r="P844" i="1"/>
  <c r="O844" i="1"/>
  <c r="N844" i="1"/>
  <c r="L844" i="1"/>
  <c r="K844" i="1"/>
  <c r="J844" i="1"/>
  <c r="R844" i="1"/>
  <c r="Q844" i="1"/>
  <c r="O836" i="1"/>
  <c r="N836" i="1"/>
  <c r="M836" i="1"/>
  <c r="L836" i="1"/>
  <c r="K836" i="1"/>
  <c r="R836" i="1"/>
  <c r="J836" i="1"/>
  <c r="Q836" i="1"/>
  <c r="P836" i="1"/>
  <c r="O828" i="1"/>
  <c r="M828" i="1"/>
  <c r="L828" i="1"/>
  <c r="K828" i="1"/>
  <c r="R828" i="1"/>
  <c r="J828" i="1"/>
  <c r="Q828" i="1"/>
  <c r="P828" i="1"/>
  <c r="N828" i="1"/>
  <c r="O820" i="1"/>
  <c r="M820" i="1"/>
  <c r="L820" i="1"/>
  <c r="K820" i="1"/>
  <c r="R820" i="1"/>
  <c r="J820" i="1"/>
  <c r="Q820" i="1"/>
  <c r="P820" i="1"/>
  <c r="N820" i="1"/>
  <c r="O812" i="1"/>
  <c r="M812" i="1"/>
  <c r="L812" i="1"/>
  <c r="R812" i="1"/>
  <c r="J812" i="1"/>
  <c r="Q812" i="1"/>
  <c r="K812" i="1"/>
  <c r="P812" i="1"/>
  <c r="N812" i="1"/>
  <c r="O804" i="1"/>
  <c r="M804" i="1"/>
  <c r="L804" i="1"/>
  <c r="R804" i="1"/>
  <c r="J804" i="1"/>
  <c r="Q804" i="1"/>
  <c r="P804" i="1"/>
  <c r="N804" i="1"/>
  <c r="K804" i="1"/>
  <c r="A337" i="1"/>
  <c r="O337" i="1"/>
  <c r="N337" i="1"/>
  <c r="M337" i="1"/>
  <c r="L337" i="1"/>
  <c r="K337" i="1"/>
  <c r="R337" i="1"/>
  <c r="J337" i="1"/>
  <c r="Q337" i="1"/>
  <c r="P337" i="1"/>
  <c r="M954" i="1"/>
  <c r="L954" i="1"/>
  <c r="K954" i="1"/>
  <c r="R954" i="1"/>
  <c r="J954" i="1"/>
  <c r="Q954" i="1"/>
  <c r="P954" i="1"/>
  <c r="O954" i="1"/>
  <c r="N954" i="1"/>
  <c r="L995" i="1"/>
  <c r="K995" i="1"/>
  <c r="R995" i="1"/>
  <c r="J995" i="1"/>
  <c r="Q995" i="1"/>
  <c r="P995" i="1"/>
  <c r="O995" i="1"/>
  <c r="N995" i="1"/>
  <c r="M995" i="1"/>
  <c r="L987" i="1"/>
  <c r="K987" i="1"/>
  <c r="R987" i="1"/>
  <c r="J987" i="1"/>
  <c r="Q987" i="1"/>
  <c r="P987" i="1"/>
  <c r="O987" i="1"/>
  <c r="N987" i="1"/>
  <c r="M987" i="1"/>
  <c r="L979" i="1"/>
  <c r="K979" i="1"/>
  <c r="R979" i="1"/>
  <c r="J979" i="1"/>
  <c r="Q979" i="1"/>
  <c r="P979" i="1"/>
  <c r="O979" i="1"/>
  <c r="N979" i="1"/>
  <c r="M979" i="1"/>
  <c r="L971" i="1"/>
  <c r="K971" i="1"/>
  <c r="R971" i="1"/>
  <c r="J971" i="1"/>
  <c r="Q971" i="1"/>
  <c r="P971" i="1"/>
  <c r="O971" i="1"/>
  <c r="N971" i="1"/>
  <c r="M971" i="1"/>
  <c r="L963" i="1"/>
  <c r="K963" i="1"/>
  <c r="R963" i="1"/>
  <c r="J963" i="1"/>
  <c r="Q963" i="1"/>
  <c r="P963" i="1"/>
  <c r="O963" i="1"/>
  <c r="N963" i="1"/>
  <c r="M963" i="1"/>
  <c r="L955" i="1"/>
  <c r="K955" i="1"/>
  <c r="R955" i="1"/>
  <c r="J955" i="1"/>
  <c r="Q955" i="1"/>
  <c r="P955" i="1"/>
  <c r="O955" i="1"/>
  <c r="N955" i="1"/>
  <c r="M955" i="1"/>
  <c r="L947" i="1"/>
  <c r="K947" i="1"/>
  <c r="Q947" i="1"/>
  <c r="P947" i="1"/>
  <c r="O947" i="1"/>
  <c r="N947" i="1"/>
  <c r="R947" i="1"/>
  <c r="M947" i="1"/>
  <c r="J947" i="1"/>
  <c r="L939" i="1"/>
  <c r="K939" i="1"/>
  <c r="Q939" i="1"/>
  <c r="P939" i="1"/>
  <c r="N939" i="1"/>
  <c r="R939" i="1"/>
  <c r="O939" i="1"/>
  <c r="M939" i="1"/>
  <c r="J939" i="1"/>
  <c r="L931" i="1"/>
  <c r="Q931" i="1"/>
  <c r="P931" i="1"/>
  <c r="N931" i="1"/>
  <c r="M931" i="1"/>
  <c r="K931" i="1"/>
  <c r="J931" i="1"/>
  <c r="R931" i="1"/>
  <c r="O931" i="1"/>
  <c r="L923" i="1"/>
  <c r="Q923" i="1"/>
  <c r="N923" i="1"/>
  <c r="K923" i="1"/>
  <c r="J923" i="1"/>
  <c r="R923" i="1"/>
  <c r="P923" i="1"/>
  <c r="O923" i="1"/>
  <c r="M923" i="1"/>
  <c r="L915" i="1"/>
  <c r="Q915" i="1"/>
  <c r="N915" i="1"/>
  <c r="R915" i="1"/>
  <c r="P915" i="1"/>
  <c r="O915" i="1"/>
  <c r="M915" i="1"/>
  <c r="K915" i="1"/>
  <c r="J915" i="1"/>
  <c r="L907" i="1"/>
  <c r="Q907" i="1"/>
  <c r="N907" i="1"/>
  <c r="O907" i="1"/>
  <c r="M907" i="1"/>
  <c r="K907" i="1"/>
  <c r="J907" i="1"/>
  <c r="R907" i="1"/>
  <c r="P907" i="1"/>
  <c r="L899" i="1"/>
  <c r="Q899" i="1"/>
  <c r="N899" i="1"/>
  <c r="J899" i="1"/>
  <c r="R899" i="1"/>
  <c r="P899" i="1"/>
  <c r="O899" i="1"/>
  <c r="M899" i="1"/>
  <c r="K899" i="1"/>
  <c r="L891" i="1"/>
  <c r="Q891" i="1"/>
  <c r="N891" i="1"/>
  <c r="R891" i="1"/>
  <c r="P891" i="1"/>
  <c r="O891" i="1"/>
  <c r="M891" i="1"/>
  <c r="K891" i="1"/>
  <c r="J891" i="1"/>
  <c r="Q883" i="1"/>
  <c r="N883" i="1"/>
  <c r="J883" i="1"/>
  <c r="R883" i="1"/>
  <c r="P883" i="1"/>
  <c r="O883" i="1"/>
  <c r="M883" i="1"/>
  <c r="L883" i="1"/>
  <c r="K883" i="1"/>
  <c r="N875" i="1"/>
  <c r="K875" i="1"/>
  <c r="J875" i="1"/>
  <c r="R875" i="1"/>
  <c r="Q875" i="1"/>
  <c r="P875" i="1"/>
  <c r="O875" i="1"/>
  <c r="M875" i="1"/>
  <c r="L875" i="1"/>
  <c r="N867" i="1"/>
  <c r="J867" i="1"/>
  <c r="R867" i="1"/>
  <c r="Q867" i="1"/>
  <c r="P867" i="1"/>
  <c r="O867" i="1"/>
  <c r="M867" i="1"/>
  <c r="L867" i="1"/>
  <c r="K867" i="1"/>
  <c r="N859" i="1"/>
  <c r="R859" i="1"/>
  <c r="Q859" i="1"/>
  <c r="P859" i="1"/>
  <c r="O859" i="1"/>
  <c r="M859" i="1"/>
  <c r="L859" i="1"/>
  <c r="K859" i="1"/>
  <c r="J859" i="1"/>
  <c r="N851" i="1"/>
  <c r="Q851" i="1"/>
  <c r="P851" i="1"/>
  <c r="O851" i="1"/>
  <c r="M851" i="1"/>
  <c r="L851" i="1"/>
  <c r="K851" i="1"/>
  <c r="J851" i="1"/>
  <c r="R851" i="1"/>
  <c r="N843" i="1"/>
  <c r="P843" i="1"/>
  <c r="O843" i="1"/>
  <c r="M843" i="1"/>
  <c r="L843" i="1"/>
  <c r="K843" i="1"/>
  <c r="J843" i="1"/>
  <c r="R843" i="1"/>
  <c r="Q843" i="1"/>
  <c r="P835" i="1"/>
  <c r="O835" i="1"/>
  <c r="N835" i="1"/>
  <c r="M835" i="1"/>
  <c r="L835" i="1"/>
  <c r="K835" i="1"/>
  <c r="R835" i="1"/>
  <c r="J835" i="1"/>
  <c r="Q835" i="1"/>
  <c r="P827" i="1"/>
  <c r="N827" i="1"/>
  <c r="M827" i="1"/>
  <c r="L827" i="1"/>
  <c r="K827" i="1"/>
  <c r="R827" i="1"/>
  <c r="J827" i="1"/>
  <c r="Q827" i="1"/>
  <c r="O827" i="1"/>
  <c r="P819" i="1"/>
  <c r="N819" i="1"/>
  <c r="M819" i="1"/>
  <c r="L819" i="1"/>
  <c r="K819" i="1"/>
  <c r="R819" i="1"/>
  <c r="J819" i="1"/>
  <c r="Q819" i="1"/>
  <c r="O819" i="1"/>
  <c r="P811" i="1"/>
  <c r="N811" i="1"/>
  <c r="M811" i="1"/>
  <c r="K811" i="1"/>
  <c r="R811" i="1"/>
  <c r="J811" i="1"/>
  <c r="Q811" i="1"/>
  <c r="O811" i="1"/>
  <c r="L811" i="1"/>
  <c r="P803" i="1"/>
  <c r="N803" i="1"/>
  <c r="M803" i="1"/>
  <c r="K803" i="1"/>
  <c r="R803" i="1"/>
  <c r="J803" i="1"/>
  <c r="Q803" i="1"/>
  <c r="L803" i="1"/>
  <c r="O803" i="1"/>
  <c r="A361" i="1"/>
  <c r="O361" i="1"/>
  <c r="K361" i="1"/>
  <c r="J361" i="1"/>
  <c r="R361" i="1"/>
  <c r="Q361" i="1"/>
  <c r="P361" i="1"/>
  <c r="N361" i="1"/>
  <c r="M361" i="1"/>
  <c r="L361" i="1"/>
  <c r="A385" i="1"/>
  <c r="A932" i="1"/>
  <c r="F113" i="8"/>
  <c r="F115" i="8"/>
  <c r="F108" i="8"/>
  <c r="F116" i="8"/>
  <c r="F109" i="8"/>
  <c r="F117" i="8"/>
  <c r="F110" i="8"/>
  <c r="F118" i="8"/>
  <c r="F111" i="8"/>
  <c r="A972" i="1"/>
  <c r="A980" i="1"/>
  <c r="B924" i="1"/>
  <c r="B900" i="1"/>
  <c r="B860" i="1"/>
  <c r="B940" i="1"/>
  <c r="A900" i="1"/>
  <c r="A860" i="1"/>
  <c r="B956" i="1"/>
  <c r="B876" i="1"/>
  <c r="A828" i="1"/>
  <c r="B804" i="1"/>
  <c r="B996" i="1"/>
  <c r="B972" i="1"/>
  <c r="A856" i="1"/>
  <c r="B848" i="1"/>
  <c r="B818" i="1"/>
  <c r="A898" i="1"/>
  <c r="A834" i="1"/>
  <c r="B994" i="1"/>
  <c r="A930" i="1"/>
  <c r="B906" i="1"/>
  <c r="B882" i="1"/>
  <c r="B858" i="1"/>
  <c r="A818" i="1"/>
  <c r="A882" i="1"/>
  <c r="A858" i="1"/>
  <c r="B802" i="1"/>
  <c r="A906" i="1"/>
  <c r="B890" i="1"/>
  <c r="B866" i="1"/>
  <c r="B842" i="1"/>
  <c r="A802" i="1"/>
  <c r="A890" i="1"/>
  <c r="A866" i="1"/>
  <c r="A842" i="1"/>
  <c r="B826" i="1"/>
  <c r="A954" i="1"/>
  <c r="A826" i="1"/>
  <c r="B810" i="1"/>
  <c r="B874" i="1"/>
  <c r="B850" i="1"/>
  <c r="A810" i="1"/>
  <c r="B970" i="1"/>
  <c r="B930" i="1"/>
  <c r="B898" i="1"/>
  <c r="A874" i="1"/>
  <c r="A850" i="1"/>
  <c r="B834" i="1"/>
  <c r="A909" i="1"/>
  <c r="A864" i="1"/>
  <c r="A989" i="1"/>
  <c r="B486" i="1"/>
  <c r="A841" i="1"/>
  <c r="B984" i="1"/>
  <c r="B873" i="1"/>
  <c r="B953" i="1"/>
  <c r="A462" i="1"/>
  <c r="B988" i="1"/>
  <c r="A949" i="1"/>
  <c r="A933" i="1"/>
  <c r="A924" i="1"/>
  <c r="B908" i="1"/>
  <c r="A876" i="1"/>
  <c r="A868" i="1"/>
  <c r="B836" i="1"/>
  <c r="A996" i="1"/>
  <c r="A956" i="1"/>
  <c r="B916" i="1"/>
  <c r="B820" i="1"/>
  <c r="A798" i="1"/>
  <c r="A916" i="1"/>
  <c r="B892" i="1"/>
  <c r="A820" i="1"/>
  <c r="A852" i="1"/>
  <c r="B828" i="1"/>
  <c r="B434" i="1"/>
  <c r="A965" i="1"/>
  <c r="A869" i="1"/>
  <c r="A434" i="1"/>
  <c r="B312" i="1"/>
  <c r="A312" i="1"/>
  <c r="B361" i="1"/>
  <c r="B964" i="1"/>
  <c r="A940" i="1"/>
  <c r="A892" i="1"/>
  <c r="B844" i="1"/>
  <c r="A836" i="1"/>
  <c r="A804" i="1"/>
  <c r="B852" i="1"/>
  <c r="A844" i="1"/>
  <c r="B812" i="1"/>
  <c r="B337" i="1"/>
  <c r="A853" i="1"/>
  <c r="B847" i="1"/>
  <c r="B799" i="1"/>
  <c r="A973" i="1"/>
  <c r="A887" i="1"/>
  <c r="A813" i="1"/>
  <c r="B959" i="1"/>
  <c r="B935" i="1"/>
  <c r="A911" i="1"/>
  <c r="B912" i="1"/>
  <c r="A848" i="1"/>
  <c r="A984" i="1"/>
  <c r="A992" i="1"/>
  <c r="B840" i="1"/>
  <c r="B832" i="1"/>
  <c r="B936" i="1"/>
  <c r="A840" i="1"/>
  <c r="A832" i="1"/>
  <c r="B824" i="1"/>
  <c r="B816" i="1"/>
  <c r="A936" i="1"/>
  <c r="A920" i="1"/>
  <c r="A904" i="1"/>
  <c r="A896" i="1"/>
  <c r="B888" i="1"/>
  <c r="A824" i="1"/>
  <c r="A816" i="1"/>
  <c r="B808" i="1"/>
  <c r="B800" i="1"/>
  <c r="B896" i="1"/>
  <c r="B960" i="1"/>
  <c r="B944" i="1"/>
  <c r="B928" i="1"/>
  <c r="A888" i="1"/>
  <c r="B880" i="1"/>
  <c r="A808" i="1"/>
  <c r="A800" i="1"/>
  <c r="B992" i="1"/>
  <c r="A912" i="1"/>
  <c r="B920" i="1"/>
  <c r="B904" i="1"/>
  <c r="B976" i="1"/>
  <c r="B968" i="1"/>
  <c r="A960" i="1"/>
  <c r="B952" i="1"/>
  <c r="A944" i="1"/>
  <c r="A928" i="1"/>
  <c r="A880" i="1"/>
  <c r="B872" i="1"/>
  <c r="A976" i="1"/>
  <c r="A968" i="1"/>
  <c r="A952" i="1"/>
  <c r="A872" i="1"/>
  <c r="B864" i="1"/>
  <c r="B856" i="1"/>
  <c r="B287" i="1"/>
  <c r="A953" i="1"/>
  <c r="B945" i="1"/>
  <c r="B921" i="1"/>
  <c r="B833" i="1"/>
  <c r="A799" i="1"/>
  <c r="A865" i="1"/>
  <c r="A833" i="1"/>
  <c r="B897" i="1"/>
  <c r="A857" i="1"/>
  <c r="B905" i="1"/>
  <c r="B977" i="1"/>
  <c r="A889" i="1"/>
  <c r="A817" i="1"/>
  <c r="B857" i="1"/>
  <c r="A993" i="1"/>
  <c r="B985" i="1"/>
  <c r="A977" i="1"/>
  <c r="B849" i="1"/>
  <c r="A823" i="1"/>
  <c r="B929" i="1"/>
  <c r="A969" i="1"/>
  <c r="B961" i="1"/>
  <c r="B881" i="1"/>
  <c r="B809" i="1"/>
  <c r="B259" i="1"/>
  <c r="B938" i="1"/>
  <c r="B978" i="1"/>
  <c r="B937" i="1"/>
  <c r="B913" i="1"/>
  <c r="A970" i="1"/>
  <c r="B914" i="1"/>
  <c r="A985" i="1"/>
  <c r="A978" i="1"/>
  <c r="A961" i="1"/>
  <c r="B954" i="1"/>
  <c r="A937" i="1"/>
  <c r="A913" i="1"/>
  <c r="B889" i="1"/>
  <c r="B865" i="1"/>
  <c r="B841" i="1"/>
  <c r="B817" i="1"/>
  <c r="A994" i="1"/>
  <c r="B946" i="1"/>
  <c r="B993" i="1"/>
  <c r="B969" i="1"/>
  <c r="A946" i="1"/>
  <c r="A929" i="1"/>
  <c r="A922" i="1"/>
  <c r="A905" i="1"/>
  <c r="A881" i="1"/>
  <c r="A809" i="1"/>
  <c r="B986" i="1"/>
  <c r="B825" i="1"/>
  <c r="B801" i="1"/>
  <c r="B922" i="1"/>
  <c r="B962" i="1"/>
  <c r="A986" i="1"/>
  <c r="A962" i="1"/>
  <c r="A945" i="1"/>
  <c r="A938" i="1"/>
  <c r="A921" i="1"/>
  <c r="A914" i="1"/>
  <c r="A897" i="1"/>
  <c r="A873" i="1"/>
  <c r="A849" i="1"/>
  <c r="A825" i="1"/>
  <c r="A801" i="1"/>
  <c r="A845" i="1"/>
  <c r="A805" i="1"/>
  <c r="A981" i="1"/>
  <c r="A941" i="1"/>
  <c r="A861" i="1"/>
  <c r="A957" i="1"/>
  <c r="A917" i="1"/>
  <c r="B798" i="1"/>
  <c r="A935" i="1"/>
  <c r="B895" i="1"/>
  <c r="A983" i="1"/>
  <c r="B943" i="1"/>
  <c r="B919" i="1"/>
  <c r="A895" i="1"/>
  <c r="A871" i="1"/>
  <c r="B831" i="1"/>
  <c r="A807" i="1"/>
  <c r="A959" i="1"/>
  <c r="A847" i="1"/>
  <c r="B967" i="1"/>
  <c r="A943" i="1"/>
  <c r="B894" i="1"/>
  <c r="B855" i="1"/>
  <c r="A831" i="1"/>
  <c r="B871" i="1"/>
  <c r="A919" i="1"/>
  <c r="B991" i="1"/>
  <c r="A967" i="1"/>
  <c r="A942" i="1"/>
  <c r="B903" i="1"/>
  <c r="B879" i="1"/>
  <c r="A855" i="1"/>
  <c r="B815" i="1"/>
  <c r="A991" i="1"/>
  <c r="B951" i="1"/>
  <c r="B927" i="1"/>
  <c r="A903" i="1"/>
  <c r="A879" i="1"/>
  <c r="B839" i="1"/>
  <c r="A815" i="1"/>
  <c r="B983" i="1"/>
  <c r="B975" i="1"/>
  <c r="A951" i="1"/>
  <c r="A927" i="1"/>
  <c r="B863" i="1"/>
  <c r="A839" i="1"/>
  <c r="B807" i="1"/>
  <c r="A975" i="1"/>
  <c r="B911" i="1"/>
  <c r="B887" i="1"/>
  <c r="A863" i="1"/>
  <c r="B823" i="1"/>
  <c r="B950" i="1"/>
  <c r="A822" i="1"/>
  <c r="B830" i="1"/>
  <c r="A950" i="1"/>
  <c r="A878" i="1"/>
  <c r="B958" i="1"/>
  <c r="B886" i="1"/>
  <c r="A886" i="1"/>
  <c r="B966" i="1"/>
  <c r="A958" i="1"/>
  <c r="B902" i="1"/>
  <c r="A894" i="1"/>
  <c r="B838" i="1"/>
  <c r="A830" i="1"/>
  <c r="B974" i="1"/>
  <c r="A966" i="1"/>
  <c r="B910" i="1"/>
  <c r="A902" i="1"/>
  <c r="B846" i="1"/>
  <c r="A838" i="1"/>
  <c r="A974" i="1"/>
  <c r="B854" i="1"/>
  <c r="A846" i="1"/>
  <c r="B990" i="1"/>
  <c r="A982" i="1"/>
  <c r="B926" i="1"/>
  <c r="A918" i="1"/>
  <c r="B862" i="1"/>
  <c r="A854" i="1"/>
  <c r="B982" i="1"/>
  <c r="B918" i="1"/>
  <c r="A990" i="1"/>
  <c r="B934" i="1"/>
  <c r="B870" i="1"/>
  <c r="A862" i="1"/>
  <c r="B806" i="1"/>
  <c r="B942" i="1"/>
  <c r="A934" i="1"/>
  <c r="B878" i="1"/>
  <c r="B814" i="1"/>
  <c r="A806" i="1"/>
  <c r="B989" i="1"/>
  <c r="B981" i="1"/>
  <c r="B973" i="1"/>
  <c r="B965" i="1"/>
  <c r="B957" i="1"/>
  <c r="B949" i="1"/>
  <c r="B941" i="1"/>
  <c r="B933" i="1"/>
  <c r="B925" i="1"/>
  <c r="B917" i="1"/>
  <c r="B909" i="1"/>
  <c r="B901" i="1"/>
  <c r="B893" i="1"/>
  <c r="B885" i="1"/>
  <c r="B877" i="1"/>
  <c r="B869" i="1"/>
  <c r="B861" i="1"/>
  <c r="B853" i="1"/>
  <c r="B845" i="1"/>
  <c r="B837" i="1"/>
  <c r="B829" i="1"/>
  <c r="B821" i="1"/>
  <c r="B813" i="1"/>
  <c r="B805"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1" i="1"/>
  <c r="C292" i="1"/>
  <c r="C293" i="1"/>
  <c r="C294" i="1"/>
  <c r="C295" i="1"/>
  <c r="C296" i="1"/>
  <c r="C297" i="1"/>
  <c r="C298" i="1"/>
  <c r="C299" i="1"/>
  <c r="C300" i="1"/>
  <c r="C301" i="1"/>
  <c r="C302" i="1"/>
  <c r="C303" i="1"/>
  <c r="C304" i="1"/>
  <c r="C305" i="1"/>
  <c r="C306" i="1"/>
  <c r="C307" i="1"/>
  <c r="C308" i="1"/>
  <c r="C309" i="1"/>
  <c r="C310" i="1"/>
  <c r="C311" i="1"/>
  <c r="C465" i="1"/>
  <c r="C466" i="1"/>
  <c r="C467" i="1"/>
  <c r="C468" i="1"/>
  <c r="C469" i="1"/>
  <c r="C470" i="1"/>
  <c r="C471" i="1"/>
  <c r="C472" i="1"/>
  <c r="C473" i="1"/>
  <c r="C474" i="1"/>
  <c r="C475" i="1"/>
  <c r="C476" i="1"/>
  <c r="C477" i="1"/>
  <c r="C478" i="1"/>
  <c r="C479" i="1"/>
  <c r="C480" i="1"/>
  <c r="C481" i="1"/>
  <c r="C482" i="1"/>
  <c r="C483" i="1"/>
  <c r="C484" i="1"/>
  <c r="C485" i="1"/>
  <c r="C464" i="1"/>
  <c r="C441" i="1"/>
  <c r="C442" i="1"/>
  <c r="C443" i="1"/>
  <c r="C444" i="1"/>
  <c r="C445" i="1"/>
  <c r="C446" i="1"/>
  <c r="C447" i="1"/>
  <c r="C448" i="1"/>
  <c r="C449" i="1"/>
  <c r="C450" i="1"/>
  <c r="C451" i="1"/>
  <c r="C452" i="1"/>
  <c r="C453" i="1"/>
  <c r="C454" i="1"/>
  <c r="C455" i="1"/>
  <c r="C456" i="1"/>
  <c r="C457" i="1"/>
  <c r="C458" i="1"/>
  <c r="C459" i="1"/>
  <c r="C460" i="1"/>
  <c r="C461" i="1"/>
  <c r="C433" i="1"/>
  <c r="B435" i="1"/>
  <c r="A435" i="1"/>
  <c r="B457" i="1" l="1"/>
  <c r="M457" i="1"/>
  <c r="L457" i="1"/>
  <c r="K457" i="1"/>
  <c r="R457" i="1"/>
  <c r="J457" i="1"/>
  <c r="Q457" i="1"/>
  <c r="P457" i="1"/>
  <c r="O457" i="1"/>
  <c r="N457" i="1"/>
  <c r="A441" i="1"/>
  <c r="M441" i="1"/>
  <c r="L441" i="1"/>
  <c r="K441" i="1"/>
  <c r="R441" i="1"/>
  <c r="J441" i="1"/>
  <c r="Q441" i="1"/>
  <c r="O441" i="1"/>
  <c r="P441" i="1"/>
  <c r="N441" i="1"/>
  <c r="B479" i="1"/>
  <c r="P479" i="1"/>
  <c r="N479" i="1"/>
  <c r="M479" i="1"/>
  <c r="L479" i="1"/>
  <c r="K479" i="1"/>
  <c r="J479" i="1"/>
  <c r="R479" i="1"/>
  <c r="Q479" i="1"/>
  <c r="B471" i="1"/>
  <c r="P471" i="1"/>
  <c r="N471" i="1"/>
  <c r="M471" i="1"/>
  <c r="L471" i="1"/>
  <c r="K471" i="1"/>
  <c r="J471" i="1"/>
  <c r="R471" i="1"/>
  <c r="Q471" i="1"/>
  <c r="A310" i="1"/>
  <c r="R310" i="1"/>
  <c r="J310" i="1"/>
  <c r="Q310" i="1"/>
  <c r="P310" i="1"/>
  <c r="O310" i="1"/>
  <c r="N310" i="1"/>
  <c r="M310" i="1"/>
  <c r="L310" i="1"/>
  <c r="K310" i="1"/>
  <c r="A302" i="1"/>
  <c r="R302" i="1"/>
  <c r="J302" i="1"/>
  <c r="Q302" i="1"/>
  <c r="P302" i="1"/>
  <c r="O302" i="1"/>
  <c r="N302" i="1"/>
  <c r="M302" i="1"/>
  <c r="L302" i="1"/>
  <c r="K302" i="1"/>
  <c r="A456" i="1"/>
  <c r="N456" i="1"/>
  <c r="M456" i="1"/>
  <c r="L456" i="1"/>
  <c r="K456" i="1"/>
  <c r="R456" i="1"/>
  <c r="J456" i="1"/>
  <c r="Q456" i="1"/>
  <c r="P456" i="1"/>
  <c r="O456" i="1"/>
  <c r="A448" i="1"/>
  <c r="N448" i="1"/>
  <c r="M448" i="1"/>
  <c r="L448" i="1"/>
  <c r="K448" i="1"/>
  <c r="R448" i="1"/>
  <c r="J448" i="1"/>
  <c r="P448" i="1"/>
  <c r="Q448" i="1"/>
  <c r="O448" i="1"/>
  <c r="P464" i="1"/>
  <c r="N464" i="1"/>
  <c r="M464" i="1"/>
  <c r="L464" i="1"/>
  <c r="K464" i="1"/>
  <c r="J464" i="1"/>
  <c r="R464" i="1"/>
  <c r="Q464" i="1"/>
  <c r="P478" i="1"/>
  <c r="N478" i="1"/>
  <c r="M478" i="1"/>
  <c r="L478" i="1"/>
  <c r="K478" i="1"/>
  <c r="J478" i="1"/>
  <c r="R478" i="1"/>
  <c r="Q478" i="1"/>
  <c r="P470" i="1"/>
  <c r="N470" i="1"/>
  <c r="M470" i="1"/>
  <c r="L470" i="1"/>
  <c r="K470" i="1"/>
  <c r="J470" i="1"/>
  <c r="R470" i="1"/>
  <c r="Q470" i="1"/>
  <c r="A309" i="1"/>
  <c r="K309" i="1"/>
  <c r="R309" i="1"/>
  <c r="J309" i="1"/>
  <c r="Q309" i="1"/>
  <c r="P309" i="1"/>
  <c r="O309" i="1"/>
  <c r="N309" i="1"/>
  <c r="M309" i="1"/>
  <c r="L309" i="1"/>
  <c r="A301" i="1"/>
  <c r="K301" i="1"/>
  <c r="R301" i="1"/>
  <c r="J301" i="1"/>
  <c r="Q301" i="1"/>
  <c r="P301" i="1"/>
  <c r="O301" i="1"/>
  <c r="N301" i="1"/>
  <c r="M301" i="1"/>
  <c r="L301" i="1"/>
  <c r="A293" i="1"/>
  <c r="K293" i="1"/>
  <c r="R293" i="1"/>
  <c r="J293" i="1"/>
  <c r="Q293" i="1"/>
  <c r="P293" i="1"/>
  <c r="O293" i="1"/>
  <c r="N293" i="1"/>
  <c r="M293" i="1"/>
  <c r="L293" i="1"/>
  <c r="A433" i="1"/>
  <c r="M433" i="1"/>
  <c r="L433" i="1"/>
  <c r="K433" i="1"/>
  <c r="R433" i="1"/>
  <c r="J433" i="1"/>
  <c r="Q433" i="1"/>
  <c r="O433" i="1"/>
  <c r="P433" i="1"/>
  <c r="N433" i="1"/>
  <c r="A454" i="1"/>
  <c r="P454" i="1"/>
  <c r="O454" i="1"/>
  <c r="N454" i="1"/>
  <c r="M454" i="1"/>
  <c r="L454" i="1"/>
  <c r="R454" i="1"/>
  <c r="J454" i="1"/>
  <c r="Q454" i="1"/>
  <c r="K454" i="1"/>
  <c r="A446" i="1"/>
  <c r="P446" i="1"/>
  <c r="O446" i="1"/>
  <c r="N446" i="1"/>
  <c r="M446" i="1"/>
  <c r="L446" i="1"/>
  <c r="R446" i="1"/>
  <c r="J446" i="1"/>
  <c r="Q446" i="1"/>
  <c r="K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B307" i="1"/>
  <c r="M307" i="1"/>
  <c r="L307" i="1"/>
  <c r="K307" i="1"/>
  <c r="R307" i="1"/>
  <c r="J307" i="1"/>
  <c r="Q307" i="1"/>
  <c r="P307" i="1"/>
  <c r="O307" i="1"/>
  <c r="N307" i="1"/>
  <c r="A299" i="1"/>
  <c r="M299" i="1"/>
  <c r="L299" i="1"/>
  <c r="K299" i="1"/>
  <c r="R299" i="1"/>
  <c r="J299" i="1"/>
  <c r="Q299" i="1"/>
  <c r="P299" i="1"/>
  <c r="O299" i="1"/>
  <c r="N299" i="1"/>
  <c r="A291" i="1"/>
  <c r="M291" i="1"/>
  <c r="L291" i="1"/>
  <c r="K291" i="1"/>
  <c r="R291" i="1"/>
  <c r="J291" i="1"/>
  <c r="Q291" i="1"/>
  <c r="P291" i="1"/>
  <c r="O291" i="1"/>
  <c r="N291" i="1"/>
  <c r="A461" i="1"/>
  <c r="Q461" i="1"/>
  <c r="P461" i="1"/>
  <c r="O461" i="1"/>
  <c r="N461" i="1"/>
  <c r="M461" i="1"/>
  <c r="L461" i="1"/>
  <c r="K461" i="1"/>
  <c r="R461" i="1"/>
  <c r="J461" i="1"/>
  <c r="A453" i="1"/>
  <c r="Q453" i="1"/>
  <c r="P453" i="1"/>
  <c r="O453" i="1"/>
  <c r="N453" i="1"/>
  <c r="M453" i="1"/>
  <c r="K453" i="1"/>
  <c r="R453" i="1"/>
  <c r="L453" i="1"/>
  <c r="J453" i="1"/>
  <c r="A445" i="1"/>
  <c r="Q445" i="1"/>
  <c r="P445" i="1"/>
  <c r="O445" i="1"/>
  <c r="N445" i="1"/>
  <c r="M445" i="1"/>
  <c r="K445" i="1"/>
  <c r="R445" i="1"/>
  <c r="L445" i="1"/>
  <c r="J445" i="1"/>
  <c r="A483" i="1"/>
  <c r="P483" i="1"/>
  <c r="N483" i="1"/>
  <c r="M483" i="1"/>
  <c r="L483" i="1"/>
  <c r="K483" i="1"/>
  <c r="J483" i="1"/>
  <c r="R483" i="1"/>
  <c r="Q483" i="1"/>
  <c r="B475" i="1"/>
  <c r="P475" i="1"/>
  <c r="N475" i="1"/>
  <c r="M475" i="1"/>
  <c r="L475" i="1"/>
  <c r="K475" i="1"/>
  <c r="J475" i="1"/>
  <c r="R475" i="1"/>
  <c r="Q475" i="1"/>
  <c r="P467" i="1"/>
  <c r="N467" i="1"/>
  <c r="M467" i="1"/>
  <c r="L467" i="1"/>
  <c r="K467" i="1"/>
  <c r="J467" i="1"/>
  <c r="R467" i="1"/>
  <c r="Q467" i="1"/>
  <c r="B306" i="1"/>
  <c r="N306" i="1"/>
  <c r="M306" i="1"/>
  <c r="L306" i="1"/>
  <c r="K306" i="1"/>
  <c r="R306" i="1"/>
  <c r="J306" i="1"/>
  <c r="Q306" i="1"/>
  <c r="P306" i="1"/>
  <c r="O306" i="1"/>
  <c r="B298" i="1"/>
  <c r="N298" i="1"/>
  <c r="M298" i="1"/>
  <c r="L298" i="1"/>
  <c r="K298" i="1"/>
  <c r="R298" i="1"/>
  <c r="J298" i="1"/>
  <c r="Q298" i="1"/>
  <c r="P298" i="1"/>
  <c r="O298" i="1"/>
  <c r="B449" i="1"/>
  <c r="M449" i="1"/>
  <c r="L449" i="1"/>
  <c r="K449" i="1"/>
  <c r="R449" i="1"/>
  <c r="J449" i="1"/>
  <c r="Q449" i="1"/>
  <c r="O449" i="1"/>
  <c r="P449" i="1"/>
  <c r="N449" i="1"/>
  <c r="A294" i="1"/>
  <c r="R294" i="1"/>
  <c r="J294" i="1"/>
  <c r="Q294" i="1"/>
  <c r="P294" i="1"/>
  <c r="O294" i="1"/>
  <c r="N294" i="1"/>
  <c r="M294" i="1"/>
  <c r="L294" i="1"/>
  <c r="K294" i="1"/>
  <c r="A460" i="1"/>
  <c r="R460" i="1"/>
  <c r="J460" i="1"/>
  <c r="Q460" i="1"/>
  <c r="P460" i="1"/>
  <c r="O460" i="1"/>
  <c r="N460" i="1"/>
  <c r="M460" i="1"/>
  <c r="L460" i="1"/>
  <c r="K460" i="1"/>
  <c r="A452" i="1"/>
  <c r="R452" i="1"/>
  <c r="J452" i="1"/>
  <c r="Q452" i="1"/>
  <c r="P452" i="1"/>
  <c r="O452" i="1"/>
  <c r="N452" i="1"/>
  <c r="L452" i="1"/>
  <c r="M452" i="1"/>
  <c r="K452" i="1"/>
  <c r="A444" i="1"/>
  <c r="R444" i="1"/>
  <c r="J444" i="1"/>
  <c r="Q444" i="1"/>
  <c r="P444" i="1"/>
  <c r="O444" i="1"/>
  <c r="N444" i="1"/>
  <c r="L444" i="1"/>
  <c r="K444" i="1"/>
  <c r="M444" i="1"/>
  <c r="A482" i="1"/>
  <c r="P482" i="1"/>
  <c r="N482" i="1"/>
  <c r="M482" i="1"/>
  <c r="L482" i="1"/>
  <c r="K482" i="1"/>
  <c r="J482" i="1"/>
  <c r="R482" i="1"/>
  <c r="Q482" i="1"/>
  <c r="A474" i="1"/>
  <c r="P474" i="1"/>
  <c r="N474" i="1"/>
  <c r="M474" i="1"/>
  <c r="L474" i="1"/>
  <c r="K474" i="1"/>
  <c r="J474" i="1"/>
  <c r="R474" i="1"/>
  <c r="Q474" i="1"/>
  <c r="A466" i="1"/>
  <c r="P466" i="1"/>
  <c r="N466" i="1"/>
  <c r="M466" i="1"/>
  <c r="L466" i="1"/>
  <c r="K466" i="1"/>
  <c r="J466" i="1"/>
  <c r="R466" i="1"/>
  <c r="Q466" i="1"/>
  <c r="O305" i="1"/>
  <c r="N305" i="1"/>
  <c r="M305" i="1"/>
  <c r="L305" i="1"/>
  <c r="K305" i="1"/>
  <c r="R305" i="1"/>
  <c r="J305" i="1"/>
  <c r="Q305" i="1"/>
  <c r="P305" i="1"/>
  <c r="O297" i="1"/>
  <c r="N297" i="1"/>
  <c r="M297" i="1"/>
  <c r="L297" i="1"/>
  <c r="K297" i="1"/>
  <c r="R297" i="1"/>
  <c r="J297" i="1"/>
  <c r="Q297" i="1"/>
  <c r="P297" i="1"/>
  <c r="A459" i="1"/>
  <c r="K459" i="1"/>
  <c r="R459" i="1"/>
  <c r="J459" i="1"/>
  <c r="Q459" i="1"/>
  <c r="P459" i="1"/>
  <c r="O459" i="1"/>
  <c r="N459" i="1"/>
  <c r="M459" i="1"/>
  <c r="L459" i="1"/>
  <c r="B451" i="1"/>
  <c r="K451" i="1"/>
  <c r="R451" i="1"/>
  <c r="J451" i="1"/>
  <c r="Q451" i="1"/>
  <c r="P451" i="1"/>
  <c r="O451" i="1"/>
  <c r="M451" i="1"/>
  <c r="L451" i="1"/>
  <c r="N451" i="1"/>
  <c r="A443" i="1"/>
  <c r="K443" i="1"/>
  <c r="R443" i="1"/>
  <c r="J443" i="1"/>
  <c r="Q443" i="1"/>
  <c r="P443" i="1"/>
  <c r="O443" i="1"/>
  <c r="M443" i="1"/>
  <c r="N443" i="1"/>
  <c r="L443" i="1"/>
  <c r="B481" i="1"/>
  <c r="P481" i="1"/>
  <c r="N481" i="1"/>
  <c r="M481" i="1"/>
  <c r="L481" i="1"/>
  <c r="K481" i="1"/>
  <c r="J481" i="1"/>
  <c r="R481" i="1"/>
  <c r="Q481" i="1"/>
  <c r="A473" i="1"/>
  <c r="P473" i="1"/>
  <c r="N473" i="1"/>
  <c r="M473" i="1"/>
  <c r="L473" i="1"/>
  <c r="K473" i="1"/>
  <c r="J473" i="1"/>
  <c r="R473" i="1"/>
  <c r="Q473" i="1"/>
  <c r="A465" i="1"/>
  <c r="P465" i="1"/>
  <c r="N465" i="1"/>
  <c r="M465" i="1"/>
  <c r="L465" i="1"/>
  <c r="K465" i="1"/>
  <c r="J465" i="1"/>
  <c r="R465" i="1"/>
  <c r="Q465" i="1"/>
  <c r="P304" i="1"/>
  <c r="O304" i="1"/>
  <c r="N304" i="1"/>
  <c r="M304" i="1"/>
  <c r="L304" i="1"/>
  <c r="K304" i="1"/>
  <c r="R304" i="1"/>
  <c r="J304" i="1"/>
  <c r="Q304" i="1"/>
  <c r="P296" i="1"/>
  <c r="O296" i="1"/>
  <c r="N296" i="1"/>
  <c r="M296" i="1"/>
  <c r="L296" i="1"/>
  <c r="K296" i="1"/>
  <c r="R296" i="1"/>
  <c r="J296" i="1"/>
  <c r="Q296" i="1"/>
  <c r="B455" i="1"/>
  <c r="O455" i="1"/>
  <c r="N455" i="1"/>
  <c r="M455" i="1"/>
  <c r="L455" i="1"/>
  <c r="K455" i="1"/>
  <c r="R455" i="1"/>
  <c r="J455" i="1"/>
  <c r="Q455" i="1"/>
  <c r="P455" i="1"/>
  <c r="B447" i="1"/>
  <c r="O447" i="1"/>
  <c r="N447" i="1"/>
  <c r="M447" i="1"/>
  <c r="L447" i="1"/>
  <c r="K447" i="1"/>
  <c r="Q447" i="1"/>
  <c r="P447" i="1"/>
  <c r="J447" i="1"/>
  <c r="R447" i="1"/>
  <c r="A485" i="1"/>
  <c r="P485" i="1"/>
  <c r="N485" i="1"/>
  <c r="M485" i="1"/>
  <c r="L485" i="1"/>
  <c r="K485" i="1"/>
  <c r="J485" i="1"/>
  <c r="R485" i="1"/>
  <c r="Q485" i="1"/>
  <c r="A477" i="1"/>
  <c r="P477" i="1"/>
  <c r="N477" i="1"/>
  <c r="M477" i="1"/>
  <c r="L477" i="1"/>
  <c r="K477" i="1"/>
  <c r="J477" i="1"/>
  <c r="R477" i="1"/>
  <c r="Q477" i="1"/>
  <c r="A469" i="1"/>
  <c r="P469" i="1"/>
  <c r="N469" i="1"/>
  <c r="M469" i="1"/>
  <c r="L469" i="1"/>
  <c r="K469" i="1"/>
  <c r="J469" i="1"/>
  <c r="R469" i="1"/>
  <c r="Q469" i="1"/>
  <c r="A308" i="1"/>
  <c r="L308" i="1"/>
  <c r="K308" i="1"/>
  <c r="R308" i="1"/>
  <c r="J308" i="1"/>
  <c r="Q308" i="1"/>
  <c r="P308" i="1"/>
  <c r="O308" i="1"/>
  <c r="N308" i="1"/>
  <c r="M308" i="1"/>
  <c r="A300" i="1"/>
  <c r="L300" i="1"/>
  <c r="K300" i="1"/>
  <c r="R300" i="1"/>
  <c r="J300" i="1"/>
  <c r="Q300" i="1"/>
  <c r="P300" i="1"/>
  <c r="O300" i="1"/>
  <c r="N300" i="1"/>
  <c r="M300" i="1"/>
  <c r="A292" i="1"/>
  <c r="L292" i="1"/>
  <c r="K292" i="1"/>
  <c r="R292" i="1"/>
  <c r="J292" i="1"/>
  <c r="Q292" i="1"/>
  <c r="P292" i="1"/>
  <c r="O292" i="1"/>
  <c r="N292" i="1"/>
  <c r="M292" i="1"/>
  <c r="B458" i="1"/>
  <c r="L458" i="1"/>
  <c r="K458" i="1"/>
  <c r="R458" i="1"/>
  <c r="J458" i="1"/>
  <c r="Q458" i="1"/>
  <c r="P458" i="1"/>
  <c r="O458" i="1"/>
  <c r="N458" i="1"/>
  <c r="M458" i="1"/>
  <c r="B450" i="1"/>
  <c r="L450" i="1"/>
  <c r="K450" i="1"/>
  <c r="R450" i="1"/>
  <c r="J450" i="1"/>
  <c r="Q450" i="1"/>
  <c r="P450" i="1"/>
  <c r="N450" i="1"/>
  <c r="O450" i="1"/>
  <c r="M450" i="1"/>
  <c r="A442" i="1"/>
  <c r="L442" i="1"/>
  <c r="K442" i="1"/>
  <c r="R442" i="1"/>
  <c r="J442" i="1"/>
  <c r="Q442" i="1"/>
  <c r="P442" i="1"/>
  <c r="N442" i="1"/>
  <c r="O442" i="1"/>
  <c r="M442" i="1"/>
  <c r="B480" i="1"/>
  <c r="P480" i="1"/>
  <c r="N480" i="1"/>
  <c r="M480" i="1"/>
  <c r="L480" i="1"/>
  <c r="K480" i="1"/>
  <c r="J480" i="1"/>
  <c r="R480" i="1"/>
  <c r="Q480" i="1"/>
  <c r="B472" i="1"/>
  <c r="P472" i="1"/>
  <c r="N472" i="1"/>
  <c r="M472" i="1"/>
  <c r="L472" i="1"/>
  <c r="K472" i="1"/>
  <c r="J472" i="1"/>
  <c r="R472" i="1"/>
  <c r="Q472" i="1"/>
  <c r="A311" i="1"/>
  <c r="Q311" i="1"/>
  <c r="P311" i="1"/>
  <c r="O311" i="1"/>
  <c r="N311" i="1"/>
  <c r="M311" i="1"/>
  <c r="L311" i="1"/>
  <c r="K311" i="1"/>
  <c r="R311" i="1"/>
  <c r="J311" i="1"/>
  <c r="A303" i="1"/>
  <c r="Q303" i="1"/>
  <c r="P303" i="1"/>
  <c r="O303" i="1"/>
  <c r="N303" i="1"/>
  <c r="M303" i="1"/>
  <c r="L303" i="1"/>
  <c r="K303" i="1"/>
  <c r="R303" i="1"/>
  <c r="J303" i="1"/>
  <c r="A295" i="1"/>
  <c r="Q295" i="1"/>
  <c r="P295" i="1"/>
  <c r="O295" i="1"/>
  <c r="N295" i="1"/>
  <c r="M295" i="1"/>
  <c r="L295" i="1"/>
  <c r="K295" i="1"/>
  <c r="R295" i="1"/>
  <c r="J295" i="1"/>
  <c r="B311" i="1"/>
  <c r="A467" i="1"/>
  <c r="A305" i="1"/>
  <c r="B304" i="1"/>
  <c r="A297" i="1"/>
  <c r="B296" i="1"/>
  <c r="B305" i="1"/>
  <c r="A296" i="1"/>
  <c r="A307" i="1"/>
  <c r="A304" i="1"/>
  <c r="A298" i="1"/>
  <c r="B295" i="1"/>
  <c r="A306" i="1"/>
  <c r="B303" i="1"/>
  <c r="B297" i="1"/>
  <c r="B294" i="1"/>
  <c r="B293" i="1"/>
  <c r="B309" i="1"/>
  <c r="B301" i="1"/>
  <c r="B308" i="1"/>
  <c r="B300" i="1"/>
  <c r="B292" i="1"/>
  <c r="B310" i="1"/>
  <c r="B302" i="1"/>
  <c r="B299" i="1"/>
  <c r="B291" i="1"/>
  <c r="A470" i="1"/>
  <c r="A479" i="1"/>
  <c r="A458" i="1"/>
  <c r="B443" i="1"/>
  <c r="B484" i="1"/>
  <c r="B478" i="1"/>
  <c r="B468" i="1"/>
  <c r="A478" i="1"/>
  <c r="B476" i="1"/>
  <c r="B470" i="1"/>
  <c r="A471" i="1"/>
  <c r="B467" i="1"/>
  <c r="A481" i="1"/>
  <c r="B485" i="1"/>
  <c r="A480" i="1"/>
  <c r="B477" i="1"/>
  <c r="A472" i="1"/>
  <c r="B469" i="1"/>
  <c r="A475" i="1"/>
  <c r="B482" i="1"/>
  <c r="B474" i="1"/>
  <c r="B466" i="1"/>
  <c r="B483" i="1"/>
  <c r="B473" i="1"/>
  <c r="B465" i="1"/>
  <c r="A447" i="1"/>
  <c r="A455" i="1"/>
  <c r="A450" i="1"/>
  <c r="B446" i="1"/>
  <c r="B454" i="1"/>
  <c r="A449" i="1"/>
  <c r="A457" i="1"/>
  <c r="B459" i="1"/>
  <c r="B456" i="1"/>
  <c r="A451" i="1"/>
  <c r="B448" i="1"/>
  <c r="B461" i="1"/>
  <c r="B445" i="1"/>
  <c r="B453" i="1"/>
  <c r="B442" i="1"/>
  <c r="B460" i="1"/>
  <c r="B444" i="1"/>
  <c r="B452" i="1"/>
  <c r="B441" i="1"/>
  <c r="B433" i="1"/>
  <c r="C413" i="1" l="1"/>
  <c r="C414" i="1"/>
  <c r="C415" i="1"/>
  <c r="C416" i="1"/>
  <c r="C417" i="1"/>
  <c r="C418" i="1"/>
  <c r="C419" i="1"/>
  <c r="C420" i="1"/>
  <c r="C421" i="1"/>
  <c r="C422" i="1"/>
  <c r="C423" i="1"/>
  <c r="C424" i="1"/>
  <c r="C425" i="1"/>
  <c r="C426" i="1"/>
  <c r="C427" i="1"/>
  <c r="C428" i="1"/>
  <c r="C429" i="1"/>
  <c r="C430" i="1"/>
  <c r="C431" i="1"/>
  <c r="C432" i="1"/>
  <c r="C412" i="1"/>
  <c r="C364" i="1"/>
  <c r="C365" i="1"/>
  <c r="C366" i="1"/>
  <c r="C367" i="1"/>
  <c r="C368" i="1"/>
  <c r="C369" i="1"/>
  <c r="C370" i="1"/>
  <c r="C371" i="1"/>
  <c r="C372" i="1"/>
  <c r="C373" i="1"/>
  <c r="C374" i="1"/>
  <c r="C375" i="1"/>
  <c r="C376" i="1"/>
  <c r="C377" i="1"/>
  <c r="C378" i="1"/>
  <c r="C379" i="1"/>
  <c r="C380" i="1"/>
  <c r="C381" i="1"/>
  <c r="C382" i="1"/>
  <c r="C383" i="1"/>
  <c r="C384" i="1"/>
  <c r="C340" i="1"/>
  <c r="C355" i="1"/>
  <c r="C356" i="1"/>
  <c r="C357" i="1"/>
  <c r="C358" i="1"/>
  <c r="C359" i="1"/>
  <c r="C360" i="1"/>
  <c r="C331" i="1"/>
  <c r="C332" i="1"/>
  <c r="C333" i="1"/>
  <c r="C334" i="1"/>
  <c r="C335" i="1"/>
  <c r="C336" i="1"/>
  <c r="A315" i="1"/>
  <c r="B315" i="1"/>
  <c r="C281" i="1"/>
  <c r="C282" i="1"/>
  <c r="C283" i="1"/>
  <c r="C284" i="1"/>
  <c r="C285" i="1"/>
  <c r="C286" i="1"/>
  <c r="C266" i="1"/>
  <c r="C238" i="1"/>
  <c r="C253" i="1"/>
  <c r="C254" i="1"/>
  <c r="C255" i="1"/>
  <c r="C256" i="1"/>
  <c r="C257" i="1"/>
  <c r="C258" i="1"/>
  <c r="Q359" i="1" l="1"/>
  <c r="K359" i="1"/>
  <c r="J359" i="1"/>
  <c r="R359" i="1"/>
  <c r="P359" i="1"/>
  <c r="O359" i="1"/>
  <c r="N359" i="1"/>
  <c r="M359" i="1"/>
  <c r="L359" i="1"/>
  <c r="N366" i="1"/>
  <c r="R366" i="1"/>
  <c r="J366" i="1"/>
  <c r="O366" i="1"/>
  <c r="M366" i="1"/>
  <c r="L366" i="1"/>
  <c r="K366" i="1"/>
  <c r="Q366" i="1"/>
  <c r="P366" i="1"/>
  <c r="B286" i="1"/>
  <c r="R286" i="1"/>
  <c r="J286" i="1"/>
  <c r="Q286" i="1"/>
  <c r="P286" i="1"/>
  <c r="O286" i="1"/>
  <c r="N286" i="1"/>
  <c r="M286" i="1"/>
  <c r="L286" i="1"/>
  <c r="K286" i="1"/>
  <c r="A365" i="1"/>
  <c r="O365" i="1"/>
  <c r="K365" i="1"/>
  <c r="M365" i="1"/>
  <c r="L365" i="1"/>
  <c r="J365" i="1"/>
  <c r="R365" i="1"/>
  <c r="Q365" i="1"/>
  <c r="P365" i="1"/>
  <c r="N365" i="1"/>
  <c r="A285" i="1"/>
  <c r="K285" i="1"/>
  <c r="R285" i="1"/>
  <c r="J285" i="1"/>
  <c r="Q285" i="1"/>
  <c r="P285" i="1"/>
  <c r="O285" i="1"/>
  <c r="N285" i="1"/>
  <c r="M285" i="1"/>
  <c r="L285" i="1"/>
  <c r="A412" i="1"/>
  <c r="R412" i="1"/>
  <c r="J412" i="1"/>
  <c r="Q412" i="1"/>
  <c r="P412" i="1"/>
  <c r="O412" i="1"/>
  <c r="N412" i="1"/>
  <c r="L412" i="1"/>
  <c r="M412" i="1"/>
  <c r="K412" i="1"/>
  <c r="M417" i="1"/>
  <c r="L417" i="1"/>
  <c r="K417" i="1"/>
  <c r="R417" i="1"/>
  <c r="J417" i="1"/>
  <c r="Q417" i="1"/>
  <c r="O417" i="1"/>
  <c r="N417" i="1"/>
  <c r="P417" i="1"/>
  <c r="Q238" i="1"/>
  <c r="P238" i="1"/>
  <c r="O238" i="1"/>
  <c r="N238" i="1"/>
  <c r="M238" i="1"/>
  <c r="L238" i="1"/>
  <c r="K238" i="1"/>
  <c r="R238" i="1"/>
  <c r="J238" i="1"/>
  <c r="B266" i="1"/>
  <c r="N266" i="1"/>
  <c r="M266" i="1"/>
  <c r="L266" i="1"/>
  <c r="K266" i="1"/>
  <c r="R266" i="1"/>
  <c r="J266" i="1"/>
  <c r="Q266" i="1"/>
  <c r="P266" i="1"/>
  <c r="O266" i="1"/>
  <c r="A374" i="1"/>
  <c r="N374" i="1"/>
  <c r="R374" i="1"/>
  <c r="J374" i="1"/>
  <c r="Q374" i="1"/>
  <c r="P374" i="1"/>
  <c r="O374" i="1"/>
  <c r="M374" i="1"/>
  <c r="L374" i="1"/>
  <c r="K374" i="1"/>
  <c r="A258" i="1"/>
  <c r="M258" i="1"/>
  <c r="L258" i="1"/>
  <c r="K258" i="1"/>
  <c r="R258" i="1"/>
  <c r="J258" i="1"/>
  <c r="Q258" i="1"/>
  <c r="P258" i="1"/>
  <c r="O258" i="1"/>
  <c r="N258" i="1"/>
  <c r="B381" i="1"/>
  <c r="O381" i="1"/>
  <c r="N381" i="1"/>
  <c r="K381" i="1"/>
  <c r="L381" i="1"/>
  <c r="J381" i="1"/>
  <c r="R381" i="1"/>
  <c r="Q381" i="1"/>
  <c r="P381" i="1"/>
  <c r="M381" i="1"/>
  <c r="K427" i="1"/>
  <c r="R427" i="1"/>
  <c r="J427" i="1"/>
  <c r="Q427" i="1"/>
  <c r="P427" i="1"/>
  <c r="O427" i="1"/>
  <c r="M427" i="1"/>
  <c r="N427" i="1"/>
  <c r="L427" i="1"/>
  <c r="B380" i="1"/>
  <c r="P380" i="1"/>
  <c r="O380" i="1"/>
  <c r="L380" i="1"/>
  <c r="R380" i="1"/>
  <c r="Q380" i="1"/>
  <c r="N380" i="1"/>
  <c r="M380" i="1"/>
  <c r="K380" i="1"/>
  <c r="J380" i="1"/>
  <c r="L418" i="1"/>
  <c r="K418" i="1"/>
  <c r="R418" i="1"/>
  <c r="J418" i="1"/>
  <c r="Q418" i="1"/>
  <c r="P418" i="1"/>
  <c r="N418" i="1"/>
  <c r="O418" i="1"/>
  <c r="M418" i="1"/>
  <c r="L284" i="1"/>
  <c r="K284" i="1"/>
  <c r="R284" i="1"/>
  <c r="J284" i="1"/>
  <c r="Q284" i="1"/>
  <c r="P284" i="1"/>
  <c r="O284" i="1"/>
  <c r="N284" i="1"/>
  <c r="M284" i="1"/>
  <c r="A379" i="1"/>
  <c r="Q379" i="1"/>
  <c r="P379" i="1"/>
  <c r="M379" i="1"/>
  <c r="R379" i="1"/>
  <c r="O379" i="1"/>
  <c r="N379" i="1"/>
  <c r="L379" i="1"/>
  <c r="K379" i="1"/>
  <c r="J379" i="1"/>
  <c r="A355" i="1"/>
  <c r="M355" i="1"/>
  <c r="L355" i="1"/>
  <c r="K355" i="1"/>
  <c r="R355" i="1"/>
  <c r="J355" i="1"/>
  <c r="Q355" i="1"/>
  <c r="P355" i="1"/>
  <c r="O355" i="1"/>
  <c r="N355" i="1"/>
  <c r="R370" i="1"/>
  <c r="J370" i="1"/>
  <c r="N370" i="1"/>
  <c r="K370" i="1"/>
  <c r="Q370" i="1"/>
  <c r="P370" i="1"/>
  <c r="O370" i="1"/>
  <c r="M370" i="1"/>
  <c r="L370" i="1"/>
  <c r="N432" i="1"/>
  <c r="M432" i="1"/>
  <c r="L432" i="1"/>
  <c r="K432" i="1"/>
  <c r="R432" i="1"/>
  <c r="J432" i="1"/>
  <c r="P432" i="1"/>
  <c r="Q432" i="1"/>
  <c r="O432" i="1"/>
  <c r="N424" i="1"/>
  <c r="M424" i="1"/>
  <c r="L424" i="1"/>
  <c r="K424" i="1"/>
  <c r="R424" i="1"/>
  <c r="J424" i="1"/>
  <c r="P424" i="1"/>
  <c r="O424" i="1"/>
  <c r="Q424" i="1"/>
  <c r="N416" i="1"/>
  <c r="M416" i="1"/>
  <c r="L416" i="1"/>
  <c r="K416" i="1"/>
  <c r="R416" i="1"/>
  <c r="J416" i="1"/>
  <c r="P416" i="1"/>
  <c r="Q416" i="1"/>
  <c r="O416" i="1"/>
  <c r="R428" i="1"/>
  <c r="J428" i="1"/>
  <c r="Q428" i="1"/>
  <c r="P428" i="1"/>
  <c r="O428" i="1"/>
  <c r="N428" i="1"/>
  <c r="L428" i="1"/>
  <c r="K428" i="1"/>
  <c r="M428" i="1"/>
  <c r="R358" i="1"/>
  <c r="J358" i="1"/>
  <c r="K358" i="1"/>
  <c r="Q358" i="1"/>
  <c r="P358" i="1"/>
  <c r="O358" i="1"/>
  <c r="N358" i="1"/>
  <c r="M358" i="1"/>
  <c r="L358" i="1"/>
  <c r="K419" i="1"/>
  <c r="R419" i="1"/>
  <c r="J419" i="1"/>
  <c r="Q419" i="1"/>
  <c r="P419" i="1"/>
  <c r="O419" i="1"/>
  <c r="M419" i="1"/>
  <c r="N419" i="1"/>
  <c r="L419" i="1"/>
  <c r="B335" i="1"/>
  <c r="Q335" i="1"/>
  <c r="P335" i="1"/>
  <c r="O335" i="1"/>
  <c r="N335" i="1"/>
  <c r="M335" i="1"/>
  <c r="L335" i="1"/>
  <c r="K335" i="1"/>
  <c r="J335" i="1"/>
  <c r="R335" i="1"/>
  <c r="A372" i="1"/>
  <c r="P372" i="1"/>
  <c r="L372" i="1"/>
  <c r="N372" i="1"/>
  <c r="M372" i="1"/>
  <c r="K372" i="1"/>
  <c r="J372" i="1"/>
  <c r="R372" i="1"/>
  <c r="Q372" i="1"/>
  <c r="O372" i="1"/>
  <c r="A364" i="1"/>
  <c r="P364" i="1"/>
  <c r="L364" i="1"/>
  <c r="K364" i="1"/>
  <c r="J364" i="1"/>
  <c r="R364" i="1"/>
  <c r="Q364" i="1"/>
  <c r="O364" i="1"/>
  <c r="N364" i="1"/>
  <c r="M364" i="1"/>
  <c r="A334" i="1"/>
  <c r="R334" i="1"/>
  <c r="J334" i="1"/>
  <c r="Q334" i="1"/>
  <c r="P334" i="1"/>
  <c r="O334" i="1"/>
  <c r="N334" i="1"/>
  <c r="M334" i="1"/>
  <c r="L334" i="1"/>
  <c r="K334" i="1"/>
  <c r="A371" i="1"/>
  <c r="Q371" i="1"/>
  <c r="M371" i="1"/>
  <c r="L371" i="1"/>
  <c r="K371" i="1"/>
  <c r="J371" i="1"/>
  <c r="R371" i="1"/>
  <c r="P371" i="1"/>
  <c r="O371" i="1"/>
  <c r="N371" i="1"/>
  <c r="A255" i="1"/>
  <c r="P255" i="1"/>
  <c r="O255" i="1"/>
  <c r="N255" i="1"/>
  <c r="M255" i="1"/>
  <c r="L255" i="1"/>
  <c r="K255" i="1"/>
  <c r="R255" i="1"/>
  <c r="J255" i="1"/>
  <c r="Q255" i="1"/>
  <c r="A282" i="1"/>
  <c r="N282" i="1"/>
  <c r="M282" i="1"/>
  <c r="L282" i="1"/>
  <c r="K282" i="1"/>
  <c r="R282" i="1"/>
  <c r="J282" i="1"/>
  <c r="Q282" i="1"/>
  <c r="P282" i="1"/>
  <c r="O282" i="1"/>
  <c r="K369" i="1"/>
  <c r="O369" i="1"/>
  <c r="R369" i="1"/>
  <c r="Q369" i="1"/>
  <c r="P369" i="1"/>
  <c r="N369" i="1"/>
  <c r="M369" i="1"/>
  <c r="L369" i="1"/>
  <c r="J369" i="1"/>
  <c r="O415" i="1"/>
  <c r="N415" i="1"/>
  <c r="M415" i="1"/>
  <c r="L415" i="1"/>
  <c r="K415" i="1"/>
  <c r="Q415" i="1"/>
  <c r="R415" i="1"/>
  <c r="P415" i="1"/>
  <c r="J415" i="1"/>
  <c r="A382" i="1"/>
  <c r="N382" i="1"/>
  <c r="M382" i="1"/>
  <c r="R382" i="1"/>
  <c r="J382" i="1"/>
  <c r="P382" i="1"/>
  <c r="O382" i="1"/>
  <c r="L382" i="1"/>
  <c r="K382" i="1"/>
  <c r="Q382" i="1"/>
  <c r="R420" i="1"/>
  <c r="J420" i="1"/>
  <c r="Q420" i="1"/>
  <c r="P420" i="1"/>
  <c r="O420" i="1"/>
  <c r="N420" i="1"/>
  <c r="L420" i="1"/>
  <c r="M420" i="1"/>
  <c r="K420" i="1"/>
  <c r="P336" i="1"/>
  <c r="O336" i="1"/>
  <c r="N336" i="1"/>
  <c r="M336" i="1"/>
  <c r="L336" i="1"/>
  <c r="K336" i="1"/>
  <c r="R336" i="1"/>
  <c r="J336" i="1"/>
  <c r="Q336" i="1"/>
  <c r="B373" i="1"/>
  <c r="O373" i="1"/>
  <c r="K373" i="1"/>
  <c r="P373" i="1"/>
  <c r="N373" i="1"/>
  <c r="M373" i="1"/>
  <c r="L373" i="1"/>
  <c r="J373" i="1"/>
  <c r="R373" i="1"/>
  <c r="Q373" i="1"/>
  <c r="A257" i="1"/>
  <c r="N257" i="1"/>
  <c r="M257" i="1"/>
  <c r="L257" i="1"/>
  <c r="K257" i="1"/>
  <c r="R257" i="1"/>
  <c r="J257" i="1"/>
  <c r="Q257" i="1"/>
  <c r="P257" i="1"/>
  <c r="O257" i="1"/>
  <c r="A357" i="1"/>
  <c r="K357" i="1"/>
  <c r="R357" i="1"/>
  <c r="J357" i="1"/>
  <c r="Q357" i="1"/>
  <c r="P357" i="1"/>
  <c r="O357" i="1"/>
  <c r="N357" i="1"/>
  <c r="M357" i="1"/>
  <c r="L357" i="1"/>
  <c r="L426" i="1"/>
  <c r="K426" i="1"/>
  <c r="R426" i="1"/>
  <c r="J426" i="1"/>
  <c r="Q426" i="1"/>
  <c r="P426" i="1"/>
  <c r="N426" i="1"/>
  <c r="O426" i="1"/>
  <c r="M426" i="1"/>
  <c r="A256" i="1"/>
  <c r="O256" i="1"/>
  <c r="N256" i="1"/>
  <c r="M256" i="1"/>
  <c r="L256" i="1"/>
  <c r="K256" i="1"/>
  <c r="R256" i="1"/>
  <c r="J256" i="1"/>
  <c r="Q256" i="1"/>
  <c r="P256" i="1"/>
  <c r="A356" i="1"/>
  <c r="L356" i="1"/>
  <c r="K356" i="1"/>
  <c r="R356" i="1"/>
  <c r="J356" i="1"/>
  <c r="Q356" i="1"/>
  <c r="P356" i="1"/>
  <c r="O356" i="1"/>
  <c r="N356" i="1"/>
  <c r="M356" i="1"/>
  <c r="M425" i="1"/>
  <c r="L425" i="1"/>
  <c r="K425" i="1"/>
  <c r="R425" i="1"/>
  <c r="J425" i="1"/>
  <c r="Q425" i="1"/>
  <c r="O425" i="1"/>
  <c r="P425" i="1"/>
  <c r="N425" i="1"/>
  <c r="B283" i="1"/>
  <c r="M283" i="1"/>
  <c r="L283" i="1"/>
  <c r="K283" i="1"/>
  <c r="R283" i="1"/>
  <c r="J283" i="1"/>
  <c r="Q283" i="1"/>
  <c r="P283" i="1"/>
  <c r="O283" i="1"/>
  <c r="N283" i="1"/>
  <c r="B333" i="1"/>
  <c r="K333" i="1"/>
  <c r="R333" i="1"/>
  <c r="J333" i="1"/>
  <c r="Q333" i="1"/>
  <c r="P333" i="1"/>
  <c r="O333" i="1"/>
  <c r="N333" i="1"/>
  <c r="M333" i="1"/>
  <c r="L333" i="1"/>
  <c r="R378" i="1"/>
  <c r="J378" i="1"/>
  <c r="Q378" i="1"/>
  <c r="N378" i="1"/>
  <c r="M378" i="1"/>
  <c r="L378" i="1"/>
  <c r="K378" i="1"/>
  <c r="P378" i="1"/>
  <c r="O378" i="1"/>
  <c r="B254" i="1"/>
  <c r="Q254" i="1"/>
  <c r="P254" i="1"/>
  <c r="O254" i="1"/>
  <c r="N254" i="1"/>
  <c r="M254" i="1"/>
  <c r="L254" i="1"/>
  <c r="K254" i="1"/>
  <c r="R254" i="1"/>
  <c r="J254" i="1"/>
  <c r="A332" i="1"/>
  <c r="L332" i="1"/>
  <c r="K332" i="1"/>
  <c r="R332" i="1"/>
  <c r="J332" i="1"/>
  <c r="Q332" i="1"/>
  <c r="P332" i="1"/>
  <c r="O332" i="1"/>
  <c r="N332" i="1"/>
  <c r="M332" i="1"/>
  <c r="B340" i="1"/>
  <c r="L340" i="1"/>
  <c r="K340" i="1"/>
  <c r="R340" i="1"/>
  <c r="J340" i="1"/>
  <c r="Q340" i="1"/>
  <c r="P340" i="1"/>
  <c r="O340" i="1"/>
  <c r="N340" i="1"/>
  <c r="M340" i="1"/>
  <c r="K377" i="1"/>
  <c r="O377" i="1"/>
  <c r="L377" i="1"/>
  <c r="J377" i="1"/>
  <c r="R377" i="1"/>
  <c r="Q377" i="1"/>
  <c r="P377" i="1"/>
  <c r="N377" i="1"/>
  <c r="M377" i="1"/>
  <c r="O431" i="1"/>
  <c r="N431" i="1"/>
  <c r="M431" i="1"/>
  <c r="L431" i="1"/>
  <c r="K431" i="1"/>
  <c r="Q431" i="1"/>
  <c r="P431" i="1"/>
  <c r="J431" i="1"/>
  <c r="R431" i="1"/>
  <c r="O423" i="1"/>
  <c r="N423" i="1"/>
  <c r="M423" i="1"/>
  <c r="L423" i="1"/>
  <c r="K423" i="1"/>
  <c r="Q423" i="1"/>
  <c r="R423" i="1"/>
  <c r="P423" i="1"/>
  <c r="J423" i="1"/>
  <c r="B253" i="1"/>
  <c r="R253" i="1"/>
  <c r="J253" i="1"/>
  <c r="Q253" i="1"/>
  <c r="P253" i="1"/>
  <c r="O253" i="1"/>
  <c r="N253" i="1"/>
  <c r="M253" i="1"/>
  <c r="L253" i="1"/>
  <c r="K253" i="1"/>
  <c r="O281" i="1"/>
  <c r="N281" i="1"/>
  <c r="M281" i="1"/>
  <c r="L281" i="1"/>
  <c r="K281" i="1"/>
  <c r="R281" i="1"/>
  <c r="J281" i="1"/>
  <c r="Q281" i="1"/>
  <c r="P281" i="1"/>
  <c r="B331" i="1"/>
  <c r="M331" i="1"/>
  <c r="L331" i="1"/>
  <c r="K331" i="1"/>
  <c r="R331" i="1"/>
  <c r="J331" i="1"/>
  <c r="Q331" i="1"/>
  <c r="P331" i="1"/>
  <c r="O331" i="1"/>
  <c r="N331" i="1"/>
  <c r="A384" i="1"/>
  <c r="L384" i="1"/>
  <c r="K384" i="1"/>
  <c r="R384" i="1"/>
  <c r="P384" i="1"/>
  <c r="J384" i="1"/>
  <c r="Q384" i="1"/>
  <c r="O384" i="1"/>
  <c r="N384" i="1"/>
  <c r="M384" i="1"/>
  <c r="A376" i="1"/>
  <c r="L376" i="1"/>
  <c r="P376" i="1"/>
  <c r="J376" i="1"/>
  <c r="R376" i="1"/>
  <c r="Q376" i="1"/>
  <c r="O376" i="1"/>
  <c r="N376" i="1"/>
  <c r="M376" i="1"/>
  <c r="K376" i="1"/>
  <c r="A368" i="1"/>
  <c r="L368" i="1"/>
  <c r="P368" i="1"/>
  <c r="R368" i="1"/>
  <c r="Q368" i="1"/>
  <c r="O368" i="1"/>
  <c r="N368" i="1"/>
  <c r="M368" i="1"/>
  <c r="K368" i="1"/>
  <c r="J368" i="1"/>
  <c r="P430" i="1"/>
  <c r="O430" i="1"/>
  <c r="N430" i="1"/>
  <c r="M430" i="1"/>
  <c r="L430" i="1"/>
  <c r="R430" i="1"/>
  <c r="J430" i="1"/>
  <c r="Q430" i="1"/>
  <c r="K430" i="1"/>
  <c r="P422" i="1"/>
  <c r="O422" i="1"/>
  <c r="N422" i="1"/>
  <c r="M422" i="1"/>
  <c r="L422" i="1"/>
  <c r="R422" i="1"/>
  <c r="J422" i="1"/>
  <c r="Q422" i="1"/>
  <c r="K422" i="1"/>
  <c r="P414" i="1"/>
  <c r="O414" i="1"/>
  <c r="N414" i="1"/>
  <c r="M414" i="1"/>
  <c r="L414" i="1"/>
  <c r="R414" i="1"/>
  <c r="J414" i="1"/>
  <c r="Q414" i="1"/>
  <c r="K414" i="1"/>
  <c r="A360" i="1"/>
  <c r="P360" i="1"/>
  <c r="K360" i="1"/>
  <c r="J360" i="1"/>
  <c r="R360" i="1"/>
  <c r="Q360" i="1"/>
  <c r="O360" i="1"/>
  <c r="N360" i="1"/>
  <c r="M360" i="1"/>
  <c r="L360" i="1"/>
  <c r="A383" i="1"/>
  <c r="M383" i="1"/>
  <c r="L383" i="1"/>
  <c r="Q383" i="1"/>
  <c r="R383" i="1"/>
  <c r="P383" i="1"/>
  <c r="O383" i="1"/>
  <c r="N383" i="1"/>
  <c r="K383" i="1"/>
  <c r="J383" i="1"/>
  <c r="A375" i="1"/>
  <c r="M375" i="1"/>
  <c r="Q375" i="1"/>
  <c r="R375" i="1"/>
  <c r="P375" i="1"/>
  <c r="O375" i="1"/>
  <c r="N375" i="1"/>
  <c r="L375" i="1"/>
  <c r="K375" i="1"/>
  <c r="J375" i="1"/>
  <c r="A367" i="1"/>
  <c r="M367" i="1"/>
  <c r="Q367" i="1"/>
  <c r="P367" i="1"/>
  <c r="O367" i="1"/>
  <c r="N367" i="1"/>
  <c r="L367" i="1"/>
  <c r="K367" i="1"/>
  <c r="J367" i="1"/>
  <c r="R367" i="1"/>
  <c r="Q429" i="1"/>
  <c r="P429" i="1"/>
  <c r="O429" i="1"/>
  <c r="N429" i="1"/>
  <c r="M429" i="1"/>
  <c r="K429" i="1"/>
  <c r="R429" i="1"/>
  <c r="L429" i="1"/>
  <c r="J429" i="1"/>
  <c r="Q421" i="1"/>
  <c r="P421" i="1"/>
  <c r="O421" i="1"/>
  <c r="N421" i="1"/>
  <c r="M421" i="1"/>
  <c r="K421" i="1"/>
  <c r="J421" i="1"/>
  <c r="R421" i="1"/>
  <c r="L421" i="1"/>
  <c r="A413" i="1"/>
  <c r="Q413" i="1"/>
  <c r="P413" i="1"/>
  <c r="O413" i="1"/>
  <c r="N413" i="1"/>
  <c r="M413" i="1"/>
  <c r="K413" i="1"/>
  <c r="R413" i="1"/>
  <c r="L413" i="1"/>
  <c r="J413" i="1"/>
  <c r="A238" i="1"/>
  <c r="A430" i="1"/>
  <c r="A422" i="1"/>
  <c r="B418" i="1"/>
  <c r="B430" i="1"/>
  <c r="B421" i="1"/>
  <c r="B429" i="1"/>
  <c r="A418" i="1"/>
  <c r="B426" i="1"/>
  <c r="B417" i="1"/>
  <c r="A426" i="1"/>
  <c r="B414" i="1"/>
  <c r="B425" i="1"/>
  <c r="A414" i="1"/>
  <c r="B422" i="1"/>
  <c r="B413" i="1"/>
  <c r="A429" i="1"/>
  <c r="A425" i="1"/>
  <c r="A421" i="1"/>
  <c r="A417" i="1"/>
  <c r="B432" i="1"/>
  <c r="B428" i="1"/>
  <c r="B424" i="1"/>
  <c r="B420" i="1"/>
  <c r="B416" i="1"/>
  <c r="A432" i="1"/>
  <c r="A428" i="1"/>
  <c r="A424" i="1"/>
  <c r="A420" i="1"/>
  <c r="A416" i="1"/>
  <c r="B431" i="1"/>
  <c r="B427" i="1"/>
  <c r="B423" i="1"/>
  <c r="B419" i="1"/>
  <c r="B415" i="1"/>
  <c r="A431" i="1"/>
  <c r="A427" i="1"/>
  <c r="A423" i="1"/>
  <c r="A419" i="1"/>
  <c r="A415" i="1"/>
  <c r="B411" i="1"/>
  <c r="A331" i="1"/>
  <c r="B370" i="1"/>
  <c r="B382" i="1"/>
  <c r="B369" i="1"/>
  <c r="A369" i="1"/>
  <c r="A378" i="1"/>
  <c r="A381" i="1"/>
  <c r="B377" i="1"/>
  <c r="A377" i="1"/>
  <c r="A380" i="1"/>
  <c r="B367" i="1"/>
  <c r="A373" i="1"/>
  <c r="A370" i="1"/>
  <c r="B366" i="1"/>
  <c r="A359" i="1"/>
  <c r="B378" i="1"/>
  <c r="B374" i="1"/>
  <c r="A366" i="1"/>
  <c r="B379" i="1"/>
  <c r="B371" i="1"/>
  <c r="B384" i="1"/>
  <c r="B376" i="1"/>
  <c r="B368" i="1"/>
  <c r="B365" i="1"/>
  <c r="B383" i="1"/>
  <c r="B375" i="1"/>
  <c r="B372" i="1"/>
  <c r="B364" i="1"/>
  <c r="B359" i="1"/>
  <c r="B356" i="1"/>
  <c r="B358" i="1"/>
  <c r="A358" i="1"/>
  <c r="A340" i="1"/>
  <c r="B355" i="1"/>
  <c r="B360" i="1"/>
  <c r="B357" i="1"/>
  <c r="B336" i="1"/>
  <c r="A281" i="1"/>
  <c r="A336" i="1"/>
  <c r="B334" i="1"/>
  <c r="A333" i="1"/>
  <c r="A335" i="1"/>
  <c r="B332" i="1"/>
  <c r="B281" i="1"/>
  <c r="A284" i="1"/>
  <c r="B284" i="1"/>
  <c r="A283" i="1"/>
  <c r="A286" i="1"/>
  <c r="B285" i="1"/>
  <c r="B282" i="1"/>
  <c r="A266" i="1"/>
  <c r="B238" i="1"/>
  <c r="B258" i="1"/>
  <c r="A253" i="1"/>
  <c r="B255" i="1"/>
  <c r="A254" i="1"/>
  <c r="B257" i="1"/>
  <c r="B256" i="1"/>
  <c r="A289" i="1" l="1"/>
  <c r="B289" i="1"/>
  <c r="C290" i="1"/>
  <c r="F5" i="8"/>
  <c r="C225" i="1"/>
  <c r="C224" i="1"/>
  <c r="B223" i="1"/>
  <c r="N225" i="1" l="1"/>
  <c r="M225" i="1"/>
  <c r="L225" i="1"/>
  <c r="K225" i="1"/>
  <c r="R225" i="1"/>
  <c r="J225" i="1"/>
  <c r="Q225" i="1"/>
  <c r="P225" i="1"/>
  <c r="O225" i="1"/>
  <c r="O224" i="1"/>
  <c r="N224" i="1"/>
  <c r="M224" i="1"/>
  <c r="L224" i="1"/>
  <c r="K224" i="1"/>
  <c r="R224" i="1"/>
  <c r="J224" i="1"/>
  <c r="Q224" i="1"/>
  <c r="P224" i="1"/>
  <c r="A290" i="1"/>
  <c r="N290" i="1"/>
  <c r="M290" i="1"/>
  <c r="L290" i="1"/>
  <c r="K290" i="1"/>
  <c r="R290" i="1"/>
  <c r="J290" i="1"/>
  <c r="Q290" i="1"/>
  <c r="P290" i="1"/>
  <c r="O290" i="1"/>
  <c r="F4" i="8"/>
  <c r="B290"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4" i="1"/>
  <c r="B1274" i="1"/>
  <c r="A796" i="1" l="1"/>
  <c r="B796"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2" i="1"/>
  <c r="B792" i="1"/>
  <c r="A793" i="1"/>
  <c r="B793" i="1"/>
  <c r="A794" i="1"/>
  <c r="B794" i="1"/>
  <c r="A795" i="1"/>
  <c r="B795" i="1"/>
  <c r="A997" i="1"/>
  <c r="B997" i="1"/>
  <c r="A998" i="1"/>
  <c r="B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8" i="1"/>
  <c r="B438" i="1"/>
  <c r="A439" i="1"/>
  <c r="B439" i="1"/>
  <c r="A514" i="1"/>
  <c r="B514" i="1"/>
  <c r="A539" i="1"/>
  <c r="B539" i="1"/>
  <c r="A589" i="1"/>
  <c r="B589" i="1"/>
  <c r="A590" i="1"/>
  <c r="B590" i="1"/>
  <c r="A591" i="1"/>
  <c r="B591" i="1"/>
  <c r="A592" i="1"/>
  <c r="B592"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6" i="1"/>
  <c r="C517" i="1"/>
  <c r="C518" i="1"/>
  <c r="C519" i="1"/>
  <c r="C520" i="1"/>
  <c r="C521" i="1"/>
  <c r="C522" i="1"/>
  <c r="C523" i="1"/>
  <c r="C524" i="1"/>
  <c r="C525" i="1"/>
  <c r="C526" i="1"/>
  <c r="C527" i="1"/>
  <c r="C528" i="1"/>
  <c r="C529" i="1"/>
  <c r="C530" i="1"/>
  <c r="C531" i="1"/>
  <c r="C532" i="1"/>
  <c r="C533" i="1"/>
  <c r="C534" i="1"/>
  <c r="C535" i="1"/>
  <c r="C536" i="1"/>
  <c r="C537" i="1"/>
  <c r="C538" i="1"/>
  <c r="C515"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6" i="1"/>
  <c r="C1252"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B664"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A1200"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G152" i="13"/>
  <c r="G139" i="13"/>
  <c r="C541" i="1"/>
  <c r="C542" i="1"/>
  <c r="C543" i="1"/>
  <c r="C544" i="1"/>
  <c r="C545" i="1"/>
  <c r="C546" i="1"/>
  <c r="C547" i="1"/>
  <c r="C548" i="1"/>
  <c r="C549" i="1"/>
  <c r="C550" i="1"/>
  <c r="C551" i="1"/>
  <c r="C552" i="1"/>
  <c r="C553" i="1"/>
  <c r="C554" i="1"/>
  <c r="C540" i="1"/>
  <c r="C341" i="1"/>
  <c r="C342" i="1"/>
  <c r="C343" i="1"/>
  <c r="C344" i="1"/>
  <c r="C345" i="1"/>
  <c r="C346" i="1"/>
  <c r="C347" i="1"/>
  <c r="C348" i="1"/>
  <c r="C349" i="1"/>
  <c r="C350" i="1"/>
  <c r="C351" i="1"/>
  <c r="C352" i="1"/>
  <c r="C353" i="1"/>
  <c r="C354" i="1"/>
  <c r="C339"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3"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C280" i="1"/>
  <c r="C279" i="1"/>
  <c r="C278" i="1"/>
  <c r="C277" i="1"/>
  <c r="C276" i="1"/>
  <c r="C275" i="1"/>
  <c r="C274" i="1"/>
  <c r="C273" i="1"/>
  <c r="C272" i="1"/>
  <c r="C271" i="1"/>
  <c r="C270" i="1"/>
  <c r="C269" i="1"/>
  <c r="C268" i="1"/>
  <c r="C267" i="1"/>
  <c r="C265" i="1"/>
  <c r="C1512" i="1"/>
  <c r="K1512" i="1" s="1"/>
  <c r="C1448" i="1"/>
  <c r="K1448" i="1" s="1"/>
  <c r="C440" i="1"/>
  <c r="C1258" i="1"/>
  <c r="C1257" i="1"/>
  <c r="C1253" i="1"/>
  <c r="C1254" i="1"/>
  <c r="C1365" i="1"/>
  <c r="C1364" i="1"/>
  <c r="C1363" i="1"/>
  <c r="C1362" i="1"/>
  <c r="C1361" i="1"/>
  <c r="C1360" i="1"/>
  <c r="C1359" i="1"/>
  <c r="C1358" i="1"/>
  <c r="C1357" i="1"/>
  <c r="C1356" i="1"/>
  <c r="C1355" i="1"/>
  <c r="C1354" i="1"/>
  <c r="C1353" i="1"/>
  <c r="C1352" i="1"/>
  <c r="C330" i="1"/>
  <c r="C329" i="1"/>
  <c r="C328" i="1"/>
  <c r="C252" i="1"/>
  <c r="C251" i="1"/>
  <c r="C250" i="1"/>
  <c r="C1338" i="1"/>
  <c r="C1337"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599" i="1"/>
  <c r="C598" i="1"/>
  <c r="C1268" i="1"/>
  <c r="C1267" i="1"/>
  <c r="C1266" i="1"/>
  <c r="C1265" i="1"/>
  <c r="C1264" i="1"/>
  <c r="C1263" i="1"/>
  <c r="C1262" i="1"/>
  <c r="C1261"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0" i="1"/>
  <c r="C1249"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3" i="1"/>
  <c r="C323" i="1"/>
  <c r="C597" i="1"/>
  <c r="C596" i="1"/>
  <c r="C595" i="1"/>
  <c r="C594" i="1"/>
  <c r="C593" i="1"/>
  <c r="C437" i="1"/>
  <c r="C436"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49" i="1"/>
  <c r="C327" i="1"/>
  <c r="C1466" i="1"/>
  <c r="K1466" i="1" s="1"/>
  <c r="C248" i="1"/>
  <c r="C326"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39" i="1"/>
  <c r="C240" i="1"/>
  <c r="C241" i="1"/>
  <c r="C242" i="1"/>
  <c r="C243" i="1"/>
  <c r="C244" i="1"/>
  <c r="C246" i="1"/>
  <c r="C247" i="1"/>
  <c r="C237" i="1"/>
  <c r="C324" i="1"/>
  <c r="C325"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7" i="1"/>
  <c r="C318" i="1"/>
  <c r="C319" i="1"/>
  <c r="C320" i="1"/>
  <c r="C321" i="1"/>
  <c r="C322" i="1"/>
  <c r="C316"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18" i="1"/>
  <c r="J318" i="1"/>
  <c r="Q318" i="1"/>
  <c r="P318" i="1"/>
  <c r="O318" i="1"/>
  <c r="N318" i="1"/>
  <c r="M318" i="1"/>
  <c r="L318" i="1"/>
  <c r="K318"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38" i="1"/>
  <c r="O638" i="1"/>
  <c r="P638" i="1"/>
  <c r="N638" i="1"/>
  <c r="M638" i="1"/>
  <c r="L638" i="1"/>
  <c r="J638" i="1"/>
  <c r="R638" i="1"/>
  <c r="Q638" i="1"/>
  <c r="Q1361" i="1"/>
  <c r="P1361" i="1"/>
  <c r="N1361" i="1"/>
  <c r="M1361" i="1"/>
  <c r="L1361" i="1"/>
  <c r="K1361" i="1"/>
  <c r="R1361" i="1"/>
  <c r="O1361" i="1"/>
  <c r="J1361" i="1"/>
  <c r="J1564" i="1"/>
  <c r="R1564" i="1"/>
  <c r="O1564" i="1"/>
  <c r="N1564" i="1"/>
  <c r="M1564" i="1"/>
  <c r="L1564" i="1"/>
  <c r="K1564" i="1"/>
  <c r="B1239" i="1"/>
  <c r="P1239" i="1"/>
  <c r="O1239" i="1"/>
  <c r="M1239" i="1"/>
  <c r="R1239" i="1"/>
  <c r="L1239" i="1"/>
  <c r="K1239" i="1"/>
  <c r="J1239" i="1"/>
  <c r="Q1239" i="1"/>
  <c r="N1239" i="1"/>
  <c r="B534" i="1"/>
  <c r="Q534" i="1"/>
  <c r="P534" i="1"/>
  <c r="O534" i="1"/>
  <c r="N534" i="1"/>
  <c r="M534" i="1"/>
  <c r="L534" i="1"/>
  <c r="K534" i="1"/>
  <c r="J534" i="1"/>
  <c r="R534" i="1"/>
  <c r="Q518" i="1"/>
  <c r="P518" i="1"/>
  <c r="O518" i="1"/>
  <c r="N518" i="1"/>
  <c r="M518" i="1"/>
  <c r="L518" i="1"/>
  <c r="K518" i="1"/>
  <c r="R518" i="1"/>
  <c r="J518" i="1"/>
  <c r="A1106" i="1"/>
  <c r="Q1106" i="1"/>
  <c r="P1106" i="1"/>
  <c r="O1106" i="1"/>
  <c r="N1106" i="1"/>
  <c r="J1106" i="1"/>
  <c r="R1106" i="1"/>
  <c r="M1106" i="1"/>
  <c r="L1106" i="1"/>
  <c r="K1106" i="1"/>
  <c r="A1098" i="1"/>
  <c r="N1098" i="1"/>
  <c r="L1098" i="1"/>
  <c r="K1098" i="1"/>
  <c r="O1098" i="1"/>
  <c r="M1098" i="1"/>
  <c r="J1098" i="1"/>
  <c r="R1098" i="1"/>
  <c r="Q1098" i="1"/>
  <c r="P1098" i="1"/>
  <c r="A1090" i="1"/>
  <c r="N1090" i="1"/>
  <c r="L1090" i="1"/>
  <c r="K1090" i="1"/>
  <c r="R1090" i="1"/>
  <c r="Q1090" i="1"/>
  <c r="P1090" i="1"/>
  <c r="O1090" i="1"/>
  <c r="M1090" i="1"/>
  <c r="J1090" i="1"/>
  <c r="A1082" i="1"/>
  <c r="N1082" i="1"/>
  <c r="L1082" i="1"/>
  <c r="K1082" i="1"/>
  <c r="Q1082" i="1"/>
  <c r="P1082" i="1"/>
  <c r="O1082" i="1"/>
  <c r="M1082" i="1"/>
  <c r="J1082" i="1"/>
  <c r="R1082" i="1"/>
  <c r="A1074" i="1"/>
  <c r="N1074" i="1"/>
  <c r="L1074" i="1"/>
  <c r="K1074" i="1"/>
  <c r="M1074" i="1"/>
  <c r="J1074" i="1"/>
  <c r="R1074" i="1"/>
  <c r="Q1074" i="1"/>
  <c r="P1074" i="1"/>
  <c r="O1074" i="1"/>
  <c r="A1066" i="1"/>
  <c r="N1066" i="1"/>
  <c r="L1066" i="1"/>
  <c r="K1066" i="1"/>
  <c r="R1066" i="1"/>
  <c r="Q1066" i="1"/>
  <c r="P1066" i="1"/>
  <c r="O1066" i="1"/>
  <c r="M1066" i="1"/>
  <c r="J1066" i="1"/>
  <c r="A1058" i="1"/>
  <c r="N1058" i="1"/>
  <c r="L1058" i="1"/>
  <c r="K1058" i="1"/>
  <c r="P1058" i="1"/>
  <c r="O1058" i="1"/>
  <c r="M1058" i="1"/>
  <c r="J1058" i="1"/>
  <c r="R1058" i="1"/>
  <c r="Q1058" i="1"/>
  <c r="A1050" i="1"/>
  <c r="L1050" i="1"/>
  <c r="K1050" i="1"/>
  <c r="R1050" i="1"/>
  <c r="J1050" i="1"/>
  <c r="Q1050" i="1"/>
  <c r="O1050" i="1"/>
  <c r="N1050" i="1"/>
  <c r="M1050" i="1"/>
  <c r="P1050" i="1"/>
  <c r="A1042" i="1"/>
  <c r="L1042" i="1"/>
  <c r="R1042" i="1"/>
  <c r="J1042" i="1"/>
  <c r="Q1042" i="1"/>
  <c r="P1042" i="1"/>
  <c r="O1042" i="1"/>
  <c r="N1042" i="1"/>
  <c r="M1042" i="1"/>
  <c r="K1042" i="1"/>
  <c r="A1034" i="1"/>
  <c r="L1034" i="1"/>
  <c r="R1034" i="1"/>
  <c r="J1034" i="1"/>
  <c r="Q1034" i="1"/>
  <c r="O1034" i="1"/>
  <c r="N1034" i="1"/>
  <c r="M1034" i="1"/>
  <c r="K1034" i="1"/>
  <c r="P1034" i="1"/>
  <c r="A1026" i="1"/>
  <c r="L1026" i="1"/>
  <c r="R1026" i="1"/>
  <c r="J1026" i="1"/>
  <c r="Q1026" i="1"/>
  <c r="K1026" i="1"/>
  <c r="P1026" i="1"/>
  <c r="O1026" i="1"/>
  <c r="N1026" i="1"/>
  <c r="M1026" i="1"/>
  <c r="A1018" i="1"/>
  <c r="L1018" i="1"/>
  <c r="R1018" i="1"/>
  <c r="J1018" i="1"/>
  <c r="Q1018" i="1"/>
  <c r="P1018" i="1"/>
  <c r="O1018" i="1"/>
  <c r="N1018" i="1"/>
  <c r="M1018" i="1"/>
  <c r="K1018" i="1"/>
  <c r="A1010" i="1"/>
  <c r="R1010" i="1"/>
  <c r="J1010" i="1"/>
  <c r="Q1010" i="1"/>
  <c r="O1010" i="1"/>
  <c r="N1010" i="1"/>
  <c r="M1010" i="1"/>
  <c r="L1010" i="1"/>
  <c r="K1010" i="1"/>
  <c r="P1010" i="1"/>
  <c r="A1002" i="1"/>
  <c r="R1002" i="1"/>
  <c r="J1002" i="1"/>
  <c r="Q1002" i="1"/>
  <c r="M1002" i="1"/>
  <c r="L1002" i="1"/>
  <c r="K1002" i="1"/>
  <c r="P1002" i="1"/>
  <c r="O1002" i="1"/>
  <c r="N1002"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7" i="1"/>
  <c r="K317" i="1"/>
  <c r="R317" i="1"/>
  <c r="J317" i="1"/>
  <c r="Q317" i="1"/>
  <c r="P317" i="1"/>
  <c r="O317" i="1"/>
  <c r="N317" i="1"/>
  <c r="M317" i="1"/>
  <c r="L317"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5" i="1"/>
  <c r="R325" i="1"/>
  <c r="J325" i="1"/>
  <c r="Q325" i="1"/>
  <c r="P325" i="1"/>
  <c r="O325" i="1"/>
  <c r="N325" i="1"/>
  <c r="M325" i="1"/>
  <c r="L325" i="1"/>
  <c r="N241" i="1"/>
  <c r="M241" i="1"/>
  <c r="L241" i="1"/>
  <c r="K241" i="1"/>
  <c r="R241" i="1"/>
  <c r="J241" i="1"/>
  <c r="Q241" i="1"/>
  <c r="P241" i="1"/>
  <c r="O241" i="1"/>
  <c r="O248" i="1"/>
  <c r="N248" i="1"/>
  <c r="M248" i="1"/>
  <c r="L248" i="1"/>
  <c r="K248" i="1"/>
  <c r="R248" i="1"/>
  <c r="J248" i="1"/>
  <c r="Q248" i="1"/>
  <c r="P248" i="1"/>
  <c r="M67" i="1"/>
  <c r="K67" i="1"/>
  <c r="J67" i="1"/>
  <c r="R67" i="1"/>
  <c r="L67" i="1"/>
  <c r="Q67" i="1"/>
  <c r="P67" i="1"/>
  <c r="O67" i="1"/>
  <c r="N67" i="1"/>
  <c r="J153" i="1"/>
  <c r="Q153" i="1"/>
  <c r="P153" i="1"/>
  <c r="O153" i="1"/>
  <c r="N153" i="1"/>
  <c r="L153" i="1"/>
  <c r="R153" i="1"/>
  <c r="K153" i="1"/>
  <c r="A593" i="1"/>
  <c r="P593" i="1"/>
  <c r="L593" i="1"/>
  <c r="O593" i="1"/>
  <c r="N593" i="1"/>
  <c r="M593" i="1"/>
  <c r="K593" i="1"/>
  <c r="J593" i="1"/>
  <c r="R593" i="1"/>
  <c r="Q593"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5" i="1"/>
  <c r="R1265" i="1"/>
  <c r="J1265" i="1"/>
  <c r="P1265" i="1"/>
  <c r="N1265" i="1"/>
  <c r="M1265" i="1"/>
  <c r="Q1265" i="1"/>
  <c r="O1265" i="1"/>
  <c r="L1265" i="1"/>
  <c r="A653" i="1"/>
  <c r="L653" i="1"/>
  <c r="P653" i="1"/>
  <c r="R653" i="1"/>
  <c r="Q653" i="1"/>
  <c r="O653" i="1"/>
  <c r="N653" i="1"/>
  <c r="M653" i="1"/>
  <c r="K653" i="1"/>
  <c r="J653" i="1"/>
  <c r="L645" i="1"/>
  <c r="P645" i="1"/>
  <c r="Q645" i="1"/>
  <c r="O645" i="1"/>
  <c r="N645" i="1"/>
  <c r="M645" i="1"/>
  <c r="K645" i="1"/>
  <c r="J645" i="1"/>
  <c r="R645" i="1"/>
  <c r="L637" i="1"/>
  <c r="P637" i="1"/>
  <c r="N637" i="1"/>
  <c r="M637" i="1"/>
  <c r="K637" i="1"/>
  <c r="J637" i="1"/>
  <c r="R637" i="1"/>
  <c r="Q637" i="1"/>
  <c r="O637" i="1"/>
  <c r="L629" i="1"/>
  <c r="P629" i="1"/>
  <c r="K629" i="1"/>
  <c r="J629" i="1"/>
  <c r="R629" i="1"/>
  <c r="Q629" i="1"/>
  <c r="O629" i="1"/>
  <c r="N629" i="1"/>
  <c r="M629" i="1"/>
  <c r="L621" i="1"/>
  <c r="P621" i="1"/>
  <c r="R621" i="1"/>
  <c r="Q621" i="1"/>
  <c r="O621" i="1"/>
  <c r="N621" i="1"/>
  <c r="M621" i="1"/>
  <c r="K621" i="1"/>
  <c r="J621" i="1"/>
  <c r="B613" i="1"/>
  <c r="L613" i="1"/>
  <c r="P613" i="1"/>
  <c r="Q613" i="1"/>
  <c r="O613" i="1"/>
  <c r="N613" i="1"/>
  <c r="M613" i="1"/>
  <c r="K613" i="1"/>
  <c r="J613" i="1"/>
  <c r="R613" i="1"/>
  <c r="L605" i="1"/>
  <c r="P605" i="1"/>
  <c r="N605" i="1"/>
  <c r="M605" i="1"/>
  <c r="K605" i="1"/>
  <c r="J605" i="1"/>
  <c r="R605" i="1"/>
  <c r="Q605" i="1"/>
  <c r="O605" i="1"/>
  <c r="M250" i="1"/>
  <c r="L250" i="1"/>
  <c r="K250" i="1"/>
  <c r="R250" i="1"/>
  <c r="J250" i="1"/>
  <c r="Q250" i="1"/>
  <c r="P250" i="1"/>
  <c r="O250" i="1"/>
  <c r="N250" i="1"/>
  <c r="P1354" i="1"/>
  <c r="O1354" i="1"/>
  <c r="M1354" i="1"/>
  <c r="L1354" i="1"/>
  <c r="K1354" i="1"/>
  <c r="R1354" i="1"/>
  <c r="J1354" i="1"/>
  <c r="Q1354" i="1"/>
  <c r="N1354" i="1"/>
  <c r="P1362" i="1"/>
  <c r="O1362" i="1"/>
  <c r="M1362" i="1"/>
  <c r="L1362" i="1"/>
  <c r="K1362" i="1"/>
  <c r="R1362" i="1"/>
  <c r="J1362" i="1"/>
  <c r="Q1362" i="1"/>
  <c r="N1362" i="1"/>
  <c r="N440" i="1"/>
  <c r="M440" i="1"/>
  <c r="L440" i="1"/>
  <c r="K440" i="1"/>
  <c r="R440" i="1"/>
  <c r="J440" i="1"/>
  <c r="P440" i="1"/>
  <c r="O440" i="1"/>
  <c r="Q440" i="1"/>
  <c r="Q271" i="1"/>
  <c r="P271" i="1"/>
  <c r="O271" i="1"/>
  <c r="N271" i="1"/>
  <c r="M271" i="1"/>
  <c r="L271" i="1"/>
  <c r="K271" i="1"/>
  <c r="J271" i="1"/>
  <c r="R271" i="1"/>
  <c r="Q279" i="1"/>
  <c r="P279" i="1"/>
  <c r="O279" i="1"/>
  <c r="N279" i="1"/>
  <c r="M279" i="1"/>
  <c r="L279" i="1"/>
  <c r="K279" i="1"/>
  <c r="J279" i="1"/>
  <c r="R279"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1" i="1"/>
  <c r="P351" i="1"/>
  <c r="O351" i="1"/>
  <c r="N351" i="1"/>
  <c r="M351" i="1"/>
  <c r="L351" i="1"/>
  <c r="K351" i="1"/>
  <c r="R351" i="1"/>
  <c r="J351" i="1"/>
  <c r="Q343" i="1"/>
  <c r="P343" i="1"/>
  <c r="O343" i="1"/>
  <c r="N343" i="1"/>
  <c r="M343" i="1"/>
  <c r="L343" i="1"/>
  <c r="K343" i="1"/>
  <c r="J343" i="1"/>
  <c r="R343" i="1"/>
  <c r="Q550" i="1"/>
  <c r="P550" i="1"/>
  <c r="O550" i="1"/>
  <c r="N550" i="1"/>
  <c r="M550" i="1"/>
  <c r="L550" i="1"/>
  <c r="K550" i="1"/>
  <c r="R550" i="1"/>
  <c r="J550" i="1"/>
  <c r="A542" i="1"/>
  <c r="Q542" i="1"/>
  <c r="P542" i="1"/>
  <c r="O542" i="1"/>
  <c r="N542" i="1"/>
  <c r="M542" i="1"/>
  <c r="L542" i="1"/>
  <c r="K542" i="1"/>
  <c r="R542" i="1"/>
  <c r="J542" i="1"/>
  <c r="O584" i="1"/>
  <c r="N584" i="1"/>
  <c r="M584" i="1"/>
  <c r="L584" i="1"/>
  <c r="K584" i="1"/>
  <c r="R584" i="1"/>
  <c r="J584" i="1"/>
  <c r="Q584" i="1"/>
  <c r="P584" i="1"/>
  <c r="O576" i="1"/>
  <c r="N576" i="1"/>
  <c r="M576" i="1"/>
  <c r="L576" i="1"/>
  <c r="K576" i="1"/>
  <c r="R576" i="1"/>
  <c r="J576" i="1"/>
  <c r="Q576" i="1"/>
  <c r="P576" i="1"/>
  <c r="O568" i="1"/>
  <c r="N568" i="1"/>
  <c r="M568" i="1"/>
  <c r="L568" i="1"/>
  <c r="K568" i="1"/>
  <c r="R568" i="1"/>
  <c r="J568" i="1"/>
  <c r="Q568" i="1"/>
  <c r="P568" i="1"/>
  <c r="B560" i="1"/>
  <c r="O560" i="1"/>
  <c r="N560" i="1"/>
  <c r="M560" i="1"/>
  <c r="L560" i="1"/>
  <c r="K560" i="1"/>
  <c r="R560" i="1"/>
  <c r="J560" i="1"/>
  <c r="Q560" i="1"/>
  <c r="P560" i="1"/>
  <c r="Q1246" i="1"/>
  <c r="P1246" i="1"/>
  <c r="N1246" i="1"/>
  <c r="J1246" i="1"/>
  <c r="R1246" i="1"/>
  <c r="O1246" i="1"/>
  <c r="M1246" i="1"/>
  <c r="L1246" i="1"/>
  <c r="K1246" i="1"/>
  <c r="Q1238" i="1"/>
  <c r="P1238" i="1"/>
  <c r="L1238" i="1"/>
  <c r="R1238" i="1"/>
  <c r="O1238" i="1"/>
  <c r="N1238" i="1"/>
  <c r="M1238" i="1"/>
  <c r="K1238" i="1"/>
  <c r="J1238" i="1"/>
  <c r="A1230" i="1"/>
  <c r="Q1230" i="1"/>
  <c r="P1230" i="1"/>
  <c r="J1230" i="1"/>
  <c r="N1230" i="1"/>
  <c r="M1230" i="1"/>
  <c r="R1230" i="1"/>
  <c r="O1230" i="1"/>
  <c r="K1230" i="1"/>
  <c r="L1230" i="1"/>
  <c r="P1222" i="1"/>
  <c r="R1222" i="1"/>
  <c r="M1222" i="1"/>
  <c r="L1222" i="1"/>
  <c r="N1222" i="1"/>
  <c r="K1222" i="1"/>
  <c r="J1222" i="1"/>
  <c r="O1222" i="1"/>
  <c r="Q1222" i="1"/>
  <c r="Q1214" i="1"/>
  <c r="M1214" i="1"/>
  <c r="L1214" i="1"/>
  <c r="R1214" i="1"/>
  <c r="P1214" i="1"/>
  <c r="O1214" i="1"/>
  <c r="N1214" i="1"/>
  <c r="K1214" i="1"/>
  <c r="J1214" i="1"/>
  <c r="A1206" i="1"/>
  <c r="M1206" i="1"/>
  <c r="L1206" i="1"/>
  <c r="Q1206" i="1"/>
  <c r="P1206" i="1"/>
  <c r="O1206" i="1"/>
  <c r="N1206" i="1"/>
  <c r="K1206" i="1"/>
  <c r="J1206" i="1"/>
  <c r="R1206" i="1"/>
  <c r="M1198" i="1"/>
  <c r="L1198" i="1"/>
  <c r="O1198" i="1"/>
  <c r="N1198" i="1"/>
  <c r="K1198" i="1"/>
  <c r="J1198" i="1"/>
  <c r="R1198" i="1"/>
  <c r="Q1198" i="1"/>
  <c r="P1198" i="1"/>
  <c r="M1190" i="1"/>
  <c r="L1190" i="1"/>
  <c r="J1190" i="1"/>
  <c r="R1190" i="1"/>
  <c r="Q1190" i="1"/>
  <c r="P1190" i="1"/>
  <c r="O1190" i="1"/>
  <c r="N1190" i="1"/>
  <c r="K1190" i="1"/>
  <c r="B1182" i="1"/>
  <c r="M1182" i="1"/>
  <c r="L1182" i="1"/>
  <c r="R1182" i="1"/>
  <c r="Q1182" i="1"/>
  <c r="P1182" i="1"/>
  <c r="O1182" i="1"/>
  <c r="N1182" i="1"/>
  <c r="K1182" i="1"/>
  <c r="J1182" i="1"/>
  <c r="M1174" i="1"/>
  <c r="L1174" i="1"/>
  <c r="O1174" i="1"/>
  <c r="N1174" i="1"/>
  <c r="K1174" i="1"/>
  <c r="J1174" i="1"/>
  <c r="R1174" i="1"/>
  <c r="Q1174" i="1"/>
  <c r="P1174" i="1"/>
  <c r="M1166" i="1"/>
  <c r="L1166" i="1"/>
  <c r="K1166" i="1"/>
  <c r="J1166" i="1"/>
  <c r="R1166" i="1"/>
  <c r="O1166" i="1"/>
  <c r="N1166" i="1"/>
  <c r="Q1166" i="1"/>
  <c r="P1166" i="1"/>
  <c r="M1158" i="1"/>
  <c r="L1158" i="1"/>
  <c r="R1158" i="1"/>
  <c r="Q1158" i="1"/>
  <c r="P1158" i="1"/>
  <c r="O1158" i="1"/>
  <c r="N1158" i="1"/>
  <c r="K1158" i="1"/>
  <c r="J1158" i="1"/>
  <c r="M1150" i="1"/>
  <c r="L1150" i="1"/>
  <c r="Q1150" i="1"/>
  <c r="P1150" i="1"/>
  <c r="O1150" i="1"/>
  <c r="N1150" i="1"/>
  <c r="R1150" i="1"/>
  <c r="K1150" i="1"/>
  <c r="J1150" i="1"/>
  <c r="M1142" i="1"/>
  <c r="L1142" i="1"/>
  <c r="O1142" i="1"/>
  <c r="N1142" i="1"/>
  <c r="K1142" i="1"/>
  <c r="J1142" i="1"/>
  <c r="Q1142" i="1"/>
  <c r="P1142" i="1"/>
  <c r="R1142" i="1"/>
  <c r="M1134" i="1"/>
  <c r="L1134" i="1"/>
  <c r="K1134" i="1"/>
  <c r="J1134" i="1"/>
  <c r="R1134" i="1"/>
  <c r="Q1134" i="1"/>
  <c r="P1134" i="1"/>
  <c r="O1134" i="1"/>
  <c r="N1134" i="1"/>
  <c r="A1126" i="1"/>
  <c r="M1126" i="1"/>
  <c r="L1126" i="1"/>
  <c r="R1126" i="1"/>
  <c r="Q1126" i="1"/>
  <c r="P1126" i="1"/>
  <c r="K1126" i="1"/>
  <c r="J1126" i="1"/>
  <c r="O1126" i="1"/>
  <c r="N1126" i="1"/>
  <c r="M1118" i="1"/>
  <c r="L1118" i="1"/>
  <c r="Q1118" i="1"/>
  <c r="P1118" i="1"/>
  <c r="O1118" i="1"/>
  <c r="N1118" i="1"/>
  <c r="R1118" i="1"/>
  <c r="K1118" i="1"/>
  <c r="J1118" i="1"/>
  <c r="Q784" i="1"/>
  <c r="P784" i="1"/>
  <c r="M784" i="1"/>
  <c r="L784" i="1"/>
  <c r="K784" i="1"/>
  <c r="J784" i="1"/>
  <c r="O784" i="1"/>
  <c r="R784" i="1"/>
  <c r="N784" i="1"/>
  <c r="B776" i="1"/>
  <c r="Q776" i="1"/>
  <c r="M776" i="1"/>
  <c r="O776" i="1"/>
  <c r="N776" i="1"/>
  <c r="L776" i="1"/>
  <c r="K776" i="1"/>
  <c r="J776" i="1"/>
  <c r="R776" i="1"/>
  <c r="P776" i="1"/>
  <c r="Q768" i="1"/>
  <c r="M768" i="1"/>
  <c r="L768" i="1"/>
  <c r="K768" i="1"/>
  <c r="J768" i="1"/>
  <c r="R768" i="1"/>
  <c r="O768" i="1"/>
  <c r="N768" i="1"/>
  <c r="P768" i="1"/>
  <c r="K760" i="1"/>
  <c r="R760" i="1"/>
  <c r="J760" i="1"/>
  <c r="Q760" i="1"/>
  <c r="P760" i="1"/>
  <c r="O760" i="1"/>
  <c r="M760" i="1"/>
  <c r="N760" i="1"/>
  <c r="L760" i="1"/>
  <c r="K752" i="1"/>
  <c r="R752" i="1"/>
  <c r="J752" i="1"/>
  <c r="Q752" i="1"/>
  <c r="P752" i="1"/>
  <c r="O752" i="1"/>
  <c r="M752" i="1"/>
  <c r="N752" i="1"/>
  <c r="L752" i="1"/>
  <c r="K744" i="1"/>
  <c r="R744" i="1"/>
  <c r="J744" i="1"/>
  <c r="Q744" i="1"/>
  <c r="P744" i="1"/>
  <c r="O744" i="1"/>
  <c r="M744" i="1"/>
  <c r="N744" i="1"/>
  <c r="L744" i="1"/>
  <c r="K736" i="1"/>
  <c r="R736" i="1"/>
  <c r="J736" i="1"/>
  <c r="Q736" i="1"/>
  <c r="P736" i="1"/>
  <c r="O736" i="1"/>
  <c r="M736" i="1"/>
  <c r="L736" i="1"/>
  <c r="N736" i="1"/>
  <c r="B728" i="1"/>
  <c r="K728" i="1"/>
  <c r="R728" i="1"/>
  <c r="J728" i="1"/>
  <c r="Q728" i="1"/>
  <c r="P728" i="1"/>
  <c r="O728" i="1"/>
  <c r="M728" i="1"/>
  <c r="N728" i="1"/>
  <c r="L728" i="1"/>
  <c r="K720" i="1"/>
  <c r="R720" i="1"/>
  <c r="J720" i="1"/>
  <c r="Q720" i="1"/>
  <c r="P720" i="1"/>
  <c r="O720" i="1"/>
  <c r="M720" i="1"/>
  <c r="N720" i="1"/>
  <c r="L720" i="1"/>
  <c r="K712" i="1"/>
  <c r="R712" i="1"/>
  <c r="J712" i="1"/>
  <c r="Q712" i="1"/>
  <c r="P712" i="1"/>
  <c r="O712" i="1"/>
  <c r="M712" i="1"/>
  <c r="N712" i="1"/>
  <c r="L712" i="1"/>
  <c r="K704" i="1"/>
  <c r="R704" i="1"/>
  <c r="J704" i="1"/>
  <c r="Q704" i="1"/>
  <c r="P704" i="1"/>
  <c r="O704" i="1"/>
  <c r="M704" i="1"/>
  <c r="L704" i="1"/>
  <c r="N704" i="1"/>
  <c r="A696" i="1"/>
  <c r="R696" i="1"/>
  <c r="J696" i="1"/>
  <c r="Q696" i="1"/>
  <c r="P696" i="1"/>
  <c r="O696" i="1"/>
  <c r="M696" i="1"/>
  <c r="N696" i="1"/>
  <c r="L696" i="1"/>
  <c r="K696" i="1"/>
  <c r="R688" i="1"/>
  <c r="J688" i="1"/>
  <c r="Q688" i="1"/>
  <c r="P688" i="1"/>
  <c r="O688" i="1"/>
  <c r="M688" i="1"/>
  <c r="N688" i="1"/>
  <c r="L688" i="1"/>
  <c r="K688" i="1"/>
  <c r="R680" i="1"/>
  <c r="J680" i="1"/>
  <c r="Q680" i="1"/>
  <c r="P680" i="1"/>
  <c r="O680" i="1"/>
  <c r="M680" i="1"/>
  <c r="K680" i="1"/>
  <c r="N680" i="1"/>
  <c r="L680" i="1"/>
  <c r="R672" i="1"/>
  <c r="J672" i="1"/>
  <c r="Q672" i="1"/>
  <c r="P672" i="1"/>
  <c r="O672" i="1"/>
  <c r="M672" i="1"/>
  <c r="N672" i="1"/>
  <c r="L672" i="1"/>
  <c r="K672" i="1"/>
  <c r="R664" i="1"/>
  <c r="J664" i="1"/>
  <c r="Q664" i="1"/>
  <c r="P664" i="1"/>
  <c r="O664" i="1"/>
  <c r="M664" i="1"/>
  <c r="N664" i="1"/>
  <c r="L664" i="1"/>
  <c r="K664" i="1"/>
  <c r="R656" i="1"/>
  <c r="Q656" i="1"/>
  <c r="O656" i="1"/>
  <c r="M656" i="1"/>
  <c r="N656" i="1"/>
  <c r="L656" i="1"/>
  <c r="K656" i="1"/>
  <c r="J656" i="1"/>
  <c r="P656" i="1"/>
  <c r="R533" i="1"/>
  <c r="J533" i="1"/>
  <c r="Q533" i="1"/>
  <c r="P533" i="1"/>
  <c r="O533" i="1"/>
  <c r="N533" i="1"/>
  <c r="M533" i="1"/>
  <c r="L533" i="1"/>
  <c r="K533" i="1"/>
  <c r="R525" i="1"/>
  <c r="J525" i="1"/>
  <c r="Q525" i="1"/>
  <c r="P525" i="1"/>
  <c r="O525" i="1"/>
  <c r="N525" i="1"/>
  <c r="M525" i="1"/>
  <c r="L525" i="1"/>
  <c r="K525" i="1"/>
  <c r="R517" i="1"/>
  <c r="J517" i="1"/>
  <c r="Q517" i="1"/>
  <c r="P517" i="1"/>
  <c r="O517" i="1"/>
  <c r="N517" i="1"/>
  <c r="M517" i="1"/>
  <c r="L517" i="1"/>
  <c r="K517" i="1"/>
  <c r="A1105" i="1"/>
  <c r="R1105" i="1"/>
  <c r="J1105" i="1"/>
  <c r="Q1105" i="1"/>
  <c r="P1105" i="1"/>
  <c r="N1105" i="1"/>
  <c r="M1105" i="1"/>
  <c r="O1105" i="1"/>
  <c r="L1105" i="1"/>
  <c r="K1105" i="1"/>
  <c r="A1097" i="1"/>
  <c r="O1097" i="1"/>
  <c r="M1097" i="1"/>
  <c r="L1097" i="1"/>
  <c r="J1097" i="1"/>
  <c r="R1097" i="1"/>
  <c r="Q1097" i="1"/>
  <c r="P1097" i="1"/>
  <c r="N1097" i="1"/>
  <c r="K1097" i="1"/>
  <c r="A1089" i="1"/>
  <c r="O1089" i="1"/>
  <c r="M1089" i="1"/>
  <c r="L1089" i="1"/>
  <c r="R1089" i="1"/>
  <c r="Q1089" i="1"/>
  <c r="P1089" i="1"/>
  <c r="N1089" i="1"/>
  <c r="K1089" i="1"/>
  <c r="J1089" i="1"/>
  <c r="A1081" i="1"/>
  <c r="O1081" i="1"/>
  <c r="M1081" i="1"/>
  <c r="L1081" i="1"/>
  <c r="N1081" i="1"/>
  <c r="K1081" i="1"/>
  <c r="J1081" i="1"/>
  <c r="R1081" i="1"/>
  <c r="Q1081" i="1"/>
  <c r="P1081" i="1"/>
  <c r="A1073" i="1"/>
  <c r="O1073" i="1"/>
  <c r="M1073" i="1"/>
  <c r="L1073" i="1"/>
  <c r="R1073" i="1"/>
  <c r="Q1073" i="1"/>
  <c r="P1073" i="1"/>
  <c r="N1073" i="1"/>
  <c r="K1073" i="1"/>
  <c r="J1073" i="1"/>
  <c r="A1065" i="1"/>
  <c r="O1065" i="1"/>
  <c r="M1065" i="1"/>
  <c r="L1065" i="1"/>
  <c r="Q1065" i="1"/>
  <c r="P1065" i="1"/>
  <c r="N1065" i="1"/>
  <c r="K1065" i="1"/>
  <c r="J1065" i="1"/>
  <c r="R1065" i="1"/>
  <c r="A1057" i="1"/>
  <c r="O1057" i="1"/>
  <c r="M1057" i="1"/>
  <c r="L1057" i="1"/>
  <c r="K1057" i="1"/>
  <c r="J1057" i="1"/>
  <c r="R1057" i="1"/>
  <c r="Q1057" i="1"/>
  <c r="P1057" i="1"/>
  <c r="N1057" i="1"/>
  <c r="A1049" i="1"/>
  <c r="M1049" i="1"/>
  <c r="L1049" i="1"/>
  <c r="K1049" i="1"/>
  <c r="R1049" i="1"/>
  <c r="J1049" i="1"/>
  <c r="Q1049" i="1"/>
  <c r="P1049" i="1"/>
  <c r="O1049" i="1"/>
  <c r="N1049" i="1"/>
  <c r="A1041" i="1"/>
  <c r="M1041" i="1"/>
  <c r="K1041" i="1"/>
  <c r="R1041" i="1"/>
  <c r="J1041" i="1"/>
  <c r="P1041" i="1"/>
  <c r="O1041" i="1"/>
  <c r="N1041" i="1"/>
  <c r="L1041" i="1"/>
  <c r="Q1041" i="1"/>
  <c r="A1033" i="1"/>
  <c r="M1033" i="1"/>
  <c r="K1033" i="1"/>
  <c r="R1033" i="1"/>
  <c r="J1033" i="1"/>
  <c r="L1033" i="1"/>
  <c r="Q1033" i="1"/>
  <c r="P1033" i="1"/>
  <c r="O1033" i="1"/>
  <c r="N1033" i="1"/>
  <c r="A1025" i="1"/>
  <c r="M1025" i="1"/>
  <c r="K1025" i="1"/>
  <c r="R1025" i="1"/>
  <c r="J1025" i="1"/>
  <c r="Q1025" i="1"/>
  <c r="P1025" i="1"/>
  <c r="O1025" i="1"/>
  <c r="N1025" i="1"/>
  <c r="L1025" i="1"/>
  <c r="A1017" i="1"/>
  <c r="M1017" i="1"/>
  <c r="K1017" i="1"/>
  <c r="R1017" i="1"/>
  <c r="J1017" i="1"/>
  <c r="O1017" i="1"/>
  <c r="N1017" i="1"/>
  <c r="L1017" i="1"/>
  <c r="Q1017" i="1"/>
  <c r="P1017" i="1"/>
  <c r="A1009" i="1"/>
  <c r="K1009" i="1"/>
  <c r="R1009" i="1"/>
  <c r="J1009" i="1"/>
  <c r="N1009" i="1"/>
  <c r="M1009" i="1"/>
  <c r="L1009" i="1"/>
  <c r="Q1009" i="1"/>
  <c r="P1009" i="1"/>
  <c r="O1009" i="1"/>
  <c r="A1001" i="1"/>
  <c r="K1001" i="1"/>
  <c r="R1001" i="1"/>
  <c r="J1001" i="1"/>
  <c r="L1001" i="1"/>
  <c r="Q1001" i="1"/>
  <c r="P1001" i="1"/>
  <c r="O1001" i="1"/>
  <c r="N1001" i="1"/>
  <c r="M1001" i="1"/>
  <c r="N11" i="1"/>
  <c r="M11" i="1"/>
  <c r="L11" i="1"/>
  <c r="K11" i="1"/>
  <c r="R11" i="1"/>
  <c r="J11" i="1"/>
  <c r="Q11" i="1"/>
  <c r="P11" i="1"/>
  <c r="O11" i="1"/>
  <c r="L202" i="1"/>
  <c r="K202" i="1"/>
  <c r="R202" i="1"/>
  <c r="J202" i="1"/>
  <c r="Q202" i="1"/>
  <c r="P202" i="1"/>
  <c r="O202" i="1"/>
  <c r="N202" i="1"/>
  <c r="M202" i="1"/>
  <c r="B622" i="1"/>
  <c r="K622" i="1"/>
  <c r="O622" i="1"/>
  <c r="J622" i="1"/>
  <c r="R622" i="1"/>
  <c r="Q622" i="1"/>
  <c r="P622" i="1"/>
  <c r="N622" i="1"/>
  <c r="M622" i="1"/>
  <c r="L622" i="1"/>
  <c r="R270" i="1"/>
  <c r="J270" i="1"/>
  <c r="Q270" i="1"/>
  <c r="P270" i="1"/>
  <c r="O270" i="1"/>
  <c r="N270" i="1"/>
  <c r="M270" i="1"/>
  <c r="L270" i="1"/>
  <c r="K270" i="1"/>
  <c r="P543" i="1"/>
  <c r="O543" i="1"/>
  <c r="N543" i="1"/>
  <c r="M543" i="1"/>
  <c r="L543" i="1"/>
  <c r="K543" i="1"/>
  <c r="R543" i="1"/>
  <c r="J543" i="1"/>
  <c r="Q543"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4" i="1"/>
  <c r="K324" i="1"/>
  <c r="R324" i="1"/>
  <c r="J324" i="1"/>
  <c r="Q324" i="1"/>
  <c r="P324" i="1"/>
  <c r="O324" i="1"/>
  <c r="N324" i="1"/>
  <c r="M324" i="1"/>
  <c r="O240" i="1"/>
  <c r="N240" i="1"/>
  <c r="M240" i="1"/>
  <c r="L240" i="1"/>
  <c r="K240" i="1"/>
  <c r="R240" i="1"/>
  <c r="J240" i="1"/>
  <c r="Q240" i="1"/>
  <c r="P240" i="1"/>
  <c r="L68" i="1"/>
  <c r="K68" i="1"/>
  <c r="J68" i="1"/>
  <c r="M68" i="1"/>
  <c r="R68" i="1"/>
  <c r="Q68" i="1"/>
  <c r="P68" i="1"/>
  <c r="N68" i="1"/>
  <c r="O68" i="1"/>
  <c r="J149" i="1"/>
  <c r="Q149" i="1"/>
  <c r="P149" i="1"/>
  <c r="O149" i="1"/>
  <c r="N149" i="1"/>
  <c r="L149" i="1"/>
  <c r="R149" i="1"/>
  <c r="K149" i="1"/>
  <c r="J152" i="1"/>
  <c r="Q152" i="1"/>
  <c r="P152" i="1"/>
  <c r="O152" i="1"/>
  <c r="N152" i="1"/>
  <c r="L152" i="1"/>
  <c r="R152" i="1"/>
  <c r="K152" i="1"/>
  <c r="O594" i="1"/>
  <c r="K594" i="1"/>
  <c r="Q594" i="1"/>
  <c r="P594" i="1"/>
  <c r="N594" i="1"/>
  <c r="M594" i="1"/>
  <c r="L594" i="1"/>
  <c r="J594" i="1"/>
  <c r="R594"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6" i="1"/>
  <c r="J1266" i="1"/>
  <c r="Q1266" i="1"/>
  <c r="O1266" i="1"/>
  <c r="M1266" i="1"/>
  <c r="L1266" i="1"/>
  <c r="P1266" i="1"/>
  <c r="N1266" i="1"/>
  <c r="K1266" i="1"/>
  <c r="A652" i="1"/>
  <c r="M652" i="1"/>
  <c r="Q652" i="1"/>
  <c r="R652" i="1"/>
  <c r="P652" i="1"/>
  <c r="O652" i="1"/>
  <c r="N652" i="1"/>
  <c r="L652" i="1"/>
  <c r="K652" i="1"/>
  <c r="J652" i="1"/>
  <c r="M644" i="1"/>
  <c r="Q644" i="1"/>
  <c r="O644" i="1"/>
  <c r="N644" i="1"/>
  <c r="L644" i="1"/>
  <c r="K644" i="1"/>
  <c r="J644" i="1"/>
  <c r="R644" i="1"/>
  <c r="P644" i="1"/>
  <c r="M636" i="1"/>
  <c r="Q636" i="1"/>
  <c r="L636" i="1"/>
  <c r="K636" i="1"/>
  <c r="J636" i="1"/>
  <c r="R636" i="1"/>
  <c r="P636" i="1"/>
  <c r="O636" i="1"/>
  <c r="N636" i="1"/>
  <c r="M628" i="1"/>
  <c r="Q628" i="1"/>
  <c r="J628" i="1"/>
  <c r="R628" i="1"/>
  <c r="P628" i="1"/>
  <c r="O628" i="1"/>
  <c r="N628" i="1"/>
  <c r="L628" i="1"/>
  <c r="K628" i="1"/>
  <c r="B620" i="1"/>
  <c r="M620" i="1"/>
  <c r="Q620" i="1"/>
  <c r="R620" i="1"/>
  <c r="P620" i="1"/>
  <c r="O620" i="1"/>
  <c r="N620" i="1"/>
  <c r="L620" i="1"/>
  <c r="K620" i="1"/>
  <c r="J620" i="1"/>
  <c r="M612" i="1"/>
  <c r="Q612" i="1"/>
  <c r="O612" i="1"/>
  <c r="N612" i="1"/>
  <c r="L612" i="1"/>
  <c r="K612" i="1"/>
  <c r="J612" i="1"/>
  <c r="R612" i="1"/>
  <c r="P612" i="1"/>
  <c r="M604" i="1"/>
  <c r="Q604" i="1"/>
  <c r="L604" i="1"/>
  <c r="K604" i="1"/>
  <c r="J604" i="1"/>
  <c r="R604" i="1"/>
  <c r="P604" i="1"/>
  <c r="O604" i="1"/>
  <c r="N604" i="1"/>
  <c r="L251" i="1"/>
  <c r="K251" i="1"/>
  <c r="R251" i="1"/>
  <c r="J251" i="1"/>
  <c r="Q251" i="1"/>
  <c r="P251" i="1"/>
  <c r="O251" i="1"/>
  <c r="N251" i="1"/>
  <c r="M251" i="1"/>
  <c r="O1355" i="1"/>
  <c r="N1355" i="1"/>
  <c r="L1355" i="1"/>
  <c r="K1355" i="1"/>
  <c r="R1355" i="1"/>
  <c r="J1355" i="1"/>
  <c r="Q1355" i="1"/>
  <c r="P1355" i="1"/>
  <c r="M1355" i="1"/>
  <c r="O1363" i="1"/>
  <c r="N1363" i="1"/>
  <c r="L1363" i="1"/>
  <c r="K1363" i="1"/>
  <c r="R1363" i="1"/>
  <c r="J1363" i="1"/>
  <c r="Q1363" i="1"/>
  <c r="P1363" i="1"/>
  <c r="M1363" i="1"/>
  <c r="B272" i="1"/>
  <c r="P272" i="1"/>
  <c r="O272" i="1"/>
  <c r="N272" i="1"/>
  <c r="M272" i="1"/>
  <c r="L272" i="1"/>
  <c r="K272" i="1"/>
  <c r="R272" i="1"/>
  <c r="J272" i="1"/>
  <c r="Q272" i="1"/>
  <c r="P280" i="1"/>
  <c r="O280" i="1"/>
  <c r="N280" i="1"/>
  <c r="M280" i="1"/>
  <c r="L280" i="1"/>
  <c r="K280" i="1"/>
  <c r="R280" i="1"/>
  <c r="J280" i="1"/>
  <c r="Q280"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0" i="1"/>
  <c r="J350" i="1"/>
  <c r="Q350" i="1"/>
  <c r="P350" i="1"/>
  <c r="O350" i="1"/>
  <c r="N350" i="1"/>
  <c r="M350" i="1"/>
  <c r="L350" i="1"/>
  <c r="K350" i="1"/>
  <c r="R342" i="1"/>
  <c r="J342" i="1"/>
  <c r="Q342" i="1"/>
  <c r="P342" i="1"/>
  <c r="O342" i="1"/>
  <c r="N342" i="1"/>
  <c r="M342" i="1"/>
  <c r="L342" i="1"/>
  <c r="K342" i="1"/>
  <c r="R549" i="1"/>
  <c r="J549" i="1"/>
  <c r="Q549" i="1"/>
  <c r="P549" i="1"/>
  <c r="O549" i="1"/>
  <c r="N549" i="1"/>
  <c r="M549" i="1"/>
  <c r="L549" i="1"/>
  <c r="K549" i="1"/>
  <c r="R541" i="1"/>
  <c r="J541" i="1"/>
  <c r="Q541" i="1"/>
  <c r="P541" i="1"/>
  <c r="O541" i="1"/>
  <c r="N541" i="1"/>
  <c r="M541" i="1"/>
  <c r="L541" i="1"/>
  <c r="K541" i="1"/>
  <c r="P583" i="1"/>
  <c r="O583" i="1"/>
  <c r="N583" i="1"/>
  <c r="M583" i="1"/>
  <c r="L583" i="1"/>
  <c r="K583" i="1"/>
  <c r="R583" i="1"/>
  <c r="J583" i="1"/>
  <c r="Q583" i="1"/>
  <c r="P575" i="1"/>
  <c r="O575" i="1"/>
  <c r="N575" i="1"/>
  <c r="M575" i="1"/>
  <c r="L575" i="1"/>
  <c r="K575" i="1"/>
  <c r="R575" i="1"/>
  <c r="J575" i="1"/>
  <c r="Q575" i="1"/>
  <c r="P567" i="1"/>
  <c r="O567" i="1"/>
  <c r="N567" i="1"/>
  <c r="M567" i="1"/>
  <c r="L567" i="1"/>
  <c r="K567" i="1"/>
  <c r="R567" i="1"/>
  <c r="J567" i="1"/>
  <c r="Q567" i="1"/>
  <c r="P559" i="1"/>
  <c r="O559" i="1"/>
  <c r="N559" i="1"/>
  <c r="M559" i="1"/>
  <c r="L559" i="1"/>
  <c r="K559" i="1"/>
  <c r="R559" i="1"/>
  <c r="J559" i="1"/>
  <c r="Q559" i="1"/>
  <c r="R1245" i="1"/>
  <c r="J1245" i="1"/>
  <c r="Q1245" i="1"/>
  <c r="M1245" i="1"/>
  <c r="P1245" i="1"/>
  <c r="K1245" i="1"/>
  <c r="O1245" i="1"/>
  <c r="L1245" i="1"/>
  <c r="N1245" i="1"/>
  <c r="R1237" i="1"/>
  <c r="J1237" i="1"/>
  <c r="Q1237" i="1"/>
  <c r="K1237" i="1"/>
  <c r="O1237" i="1"/>
  <c r="N1237" i="1"/>
  <c r="M1237" i="1"/>
  <c r="L1237" i="1"/>
  <c r="P1237" i="1"/>
  <c r="R1229" i="1"/>
  <c r="J1229" i="1"/>
  <c r="Q1229" i="1"/>
  <c r="M1229" i="1"/>
  <c r="L1229" i="1"/>
  <c r="P1229" i="1"/>
  <c r="O1229" i="1"/>
  <c r="N1229" i="1"/>
  <c r="K1229" i="1"/>
  <c r="R1221" i="1"/>
  <c r="J1221" i="1"/>
  <c r="N1221" i="1"/>
  <c r="M1221" i="1"/>
  <c r="Q1221" i="1"/>
  <c r="P1221" i="1"/>
  <c r="O1221" i="1"/>
  <c r="L1221" i="1"/>
  <c r="K1221" i="1"/>
  <c r="N1213" i="1"/>
  <c r="M1213" i="1"/>
  <c r="R1213" i="1"/>
  <c r="Q1213" i="1"/>
  <c r="P1213" i="1"/>
  <c r="O1213" i="1"/>
  <c r="L1213" i="1"/>
  <c r="K1213" i="1"/>
  <c r="J1213" i="1"/>
  <c r="N1205" i="1"/>
  <c r="M1205" i="1"/>
  <c r="P1205" i="1"/>
  <c r="O1205" i="1"/>
  <c r="L1205" i="1"/>
  <c r="K1205" i="1"/>
  <c r="J1205" i="1"/>
  <c r="R1205" i="1"/>
  <c r="Q1205" i="1"/>
  <c r="N1197" i="1"/>
  <c r="M1197" i="1"/>
  <c r="K1197" i="1"/>
  <c r="J1197" i="1"/>
  <c r="R1197" i="1"/>
  <c r="Q1197" i="1"/>
  <c r="O1197" i="1"/>
  <c r="L1197" i="1"/>
  <c r="P1197" i="1"/>
  <c r="N1189" i="1"/>
  <c r="M1189" i="1"/>
  <c r="R1189" i="1"/>
  <c r="Q1189" i="1"/>
  <c r="P1189" i="1"/>
  <c r="O1189" i="1"/>
  <c r="L1189" i="1"/>
  <c r="K1189" i="1"/>
  <c r="J1189" i="1"/>
  <c r="N1181" i="1"/>
  <c r="M1181" i="1"/>
  <c r="Q1181" i="1"/>
  <c r="P1181" i="1"/>
  <c r="O1181" i="1"/>
  <c r="L1181" i="1"/>
  <c r="K1181" i="1"/>
  <c r="R1181" i="1"/>
  <c r="J1181" i="1"/>
  <c r="N1173" i="1"/>
  <c r="M1173" i="1"/>
  <c r="L1173" i="1"/>
  <c r="K1173" i="1"/>
  <c r="J1173" i="1"/>
  <c r="P1173" i="1"/>
  <c r="O1173" i="1"/>
  <c r="R1173" i="1"/>
  <c r="Q1173" i="1"/>
  <c r="N1165" i="1"/>
  <c r="M1165" i="1"/>
  <c r="J1165" i="1"/>
  <c r="R1165" i="1"/>
  <c r="Q1165" i="1"/>
  <c r="P1165" i="1"/>
  <c r="O1165" i="1"/>
  <c r="L1165" i="1"/>
  <c r="K1165" i="1"/>
  <c r="N1157" i="1"/>
  <c r="M1157" i="1"/>
  <c r="R1157" i="1"/>
  <c r="Q1157" i="1"/>
  <c r="P1157" i="1"/>
  <c r="O1157" i="1"/>
  <c r="J1157" i="1"/>
  <c r="L1157" i="1"/>
  <c r="K1157" i="1"/>
  <c r="N1149" i="1"/>
  <c r="M1149" i="1"/>
  <c r="P1149" i="1"/>
  <c r="O1149" i="1"/>
  <c r="L1149" i="1"/>
  <c r="K1149" i="1"/>
  <c r="R1149" i="1"/>
  <c r="Q1149" i="1"/>
  <c r="J1149" i="1"/>
  <c r="N1141" i="1"/>
  <c r="M1141" i="1"/>
  <c r="L1141" i="1"/>
  <c r="K1141" i="1"/>
  <c r="J1141" i="1"/>
  <c r="R1141" i="1"/>
  <c r="Q1141" i="1"/>
  <c r="P1141" i="1"/>
  <c r="O1141" i="1"/>
  <c r="N1133" i="1"/>
  <c r="M1133" i="1"/>
  <c r="J1133" i="1"/>
  <c r="R1133" i="1"/>
  <c r="Q1133" i="1"/>
  <c r="L1133" i="1"/>
  <c r="K1133" i="1"/>
  <c r="P1133" i="1"/>
  <c r="O1133" i="1"/>
  <c r="N1125" i="1"/>
  <c r="M1125" i="1"/>
  <c r="R1125" i="1"/>
  <c r="Q1125" i="1"/>
  <c r="P1125" i="1"/>
  <c r="O1125" i="1"/>
  <c r="L1125" i="1"/>
  <c r="K1125" i="1"/>
  <c r="J1125" i="1"/>
  <c r="N1117" i="1"/>
  <c r="M1117" i="1"/>
  <c r="P1117" i="1"/>
  <c r="O1117" i="1"/>
  <c r="L1117" i="1"/>
  <c r="K1117" i="1"/>
  <c r="R1117" i="1"/>
  <c r="Q1117" i="1"/>
  <c r="J1117" i="1"/>
  <c r="R791" i="1"/>
  <c r="J791" i="1"/>
  <c r="Q791" i="1"/>
  <c r="N791" i="1"/>
  <c r="M791" i="1"/>
  <c r="L791" i="1"/>
  <c r="K791" i="1"/>
  <c r="P791" i="1"/>
  <c r="O791" i="1"/>
  <c r="R783" i="1"/>
  <c r="J783" i="1"/>
  <c r="Q783" i="1"/>
  <c r="N783" i="1"/>
  <c r="P783" i="1"/>
  <c r="O783" i="1"/>
  <c r="L783" i="1"/>
  <c r="K783" i="1"/>
  <c r="M783" i="1"/>
  <c r="R775" i="1"/>
  <c r="J775" i="1"/>
  <c r="N775" i="1"/>
  <c r="M775" i="1"/>
  <c r="L775" i="1"/>
  <c r="K775" i="1"/>
  <c r="P775" i="1"/>
  <c r="Q775" i="1"/>
  <c r="O775" i="1"/>
  <c r="N767" i="1"/>
  <c r="L767" i="1"/>
  <c r="K767" i="1"/>
  <c r="J767" i="1"/>
  <c r="R767" i="1"/>
  <c r="Q767" i="1"/>
  <c r="O767" i="1"/>
  <c r="P767" i="1"/>
  <c r="M767" i="1"/>
  <c r="L759" i="1"/>
  <c r="K759" i="1"/>
  <c r="R759" i="1"/>
  <c r="J759" i="1"/>
  <c r="Q759" i="1"/>
  <c r="P759" i="1"/>
  <c r="N759" i="1"/>
  <c r="O759" i="1"/>
  <c r="M759" i="1"/>
  <c r="L751" i="1"/>
  <c r="K751" i="1"/>
  <c r="R751" i="1"/>
  <c r="J751" i="1"/>
  <c r="Q751" i="1"/>
  <c r="P751" i="1"/>
  <c r="N751" i="1"/>
  <c r="O751" i="1"/>
  <c r="M751" i="1"/>
  <c r="L743" i="1"/>
  <c r="K743" i="1"/>
  <c r="R743" i="1"/>
  <c r="J743" i="1"/>
  <c r="Q743" i="1"/>
  <c r="P743" i="1"/>
  <c r="N743" i="1"/>
  <c r="M743" i="1"/>
  <c r="O743" i="1"/>
  <c r="L735" i="1"/>
  <c r="K735" i="1"/>
  <c r="R735" i="1"/>
  <c r="J735" i="1"/>
  <c r="Q735" i="1"/>
  <c r="P735" i="1"/>
  <c r="N735" i="1"/>
  <c r="O735" i="1"/>
  <c r="M735" i="1"/>
  <c r="A727" i="1"/>
  <c r="L727" i="1"/>
  <c r="K727" i="1"/>
  <c r="R727" i="1"/>
  <c r="J727" i="1"/>
  <c r="Q727" i="1"/>
  <c r="P727" i="1"/>
  <c r="N727" i="1"/>
  <c r="O727" i="1"/>
  <c r="M727" i="1"/>
  <c r="B719" i="1"/>
  <c r="L719" i="1"/>
  <c r="K719" i="1"/>
  <c r="R719" i="1"/>
  <c r="J719" i="1"/>
  <c r="Q719" i="1"/>
  <c r="P719" i="1"/>
  <c r="N719" i="1"/>
  <c r="O719" i="1"/>
  <c r="M719" i="1"/>
  <c r="L711" i="1"/>
  <c r="K711" i="1"/>
  <c r="R711" i="1"/>
  <c r="J711" i="1"/>
  <c r="Q711" i="1"/>
  <c r="P711" i="1"/>
  <c r="N711" i="1"/>
  <c r="M711" i="1"/>
  <c r="O711" i="1"/>
  <c r="L703" i="1"/>
  <c r="K703" i="1"/>
  <c r="R703" i="1"/>
  <c r="J703" i="1"/>
  <c r="Q703" i="1"/>
  <c r="P703" i="1"/>
  <c r="N703" i="1"/>
  <c r="O703" i="1"/>
  <c r="M703" i="1"/>
  <c r="K695" i="1"/>
  <c r="R695" i="1"/>
  <c r="J695" i="1"/>
  <c r="Q695" i="1"/>
  <c r="P695" i="1"/>
  <c r="N695" i="1"/>
  <c r="O695" i="1"/>
  <c r="M695" i="1"/>
  <c r="L695" i="1"/>
  <c r="K687" i="1"/>
  <c r="R687" i="1"/>
  <c r="J687" i="1"/>
  <c r="Q687" i="1"/>
  <c r="P687" i="1"/>
  <c r="N687" i="1"/>
  <c r="L687" i="1"/>
  <c r="O687" i="1"/>
  <c r="M687" i="1"/>
  <c r="K679" i="1"/>
  <c r="R679" i="1"/>
  <c r="J679" i="1"/>
  <c r="Q679" i="1"/>
  <c r="P679" i="1"/>
  <c r="N679" i="1"/>
  <c r="O679" i="1"/>
  <c r="M679" i="1"/>
  <c r="L679" i="1"/>
  <c r="K671" i="1"/>
  <c r="R671" i="1"/>
  <c r="J671" i="1"/>
  <c r="Q671" i="1"/>
  <c r="P671" i="1"/>
  <c r="N671" i="1"/>
  <c r="O671" i="1"/>
  <c r="M671" i="1"/>
  <c r="L671" i="1"/>
  <c r="K663" i="1"/>
  <c r="R663" i="1"/>
  <c r="J663" i="1"/>
  <c r="Q663" i="1"/>
  <c r="P663" i="1"/>
  <c r="N663" i="1"/>
  <c r="M663" i="1"/>
  <c r="L663" i="1"/>
  <c r="O663" i="1"/>
  <c r="K1252" i="1"/>
  <c r="R1252" i="1"/>
  <c r="J1252" i="1"/>
  <c r="Q1252" i="1"/>
  <c r="O1252" i="1"/>
  <c r="N1252" i="1"/>
  <c r="M1252" i="1"/>
  <c r="P1252" i="1"/>
  <c r="L1252" i="1"/>
  <c r="K532" i="1"/>
  <c r="R532" i="1"/>
  <c r="J532" i="1"/>
  <c r="Q532" i="1"/>
  <c r="P532" i="1"/>
  <c r="O532" i="1"/>
  <c r="N532" i="1"/>
  <c r="M532" i="1"/>
  <c r="L532" i="1"/>
  <c r="A524" i="1"/>
  <c r="K524" i="1"/>
  <c r="R524" i="1"/>
  <c r="J524" i="1"/>
  <c r="Q524" i="1"/>
  <c r="P524" i="1"/>
  <c r="O524" i="1"/>
  <c r="N524" i="1"/>
  <c r="M524" i="1"/>
  <c r="L524" i="1"/>
  <c r="B516" i="1"/>
  <c r="K516" i="1"/>
  <c r="R516" i="1"/>
  <c r="J516" i="1"/>
  <c r="Q516" i="1"/>
  <c r="P516" i="1"/>
  <c r="O516" i="1"/>
  <c r="N516" i="1"/>
  <c r="M516" i="1"/>
  <c r="L516" i="1"/>
  <c r="A1104" i="1"/>
  <c r="P1104" i="1"/>
  <c r="N1104" i="1"/>
  <c r="M1104" i="1"/>
  <c r="K1104" i="1"/>
  <c r="J1104" i="1"/>
  <c r="R1104" i="1"/>
  <c r="Q1104" i="1"/>
  <c r="O1104" i="1"/>
  <c r="L1104" i="1"/>
  <c r="A1096" i="1"/>
  <c r="P1096" i="1"/>
  <c r="N1096" i="1"/>
  <c r="M1096" i="1"/>
  <c r="R1096" i="1"/>
  <c r="Q1096" i="1"/>
  <c r="O1096" i="1"/>
  <c r="L1096" i="1"/>
  <c r="K1096" i="1"/>
  <c r="J1096" i="1"/>
  <c r="A1088" i="1"/>
  <c r="P1088" i="1"/>
  <c r="N1088" i="1"/>
  <c r="M1088" i="1"/>
  <c r="O1088" i="1"/>
  <c r="L1088" i="1"/>
  <c r="K1088" i="1"/>
  <c r="J1088" i="1"/>
  <c r="R1088" i="1"/>
  <c r="Q1088" i="1"/>
  <c r="A1080" i="1"/>
  <c r="P1080" i="1"/>
  <c r="N1080" i="1"/>
  <c r="M1080" i="1"/>
  <c r="J1080" i="1"/>
  <c r="R1080" i="1"/>
  <c r="Q1080" i="1"/>
  <c r="O1080" i="1"/>
  <c r="L1080" i="1"/>
  <c r="K1080" i="1"/>
  <c r="A1072" i="1"/>
  <c r="P1072" i="1"/>
  <c r="N1072" i="1"/>
  <c r="M1072" i="1"/>
  <c r="R1072" i="1"/>
  <c r="Q1072" i="1"/>
  <c r="O1072" i="1"/>
  <c r="L1072" i="1"/>
  <c r="K1072" i="1"/>
  <c r="J1072" i="1"/>
  <c r="A1064" i="1"/>
  <c r="P1064" i="1"/>
  <c r="N1064" i="1"/>
  <c r="M1064" i="1"/>
  <c r="L1064" i="1"/>
  <c r="K1064" i="1"/>
  <c r="J1064" i="1"/>
  <c r="R1064" i="1"/>
  <c r="Q1064" i="1"/>
  <c r="O1064" i="1"/>
  <c r="B1056" i="1"/>
  <c r="P1056" i="1"/>
  <c r="N1056" i="1"/>
  <c r="M1056" i="1"/>
  <c r="R1056" i="1"/>
  <c r="Q1056" i="1"/>
  <c r="O1056" i="1"/>
  <c r="L1056" i="1"/>
  <c r="K1056" i="1"/>
  <c r="J1056" i="1"/>
  <c r="B1048" i="1"/>
  <c r="N1048" i="1"/>
  <c r="L1048" i="1"/>
  <c r="K1048" i="1"/>
  <c r="Q1048" i="1"/>
  <c r="P1048" i="1"/>
  <c r="O1048" i="1"/>
  <c r="M1048" i="1"/>
  <c r="J1048" i="1"/>
  <c r="R1048" i="1"/>
  <c r="B1040" i="1"/>
  <c r="N1040" i="1"/>
  <c r="L1040" i="1"/>
  <c r="K1040" i="1"/>
  <c r="M1040" i="1"/>
  <c r="J1040" i="1"/>
  <c r="R1040" i="1"/>
  <c r="Q1040" i="1"/>
  <c r="P1040" i="1"/>
  <c r="O1040" i="1"/>
  <c r="B1032" i="1"/>
  <c r="N1032" i="1"/>
  <c r="L1032" i="1"/>
  <c r="K1032" i="1"/>
  <c r="R1032" i="1"/>
  <c r="Q1032" i="1"/>
  <c r="P1032" i="1"/>
  <c r="O1032" i="1"/>
  <c r="M1032" i="1"/>
  <c r="J1032" i="1"/>
  <c r="B1024" i="1"/>
  <c r="N1024" i="1"/>
  <c r="L1024" i="1"/>
  <c r="K1024" i="1"/>
  <c r="P1024" i="1"/>
  <c r="O1024" i="1"/>
  <c r="M1024" i="1"/>
  <c r="J1024" i="1"/>
  <c r="R1024" i="1"/>
  <c r="Q1024" i="1"/>
  <c r="B1016" i="1"/>
  <c r="N1016" i="1"/>
  <c r="L1016" i="1"/>
  <c r="K1016" i="1"/>
  <c r="J1016" i="1"/>
  <c r="R1016" i="1"/>
  <c r="Q1016" i="1"/>
  <c r="P1016" i="1"/>
  <c r="O1016" i="1"/>
  <c r="M1016" i="1"/>
  <c r="B1008" i="1"/>
  <c r="L1008" i="1"/>
  <c r="K1008" i="1"/>
  <c r="M1008" i="1"/>
  <c r="J1008" i="1"/>
  <c r="R1008" i="1"/>
  <c r="Q1008" i="1"/>
  <c r="P1008" i="1"/>
  <c r="O1008" i="1"/>
  <c r="N1008" i="1"/>
  <c r="B1000" i="1"/>
  <c r="L1000" i="1"/>
  <c r="K1000" i="1"/>
  <c r="R1000" i="1"/>
  <c r="Q1000" i="1"/>
  <c r="P1000" i="1"/>
  <c r="O1000" i="1"/>
  <c r="N1000" i="1"/>
  <c r="M1000" i="1"/>
  <c r="J1000" i="1"/>
  <c r="M242" i="1"/>
  <c r="L242" i="1"/>
  <c r="K242" i="1"/>
  <c r="R242" i="1"/>
  <c r="J242" i="1"/>
  <c r="Q242" i="1"/>
  <c r="P242" i="1"/>
  <c r="O242" i="1"/>
  <c r="N242" i="1"/>
  <c r="M59" i="1"/>
  <c r="N59" i="1"/>
  <c r="L59" i="1"/>
  <c r="O59" i="1"/>
  <c r="K59" i="1"/>
  <c r="J59" i="1"/>
  <c r="R59" i="1"/>
  <c r="Q59" i="1"/>
  <c r="P59" i="1"/>
  <c r="M1338" i="1"/>
  <c r="L1338" i="1"/>
  <c r="R1338" i="1"/>
  <c r="J1338" i="1"/>
  <c r="P1338" i="1"/>
  <c r="O1338" i="1"/>
  <c r="N1338" i="1"/>
  <c r="K1338" i="1"/>
  <c r="Q1338" i="1"/>
  <c r="N569" i="1"/>
  <c r="M569" i="1"/>
  <c r="L569" i="1"/>
  <c r="K569" i="1"/>
  <c r="R569" i="1"/>
  <c r="J569" i="1"/>
  <c r="Q569" i="1"/>
  <c r="P569" i="1"/>
  <c r="O569" i="1"/>
  <c r="Q526" i="1"/>
  <c r="P526" i="1"/>
  <c r="O526" i="1"/>
  <c r="N526" i="1"/>
  <c r="M526" i="1"/>
  <c r="L526" i="1"/>
  <c r="K526" i="1"/>
  <c r="R526" i="1"/>
  <c r="J526"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4" i="1"/>
  <c r="R1244" i="1"/>
  <c r="J1244" i="1"/>
  <c r="L1244" i="1"/>
  <c r="P1244" i="1"/>
  <c r="O1244" i="1"/>
  <c r="Q1244" i="1"/>
  <c r="N1244" i="1"/>
  <c r="M1244" i="1"/>
  <c r="O1172" i="1"/>
  <c r="N1172" i="1"/>
  <c r="K1172" i="1"/>
  <c r="J1172" i="1"/>
  <c r="R1172" i="1"/>
  <c r="Q1172" i="1"/>
  <c r="P1172" i="1"/>
  <c r="M1172" i="1"/>
  <c r="L1172" i="1"/>
  <c r="K782" i="1"/>
  <c r="R782" i="1"/>
  <c r="J782" i="1"/>
  <c r="O782" i="1"/>
  <c r="Q782" i="1"/>
  <c r="P782" i="1"/>
  <c r="N782" i="1"/>
  <c r="M782" i="1"/>
  <c r="L782" i="1"/>
  <c r="M710" i="1"/>
  <c r="L710" i="1"/>
  <c r="K710" i="1"/>
  <c r="R710" i="1"/>
  <c r="J710" i="1"/>
  <c r="Q710" i="1"/>
  <c r="O710" i="1"/>
  <c r="P710" i="1"/>
  <c r="N710" i="1"/>
  <c r="L1256" i="1"/>
  <c r="O1256" i="1"/>
  <c r="N1256" i="1"/>
  <c r="P1256" i="1"/>
  <c r="M1256" i="1"/>
  <c r="K1256" i="1"/>
  <c r="J1256" i="1"/>
  <c r="R1256" i="1"/>
  <c r="Q1256" i="1"/>
  <c r="Q1103" i="1"/>
  <c r="O1103" i="1"/>
  <c r="N1103" i="1"/>
  <c r="R1103" i="1"/>
  <c r="P1103" i="1"/>
  <c r="M1103" i="1"/>
  <c r="L1103" i="1"/>
  <c r="K1103" i="1"/>
  <c r="J1103" i="1"/>
  <c r="Q1095" i="1"/>
  <c r="O1095" i="1"/>
  <c r="N1095" i="1"/>
  <c r="P1095" i="1"/>
  <c r="M1095" i="1"/>
  <c r="L1095" i="1"/>
  <c r="K1095" i="1"/>
  <c r="J1095" i="1"/>
  <c r="R1095" i="1"/>
  <c r="Q1087" i="1"/>
  <c r="O1087" i="1"/>
  <c r="N1087" i="1"/>
  <c r="K1087" i="1"/>
  <c r="J1087" i="1"/>
  <c r="R1087" i="1"/>
  <c r="P1087" i="1"/>
  <c r="M1087" i="1"/>
  <c r="L1087" i="1"/>
  <c r="Q1079" i="1"/>
  <c r="O1079" i="1"/>
  <c r="N1079" i="1"/>
  <c r="R1079" i="1"/>
  <c r="P1079" i="1"/>
  <c r="M1079" i="1"/>
  <c r="L1079" i="1"/>
  <c r="K1079" i="1"/>
  <c r="J1079" i="1"/>
  <c r="Q1071" i="1"/>
  <c r="O1071" i="1"/>
  <c r="N1071" i="1"/>
  <c r="M1071" i="1"/>
  <c r="L1071" i="1"/>
  <c r="K1071" i="1"/>
  <c r="J1071" i="1"/>
  <c r="R1071" i="1"/>
  <c r="P1071" i="1"/>
  <c r="Q1063" i="1"/>
  <c r="O1063" i="1"/>
  <c r="N1063" i="1"/>
  <c r="J1063" i="1"/>
  <c r="R1063" i="1"/>
  <c r="P1063" i="1"/>
  <c r="M1063" i="1"/>
  <c r="L1063" i="1"/>
  <c r="K1063" i="1"/>
  <c r="Q1055" i="1"/>
  <c r="O1055" i="1"/>
  <c r="N1055" i="1"/>
  <c r="R1055" i="1"/>
  <c r="P1055" i="1"/>
  <c r="M1055" i="1"/>
  <c r="L1055" i="1"/>
  <c r="K1055" i="1"/>
  <c r="J1055" i="1"/>
  <c r="O1047" i="1"/>
  <c r="M1047" i="1"/>
  <c r="L1047" i="1"/>
  <c r="N1047" i="1"/>
  <c r="K1047" i="1"/>
  <c r="J1047" i="1"/>
  <c r="R1047" i="1"/>
  <c r="Q1047" i="1"/>
  <c r="P1047" i="1"/>
  <c r="O1039" i="1"/>
  <c r="M1039" i="1"/>
  <c r="L1039" i="1"/>
  <c r="R1039" i="1"/>
  <c r="Q1039" i="1"/>
  <c r="P1039" i="1"/>
  <c r="N1039" i="1"/>
  <c r="K1039" i="1"/>
  <c r="J1039" i="1"/>
  <c r="O1031" i="1"/>
  <c r="M1031" i="1"/>
  <c r="L1031" i="1"/>
  <c r="Q1031" i="1"/>
  <c r="P1031" i="1"/>
  <c r="N1031" i="1"/>
  <c r="K1031" i="1"/>
  <c r="J1031" i="1"/>
  <c r="R1031" i="1"/>
  <c r="O1023" i="1"/>
  <c r="M1023" i="1"/>
  <c r="L1023" i="1"/>
  <c r="K1023" i="1"/>
  <c r="J1023" i="1"/>
  <c r="R1023" i="1"/>
  <c r="Q1023" i="1"/>
  <c r="P1023" i="1"/>
  <c r="N1023" i="1"/>
  <c r="O1015" i="1"/>
  <c r="M1015" i="1"/>
  <c r="L1015" i="1"/>
  <c r="R1015" i="1"/>
  <c r="Q1015" i="1"/>
  <c r="P1015" i="1"/>
  <c r="N1015" i="1"/>
  <c r="K1015" i="1"/>
  <c r="J1015" i="1"/>
  <c r="M1007" i="1"/>
  <c r="L1007" i="1"/>
  <c r="J1007" i="1"/>
  <c r="R1007" i="1"/>
  <c r="Q1007" i="1"/>
  <c r="P1007" i="1"/>
  <c r="O1007" i="1"/>
  <c r="N1007" i="1"/>
  <c r="K1007" i="1"/>
  <c r="M999" i="1"/>
  <c r="L999" i="1"/>
  <c r="R999" i="1"/>
  <c r="Q999" i="1"/>
  <c r="P999" i="1"/>
  <c r="O999" i="1"/>
  <c r="N999" i="1"/>
  <c r="K999" i="1"/>
  <c r="J999"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0" i="1"/>
  <c r="K630" i="1"/>
  <c r="O630" i="1"/>
  <c r="M630" i="1"/>
  <c r="L630" i="1"/>
  <c r="J630" i="1"/>
  <c r="R630" i="1"/>
  <c r="Q630" i="1"/>
  <c r="P630" i="1"/>
  <c r="N630" i="1"/>
  <c r="R1258" i="1"/>
  <c r="J1258" i="1"/>
  <c r="M1258" i="1"/>
  <c r="L1258" i="1"/>
  <c r="Q1258" i="1"/>
  <c r="P1258" i="1"/>
  <c r="O1258" i="1"/>
  <c r="N1258" i="1"/>
  <c r="K1258" i="1"/>
  <c r="J1540" i="1"/>
  <c r="R1540" i="1"/>
  <c r="O1540" i="1"/>
  <c r="N1540" i="1"/>
  <c r="M1540" i="1"/>
  <c r="L1540" i="1"/>
  <c r="K1540" i="1"/>
  <c r="L1342" i="1"/>
  <c r="Q1342" i="1"/>
  <c r="P1342" i="1"/>
  <c r="N1342" i="1"/>
  <c r="R1342" i="1"/>
  <c r="O1342" i="1"/>
  <c r="M1342" i="1"/>
  <c r="K1342" i="1"/>
  <c r="J1342" i="1"/>
  <c r="P352" i="1"/>
  <c r="O352" i="1"/>
  <c r="N352" i="1"/>
  <c r="M352" i="1"/>
  <c r="L352" i="1"/>
  <c r="K352" i="1"/>
  <c r="R352" i="1"/>
  <c r="J352" i="1"/>
  <c r="Q352" i="1"/>
  <c r="N577" i="1"/>
  <c r="M577" i="1"/>
  <c r="L577" i="1"/>
  <c r="K577" i="1"/>
  <c r="R577" i="1"/>
  <c r="J577" i="1"/>
  <c r="Q577" i="1"/>
  <c r="P577" i="1"/>
  <c r="O577" i="1"/>
  <c r="P1231" i="1"/>
  <c r="O1231" i="1"/>
  <c r="K1231" i="1"/>
  <c r="Q1231" i="1"/>
  <c r="N1231" i="1"/>
  <c r="R1231" i="1"/>
  <c r="M1231" i="1"/>
  <c r="L1231" i="1"/>
  <c r="J1231" i="1"/>
  <c r="L1207" i="1"/>
  <c r="K1207" i="1"/>
  <c r="R1207" i="1"/>
  <c r="Q1207" i="1"/>
  <c r="P1207" i="1"/>
  <c r="O1207" i="1"/>
  <c r="N1207" i="1"/>
  <c r="M1207" i="1"/>
  <c r="J1207" i="1"/>
  <c r="L1183" i="1"/>
  <c r="K1183" i="1"/>
  <c r="R1183" i="1"/>
  <c r="Q1183" i="1"/>
  <c r="P1183" i="1"/>
  <c r="O1183" i="1"/>
  <c r="N1183" i="1"/>
  <c r="M1183" i="1"/>
  <c r="J1183" i="1"/>
  <c r="L1159" i="1"/>
  <c r="K1159" i="1"/>
  <c r="J1159" i="1"/>
  <c r="R1159" i="1"/>
  <c r="Q1159" i="1"/>
  <c r="N1159" i="1"/>
  <c r="M1159" i="1"/>
  <c r="P1159" i="1"/>
  <c r="O1159" i="1"/>
  <c r="L1127" i="1"/>
  <c r="K1127" i="1"/>
  <c r="J1127" i="1"/>
  <c r="R1127" i="1"/>
  <c r="Q1127" i="1"/>
  <c r="P1127" i="1"/>
  <c r="O1127" i="1"/>
  <c r="N1127" i="1"/>
  <c r="M1127" i="1"/>
  <c r="P785" i="1"/>
  <c r="O785" i="1"/>
  <c r="L785" i="1"/>
  <c r="Q785" i="1"/>
  <c r="N785" i="1"/>
  <c r="M785" i="1"/>
  <c r="K785" i="1"/>
  <c r="J785" i="1"/>
  <c r="R785" i="1"/>
  <c r="R761" i="1"/>
  <c r="J761" i="1"/>
  <c r="Q761" i="1"/>
  <c r="P761" i="1"/>
  <c r="O761" i="1"/>
  <c r="N761" i="1"/>
  <c r="L761" i="1"/>
  <c r="K761" i="1"/>
  <c r="M761" i="1"/>
  <c r="R713" i="1"/>
  <c r="J713" i="1"/>
  <c r="Q713" i="1"/>
  <c r="P713" i="1"/>
  <c r="O713" i="1"/>
  <c r="N713" i="1"/>
  <c r="L713" i="1"/>
  <c r="M713" i="1"/>
  <c r="K713" i="1"/>
  <c r="Q673" i="1"/>
  <c r="P673" i="1"/>
  <c r="O673" i="1"/>
  <c r="N673" i="1"/>
  <c r="L673" i="1"/>
  <c r="J673" i="1"/>
  <c r="R673" i="1"/>
  <c r="M673" i="1"/>
  <c r="K673"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1" i="1"/>
  <c r="R651" i="1"/>
  <c r="J651" i="1"/>
  <c r="P651" i="1"/>
  <c r="O651" i="1"/>
  <c r="M651" i="1"/>
  <c r="L651" i="1"/>
  <c r="K651" i="1"/>
  <c r="Q651" i="1"/>
  <c r="N619" i="1"/>
  <c r="R619" i="1"/>
  <c r="J619" i="1"/>
  <c r="P619" i="1"/>
  <c r="O619" i="1"/>
  <c r="M619" i="1"/>
  <c r="L619" i="1"/>
  <c r="K619" i="1"/>
  <c r="Q619"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1" i="1"/>
  <c r="R341" i="1"/>
  <c r="J341" i="1"/>
  <c r="Q341" i="1"/>
  <c r="P341" i="1"/>
  <c r="O341" i="1"/>
  <c r="N341" i="1"/>
  <c r="M341" i="1"/>
  <c r="L341" i="1"/>
  <c r="Q574" i="1"/>
  <c r="P574" i="1"/>
  <c r="O574" i="1"/>
  <c r="N574" i="1"/>
  <c r="M574" i="1"/>
  <c r="L574" i="1"/>
  <c r="K574" i="1"/>
  <c r="R574" i="1"/>
  <c r="J574" i="1"/>
  <c r="K1228" i="1"/>
  <c r="R1228" i="1"/>
  <c r="J1228" i="1"/>
  <c r="P1228" i="1"/>
  <c r="L1228" i="1"/>
  <c r="Q1228" i="1"/>
  <c r="O1228" i="1"/>
  <c r="N1228" i="1"/>
  <c r="M1228" i="1"/>
  <c r="O1196" i="1"/>
  <c r="N1196" i="1"/>
  <c r="J1196" i="1"/>
  <c r="R1196" i="1"/>
  <c r="Q1196" i="1"/>
  <c r="P1196" i="1"/>
  <c r="M1196" i="1"/>
  <c r="L1196" i="1"/>
  <c r="K1196" i="1"/>
  <c r="B1156" i="1"/>
  <c r="O1156" i="1"/>
  <c r="N1156" i="1"/>
  <c r="Q1156" i="1"/>
  <c r="P1156" i="1"/>
  <c r="M1156" i="1"/>
  <c r="L1156" i="1"/>
  <c r="R1156" i="1"/>
  <c r="K1156" i="1"/>
  <c r="J1156" i="1"/>
  <c r="O1124" i="1"/>
  <c r="N1124" i="1"/>
  <c r="Q1124" i="1"/>
  <c r="P1124" i="1"/>
  <c r="M1124" i="1"/>
  <c r="L1124" i="1"/>
  <c r="R1124" i="1"/>
  <c r="K1124" i="1"/>
  <c r="J1124" i="1"/>
  <c r="M766" i="1"/>
  <c r="L766" i="1"/>
  <c r="K766" i="1"/>
  <c r="R766" i="1"/>
  <c r="J766" i="1"/>
  <c r="Q766" i="1"/>
  <c r="O766" i="1"/>
  <c r="P766" i="1"/>
  <c r="N766" i="1"/>
  <c r="M734" i="1"/>
  <c r="L734" i="1"/>
  <c r="K734" i="1"/>
  <c r="R734" i="1"/>
  <c r="J734" i="1"/>
  <c r="Q734" i="1"/>
  <c r="O734" i="1"/>
  <c r="P734" i="1"/>
  <c r="N734" i="1"/>
  <c r="L702" i="1"/>
  <c r="K702" i="1"/>
  <c r="R702" i="1"/>
  <c r="J702" i="1"/>
  <c r="Q702" i="1"/>
  <c r="O702" i="1"/>
  <c r="P702" i="1"/>
  <c r="N702" i="1"/>
  <c r="M702"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2" i="1"/>
  <c r="M322" i="1"/>
  <c r="L322" i="1"/>
  <c r="K322" i="1"/>
  <c r="R322" i="1"/>
  <c r="J322" i="1"/>
  <c r="Q322" i="1"/>
  <c r="P322" i="1"/>
  <c r="O322"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7" i="1"/>
  <c r="O247" i="1"/>
  <c r="N247" i="1"/>
  <c r="M247" i="1"/>
  <c r="L247" i="1"/>
  <c r="K247" i="1"/>
  <c r="R247" i="1"/>
  <c r="J247" i="1"/>
  <c r="Q247" i="1"/>
  <c r="A1287" i="1"/>
  <c r="L1287" i="1"/>
  <c r="N1287" i="1"/>
  <c r="M1287" i="1"/>
  <c r="K1287" i="1"/>
  <c r="J1287" i="1"/>
  <c r="R1287" i="1"/>
  <c r="Q1287" i="1"/>
  <c r="P1287" i="1"/>
  <c r="P1302" i="1"/>
  <c r="N1302" i="1"/>
  <c r="O1302" i="1"/>
  <c r="M1302" i="1"/>
  <c r="L1302" i="1"/>
  <c r="K1302" i="1"/>
  <c r="J1302" i="1"/>
  <c r="R1302" i="1"/>
  <c r="Q1302" i="1"/>
  <c r="N249" i="1"/>
  <c r="M249" i="1"/>
  <c r="L249" i="1"/>
  <c r="K249" i="1"/>
  <c r="R249" i="1"/>
  <c r="J249" i="1"/>
  <c r="Q249" i="1"/>
  <c r="P249" i="1"/>
  <c r="O249" i="1"/>
  <c r="R70" i="1"/>
  <c r="J70" i="1"/>
  <c r="L70" i="1"/>
  <c r="K70" i="1"/>
  <c r="Q70" i="1"/>
  <c r="M70" i="1"/>
  <c r="P70" i="1"/>
  <c r="O70" i="1"/>
  <c r="N70" i="1"/>
  <c r="J158" i="1"/>
  <c r="Q158" i="1"/>
  <c r="P158" i="1"/>
  <c r="O158" i="1"/>
  <c r="N158" i="1"/>
  <c r="L158" i="1"/>
  <c r="K158" i="1"/>
  <c r="R158" i="1"/>
  <c r="B596" i="1"/>
  <c r="M596" i="1"/>
  <c r="Q596" i="1"/>
  <c r="J596" i="1"/>
  <c r="R596" i="1"/>
  <c r="P596" i="1"/>
  <c r="O596" i="1"/>
  <c r="N596" i="1"/>
  <c r="L596" i="1"/>
  <c r="K596"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0" i="1"/>
  <c r="L1250" i="1"/>
  <c r="R1250" i="1"/>
  <c r="N1250" i="1"/>
  <c r="K1250" i="1"/>
  <c r="J1250" i="1"/>
  <c r="Q1250" i="1"/>
  <c r="P1250" i="1"/>
  <c r="O1250"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68" i="1"/>
  <c r="O1268" i="1"/>
  <c r="M1268" i="1"/>
  <c r="K1268" i="1"/>
  <c r="R1268" i="1"/>
  <c r="J1268" i="1"/>
  <c r="Q1268" i="1"/>
  <c r="N1268" i="1"/>
  <c r="L1268" i="1"/>
  <c r="A650" i="1"/>
  <c r="O650" i="1"/>
  <c r="K650" i="1"/>
  <c r="N650" i="1"/>
  <c r="M650" i="1"/>
  <c r="L650" i="1"/>
  <c r="J650" i="1"/>
  <c r="R650" i="1"/>
  <c r="Q650" i="1"/>
  <c r="P650" i="1"/>
  <c r="O642" i="1"/>
  <c r="K642" i="1"/>
  <c r="L642" i="1"/>
  <c r="J642" i="1"/>
  <c r="R642" i="1"/>
  <c r="Q642" i="1"/>
  <c r="P642" i="1"/>
  <c r="N642" i="1"/>
  <c r="M642" i="1"/>
  <c r="O634" i="1"/>
  <c r="K634" i="1"/>
  <c r="R634" i="1"/>
  <c r="Q634" i="1"/>
  <c r="P634" i="1"/>
  <c r="N634" i="1"/>
  <c r="M634" i="1"/>
  <c r="L634" i="1"/>
  <c r="J634" i="1"/>
  <c r="O626" i="1"/>
  <c r="K626" i="1"/>
  <c r="Q626" i="1"/>
  <c r="P626" i="1"/>
  <c r="N626" i="1"/>
  <c r="M626" i="1"/>
  <c r="L626" i="1"/>
  <c r="J626" i="1"/>
  <c r="R626" i="1"/>
  <c r="O618" i="1"/>
  <c r="K618" i="1"/>
  <c r="N618" i="1"/>
  <c r="M618" i="1"/>
  <c r="L618" i="1"/>
  <c r="J618" i="1"/>
  <c r="R618" i="1"/>
  <c r="Q618" i="1"/>
  <c r="P618" i="1"/>
  <c r="A610" i="1"/>
  <c r="O610" i="1"/>
  <c r="K610" i="1"/>
  <c r="L610" i="1"/>
  <c r="J610" i="1"/>
  <c r="R610" i="1"/>
  <c r="Q610" i="1"/>
  <c r="P610" i="1"/>
  <c r="N610" i="1"/>
  <c r="M610" i="1"/>
  <c r="A602" i="1"/>
  <c r="O602" i="1"/>
  <c r="K602" i="1"/>
  <c r="R602" i="1"/>
  <c r="Q602" i="1"/>
  <c r="P602" i="1"/>
  <c r="N602" i="1"/>
  <c r="M602" i="1"/>
  <c r="L602" i="1"/>
  <c r="J602" i="1"/>
  <c r="P328" i="1"/>
  <c r="O328" i="1"/>
  <c r="N328" i="1"/>
  <c r="M328" i="1"/>
  <c r="L328" i="1"/>
  <c r="K328" i="1"/>
  <c r="R328" i="1"/>
  <c r="J328" i="1"/>
  <c r="Q328" i="1"/>
  <c r="M1357" i="1"/>
  <c r="L1357" i="1"/>
  <c r="R1357" i="1"/>
  <c r="J1357" i="1"/>
  <c r="Q1357" i="1"/>
  <c r="P1357" i="1"/>
  <c r="O1357" i="1"/>
  <c r="K1357" i="1"/>
  <c r="N1357" i="1"/>
  <c r="O1365" i="1"/>
  <c r="N1365" i="1"/>
  <c r="P1365" i="1"/>
  <c r="M1365" i="1"/>
  <c r="K1365" i="1"/>
  <c r="J1365" i="1"/>
  <c r="R1365" i="1"/>
  <c r="Q1365" i="1"/>
  <c r="L1365" i="1"/>
  <c r="O265" i="1"/>
  <c r="N265" i="1"/>
  <c r="M265" i="1"/>
  <c r="L265" i="1"/>
  <c r="K265" i="1"/>
  <c r="R265" i="1"/>
  <c r="J265" i="1"/>
  <c r="Q265" i="1"/>
  <c r="P265" i="1"/>
  <c r="N274" i="1"/>
  <c r="M274" i="1"/>
  <c r="L274" i="1"/>
  <c r="K274" i="1"/>
  <c r="R274" i="1"/>
  <c r="J274" i="1"/>
  <c r="Q274" i="1"/>
  <c r="P274" i="1"/>
  <c r="O274"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48" i="1"/>
  <c r="K348" i="1"/>
  <c r="R348" i="1"/>
  <c r="J348" i="1"/>
  <c r="Q348" i="1"/>
  <c r="P348" i="1"/>
  <c r="O348" i="1"/>
  <c r="N348" i="1"/>
  <c r="M348" i="1"/>
  <c r="K540" i="1"/>
  <c r="R540" i="1"/>
  <c r="J540" i="1"/>
  <c r="Q540" i="1"/>
  <c r="P540" i="1"/>
  <c r="O540" i="1"/>
  <c r="N540" i="1"/>
  <c r="M540" i="1"/>
  <c r="L540" i="1"/>
  <c r="L547" i="1"/>
  <c r="K547" i="1"/>
  <c r="R547" i="1"/>
  <c r="J547" i="1"/>
  <c r="Q547" i="1"/>
  <c r="P547" i="1"/>
  <c r="O547" i="1"/>
  <c r="N547" i="1"/>
  <c r="M547" i="1"/>
  <c r="R581" i="1"/>
  <c r="J581" i="1"/>
  <c r="Q581" i="1"/>
  <c r="P581" i="1"/>
  <c r="O581" i="1"/>
  <c r="N581" i="1"/>
  <c r="M581" i="1"/>
  <c r="L581" i="1"/>
  <c r="K581" i="1"/>
  <c r="A573" i="1"/>
  <c r="R573" i="1"/>
  <c r="J573" i="1"/>
  <c r="Q573" i="1"/>
  <c r="P573" i="1"/>
  <c r="O573" i="1"/>
  <c r="N573" i="1"/>
  <c r="M573" i="1"/>
  <c r="L573" i="1"/>
  <c r="K573" i="1"/>
  <c r="R565" i="1"/>
  <c r="J565" i="1"/>
  <c r="Q565" i="1"/>
  <c r="P565" i="1"/>
  <c r="O565" i="1"/>
  <c r="N565" i="1"/>
  <c r="M565" i="1"/>
  <c r="L565" i="1"/>
  <c r="K565" i="1"/>
  <c r="R557" i="1"/>
  <c r="J557" i="1"/>
  <c r="Q557" i="1"/>
  <c r="P557" i="1"/>
  <c r="O557" i="1"/>
  <c r="N557" i="1"/>
  <c r="M557" i="1"/>
  <c r="L557" i="1"/>
  <c r="K557" i="1"/>
  <c r="L1243" i="1"/>
  <c r="K1243" i="1"/>
  <c r="O1243" i="1"/>
  <c r="N1243" i="1"/>
  <c r="J1243" i="1"/>
  <c r="R1243" i="1"/>
  <c r="Q1243" i="1"/>
  <c r="P1243" i="1"/>
  <c r="M1243" i="1"/>
  <c r="L1235" i="1"/>
  <c r="K1235" i="1"/>
  <c r="Q1235" i="1"/>
  <c r="M1235" i="1"/>
  <c r="J1235" i="1"/>
  <c r="O1235" i="1"/>
  <c r="N1235" i="1"/>
  <c r="R1235" i="1"/>
  <c r="P1235" i="1"/>
  <c r="L1227" i="1"/>
  <c r="K1227" i="1"/>
  <c r="O1227" i="1"/>
  <c r="R1227" i="1"/>
  <c r="Q1227" i="1"/>
  <c r="P1227" i="1"/>
  <c r="N1227" i="1"/>
  <c r="M1227" i="1"/>
  <c r="J1227" i="1"/>
  <c r="L1219" i="1"/>
  <c r="P1219" i="1"/>
  <c r="O1219" i="1"/>
  <c r="N1219" i="1"/>
  <c r="M1219" i="1"/>
  <c r="K1219" i="1"/>
  <c r="J1219" i="1"/>
  <c r="R1219" i="1"/>
  <c r="Q1219" i="1"/>
  <c r="B1211" i="1"/>
  <c r="P1211" i="1"/>
  <c r="O1211" i="1"/>
  <c r="N1211" i="1"/>
  <c r="M1211" i="1"/>
  <c r="L1211" i="1"/>
  <c r="K1211" i="1"/>
  <c r="J1211" i="1"/>
  <c r="Q1211" i="1"/>
  <c r="R1211" i="1"/>
  <c r="P1203" i="1"/>
  <c r="O1203" i="1"/>
  <c r="L1203" i="1"/>
  <c r="K1203" i="1"/>
  <c r="J1203" i="1"/>
  <c r="R1203" i="1"/>
  <c r="Q1203" i="1"/>
  <c r="N1203" i="1"/>
  <c r="M1203" i="1"/>
  <c r="P1195" i="1"/>
  <c r="O1195" i="1"/>
  <c r="R1195" i="1"/>
  <c r="Q1195" i="1"/>
  <c r="N1195" i="1"/>
  <c r="M1195" i="1"/>
  <c r="L1195" i="1"/>
  <c r="K1195" i="1"/>
  <c r="J1195" i="1"/>
  <c r="P1187" i="1"/>
  <c r="O1187" i="1"/>
  <c r="Q1187" i="1"/>
  <c r="N1187" i="1"/>
  <c r="M1187" i="1"/>
  <c r="L1187" i="1"/>
  <c r="K1187" i="1"/>
  <c r="R1187" i="1"/>
  <c r="J1187" i="1"/>
  <c r="P1179" i="1"/>
  <c r="O1179" i="1"/>
  <c r="M1179" i="1"/>
  <c r="L1179" i="1"/>
  <c r="K1179" i="1"/>
  <c r="J1179" i="1"/>
  <c r="R1179" i="1"/>
  <c r="Q1179" i="1"/>
  <c r="N1179" i="1"/>
  <c r="P1171" i="1"/>
  <c r="O1171" i="1"/>
  <c r="J1171" i="1"/>
  <c r="R1171" i="1"/>
  <c r="Q1171" i="1"/>
  <c r="L1171" i="1"/>
  <c r="K1171" i="1"/>
  <c r="N1171" i="1"/>
  <c r="M1171" i="1"/>
  <c r="P1163" i="1"/>
  <c r="O1163" i="1"/>
  <c r="R1163" i="1"/>
  <c r="Q1163" i="1"/>
  <c r="N1163" i="1"/>
  <c r="M1163" i="1"/>
  <c r="L1163" i="1"/>
  <c r="K1163" i="1"/>
  <c r="J1163" i="1"/>
  <c r="P1155" i="1"/>
  <c r="O1155" i="1"/>
  <c r="N1155" i="1"/>
  <c r="M1155" i="1"/>
  <c r="L1155" i="1"/>
  <c r="K1155" i="1"/>
  <c r="R1155" i="1"/>
  <c r="Q1155" i="1"/>
  <c r="J1155" i="1"/>
  <c r="P1147" i="1"/>
  <c r="O1147" i="1"/>
  <c r="L1147" i="1"/>
  <c r="K1147" i="1"/>
  <c r="J1147" i="1"/>
  <c r="N1147" i="1"/>
  <c r="M1147" i="1"/>
  <c r="R1147" i="1"/>
  <c r="Q1147" i="1"/>
  <c r="P1139" i="1"/>
  <c r="O1139" i="1"/>
  <c r="J1139" i="1"/>
  <c r="R1139" i="1"/>
  <c r="Q1139" i="1"/>
  <c r="N1139" i="1"/>
  <c r="M1139" i="1"/>
  <c r="L1139" i="1"/>
  <c r="K1139" i="1"/>
  <c r="P1131" i="1"/>
  <c r="O1131" i="1"/>
  <c r="R1131" i="1"/>
  <c r="Q1131" i="1"/>
  <c r="N1131" i="1"/>
  <c r="M1131" i="1"/>
  <c r="J1131" i="1"/>
  <c r="L1131" i="1"/>
  <c r="K1131" i="1"/>
  <c r="P1123" i="1"/>
  <c r="O1123" i="1"/>
  <c r="N1123" i="1"/>
  <c r="M1123" i="1"/>
  <c r="L1123" i="1"/>
  <c r="K1123" i="1"/>
  <c r="R1123" i="1"/>
  <c r="Q1123" i="1"/>
  <c r="J1123" i="1"/>
  <c r="P1115" i="1"/>
  <c r="O1115" i="1"/>
  <c r="L1115" i="1"/>
  <c r="K1115" i="1"/>
  <c r="J1115" i="1"/>
  <c r="R1115" i="1"/>
  <c r="Q1115" i="1"/>
  <c r="N1115" i="1"/>
  <c r="M1115" i="1"/>
  <c r="L789" i="1"/>
  <c r="K789" i="1"/>
  <c r="P789" i="1"/>
  <c r="R789" i="1"/>
  <c r="Q789" i="1"/>
  <c r="O789" i="1"/>
  <c r="N789" i="1"/>
  <c r="M789" i="1"/>
  <c r="J789" i="1"/>
  <c r="L781" i="1"/>
  <c r="K781" i="1"/>
  <c r="P781" i="1"/>
  <c r="N781" i="1"/>
  <c r="M781" i="1"/>
  <c r="J781" i="1"/>
  <c r="Q781" i="1"/>
  <c r="R781" i="1"/>
  <c r="O781" i="1"/>
  <c r="L773" i="1"/>
  <c r="P773" i="1"/>
  <c r="J773" i="1"/>
  <c r="R773" i="1"/>
  <c r="Q773" i="1"/>
  <c r="O773" i="1"/>
  <c r="M773" i="1"/>
  <c r="K773" i="1"/>
  <c r="N773" i="1"/>
  <c r="N765" i="1"/>
  <c r="M765" i="1"/>
  <c r="L765" i="1"/>
  <c r="K765" i="1"/>
  <c r="R765" i="1"/>
  <c r="J765" i="1"/>
  <c r="P765" i="1"/>
  <c r="Q765" i="1"/>
  <c r="O765" i="1"/>
  <c r="N757" i="1"/>
  <c r="M757" i="1"/>
  <c r="L757" i="1"/>
  <c r="K757" i="1"/>
  <c r="R757" i="1"/>
  <c r="J757" i="1"/>
  <c r="P757" i="1"/>
  <c r="O757" i="1"/>
  <c r="Q757" i="1"/>
  <c r="N749" i="1"/>
  <c r="M749" i="1"/>
  <c r="L749" i="1"/>
  <c r="K749" i="1"/>
  <c r="R749" i="1"/>
  <c r="J749" i="1"/>
  <c r="P749" i="1"/>
  <c r="Q749" i="1"/>
  <c r="O749" i="1"/>
  <c r="A741" i="1"/>
  <c r="N741" i="1"/>
  <c r="M741" i="1"/>
  <c r="L741" i="1"/>
  <c r="K741" i="1"/>
  <c r="R741" i="1"/>
  <c r="J741" i="1"/>
  <c r="P741" i="1"/>
  <c r="Q741" i="1"/>
  <c r="O741" i="1"/>
  <c r="N733" i="1"/>
  <c r="M733" i="1"/>
  <c r="L733" i="1"/>
  <c r="K733" i="1"/>
  <c r="R733" i="1"/>
  <c r="J733" i="1"/>
  <c r="P733" i="1"/>
  <c r="Q733" i="1"/>
  <c r="O733" i="1"/>
  <c r="N725" i="1"/>
  <c r="M725" i="1"/>
  <c r="L725" i="1"/>
  <c r="K725" i="1"/>
  <c r="R725" i="1"/>
  <c r="J725" i="1"/>
  <c r="P725" i="1"/>
  <c r="O725" i="1"/>
  <c r="Q725" i="1"/>
  <c r="N717" i="1"/>
  <c r="M717" i="1"/>
  <c r="L717" i="1"/>
  <c r="K717" i="1"/>
  <c r="R717" i="1"/>
  <c r="J717" i="1"/>
  <c r="P717" i="1"/>
  <c r="Q717" i="1"/>
  <c r="O717" i="1"/>
  <c r="N709" i="1"/>
  <c r="M709" i="1"/>
  <c r="L709" i="1"/>
  <c r="K709" i="1"/>
  <c r="R709" i="1"/>
  <c r="J709" i="1"/>
  <c r="P709" i="1"/>
  <c r="Q709" i="1"/>
  <c r="O709" i="1"/>
  <c r="M701" i="1"/>
  <c r="L701" i="1"/>
  <c r="K701" i="1"/>
  <c r="R701" i="1"/>
  <c r="J701" i="1"/>
  <c r="P701" i="1"/>
  <c r="N701" i="1"/>
  <c r="Q701" i="1"/>
  <c r="O701" i="1"/>
  <c r="M693" i="1"/>
  <c r="L693" i="1"/>
  <c r="K693" i="1"/>
  <c r="R693" i="1"/>
  <c r="J693" i="1"/>
  <c r="P693" i="1"/>
  <c r="Q693" i="1"/>
  <c r="O693" i="1"/>
  <c r="N693" i="1"/>
  <c r="M685" i="1"/>
  <c r="L685" i="1"/>
  <c r="K685" i="1"/>
  <c r="R685" i="1"/>
  <c r="J685" i="1"/>
  <c r="P685" i="1"/>
  <c r="Q685" i="1"/>
  <c r="O685" i="1"/>
  <c r="N685" i="1"/>
  <c r="M677" i="1"/>
  <c r="L677" i="1"/>
  <c r="K677" i="1"/>
  <c r="R677" i="1"/>
  <c r="J677" i="1"/>
  <c r="P677" i="1"/>
  <c r="O677" i="1"/>
  <c r="N677" i="1"/>
  <c r="Q677" i="1"/>
  <c r="M669" i="1"/>
  <c r="L669" i="1"/>
  <c r="K669" i="1"/>
  <c r="R669" i="1"/>
  <c r="J669" i="1"/>
  <c r="P669" i="1"/>
  <c r="Q669" i="1"/>
  <c r="O669" i="1"/>
  <c r="N669" i="1"/>
  <c r="M661" i="1"/>
  <c r="L661" i="1"/>
  <c r="K661" i="1"/>
  <c r="R661" i="1"/>
  <c r="J661" i="1"/>
  <c r="P661" i="1"/>
  <c r="Q661" i="1"/>
  <c r="O661" i="1"/>
  <c r="N661" i="1"/>
  <c r="M538" i="1"/>
  <c r="L538" i="1"/>
  <c r="K538" i="1"/>
  <c r="R538" i="1"/>
  <c r="J538" i="1"/>
  <c r="Q538" i="1"/>
  <c r="P538" i="1"/>
  <c r="O538" i="1"/>
  <c r="N538" i="1"/>
  <c r="M530" i="1"/>
  <c r="L530" i="1"/>
  <c r="K530" i="1"/>
  <c r="R530" i="1"/>
  <c r="J530" i="1"/>
  <c r="Q530" i="1"/>
  <c r="P530" i="1"/>
  <c r="O530" i="1"/>
  <c r="N530" i="1"/>
  <c r="M522" i="1"/>
  <c r="L522" i="1"/>
  <c r="K522" i="1"/>
  <c r="R522" i="1"/>
  <c r="J522" i="1"/>
  <c r="Q522" i="1"/>
  <c r="P522" i="1"/>
  <c r="O522" i="1"/>
  <c r="N522" i="1"/>
  <c r="A1110" i="1"/>
  <c r="M1110" i="1"/>
  <c r="L1110" i="1"/>
  <c r="O1110" i="1"/>
  <c r="N1110" i="1"/>
  <c r="K1110" i="1"/>
  <c r="J1110" i="1"/>
  <c r="R1110" i="1"/>
  <c r="Q1110" i="1"/>
  <c r="P1110" i="1"/>
  <c r="A1102" i="1"/>
  <c r="R1102" i="1"/>
  <c r="J1102" i="1"/>
  <c r="P1102" i="1"/>
  <c r="O1102" i="1"/>
  <c r="Q1102" i="1"/>
  <c r="N1102" i="1"/>
  <c r="M1102" i="1"/>
  <c r="L1102" i="1"/>
  <c r="K1102" i="1"/>
  <c r="A1094" i="1"/>
  <c r="R1094" i="1"/>
  <c r="J1094" i="1"/>
  <c r="P1094" i="1"/>
  <c r="O1094" i="1"/>
  <c r="L1094" i="1"/>
  <c r="K1094" i="1"/>
  <c r="Q1094" i="1"/>
  <c r="N1094" i="1"/>
  <c r="M1094" i="1"/>
  <c r="A1086" i="1"/>
  <c r="R1086" i="1"/>
  <c r="J1086" i="1"/>
  <c r="P1086" i="1"/>
  <c r="O1086" i="1"/>
  <c r="Q1086" i="1"/>
  <c r="N1086" i="1"/>
  <c r="M1086" i="1"/>
  <c r="L1086" i="1"/>
  <c r="K1086" i="1"/>
  <c r="A1078" i="1"/>
  <c r="R1078" i="1"/>
  <c r="J1078" i="1"/>
  <c r="P1078" i="1"/>
  <c r="O1078" i="1"/>
  <c r="N1078" i="1"/>
  <c r="M1078" i="1"/>
  <c r="L1078" i="1"/>
  <c r="K1078" i="1"/>
  <c r="Q1078" i="1"/>
  <c r="A1070" i="1"/>
  <c r="R1070" i="1"/>
  <c r="J1070" i="1"/>
  <c r="P1070" i="1"/>
  <c r="O1070" i="1"/>
  <c r="K1070" i="1"/>
  <c r="Q1070" i="1"/>
  <c r="N1070" i="1"/>
  <c r="M1070" i="1"/>
  <c r="L1070" i="1"/>
  <c r="A1062" i="1"/>
  <c r="R1062" i="1"/>
  <c r="J1062" i="1"/>
  <c r="P1062" i="1"/>
  <c r="O1062" i="1"/>
  <c r="Q1062" i="1"/>
  <c r="N1062" i="1"/>
  <c r="M1062" i="1"/>
  <c r="L1062" i="1"/>
  <c r="K1062" i="1"/>
  <c r="A1054" i="1"/>
  <c r="R1054" i="1"/>
  <c r="P1054" i="1"/>
  <c r="O1054" i="1"/>
  <c r="M1054" i="1"/>
  <c r="L1054" i="1"/>
  <c r="K1054" i="1"/>
  <c r="J1054" i="1"/>
  <c r="Q1054" i="1"/>
  <c r="N1054" i="1"/>
  <c r="A1046" i="1"/>
  <c r="P1046" i="1"/>
  <c r="N1046" i="1"/>
  <c r="M1046" i="1"/>
  <c r="J1046" i="1"/>
  <c r="R1046" i="1"/>
  <c r="Q1046" i="1"/>
  <c r="O1046" i="1"/>
  <c r="L1046" i="1"/>
  <c r="K1046" i="1"/>
  <c r="A1038" i="1"/>
  <c r="P1038" i="1"/>
  <c r="N1038" i="1"/>
  <c r="M1038" i="1"/>
  <c r="R1038" i="1"/>
  <c r="Q1038" i="1"/>
  <c r="O1038" i="1"/>
  <c r="L1038" i="1"/>
  <c r="K1038" i="1"/>
  <c r="J1038" i="1"/>
  <c r="A1030" i="1"/>
  <c r="P1030" i="1"/>
  <c r="N1030" i="1"/>
  <c r="M1030" i="1"/>
  <c r="L1030" i="1"/>
  <c r="K1030" i="1"/>
  <c r="J1030" i="1"/>
  <c r="R1030" i="1"/>
  <c r="Q1030" i="1"/>
  <c r="O1030" i="1"/>
  <c r="A1022" i="1"/>
  <c r="P1022" i="1"/>
  <c r="N1022" i="1"/>
  <c r="M1022" i="1"/>
  <c r="R1022" i="1"/>
  <c r="Q1022" i="1"/>
  <c r="O1022" i="1"/>
  <c r="L1022" i="1"/>
  <c r="K1022" i="1"/>
  <c r="J1022" i="1"/>
  <c r="A1014" i="1"/>
  <c r="P1014" i="1"/>
  <c r="N1014" i="1"/>
  <c r="M1014" i="1"/>
  <c r="Q1014" i="1"/>
  <c r="O1014" i="1"/>
  <c r="L1014" i="1"/>
  <c r="K1014" i="1"/>
  <c r="J1014" i="1"/>
  <c r="R1014" i="1"/>
  <c r="N1006" i="1"/>
  <c r="M1006" i="1"/>
  <c r="R1006" i="1"/>
  <c r="Q1006" i="1"/>
  <c r="P1006" i="1"/>
  <c r="O1006" i="1"/>
  <c r="L1006" i="1"/>
  <c r="K1006" i="1"/>
  <c r="J1006"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7" i="1"/>
  <c r="P437" i="1"/>
  <c r="O437" i="1"/>
  <c r="N437" i="1"/>
  <c r="M437" i="1"/>
  <c r="K437" i="1"/>
  <c r="R437" i="1"/>
  <c r="L437" i="1"/>
  <c r="J437" i="1"/>
  <c r="M43" i="1"/>
  <c r="K43" i="1"/>
  <c r="J43" i="1"/>
  <c r="R43" i="1"/>
  <c r="Q43" i="1"/>
  <c r="P43" i="1"/>
  <c r="O43" i="1"/>
  <c r="N43" i="1"/>
  <c r="L43" i="1"/>
  <c r="K646" i="1"/>
  <c r="O646" i="1"/>
  <c r="R646" i="1"/>
  <c r="Q646" i="1"/>
  <c r="P646" i="1"/>
  <c r="N646" i="1"/>
  <c r="M646" i="1"/>
  <c r="L646" i="1"/>
  <c r="J646"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5" i="1"/>
  <c r="M585" i="1"/>
  <c r="L585" i="1"/>
  <c r="K585" i="1"/>
  <c r="R585" i="1"/>
  <c r="J585" i="1"/>
  <c r="Q585" i="1"/>
  <c r="P585" i="1"/>
  <c r="O585" i="1"/>
  <c r="P1247" i="1"/>
  <c r="O1247" i="1"/>
  <c r="R1247" i="1"/>
  <c r="Q1247" i="1"/>
  <c r="K1247" i="1"/>
  <c r="J1247" i="1"/>
  <c r="N1247" i="1"/>
  <c r="M1247" i="1"/>
  <c r="L1247" i="1"/>
  <c r="P1223" i="1"/>
  <c r="O1223" i="1"/>
  <c r="M1223" i="1"/>
  <c r="L1223" i="1"/>
  <c r="R1223" i="1"/>
  <c r="Q1223" i="1"/>
  <c r="N1223" i="1"/>
  <c r="K1223" i="1"/>
  <c r="J1223" i="1"/>
  <c r="L1199" i="1"/>
  <c r="K1199" i="1"/>
  <c r="P1199" i="1"/>
  <c r="O1199" i="1"/>
  <c r="N1199" i="1"/>
  <c r="M1199" i="1"/>
  <c r="J1199" i="1"/>
  <c r="R1199" i="1"/>
  <c r="Q1199" i="1"/>
  <c r="B1175" i="1"/>
  <c r="L1175" i="1"/>
  <c r="K1175" i="1"/>
  <c r="P1175" i="1"/>
  <c r="O1175" i="1"/>
  <c r="N1175" i="1"/>
  <c r="M1175" i="1"/>
  <c r="R1175" i="1"/>
  <c r="Q1175" i="1"/>
  <c r="J1175" i="1"/>
  <c r="L1151" i="1"/>
  <c r="K1151" i="1"/>
  <c r="R1151" i="1"/>
  <c r="Q1151" i="1"/>
  <c r="P1151" i="1"/>
  <c r="O1151" i="1"/>
  <c r="N1151" i="1"/>
  <c r="M1151" i="1"/>
  <c r="J1151" i="1"/>
  <c r="L1135" i="1"/>
  <c r="K1135" i="1"/>
  <c r="N1135" i="1"/>
  <c r="M1135" i="1"/>
  <c r="J1135" i="1"/>
  <c r="P1135" i="1"/>
  <c r="O1135" i="1"/>
  <c r="R1135" i="1"/>
  <c r="Q1135" i="1"/>
  <c r="L1111" i="1"/>
  <c r="K1111" i="1"/>
  <c r="P1111" i="1"/>
  <c r="O1111" i="1"/>
  <c r="N1111" i="1"/>
  <c r="M1111" i="1"/>
  <c r="R1111" i="1"/>
  <c r="Q1111" i="1"/>
  <c r="J1111" i="1"/>
  <c r="P769" i="1"/>
  <c r="L769" i="1"/>
  <c r="N769" i="1"/>
  <c r="M769" i="1"/>
  <c r="K769" i="1"/>
  <c r="J769" i="1"/>
  <c r="Q769" i="1"/>
  <c r="R769" i="1"/>
  <c r="O769" i="1"/>
  <c r="R745" i="1"/>
  <c r="J745" i="1"/>
  <c r="Q745" i="1"/>
  <c r="P745" i="1"/>
  <c r="O745" i="1"/>
  <c r="N745" i="1"/>
  <c r="L745" i="1"/>
  <c r="M745" i="1"/>
  <c r="K745" i="1"/>
  <c r="B737" i="1"/>
  <c r="R737" i="1"/>
  <c r="J737" i="1"/>
  <c r="Q737" i="1"/>
  <c r="P737" i="1"/>
  <c r="O737" i="1"/>
  <c r="N737" i="1"/>
  <c r="L737" i="1"/>
  <c r="M737" i="1"/>
  <c r="K737" i="1"/>
  <c r="R721" i="1"/>
  <c r="J721" i="1"/>
  <c r="Q721" i="1"/>
  <c r="P721" i="1"/>
  <c r="O721" i="1"/>
  <c r="N721" i="1"/>
  <c r="L721" i="1"/>
  <c r="M721" i="1"/>
  <c r="K721" i="1"/>
  <c r="Q697" i="1"/>
  <c r="P697" i="1"/>
  <c r="O697" i="1"/>
  <c r="N697" i="1"/>
  <c r="L697" i="1"/>
  <c r="R697" i="1"/>
  <c r="M697" i="1"/>
  <c r="K697" i="1"/>
  <c r="J697" i="1"/>
  <c r="Q689" i="1"/>
  <c r="P689" i="1"/>
  <c r="O689" i="1"/>
  <c r="N689" i="1"/>
  <c r="L689" i="1"/>
  <c r="M689" i="1"/>
  <c r="K689" i="1"/>
  <c r="J689" i="1"/>
  <c r="R689" i="1"/>
  <c r="Q665" i="1"/>
  <c r="P665" i="1"/>
  <c r="O665" i="1"/>
  <c r="N665" i="1"/>
  <c r="L665" i="1"/>
  <c r="R665" i="1"/>
  <c r="M665" i="1"/>
  <c r="K665" i="1"/>
  <c r="J665" i="1"/>
  <c r="Q657" i="1"/>
  <c r="P657" i="1"/>
  <c r="O657" i="1"/>
  <c r="N657" i="1"/>
  <c r="L657" i="1"/>
  <c r="R657" i="1"/>
  <c r="M657" i="1"/>
  <c r="K657" i="1"/>
  <c r="J657" i="1"/>
  <c r="A1374" i="1"/>
  <c r="N1374" i="1"/>
  <c r="M1374" i="1"/>
  <c r="Q1374" i="1"/>
  <c r="P1374" i="1"/>
  <c r="L1374" i="1"/>
  <c r="K1374" i="1"/>
  <c r="J1374" i="1"/>
  <c r="R1374" i="1"/>
  <c r="O1374" i="1"/>
  <c r="Q205" i="1"/>
  <c r="P205" i="1"/>
  <c r="O205" i="1"/>
  <c r="N205" i="1"/>
  <c r="M205" i="1"/>
  <c r="L205" i="1"/>
  <c r="K205" i="1"/>
  <c r="R205" i="1"/>
  <c r="J205" i="1"/>
  <c r="L316" i="1"/>
  <c r="K316" i="1"/>
  <c r="R316" i="1"/>
  <c r="J316" i="1"/>
  <c r="Q316" i="1"/>
  <c r="P316" i="1"/>
  <c r="O316" i="1"/>
  <c r="N316" i="1"/>
  <c r="M316"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2" i="1"/>
  <c r="P582" i="1"/>
  <c r="O582" i="1"/>
  <c r="N582" i="1"/>
  <c r="M582" i="1"/>
  <c r="L582" i="1"/>
  <c r="K582" i="1"/>
  <c r="R582" i="1"/>
  <c r="J582" i="1"/>
  <c r="B558" i="1"/>
  <c r="Q558" i="1"/>
  <c r="P558" i="1"/>
  <c r="O558" i="1"/>
  <c r="N558" i="1"/>
  <c r="M558" i="1"/>
  <c r="L558" i="1"/>
  <c r="K558" i="1"/>
  <c r="R558" i="1"/>
  <c r="J558" i="1"/>
  <c r="K1220" i="1"/>
  <c r="O1220" i="1"/>
  <c r="N1220" i="1"/>
  <c r="R1220" i="1"/>
  <c r="Q1220" i="1"/>
  <c r="P1220" i="1"/>
  <c r="M1220" i="1"/>
  <c r="L1220" i="1"/>
  <c r="J1220" i="1"/>
  <c r="O1180" i="1"/>
  <c r="N1180" i="1"/>
  <c r="P1180" i="1"/>
  <c r="M1180" i="1"/>
  <c r="L1180" i="1"/>
  <c r="K1180" i="1"/>
  <c r="J1180" i="1"/>
  <c r="R1180" i="1"/>
  <c r="Q1180" i="1"/>
  <c r="O1140" i="1"/>
  <c r="N1140" i="1"/>
  <c r="K1140" i="1"/>
  <c r="J1140" i="1"/>
  <c r="R1140" i="1"/>
  <c r="M1140" i="1"/>
  <c r="L1140" i="1"/>
  <c r="Q1140" i="1"/>
  <c r="P1140" i="1"/>
  <c r="K774" i="1"/>
  <c r="O774" i="1"/>
  <c r="L774" i="1"/>
  <c r="J774" i="1"/>
  <c r="R774" i="1"/>
  <c r="Q774" i="1"/>
  <c r="N774" i="1"/>
  <c r="P774" i="1"/>
  <c r="M774"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6" i="1"/>
  <c r="P246" i="1"/>
  <c r="O246" i="1"/>
  <c r="N246" i="1"/>
  <c r="M246" i="1"/>
  <c r="L246" i="1"/>
  <c r="K246" i="1"/>
  <c r="R246" i="1"/>
  <c r="J246"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7" i="1"/>
  <c r="P597" i="1"/>
  <c r="K597" i="1"/>
  <c r="J597" i="1"/>
  <c r="R597" i="1"/>
  <c r="Q597" i="1"/>
  <c r="O597" i="1"/>
  <c r="N597" i="1"/>
  <c r="M597"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1" i="1"/>
  <c r="L1261" i="1"/>
  <c r="R1261" i="1"/>
  <c r="J1261" i="1"/>
  <c r="Q1261" i="1"/>
  <c r="K1261" i="1"/>
  <c r="P1261" i="1"/>
  <c r="N1261" i="1"/>
  <c r="M1261" i="1"/>
  <c r="K598" i="1"/>
  <c r="O598" i="1"/>
  <c r="M598" i="1"/>
  <c r="L598" i="1"/>
  <c r="J598" i="1"/>
  <c r="R598" i="1"/>
  <c r="Q598" i="1"/>
  <c r="P598" i="1"/>
  <c r="N598" i="1"/>
  <c r="P649" i="1"/>
  <c r="L649" i="1"/>
  <c r="M649" i="1"/>
  <c r="K649" i="1"/>
  <c r="J649" i="1"/>
  <c r="R649" i="1"/>
  <c r="Q649" i="1"/>
  <c r="O649" i="1"/>
  <c r="N649" i="1"/>
  <c r="P641" i="1"/>
  <c r="L641" i="1"/>
  <c r="J641" i="1"/>
  <c r="R641" i="1"/>
  <c r="Q641" i="1"/>
  <c r="O641" i="1"/>
  <c r="N641" i="1"/>
  <c r="M641" i="1"/>
  <c r="K641" i="1"/>
  <c r="P633" i="1"/>
  <c r="L633" i="1"/>
  <c r="R633" i="1"/>
  <c r="Q633" i="1"/>
  <c r="O633" i="1"/>
  <c r="N633" i="1"/>
  <c r="M633" i="1"/>
  <c r="K633" i="1"/>
  <c r="J633" i="1"/>
  <c r="P625" i="1"/>
  <c r="L625" i="1"/>
  <c r="O625" i="1"/>
  <c r="N625" i="1"/>
  <c r="M625" i="1"/>
  <c r="K625" i="1"/>
  <c r="J625" i="1"/>
  <c r="R625" i="1"/>
  <c r="Q625" i="1"/>
  <c r="P617" i="1"/>
  <c r="L617" i="1"/>
  <c r="M617" i="1"/>
  <c r="K617" i="1"/>
  <c r="J617" i="1"/>
  <c r="R617" i="1"/>
  <c r="Q617" i="1"/>
  <c r="O617" i="1"/>
  <c r="N617" i="1"/>
  <c r="P609" i="1"/>
  <c r="L609" i="1"/>
  <c r="J609" i="1"/>
  <c r="R609" i="1"/>
  <c r="Q609" i="1"/>
  <c r="O609" i="1"/>
  <c r="N609" i="1"/>
  <c r="M609" i="1"/>
  <c r="K609" i="1"/>
  <c r="P601" i="1"/>
  <c r="L601" i="1"/>
  <c r="R601" i="1"/>
  <c r="Q601" i="1"/>
  <c r="O601" i="1"/>
  <c r="N601" i="1"/>
  <c r="M601" i="1"/>
  <c r="K601" i="1"/>
  <c r="J601" i="1"/>
  <c r="O329" i="1"/>
  <c r="N329" i="1"/>
  <c r="M329" i="1"/>
  <c r="L329" i="1"/>
  <c r="K329" i="1"/>
  <c r="R329" i="1"/>
  <c r="J329" i="1"/>
  <c r="Q329" i="1"/>
  <c r="P329" i="1"/>
  <c r="L1358" i="1"/>
  <c r="K1358" i="1"/>
  <c r="Q1358" i="1"/>
  <c r="P1358" i="1"/>
  <c r="O1358" i="1"/>
  <c r="N1358" i="1"/>
  <c r="R1358" i="1"/>
  <c r="M1358" i="1"/>
  <c r="J1358" i="1"/>
  <c r="Q1254" i="1"/>
  <c r="P1254" i="1"/>
  <c r="M1254" i="1"/>
  <c r="L1254" i="1"/>
  <c r="K1254" i="1"/>
  <c r="R1254" i="1"/>
  <c r="O1254" i="1"/>
  <c r="N1254" i="1"/>
  <c r="J1254" i="1"/>
  <c r="M267" i="1"/>
  <c r="L267" i="1"/>
  <c r="K267" i="1"/>
  <c r="R267" i="1"/>
  <c r="J267" i="1"/>
  <c r="Q267" i="1"/>
  <c r="P267" i="1"/>
  <c r="O267" i="1"/>
  <c r="N267" i="1"/>
  <c r="M275" i="1"/>
  <c r="L275" i="1"/>
  <c r="K275" i="1"/>
  <c r="R275" i="1"/>
  <c r="J275" i="1"/>
  <c r="Q275" i="1"/>
  <c r="P275" i="1"/>
  <c r="O275" i="1"/>
  <c r="N275"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39" i="1"/>
  <c r="L339" i="1"/>
  <c r="K339" i="1"/>
  <c r="R339" i="1"/>
  <c r="J339" i="1"/>
  <c r="Q339" i="1"/>
  <c r="P339" i="1"/>
  <c r="O339" i="1"/>
  <c r="N339" i="1"/>
  <c r="M347" i="1"/>
  <c r="L347" i="1"/>
  <c r="K347" i="1"/>
  <c r="R347" i="1"/>
  <c r="J347" i="1"/>
  <c r="Q347" i="1"/>
  <c r="P347" i="1"/>
  <c r="O347" i="1"/>
  <c r="N347" i="1"/>
  <c r="M554" i="1"/>
  <c r="L554" i="1"/>
  <c r="K554" i="1"/>
  <c r="R554" i="1"/>
  <c r="J554" i="1"/>
  <c r="Q554" i="1"/>
  <c r="P554" i="1"/>
  <c r="O554" i="1"/>
  <c r="N554" i="1"/>
  <c r="M546" i="1"/>
  <c r="L546" i="1"/>
  <c r="K546" i="1"/>
  <c r="R546" i="1"/>
  <c r="J546" i="1"/>
  <c r="Q546" i="1"/>
  <c r="P546" i="1"/>
  <c r="O546" i="1"/>
  <c r="N546" i="1"/>
  <c r="K588" i="1"/>
  <c r="R588" i="1"/>
  <c r="J588" i="1"/>
  <c r="Q588" i="1"/>
  <c r="P588" i="1"/>
  <c r="O588" i="1"/>
  <c r="N588" i="1"/>
  <c r="M588" i="1"/>
  <c r="L588" i="1"/>
  <c r="K580" i="1"/>
  <c r="R580" i="1"/>
  <c r="J580" i="1"/>
  <c r="Q580" i="1"/>
  <c r="P580" i="1"/>
  <c r="O580" i="1"/>
  <c r="N580" i="1"/>
  <c r="M580" i="1"/>
  <c r="L580" i="1"/>
  <c r="K572" i="1"/>
  <c r="R572" i="1"/>
  <c r="J572" i="1"/>
  <c r="Q572" i="1"/>
  <c r="P572" i="1"/>
  <c r="O572" i="1"/>
  <c r="N572" i="1"/>
  <c r="M572" i="1"/>
  <c r="L572" i="1"/>
  <c r="K564" i="1"/>
  <c r="R564" i="1"/>
  <c r="J564" i="1"/>
  <c r="Q564" i="1"/>
  <c r="P564" i="1"/>
  <c r="O564" i="1"/>
  <c r="N564" i="1"/>
  <c r="M564" i="1"/>
  <c r="L564" i="1"/>
  <c r="K556" i="1"/>
  <c r="R556" i="1"/>
  <c r="J556" i="1"/>
  <c r="Q556" i="1"/>
  <c r="P556" i="1"/>
  <c r="O556" i="1"/>
  <c r="N556" i="1"/>
  <c r="M556" i="1"/>
  <c r="L556" i="1"/>
  <c r="M1242" i="1"/>
  <c r="L1242" i="1"/>
  <c r="R1242" i="1"/>
  <c r="N1242" i="1"/>
  <c r="K1242" i="1"/>
  <c r="Q1242" i="1"/>
  <c r="P1242" i="1"/>
  <c r="O1242" i="1"/>
  <c r="J1242" i="1"/>
  <c r="M1234" i="1"/>
  <c r="L1234" i="1"/>
  <c r="P1234" i="1"/>
  <c r="J1234" i="1"/>
  <c r="R1234" i="1"/>
  <c r="Q1234" i="1"/>
  <c r="O1234" i="1"/>
  <c r="N1234" i="1"/>
  <c r="K1234" i="1"/>
  <c r="M1226" i="1"/>
  <c r="L1226" i="1"/>
  <c r="N1226" i="1"/>
  <c r="R1226" i="1"/>
  <c r="Q1226" i="1"/>
  <c r="J1226" i="1"/>
  <c r="P1226" i="1"/>
  <c r="O1226" i="1"/>
  <c r="K1226" i="1"/>
  <c r="M1218" i="1"/>
  <c r="Q1218" i="1"/>
  <c r="P1218" i="1"/>
  <c r="K1218" i="1"/>
  <c r="J1218" i="1"/>
  <c r="R1218" i="1"/>
  <c r="O1218" i="1"/>
  <c r="N1218" i="1"/>
  <c r="L1218" i="1"/>
  <c r="Q1210" i="1"/>
  <c r="P1210" i="1"/>
  <c r="M1210" i="1"/>
  <c r="L1210" i="1"/>
  <c r="K1210" i="1"/>
  <c r="J1210" i="1"/>
  <c r="R1210" i="1"/>
  <c r="O1210" i="1"/>
  <c r="N1210" i="1"/>
  <c r="Q1202" i="1"/>
  <c r="P1202" i="1"/>
  <c r="K1202" i="1"/>
  <c r="J1202" i="1"/>
  <c r="R1202" i="1"/>
  <c r="O1202" i="1"/>
  <c r="N1202" i="1"/>
  <c r="L1202" i="1"/>
  <c r="M1202" i="1"/>
  <c r="B1194" i="1"/>
  <c r="Q1194" i="1"/>
  <c r="P1194" i="1"/>
  <c r="R1194" i="1"/>
  <c r="O1194" i="1"/>
  <c r="N1194" i="1"/>
  <c r="M1194" i="1"/>
  <c r="L1194" i="1"/>
  <c r="K1194" i="1"/>
  <c r="J1194" i="1"/>
  <c r="Q1186" i="1"/>
  <c r="P1186" i="1"/>
  <c r="N1186" i="1"/>
  <c r="M1186" i="1"/>
  <c r="L1186" i="1"/>
  <c r="K1186" i="1"/>
  <c r="J1186" i="1"/>
  <c r="R1186" i="1"/>
  <c r="O1186" i="1"/>
  <c r="Q1178" i="1"/>
  <c r="P1178" i="1"/>
  <c r="L1178" i="1"/>
  <c r="K1178" i="1"/>
  <c r="J1178" i="1"/>
  <c r="R1178" i="1"/>
  <c r="N1178" i="1"/>
  <c r="M1178" i="1"/>
  <c r="O1178" i="1"/>
  <c r="Q1170" i="1"/>
  <c r="P1170" i="1"/>
  <c r="R1170" i="1"/>
  <c r="O1170" i="1"/>
  <c r="N1170" i="1"/>
  <c r="M1170" i="1"/>
  <c r="L1170" i="1"/>
  <c r="K1170" i="1"/>
  <c r="J1170" i="1"/>
  <c r="Q1162" i="1"/>
  <c r="P1162" i="1"/>
  <c r="O1162" i="1"/>
  <c r="N1162" i="1"/>
  <c r="M1162" i="1"/>
  <c r="L1162" i="1"/>
  <c r="R1162" i="1"/>
  <c r="K1162" i="1"/>
  <c r="J1162" i="1"/>
  <c r="Q1154" i="1"/>
  <c r="P1154" i="1"/>
  <c r="M1154" i="1"/>
  <c r="L1154" i="1"/>
  <c r="K1154" i="1"/>
  <c r="J1154" i="1"/>
  <c r="O1154" i="1"/>
  <c r="N1154" i="1"/>
  <c r="R1154" i="1"/>
  <c r="Q1146" i="1"/>
  <c r="P1146" i="1"/>
  <c r="K1146" i="1"/>
  <c r="J1146" i="1"/>
  <c r="R1146" i="1"/>
  <c r="O1146" i="1"/>
  <c r="N1146" i="1"/>
  <c r="M1146" i="1"/>
  <c r="L1146" i="1"/>
  <c r="B1138" i="1"/>
  <c r="Q1138" i="1"/>
  <c r="P1138" i="1"/>
  <c r="R1138" i="1"/>
  <c r="O1138" i="1"/>
  <c r="N1138" i="1"/>
  <c r="K1138" i="1"/>
  <c r="J1138" i="1"/>
  <c r="M1138" i="1"/>
  <c r="L1138" i="1"/>
  <c r="Q1130" i="1"/>
  <c r="P1130" i="1"/>
  <c r="O1130" i="1"/>
  <c r="N1130" i="1"/>
  <c r="M1130" i="1"/>
  <c r="L1130" i="1"/>
  <c r="R1130" i="1"/>
  <c r="K1130" i="1"/>
  <c r="J1130" i="1"/>
  <c r="Q1122" i="1"/>
  <c r="P1122" i="1"/>
  <c r="M1122" i="1"/>
  <c r="L1122" i="1"/>
  <c r="K1122" i="1"/>
  <c r="J1122" i="1"/>
  <c r="R1122" i="1"/>
  <c r="O1122" i="1"/>
  <c r="N1122" i="1"/>
  <c r="Q1114" i="1"/>
  <c r="P1114" i="1"/>
  <c r="K1114" i="1"/>
  <c r="J1114" i="1"/>
  <c r="R1114" i="1"/>
  <c r="M1114" i="1"/>
  <c r="L1114" i="1"/>
  <c r="O1114" i="1"/>
  <c r="N1114" i="1"/>
  <c r="M788" i="1"/>
  <c r="L788" i="1"/>
  <c r="Q788" i="1"/>
  <c r="O788" i="1"/>
  <c r="N788" i="1"/>
  <c r="K788" i="1"/>
  <c r="J788" i="1"/>
  <c r="R788" i="1"/>
  <c r="P788" i="1"/>
  <c r="M780" i="1"/>
  <c r="Q780" i="1"/>
  <c r="K780" i="1"/>
  <c r="J780" i="1"/>
  <c r="R780" i="1"/>
  <c r="P780" i="1"/>
  <c r="N780" i="1"/>
  <c r="O780" i="1"/>
  <c r="L780" i="1"/>
  <c r="M772" i="1"/>
  <c r="Q772" i="1"/>
  <c r="R772" i="1"/>
  <c r="P772" i="1"/>
  <c r="O772" i="1"/>
  <c r="N772" i="1"/>
  <c r="K772" i="1"/>
  <c r="L772" i="1"/>
  <c r="J772" i="1"/>
  <c r="O764" i="1"/>
  <c r="N764" i="1"/>
  <c r="M764" i="1"/>
  <c r="L764" i="1"/>
  <c r="K764" i="1"/>
  <c r="Q764" i="1"/>
  <c r="P764" i="1"/>
  <c r="J764" i="1"/>
  <c r="R764" i="1"/>
  <c r="O756" i="1"/>
  <c r="N756" i="1"/>
  <c r="M756" i="1"/>
  <c r="L756" i="1"/>
  <c r="K756" i="1"/>
  <c r="Q756" i="1"/>
  <c r="R756" i="1"/>
  <c r="P756" i="1"/>
  <c r="J756" i="1"/>
  <c r="O748" i="1"/>
  <c r="N748" i="1"/>
  <c r="M748" i="1"/>
  <c r="L748" i="1"/>
  <c r="K748" i="1"/>
  <c r="Q748" i="1"/>
  <c r="R748" i="1"/>
  <c r="P748" i="1"/>
  <c r="J748" i="1"/>
  <c r="O740" i="1"/>
  <c r="N740" i="1"/>
  <c r="M740" i="1"/>
  <c r="L740" i="1"/>
  <c r="K740" i="1"/>
  <c r="Q740" i="1"/>
  <c r="R740" i="1"/>
  <c r="P740" i="1"/>
  <c r="J740" i="1"/>
  <c r="O732" i="1"/>
  <c r="N732" i="1"/>
  <c r="M732" i="1"/>
  <c r="L732" i="1"/>
  <c r="K732" i="1"/>
  <c r="Q732" i="1"/>
  <c r="P732" i="1"/>
  <c r="J732" i="1"/>
  <c r="R732" i="1"/>
  <c r="O724" i="1"/>
  <c r="N724" i="1"/>
  <c r="M724" i="1"/>
  <c r="L724" i="1"/>
  <c r="K724" i="1"/>
  <c r="Q724" i="1"/>
  <c r="R724" i="1"/>
  <c r="P724" i="1"/>
  <c r="J724" i="1"/>
  <c r="O716" i="1"/>
  <c r="N716" i="1"/>
  <c r="M716" i="1"/>
  <c r="L716" i="1"/>
  <c r="K716" i="1"/>
  <c r="Q716" i="1"/>
  <c r="R716" i="1"/>
  <c r="P716" i="1"/>
  <c r="J716" i="1"/>
  <c r="O708" i="1"/>
  <c r="N708" i="1"/>
  <c r="M708" i="1"/>
  <c r="L708" i="1"/>
  <c r="K708" i="1"/>
  <c r="Q708" i="1"/>
  <c r="R708" i="1"/>
  <c r="P708" i="1"/>
  <c r="J708" i="1"/>
  <c r="N700" i="1"/>
  <c r="M700" i="1"/>
  <c r="L700" i="1"/>
  <c r="K700" i="1"/>
  <c r="Q700" i="1"/>
  <c r="R700" i="1"/>
  <c r="P700" i="1"/>
  <c r="O700" i="1"/>
  <c r="J700" i="1"/>
  <c r="N692" i="1"/>
  <c r="M692" i="1"/>
  <c r="L692" i="1"/>
  <c r="K692" i="1"/>
  <c r="Q692" i="1"/>
  <c r="R692" i="1"/>
  <c r="P692" i="1"/>
  <c r="O692" i="1"/>
  <c r="J692" i="1"/>
  <c r="N684" i="1"/>
  <c r="M684" i="1"/>
  <c r="L684" i="1"/>
  <c r="K684" i="1"/>
  <c r="Q684" i="1"/>
  <c r="P684" i="1"/>
  <c r="O684" i="1"/>
  <c r="J684" i="1"/>
  <c r="R684" i="1"/>
  <c r="N676" i="1"/>
  <c r="M676" i="1"/>
  <c r="L676" i="1"/>
  <c r="K676" i="1"/>
  <c r="Q676" i="1"/>
  <c r="R676" i="1"/>
  <c r="P676" i="1"/>
  <c r="O676" i="1"/>
  <c r="J676" i="1"/>
  <c r="B668" i="1"/>
  <c r="N668" i="1"/>
  <c r="M668" i="1"/>
  <c r="L668" i="1"/>
  <c r="K668" i="1"/>
  <c r="Q668" i="1"/>
  <c r="J668" i="1"/>
  <c r="R668" i="1"/>
  <c r="P668" i="1"/>
  <c r="O668" i="1"/>
  <c r="N660" i="1"/>
  <c r="M660" i="1"/>
  <c r="L660" i="1"/>
  <c r="K660" i="1"/>
  <c r="Q660" i="1"/>
  <c r="R660" i="1"/>
  <c r="P660" i="1"/>
  <c r="O660" i="1"/>
  <c r="J660" i="1"/>
  <c r="B537" i="1"/>
  <c r="N537" i="1"/>
  <c r="M537" i="1"/>
  <c r="L537" i="1"/>
  <c r="K537" i="1"/>
  <c r="R537" i="1"/>
  <c r="J537" i="1"/>
  <c r="Q537" i="1"/>
  <c r="P537" i="1"/>
  <c r="O537" i="1"/>
  <c r="N529" i="1"/>
  <c r="M529" i="1"/>
  <c r="L529" i="1"/>
  <c r="K529" i="1"/>
  <c r="R529" i="1"/>
  <c r="J529" i="1"/>
  <c r="Q529" i="1"/>
  <c r="P529" i="1"/>
  <c r="O529" i="1"/>
  <c r="N521" i="1"/>
  <c r="M521" i="1"/>
  <c r="L521" i="1"/>
  <c r="K521" i="1"/>
  <c r="R521" i="1"/>
  <c r="J521" i="1"/>
  <c r="Q521" i="1"/>
  <c r="P521" i="1"/>
  <c r="O521" i="1"/>
  <c r="B1109" i="1"/>
  <c r="N1109" i="1"/>
  <c r="M1109" i="1"/>
  <c r="L1109" i="1"/>
  <c r="J1109" i="1"/>
  <c r="P1109" i="1"/>
  <c r="O1109" i="1"/>
  <c r="K1109" i="1"/>
  <c r="R1109" i="1"/>
  <c r="Q1109" i="1"/>
  <c r="B1101" i="1"/>
  <c r="K1101" i="1"/>
  <c r="Q1101" i="1"/>
  <c r="P1101" i="1"/>
  <c r="M1101" i="1"/>
  <c r="L1101" i="1"/>
  <c r="J1101" i="1"/>
  <c r="R1101" i="1"/>
  <c r="O1101" i="1"/>
  <c r="N1101" i="1"/>
  <c r="A1093" i="1"/>
  <c r="K1093" i="1"/>
  <c r="Q1093" i="1"/>
  <c r="P1093" i="1"/>
  <c r="R1093" i="1"/>
  <c r="O1093" i="1"/>
  <c r="N1093" i="1"/>
  <c r="M1093" i="1"/>
  <c r="L1093" i="1"/>
  <c r="J1093" i="1"/>
  <c r="B1085" i="1"/>
  <c r="K1085" i="1"/>
  <c r="Q1085" i="1"/>
  <c r="P1085" i="1"/>
  <c r="O1085" i="1"/>
  <c r="N1085" i="1"/>
  <c r="M1085" i="1"/>
  <c r="L1085" i="1"/>
  <c r="J1085" i="1"/>
  <c r="R1085" i="1"/>
  <c r="A1077" i="1"/>
  <c r="K1077" i="1"/>
  <c r="Q1077" i="1"/>
  <c r="P1077" i="1"/>
  <c r="L1077" i="1"/>
  <c r="J1077" i="1"/>
  <c r="R1077" i="1"/>
  <c r="O1077" i="1"/>
  <c r="N1077" i="1"/>
  <c r="M1077" i="1"/>
  <c r="A1069" i="1"/>
  <c r="K1069" i="1"/>
  <c r="Q1069" i="1"/>
  <c r="P1069" i="1"/>
  <c r="R1069" i="1"/>
  <c r="O1069" i="1"/>
  <c r="N1069" i="1"/>
  <c r="M1069" i="1"/>
  <c r="L1069" i="1"/>
  <c r="J1069" i="1"/>
  <c r="A1061" i="1"/>
  <c r="K1061" i="1"/>
  <c r="Q1061" i="1"/>
  <c r="P1061" i="1"/>
  <c r="N1061" i="1"/>
  <c r="M1061" i="1"/>
  <c r="L1061" i="1"/>
  <c r="J1061" i="1"/>
  <c r="R1061" i="1"/>
  <c r="O1061" i="1"/>
  <c r="Q1053" i="1"/>
  <c r="P1053" i="1"/>
  <c r="L1053" i="1"/>
  <c r="K1053" i="1"/>
  <c r="J1053" i="1"/>
  <c r="R1053" i="1"/>
  <c r="O1053" i="1"/>
  <c r="N1053" i="1"/>
  <c r="M1053" i="1"/>
  <c r="Q1045" i="1"/>
  <c r="O1045" i="1"/>
  <c r="N1045" i="1"/>
  <c r="R1045" i="1"/>
  <c r="P1045" i="1"/>
  <c r="M1045" i="1"/>
  <c r="L1045" i="1"/>
  <c r="K1045" i="1"/>
  <c r="J1045" i="1"/>
  <c r="Q1037" i="1"/>
  <c r="O1037" i="1"/>
  <c r="N1037" i="1"/>
  <c r="M1037" i="1"/>
  <c r="L1037" i="1"/>
  <c r="K1037" i="1"/>
  <c r="J1037" i="1"/>
  <c r="R1037" i="1"/>
  <c r="P1037" i="1"/>
  <c r="Q1029" i="1"/>
  <c r="O1029" i="1"/>
  <c r="N1029" i="1"/>
  <c r="J1029" i="1"/>
  <c r="R1029" i="1"/>
  <c r="P1029" i="1"/>
  <c r="M1029" i="1"/>
  <c r="L1029" i="1"/>
  <c r="K1029" i="1"/>
  <c r="Q1021" i="1"/>
  <c r="O1021" i="1"/>
  <c r="N1021" i="1"/>
  <c r="R1021" i="1"/>
  <c r="P1021" i="1"/>
  <c r="M1021" i="1"/>
  <c r="L1021" i="1"/>
  <c r="K1021" i="1"/>
  <c r="J1021" i="1"/>
  <c r="Q1013" i="1"/>
  <c r="O1013" i="1"/>
  <c r="N1013" i="1"/>
  <c r="L1013" i="1"/>
  <c r="K1013" i="1"/>
  <c r="J1013" i="1"/>
  <c r="R1013" i="1"/>
  <c r="P1013" i="1"/>
  <c r="M1013" i="1"/>
  <c r="O1005" i="1"/>
  <c r="N1005" i="1"/>
  <c r="R1005" i="1"/>
  <c r="Q1005" i="1"/>
  <c r="P1005" i="1"/>
  <c r="M1005" i="1"/>
  <c r="L1005" i="1"/>
  <c r="K1005" i="1"/>
  <c r="J1005" i="1"/>
  <c r="R326" i="1"/>
  <c r="J326" i="1"/>
  <c r="Q326" i="1"/>
  <c r="P326" i="1"/>
  <c r="O326" i="1"/>
  <c r="N326" i="1"/>
  <c r="M326" i="1"/>
  <c r="L326" i="1"/>
  <c r="K326" i="1"/>
  <c r="L3" i="1"/>
  <c r="K3" i="1"/>
  <c r="J3" i="1"/>
  <c r="M3" i="1"/>
  <c r="P3" i="1"/>
  <c r="O3" i="1"/>
  <c r="N3" i="1"/>
  <c r="M51" i="1"/>
  <c r="L51" i="1"/>
  <c r="K51" i="1"/>
  <c r="J51" i="1"/>
  <c r="R51" i="1"/>
  <c r="Q51" i="1"/>
  <c r="P51" i="1"/>
  <c r="O51" i="1"/>
  <c r="N51" i="1"/>
  <c r="A654" i="1"/>
  <c r="K654" i="1"/>
  <c r="O654" i="1"/>
  <c r="J654" i="1"/>
  <c r="R654" i="1"/>
  <c r="Q654" i="1"/>
  <c r="P654" i="1"/>
  <c r="N654" i="1"/>
  <c r="M654" i="1"/>
  <c r="L654" i="1"/>
  <c r="K606" i="1"/>
  <c r="O606" i="1"/>
  <c r="P606" i="1"/>
  <c r="N606" i="1"/>
  <c r="M606" i="1"/>
  <c r="L606" i="1"/>
  <c r="J606" i="1"/>
  <c r="R606" i="1"/>
  <c r="Q606" i="1"/>
  <c r="P344" i="1"/>
  <c r="O344" i="1"/>
  <c r="N344" i="1"/>
  <c r="M344" i="1"/>
  <c r="L344" i="1"/>
  <c r="K344" i="1"/>
  <c r="R344" i="1"/>
  <c r="J344" i="1"/>
  <c r="Q344" i="1"/>
  <c r="B239" i="1"/>
  <c r="P239" i="1"/>
  <c r="O239" i="1"/>
  <c r="N239" i="1"/>
  <c r="M239" i="1"/>
  <c r="L239" i="1"/>
  <c r="K239" i="1"/>
  <c r="R239" i="1"/>
  <c r="J239" i="1"/>
  <c r="Q239" i="1"/>
  <c r="Q327" i="1"/>
  <c r="P327" i="1"/>
  <c r="O327" i="1"/>
  <c r="N327" i="1"/>
  <c r="M327" i="1"/>
  <c r="L327" i="1"/>
  <c r="K327" i="1"/>
  <c r="R327" i="1"/>
  <c r="J327" i="1"/>
  <c r="N595" i="1"/>
  <c r="R595" i="1"/>
  <c r="J595" i="1"/>
  <c r="Q595" i="1"/>
  <c r="P595" i="1"/>
  <c r="O595" i="1"/>
  <c r="M595" i="1"/>
  <c r="L595" i="1"/>
  <c r="K595" i="1"/>
  <c r="K22" i="1"/>
  <c r="R22" i="1"/>
  <c r="J22" i="1"/>
  <c r="Q22" i="1"/>
  <c r="L22" i="1"/>
  <c r="P22" i="1"/>
  <c r="O22" i="1"/>
  <c r="M22" i="1"/>
  <c r="N22" i="1"/>
  <c r="R54" i="1"/>
  <c r="J54" i="1"/>
  <c r="M54" i="1"/>
  <c r="L54" i="1"/>
  <c r="K54" i="1"/>
  <c r="Q54" i="1"/>
  <c r="P54" i="1"/>
  <c r="O54" i="1"/>
  <c r="N54" i="1"/>
  <c r="N643" i="1"/>
  <c r="R643" i="1"/>
  <c r="J643" i="1"/>
  <c r="M643" i="1"/>
  <c r="L643" i="1"/>
  <c r="K643" i="1"/>
  <c r="Q643" i="1"/>
  <c r="P643" i="1"/>
  <c r="O643" i="1"/>
  <c r="N627" i="1"/>
  <c r="R627" i="1"/>
  <c r="J627" i="1"/>
  <c r="Q627" i="1"/>
  <c r="P627" i="1"/>
  <c r="O627" i="1"/>
  <c r="M627" i="1"/>
  <c r="L627" i="1"/>
  <c r="K627" i="1"/>
  <c r="N611" i="1"/>
  <c r="R611" i="1"/>
  <c r="J611" i="1"/>
  <c r="M611" i="1"/>
  <c r="L611" i="1"/>
  <c r="K611" i="1"/>
  <c r="Q611" i="1"/>
  <c r="P611" i="1"/>
  <c r="O611" i="1"/>
  <c r="K252" i="1"/>
  <c r="R252" i="1"/>
  <c r="J252" i="1"/>
  <c r="Q252" i="1"/>
  <c r="P252" i="1"/>
  <c r="O252" i="1"/>
  <c r="N252" i="1"/>
  <c r="M252" i="1"/>
  <c r="L252" i="1"/>
  <c r="B245" i="1"/>
  <c r="R245" i="1"/>
  <c r="J245" i="1"/>
  <c r="Q245" i="1"/>
  <c r="P245" i="1"/>
  <c r="O245" i="1"/>
  <c r="N245" i="1"/>
  <c r="M245" i="1"/>
  <c r="L245" i="1"/>
  <c r="K245" i="1"/>
  <c r="R1546" i="1"/>
  <c r="O1546" i="1"/>
  <c r="N1546" i="1"/>
  <c r="M1546" i="1"/>
  <c r="L1546" i="1"/>
  <c r="K1546" i="1"/>
  <c r="J1546" i="1"/>
  <c r="O1347" i="1"/>
  <c r="L1347" i="1"/>
  <c r="K1347" i="1"/>
  <c r="Q1347" i="1"/>
  <c r="R1347" i="1"/>
  <c r="P1347" i="1"/>
  <c r="N1347" i="1"/>
  <c r="M1347" i="1"/>
  <c r="J1347" i="1"/>
  <c r="K548" i="1"/>
  <c r="R548" i="1"/>
  <c r="J548" i="1"/>
  <c r="Q548" i="1"/>
  <c r="P548" i="1"/>
  <c r="O548" i="1"/>
  <c r="N548" i="1"/>
  <c r="M548" i="1"/>
  <c r="L548" i="1"/>
  <c r="Q566" i="1"/>
  <c r="P566" i="1"/>
  <c r="O566" i="1"/>
  <c r="N566" i="1"/>
  <c r="M566" i="1"/>
  <c r="L566" i="1"/>
  <c r="K566" i="1"/>
  <c r="R566" i="1"/>
  <c r="J566" i="1"/>
  <c r="B1212" i="1"/>
  <c r="O1212" i="1"/>
  <c r="N1212" i="1"/>
  <c r="Q1212" i="1"/>
  <c r="P1212" i="1"/>
  <c r="M1212" i="1"/>
  <c r="L1212" i="1"/>
  <c r="K1212" i="1"/>
  <c r="J1212" i="1"/>
  <c r="R1212" i="1"/>
  <c r="O1188" i="1"/>
  <c r="N1188" i="1"/>
  <c r="R1188" i="1"/>
  <c r="Q1188" i="1"/>
  <c r="P1188" i="1"/>
  <c r="M1188" i="1"/>
  <c r="L1188" i="1"/>
  <c r="J1188" i="1"/>
  <c r="K1188" i="1"/>
  <c r="O1148" i="1"/>
  <c r="N1148" i="1"/>
  <c r="M1148" i="1"/>
  <c r="L1148" i="1"/>
  <c r="K1148" i="1"/>
  <c r="J1148" i="1"/>
  <c r="R1148" i="1"/>
  <c r="Q1148" i="1"/>
  <c r="P1148" i="1"/>
  <c r="A1116" i="1"/>
  <c r="O1116" i="1"/>
  <c r="N1116" i="1"/>
  <c r="M1116" i="1"/>
  <c r="L1116" i="1"/>
  <c r="K1116" i="1"/>
  <c r="J1116" i="1"/>
  <c r="Q1116" i="1"/>
  <c r="P1116" i="1"/>
  <c r="R1116" i="1"/>
  <c r="A750" i="1"/>
  <c r="M750" i="1"/>
  <c r="L750" i="1"/>
  <c r="K750" i="1"/>
  <c r="R750" i="1"/>
  <c r="J750" i="1"/>
  <c r="Q750" i="1"/>
  <c r="O750" i="1"/>
  <c r="N750" i="1"/>
  <c r="P750" i="1"/>
  <c r="M718" i="1"/>
  <c r="L718" i="1"/>
  <c r="K718" i="1"/>
  <c r="R718" i="1"/>
  <c r="J718" i="1"/>
  <c r="Q718" i="1"/>
  <c r="O718" i="1"/>
  <c r="N718" i="1"/>
  <c r="P718" i="1"/>
  <c r="L678" i="1"/>
  <c r="K678" i="1"/>
  <c r="R678" i="1"/>
  <c r="J678" i="1"/>
  <c r="Q678" i="1"/>
  <c r="O678" i="1"/>
  <c r="P678" i="1"/>
  <c r="N678" i="1"/>
  <c r="M678" i="1"/>
  <c r="L1376" i="1"/>
  <c r="K1376" i="1"/>
  <c r="R1376" i="1"/>
  <c r="P1376" i="1"/>
  <c r="O1376" i="1"/>
  <c r="N1376" i="1"/>
  <c r="M1376" i="1"/>
  <c r="Q1376" i="1"/>
  <c r="J1376" i="1"/>
  <c r="O321" i="1"/>
  <c r="N321" i="1"/>
  <c r="M321" i="1"/>
  <c r="L321" i="1"/>
  <c r="K321" i="1"/>
  <c r="R321" i="1"/>
  <c r="J321" i="1"/>
  <c r="Q321" i="1"/>
  <c r="P321"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0" i="1"/>
  <c r="O320" i="1"/>
  <c r="N320" i="1"/>
  <c r="M320" i="1"/>
  <c r="L320" i="1"/>
  <c r="K320" i="1"/>
  <c r="R320" i="1"/>
  <c r="J320" i="1"/>
  <c r="Q320"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4" i="1"/>
  <c r="R244" i="1"/>
  <c r="J244" i="1"/>
  <c r="Q244" i="1"/>
  <c r="P244" i="1"/>
  <c r="O244" i="1"/>
  <c r="N244" i="1"/>
  <c r="M244" i="1"/>
  <c r="L244"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3" i="1"/>
  <c r="L323" i="1"/>
  <c r="K323" i="1"/>
  <c r="R323" i="1"/>
  <c r="J323" i="1"/>
  <c r="Q323" i="1"/>
  <c r="P323" i="1"/>
  <c r="O323" i="1"/>
  <c r="N323"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2" i="1"/>
  <c r="K1262" i="1"/>
  <c r="Q1262" i="1"/>
  <c r="P1262" i="1"/>
  <c r="R1262" i="1"/>
  <c r="O1262" i="1"/>
  <c r="M1262" i="1"/>
  <c r="L1262" i="1"/>
  <c r="J1262" i="1"/>
  <c r="R599" i="1"/>
  <c r="J599" i="1"/>
  <c r="N599" i="1"/>
  <c r="O599" i="1"/>
  <c r="M599" i="1"/>
  <c r="L599" i="1"/>
  <c r="K599" i="1"/>
  <c r="Q599" i="1"/>
  <c r="P599" i="1"/>
  <c r="Q648" i="1"/>
  <c r="M648" i="1"/>
  <c r="K648" i="1"/>
  <c r="J648" i="1"/>
  <c r="R648" i="1"/>
  <c r="P648" i="1"/>
  <c r="O648" i="1"/>
  <c r="N648" i="1"/>
  <c r="L648" i="1"/>
  <c r="Q640" i="1"/>
  <c r="M640" i="1"/>
  <c r="R640" i="1"/>
  <c r="P640" i="1"/>
  <c r="O640" i="1"/>
  <c r="N640" i="1"/>
  <c r="L640" i="1"/>
  <c r="K640" i="1"/>
  <c r="J640" i="1"/>
  <c r="Q632" i="1"/>
  <c r="M632" i="1"/>
  <c r="P632" i="1"/>
  <c r="O632" i="1"/>
  <c r="N632" i="1"/>
  <c r="L632" i="1"/>
  <c r="K632" i="1"/>
  <c r="J632" i="1"/>
  <c r="R632" i="1"/>
  <c r="Q624" i="1"/>
  <c r="M624" i="1"/>
  <c r="N624" i="1"/>
  <c r="L624" i="1"/>
  <c r="K624" i="1"/>
  <c r="J624" i="1"/>
  <c r="R624" i="1"/>
  <c r="P624" i="1"/>
  <c r="O624" i="1"/>
  <c r="Q616" i="1"/>
  <c r="M616" i="1"/>
  <c r="K616" i="1"/>
  <c r="J616" i="1"/>
  <c r="R616" i="1"/>
  <c r="P616" i="1"/>
  <c r="O616" i="1"/>
  <c r="N616" i="1"/>
  <c r="L616" i="1"/>
  <c r="Q608" i="1"/>
  <c r="M608" i="1"/>
  <c r="R608" i="1"/>
  <c r="P608" i="1"/>
  <c r="O608" i="1"/>
  <c r="N608" i="1"/>
  <c r="L608" i="1"/>
  <c r="K608" i="1"/>
  <c r="J608" i="1"/>
  <c r="Q600" i="1"/>
  <c r="M600" i="1"/>
  <c r="P600" i="1"/>
  <c r="O600" i="1"/>
  <c r="N600" i="1"/>
  <c r="L600" i="1"/>
  <c r="K600" i="1"/>
  <c r="J600" i="1"/>
  <c r="R600" i="1"/>
  <c r="N330" i="1"/>
  <c r="M330" i="1"/>
  <c r="L330" i="1"/>
  <c r="K330" i="1"/>
  <c r="R330" i="1"/>
  <c r="J330" i="1"/>
  <c r="Q330" i="1"/>
  <c r="P330" i="1"/>
  <c r="O330" i="1"/>
  <c r="K1359" i="1"/>
  <c r="R1359" i="1"/>
  <c r="J1359" i="1"/>
  <c r="P1359" i="1"/>
  <c r="O1359" i="1"/>
  <c r="N1359" i="1"/>
  <c r="M1359" i="1"/>
  <c r="Q1359" i="1"/>
  <c r="L1359" i="1"/>
  <c r="R1253" i="1"/>
  <c r="J1253" i="1"/>
  <c r="Q1253" i="1"/>
  <c r="L1253" i="1"/>
  <c r="K1253" i="1"/>
  <c r="P1253" i="1"/>
  <c r="O1253" i="1"/>
  <c r="N1253" i="1"/>
  <c r="M1253" i="1"/>
  <c r="L268" i="1"/>
  <c r="K268" i="1"/>
  <c r="R268" i="1"/>
  <c r="J268" i="1"/>
  <c r="Q268" i="1"/>
  <c r="P268" i="1"/>
  <c r="O268" i="1"/>
  <c r="N268" i="1"/>
  <c r="M268" i="1"/>
  <c r="L276" i="1"/>
  <c r="K276" i="1"/>
  <c r="R276" i="1"/>
  <c r="J276" i="1"/>
  <c r="Q276" i="1"/>
  <c r="P276" i="1"/>
  <c r="O276" i="1"/>
  <c r="N276" i="1"/>
  <c r="M276"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4" i="1"/>
  <c r="M354" i="1"/>
  <c r="L354" i="1"/>
  <c r="K354" i="1"/>
  <c r="R354" i="1"/>
  <c r="J354" i="1"/>
  <c r="Q354" i="1"/>
  <c r="P354" i="1"/>
  <c r="O354" i="1"/>
  <c r="N346" i="1"/>
  <c r="M346" i="1"/>
  <c r="L346" i="1"/>
  <c r="K346" i="1"/>
  <c r="R346" i="1"/>
  <c r="J346" i="1"/>
  <c r="Q346" i="1"/>
  <c r="P346" i="1"/>
  <c r="O346" i="1"/>
  <c r="N553" i="1"/>
  <c r="M553" i="1"/>
  <c r="L553" i="1"/>
  <c r="K553" i="1"/>
  <c r="R553" i="1"/>
  <c r="J553" i="1"/>
  <c r="Q553" i="1"/>
  <c r="P553" i="1"/>
  <c r="O553" i="1"/>
  <c r="B545" i="1"/>
  <c r="N545" i="1"/>
  <c r="M545" i="1"/>
  <c r="L545" i="1"/>
  <c r="K545" i="1"/>
  <c r="R545" i="1"/>
  <c r="J545" i="1"/>
  <c r="Q545" i="1"/>
  <c r="P545" i="1"/>
  <c r="O545" i="1"/>
  <c r="L587" i="1"/>
  <c r="K587" i="1"/>
  <c r="R587" i="1"/>
  <c r="J587" i="1"/>
  <c r="Q587" i="1"/>
  <c r="P587" i="1"/>
  <c r="O587" i="1"/>
  <c r="N587" i="1"/>
  <c r="M587" i="1"/>
  <c r="L579" i="1"/>
  <c r="K579" i="1"/>
  <c r="R579" i="1"/>
  <c r="J579" i="1"/>
  <c r="Q579" i="1"/>
  <c r="P579" i="1"/>
  <c r="O579" i="1"/>
  <c r="N579" i="1"/>
  <c r="M579" i="1"/>
  <c r="L571" i="1"/>
  <c r="K571" i="1"/>
  <c r="R571" i="1"/>
  <c r="J571" i="1"/>
  <c r="Q571" i="1"/>
  <c r="P571" i="1"/>
  <c r="O571" i="1"/>
  <c r="N571" i="1"/>
  <c r="M571" i="1"/>
  <c r="L563" i="1"/>
  <c r="K563" i="1"/>
  <c r="R563" i="1"/>
  <c r="J563" i="1"/>
  <c r="Q563" i="1"/>
  <c r="P563" i="1"/>
  <c r="O563" i="1"/>
  <c r="N563" i="1"/>
  <c r="M563" i="1"/>
  <c r="L555" i="1"/>
  <c r="K555" i="1"/>
  <c r="R555" i="1"/>
  <c r="J555" i="1"/>
  <c r="Q555" i="1"/>
  <c r="P555" i="1"/>
  <c r="O555" i="1"/>
  <c r="N555" i="1"/>
  <c r="M555" i="1"/>
  <c r="N1241" i="1"/>
  <c r="M1241" i="1"/>
  <c r="Q1241" i="1"/>
  <c r="K1241" i="1"/>
  <c r="J1241" i="1"/>
  <c r="L1241" i="1"/>
  <c r="R1241" i="1"/>
  <c r="P1241" i="1"/>
  <c r="O1241" i="1"/>
  <c r="N1233" i="1"/>
  <c r="M1233" i="1"/>
  <c r="O1233" i="1"/>
  <c r="R1233" i="1"/>
  <c r="P1233" i="1"/>
  <c r="L1233" i="1"/>
  <c r="K1233" i="1"/>
  <c r="J1233" i="1"/>
  <c r="Q1233" i="1"/>
  <c r="N1225" i="1"/>
  <c r="M1225" i="1"/>
  <c r="K1225" i="1"/>
  <c r="Q1225" i="1"/>
  <c r="P1225" i="1"/>
  <c r="R1225" i="1"/>
  <c r="O1225" i="1"/>
  <c r="L1225" i="1"/>
  <c r="J1225" i="1"/>
  <c r="N1217" i="1"/>
  <c r="R1217" i="1"/>
  <c r="J1217" i="1"/>
  <c r="Q1217" i="1"/>
  <c r="P1217" i="1"/>
  <c r="O1217" i="1"/>
  <c r="M1217" i="1"/>
  <c r="L1217" i="1"/>
  <c r="K1217" i="1"/>
  <c r="R1209" i="1"/>
  <c r="J1209" i="1"/>
  <c r="Q1209" i="1"/>
  <c r="L1209" i="1"/>
  <c r="K1209" i="1"/>
  <c r="P1209" i="1"/>
  <c r="O1209" i="1"/>
  <c r="N1209" i="1"/>
  <c r="M1209" i="1"/>
  <c r="R1201" i="1"/>
  <c r="J1201" i="1"/>
  <c r="Q1201" i="1"/>
  <c r="P1201" i="1"/>
  <c r="O1201" i="1"/>
  <c r="N1201" i="1"/>
  <c r="M1201" i="1"/>
  <c r="L1201" i="1"/>
  <c r="K1201" i="1"/>
  <c r="R1193" i="1"/>
  <c r="J1193" i="1"/>
  <c r="Q1193" i="1"/>
  <c r="O1193" i="1"/>
  <c r="N1193" i="1"/>
  <c r="M1193" i="1"/>
  <c r="L1193" i="1"/>
  <c r="K1193" i="1"/>
  <c r="P1193" i="1"/>
  <c r="R1185" i="1"/>
  <c r="J1185" i="1"/>
  <c r="Q1185" i="1"/>
  <c r="M1185" i="1"/>
  <c r="L1185" i="1"/>
  <c r="K1185" i="1"/>
  <c r="P1185" i="1"/>
  <c r="O1185" i="1"/>
  <c r="N1185" i="1"/>
  <c r="R1177" i="1"/>
  <c r="J1177" i="1"/>
  <c r="Q1177" i="1"/>
  <c r="P1177" i="1"/>
  <c r="O1177" i="1"/>
  <c r="N1177" i="1"/>
  <c r="M1177" i="1"/>
  <c r="L1177" i="1"/>
  <c r="K1177" i="1"/>
  <c r="R1169" i="1"/>
  <c r="J1169" i="1"/>
  <c r="Q1169" i="1"/>
  <c r="P1169" i="1"/>
  <c r="O1169" i="1"/>
  <c r="N1169" i="1"/>
  <c r="M1169" i="1"/>
  <c r="L1169" i="1"/>
  <c r="K1169" i="1"/>
  <c r="R1161" i="1"/>
  <c r="J1161" i="1"/>
  <c r="Q1161" i="1"/>
  <c r="N1161" i="1"/>
  <c r="M1161" i="1"/>
  <c r="L1161" i="1"/>
  <c r="K1161" i="1"/>
  <c r="P1161" i="1"/>
  <c r="O1161" i="1"/>
  <c r="R1153" i="1"/>
  <c r="J1153" i="1"/>
  <c r="Q1153" i="1"/>
  <c r="L1153" i="1"/>
  <c r="K1153" i="1"/>
  <c r="P1153" i="1"/>
  <c r="O1153" i="1"/>
  <c r="N1153" i="1"/>
  <c r="M1153" i="1"/>
  <c r="R1145" i="1"/>
  <c r="J1145" i="1"/>
  <c r="Q1145" i="1"/>
  <c r="P1145" i="1"/>
  <c r="O1145" i="1"/>
  <c r="L1145" i="1"/>
  <c r="K1145" i="1"/>
  <c r="N1145" i="1"/>
  <c r="M1145" i="1"/>
  <c r="R1137" i="1"/>
  <c r="J1137" i="1"/>
  <c r="Q1137" i="1"/>
  <c r="P1137" i="1"/>
  <c r="O1137" i="1"/>
  <c r="N1137" i="1"/>
  <c r="M1137" i="1"/>
  <c r="L1137" i="1"/>
  <c r="K1137" i="1"/>
  <c r="B1129" i="1"/>
  <c r="R1129" i="1"/>
  <c r="J1129" i="1"/>
  <c r="Q1129" i="1"/>
  <c r="N1129" i="1"/>
  <c r="M1129" i="1"/>
  <c r="L1129" i="1"/>
  <c r="K1129" i="1"/>
  <c r="P1129" i="1"/>
  <c r="O1129" i="1"/>
  <c r="R1121" i="1"/>
  <c r="J1121" i="1"/>
  <c r="Q1121" i="1"/>
  <c r="L1121" i="1"/>
  <c r="K1121" i="1"/>
  <c r="N1121" i="1"/>
  <c r="M1121" i="1"/>
  <c r="P1121" i="1"/>
  <c r="O1121" i="1"/>
  <c r="R1113" i="1"/>
  <c r="J1113" i="1"/>
  <c r="Q1113" i="1"/>
  <c r="P1113" i="1"/>
  <c r="O1113" i="1"/>
  <c r="N1113" i="1"/>
  <c r="M1113" i="1"/>
  <c r="L1113" i="1"/>
  <c r="K1113" i="1"/>
  <c r="N787" i="1"/>
  <c r="M787" i="1"/>
  <c r="R787" i="1"/>
  <c r="J787" i="1"/>
  <c r="K787" i="1"/>
  <c r="Q787" i="1"/>
  <c r="O787" i="1"/>
  <c r="P787" i="1"/>
  <c r="L787" i="1"/>
  <c r="N779" i="1"/>
  <c r="R779" i="1"/>
  <c r="J779" i="1"/>
  <c r="Q779" i="1"/>
  <c r="P779" i="1"/>
  <c r="O779" i="1"/>
  <c r="L779" i="1"/>
  <c r="M779" i="1"/>
  <c r="K779" i="1"/>
  <c r="A771" i="1"/>
  <c r="N771" i="1"/>
  <c r="R771" i="1"/>
  <c r="J771" i="1"/>
  <c r="Q771" i="1"/>
  <c r="P771" i="1"/>
  <c r="O771" i="1"/>
  <c r="M771" i="1"/>
  <c r="L771" i="1"/>
  <c r="K771" i="1"/>
  <c r="P763" i="1"/>
  <c r="O763" i="1"/>
  <c r="N763" i="1"/>
  <c r="M763" i="1"/>
  <c r="L763" i="1"/>
  <c r="R763" i="1"/>
  <c r="J763" i="1"/>
  <c r="Q763" i="1"/>
  <c r="K763" i="1"/>
  <c r="P755" i="1"/>
  <c r="O755" i="1"/>
  <c r="N755" i="1"/>
  <c r="M755" i="1"/>
  <c r="L755" i="1"/>
  <c r="R755" i="1"/>
  <c r="J755" i="1"/>
  <c r="Q755" i="1"/>
  <c r="K755" i="1"/>
  <c r="P747" i="1"/>
  <c r="O747" i="1"/>
  <c r="N747" i="1"/>
  <c r="M747" i="1"/>
  <c r="L747" i="1"/>
  <c r="R747" i="1"/>
  <c r="J747" i="1"/>
  <c r="Q747" i="1"/>
  <c r="K747" i="1"/>
  <c r="P739" i="1"/>
  <c r="O739" i="1"/>
  <c r="N739" i="1"/>
  <c r="M739" i="1"/>
  <c r="L739" i="1"/>
  <c r="R739" i="1"/>
  <c r="J739" i="1"/>
  <c r="Q739" i="1"/>
  <c r="K739" i="1"/>
  <c r="P731" i="1"/>
  <c r="O731" i="1"/>
  <c r="N731" i="1"/>
  <c r="M731" i="1"/>
  <c r="L731" i="1"/>
  <c r="R731" i="1"/>
  <c r="J731" i="1"/>
  <c r="Q731" i="1"/>
  <c r="K731" i="1"/>
  <c r="B723" i="1"/>
  <c r="P723" i="1"/>
  <c r="O723" i="1"/>
  <c r="N723" i="1"/>
  <c r="M723" i="1"/>
  <c r="L723" i="1"/>
  <c r="R723" i="1"/>
  <c r="J723" i="1"/>
  <c r="Q723" i="1"/>
  <c r="K723" i="1"/>
  <c r="A715" i="1"/>
  <c r="P715" i="1"/>
  <c r="O715" i="1"/>
  <c r="N715" i="1"/>
  <c r="M715" i="1"/>
  <c r="L715" i="1"/>
  <c r="R715" i="1"/>
  <c r="J715" i="1"/>
  <c r="Q715" i="1"/>
  <c r="K715" i="1"/>
  <c r="P707" i="1"/>
  <c r="O707" i="1"/>
  <c r="N707" i="1"/>
  <c r="M707" i="1"/>
  <c r="L707" i="1"/>
  <c r="R707" i="1"/>
  <c r="J707" i="1"/>
  <c r="Q707" i="1"/>
  <c r="K707" i="1"/>
  <c r="A699" i="1"/>
  <c r="O699" i="1"/>
  <c r="N699" i="1"/>
  <c r="M699" i="1"/>
  <c r="L699" i="1"/>
  <c r="R699" i="1"/>
  <c r="J699" i="1"/>
  <c r="Q699" i="1"/>
  <c r="P699" i="1"/>
  <c r="K699" i="1"/>
  <c r="O691" i="1"/>
  <c r="N691" i="1"/>
  <c r="M691" i="1"/>
  <c r="L691" i="1"/>
  <c r="R691" i="1"/>
  <c r="J691" i="1"/>
  <c r="Q691" i="1"/>
  <c r="P691" i="1"/>
  <c r="K691" i="1"/>
  <c r="O683" i="1"/>
  <c r="N683" i="1"/>
  <c r="M683" i="1"/>
  <c r="L683" i="1"/>
  <c r="R683" i="1"/>
  <c r="J683" i="1"/>
  <c r="Q683" i="1"/>
  <c r="P683" i="1"/>
  <c r="K683" i="1"/>
  <c r="O675" i="1"/>
  <c r="N675" i="1"/>
  <c r="M675" i="1"/>
  <c r="L675" i="1"/>
  <c r="R675" i="1"/>
  <c r="J675" i="1"/>
  <c r="K675" i="1"/>
  <c r="Q675" i="1"/>
  <c r="P675" i="1"/>
  <c r="O667" i="1"/>
  <c r="N667" i="1"/>
  <c r="M667" i="1"/>
  <c r="L667" i="1"/>
  <c r="R667" i="1"/>
  <c r="J667" i="1"/>
  <c r="Q667" i="1"/>
  <c r="P667" i="1"/>
  <c r="K667" i="1"/>
  <c r="A659" i="1"/>
  <c r="O659" i="1"/>
  <c r="N659" i="1"/>
  <c r="M659" i="1"/>
  <c r="L659" i="1"/>
  <c r="R659" i="1"/>
  <c r="J659" i="1"/>
  <c r="Q659" i="1"/>
  <c r="P659" i="1"/>
  <c r="K659" i="1"/>
  <c r="O536" i="1"/>
  <c r="N536" i="1"/>
  <c r="M536" i="1"/>
  <c r="L536" i="1"/>
  <c r="K536" i="1"/>
  <c r="R536" i="1"/>
  <c r="J536" i="1"/>
  <c r="Q536" i="1"/>
  <c r="P536" i="1"/>
  <c r="O528" i="1"/>
  <c r="N528" i="1"/>
  <c r="M528" i="1"/>
  <c r="L528" i="1"/>
  <c r="K528" i="1"/>
  <c r="R528" i="1"/>
  <c r="J528" i="1"/>
  <c r="Q528" i="1"/>
  <c r="P528" i="1"/>
  <c r="O520" i="1"/>
  <c r="N520" i="1"/>
  <c r="M520" i="1"/>
  <c r="L520" i="1"/>
  <c r="K520" i="1"/>
  <c r="R520" i="1"/>
  <c r="J520" i="1"/>
  <c r="Q520" i="1"/>
  <c r="P520" i="1"/>
  <c r="B1108" i="1"/>
  <c r="O1108" i="1"/>
  <c r="N1108" i="1"/>
  <c r="K1108" i="1"/>
  <c r="R1108" i="1"/>
  <c r="Q1108" i="1"/>
  <c r="P1108" i="1"/>
  <c r="M1108" i="1"/>
  <c r="L1108" i="1"/>
  <c r="J1108" i="1"/>
  <c r="B1100" i="1"/>
  <c r="L1100" i="1"/>
  <c r="R1100" i="1"/>
  <c r="J1100" i="1"/>
  <c r="Q1100" i="1"/>
  <c r="P1100" i="1"/>
  <c r="O1100" i="1"/>
  <c r="N1100" i="1"/>
  <c r="M1100" i="1"/>
  <c r="K1100" i="1"/>
  <c r="B1092" i="1"/>
  <c r="L1092" i="1"/>
  <c r="R1092" i="1"/>
  <c r="J1092" i="1"/>
  <c r="Q1092" i="1"/>
  <c r="P1092" i="1"/>
  <c r="O1092" i="1"/>
  <c r="N1092" i="1"/>
  <c r="M1092" i="1"/>
  <c r="K1092" i="1"/>
  <c r="B1084" i="1"/>
  <c r="L1084" i="1"/>
  <c r="R1084" i="1"/>
  <c r="J1084" i="1"/>
  <c r="Q1084" i="1"/>
  <c r="M1084" i="1"/>
  <c r="K1084" i="1"/>
  <c r="P1084" i="1"/>
  <c r="O1084" i="1"/>
  <c r="N1084" i="1"/>
  <c r="B1076" i="1"/>
  <c r="L1076" i="1"/>
  <c r="R1076" i="1"/>
  <c r="J1076" i="1"/>
  <c r="Q1076" i="1"/>
  <c r="P1076" i="1"/>
  <c r="O1076" i="1"/>
  <c r="N1076" i="1"/>
  <c r="M1076" i="1"/>
  <c r="K1076" i="1"/>
  <c r="B1068" i="1"/>
  <c r="L1068" i="1"/>
  <c r="R1068" i="1"/>
  <c r="J1068" i="1"/>
  <c r="Q1068" i="1"/>
  <c r="O1068" i="1"/>
  <c r="N1068" i="1"/>
  <c r="M1068" i="1"/>
  <c r="K1068" i="1"/>
  <c r="P1068" i="1"/>
  <c r="L1060" i="1"/>
  <c r="R1060" i="1"/>
  <c r="J1060" i="1"/>
  <c r="Q1060" i="1"/>
  <c r="K1060" i="1"/>
  <c r="P1060" i="1"/>
  <c r="O1060" i="1"/>
  <c r="N1060" i="1"/>
  <c r="M1060" i="1"/>
  <c r="B1052" i="1"/>
  <c r="M1052" i="1"/>
  <c r="L1052" i="1"/>
  <c r="K1052" i="1"/>
  <c r="R1052" i="1"/>
  <c r="J1052" i="1"/>
  <c r="Q1052" i="1"/>
  <c r="P1052" i="1"/>
  <c r="O1052" i="1"/>
  <c r="N1052" i="1"/>
  <c r="B1044" i="1"/>
  <c r="R1044" i="1"/>
  <c r="J1044" i="1"/>
  <c r="P1044" i="1"/>
  <c r="O1044" i="1"/>
  <c r="N1044" i="1"/>
  <c r="M1044" i="1"/>
  <c r="L1044" i="1"/>
  <c r="K1044" i="1"/>
  <c r="Q1044" i="1"/>
  <c r="B1036" i="1"/>
  <c r="R1036" i="1"/>
  <c r="J1036" i="1"/>
  <c r="P1036" i="1"/>
  <c r="O1036" i="1"/>
  <c r="K1036" i="1"/>
  <c r="Q1036" i="1"/>
  <c r="N1036" i="1"/>
  <c r="M1036" i="1"/>
  <c r="L1036" i="1"/>
  <c r="B1028" i="1"/>
  <c r="R1028" i="1"/>
  <c r="J1028" i="1"/>
  <c r="P1028" i="1"/>
  <c r="O1028" i="1"/>
  <c r="Q1028" i="1"/>
  <c r="N1028" i="1"/>
  <c r="M1028" i="1"/>
  <c r="L1028" i="1"/>
  <c r="K1028" i="1"/>
  <c r="B1020" i="1"/>
  <c r="R1020" i="1"/>
  <c r="J1020" i="1"/>
  <c r="P1020" i="1"/>
  <c r="O1020" i="1"/>
  <c r="M1020" i="1"/>
  <c r="L1020" i="1"/>
  <c r="K1020" i="1"/>
  <c r="Q1020" i="1"/>
  <c r="N1020" i="1"/>
  <c r="B1012" i="1"/>
  <c r="R1012" i="1"/>
  <c r="J1012" i="1"/>
  <c r="P1012" i="1"/>
  <c r="O1012" i="1"/>
  <c r="Q1012" i="1"/>
  <c r="N1012" i="1"/>
  <c r="M1012" i="1"/>
  <c r="L1012" i="1"/>
  <c r="K1012" i="1"/>
  <c r="B1004" i="1"/>
  <c r="P1004" i="1"/>
  <c r="O1004" i="1"/>
  <c r="Q1004" i="1"/>
  <c r="N1004" i="1"/>
  <c r="M1004" i="1"/>
  <c r="L1004" i="1"/>
  <c r="K1004" i="1"/>
  <c r="J1004" i="1"/>
  <c r="R1004" i="1"/>
  <c r="Q189" i="1"/>
  <c r="P189" i="1"/>
  <c r="O189" i="1"/>
  <c r="N189" i="1"/>
  <c r="M189" i="1"/>
  <c r="L189" i="1"/>
  <c r="K189" i="1"/>
  <c r="J189" i="1"/>
  <c r="R189" i="1"/>
  <c r="N27" i="1"/>
  <c r="M27" i="1"/>
  <c r="L27" i="1"/>
  <c r="K27" i="1"/>
  <c r="R27" i="1"/>
  <c r="J27" i="1"/>
  <c r="Q27" i="1"/>
  <c r="P27" i="1"/>
  <c r="O27" i="1"/>
  <c r="L1264" i="1"/>
  <c r="Q1264" i="1"/>
  <c r="O1264" i="1"/>
  <c r="N1264" i="1"/>
  <c r="P1264" i="1"/>
  <c r="M1264" i="1"/>
  <c r="K1264" i="1"/>
  <c r="J1264" i="1"/>
  <c r="R1264" i="1"/>
  <c r="K614" i="1"/>
  <c r="O614" i="1"/>
  <c r="R614" i="1"/>
  <c r="Q614" i="1"/>
  <c r="P614" i="1"/>
  <c r="N614" i="1"/>
  <c r="M614" i="1"/>
  <c r="L614" i="1"/>
  <c r="J614" i="1"/>
  <c r="R278" i="1"/>
  <c r="J278" i="1"/>
  <c r="Q278" i="1"/>
  <c r="P278" i="1"/>
  <c r="O278" i="1"/>
  <c r="N278" i="1"/>
  <c r="M278" i="1"/>
  <c r="L278" i="1"/>
  <c r="K278" i="1"/>
  <c r="K1525" i="1"/>
  <c r="J1525" i="1"/>
  <c r="R1525" i="1"/>
  <c r="O1525" i="1"/>
  <c r="N1525" i="1"/>
  <c r="M1525" i="1"/>
  <c r="L1525" i="1"/>
  <c r="Q170" i="1"/>
  <c r="O170" i="1"/>
  <c r="N170" i="1"/>
  <c r="L170" i="1"/>
  <c r="K170" i="1"/>
  <c r="J170" i="1"/>
  <c r="R170" i="1"/>
  <c r="P170" i="1"/>
  <c r="P551" i="1"/>
  <c r="O551" i="1"/>
  <c r="N551" i="1"/>
  <c r="M551" i="1"/>
  <c r="L551" i="1"/>
  <c r="K551" i="1"/>
  <c r="R551" i="1"/>
  <c r="J551" i="1"/>
  <c r="Q551" i="1"/>
  <c r="N561" i="1"/>
  <c r="M561" i="1"/>
  <c r="L561" i="1"/>
  <c r="K561" i="1"/>
  <c r="R561" i="1"/>
  <c r="J561" i="1"/>
  <c r="Q561" i="1"/>
  <c r="P561" i="1"/>
  <c r="O561" i="1"/>
  <c r="P1215" i="1"/>
  <c r="L1215" i="1"/>
  <c r="K1215" i="1"/>
  <c r="M1215" i="1"/>
  <c r="J1215" i="1"/>
  <c r="R1215" i="1"/>
  <c r="Q1215" i="1"/>
  <c r="O1215" i="1"/>
  <c r="N1215" i="1"/>
  <c r="L1191" i="1"/>
  <c r="K1191" i="1"/>
  <c r="M1191" i="1"/>
  <c r="J1191" i="1"/>
  <c r="R1191" i="1"/>
  <c r="Q1191" i="1"/>
  <c r="N1191" i="1"/>
  <c r="P1191" i="1"/>
  <c r="O1191" i="1"/>
  <c r="L1167" i="1"/>
  <c r="K1167" i="1"/>
  <c r="N1167" i="1"/>
  <c r="M1167" i="1"/>
  <c r="J1167" i="1"/>
  <c r="R1167" i="1"/>
  <c r="Q1167" i="1"/>
  <c r="P1167" i="1"/>
  <c r="O1167" i="1"/>
  <c r="L1143" i="1"/>
  <c r="K1143" i="1"/>
  <c r="P1143" i="1"/>
  <c r="O1143" i="1"/>
  <c r="N1143" i="1"/>
  <c r="M1143" i="1"/>
  <c r="R1143" i="1"/>
  <c r="Q1143" i="1"/>
  <c r="J1143" i="1"/>
  <c r="L1119" i="1"/>
  <c r="K1119" i="1"/>
  <c r="R1119" i="1"/>
  <c r="Q1119" i="1"/>
  <c r="P1119" i="1"/>
  <c r="O1119" i="1"/>
  <c r="J1119" i="1"/>
  <c r="N1119" i="1"/>
  <c r="M1119" i="1"/>
  <c r="P777" i="1"/>
  <c r="L777" i="1"/>
  <c r="Q777" i="1"/>
  <c r="O777" i="1"/>
  <c r="N777" i="1"/>
  <c r="M777" i="1"/>
  <c r="K777" i="1"/>
  <c r="R777" i="1"/>
  <c r="J777" i="1"/>
  <c r="B753" i="1"/>
  <c r="R753" i="1"/>
  <c r="J753" i="1"/>
  <c r="Q753" i="1"/>
  <c r="P753" i="1"/>
  <c r="O753" i="1"/>
  <c r="N753" i="1"/>
  <c r="L753" i="1"/>
  <c r="M753" i="1"/>
  <c r="K753" i="1"/>
  <c r="B729" i="1"/>
  <c r="R729" i="1"/>
  <c r="J729" i="1"/>
  <c r="Q729" i="1"/>
  <c r="P729" i="1"/>
  <c r="O729" i="1"/>
  <c r="N729" i="1"/>
  <c r="L729" i="1"/>
  <c r="K729" i="1"/>
  <c r="M729" i="1"/>
  <c r="R705" i="1"/>
  <c r="J705" i="1"/>
  <c r="Q705" i="1"/>
  <c r="P705" i="1"/>
  <c r="O705" i="1"/>
  <c r="N705" i="1"/>
  <c r="L705" i="1"/>
  <c r="M705" i="1"/>
  <c r="K705" i="1"/>
  <c r="Q681" i="1"/>
  <c r="P681" i="1"/>
  <c r="O681" i="1"/>
  <c r="N681" i="1"/>
  <c r="L681" i="1"/>
  <c r="R681" i="1"/>
  <c r="M681" i="1"/>
  <c r="K681" i="1"/>
  <c r="J681" i="1"/>
  <c r="R237" i="1"/>
  <c r="J237" i="1"/>
  <c r="Q237" i="1"/>
  <c r="P237" i="1"/>
  <c r="O237" i="1"/>
  <c r="N237" i="1"/>
  <c r="M237" i="1"/>
  <c r="L237" i="1"/>
  <c r="K237" i="1"/>
  <c r="J159" i="1"/>
  <c r="Q159" i="1"/>
  <c r="P159" i="1"/>
  <c r="O159" i="1"/>
  <c r="N159" i="1"/>
  <c r="L159" i="1"/>
  <c r="R159" i="1"/>
  <c r="K159" i="1"/>
  <c r="K14" i="1"/>
  <c r="R14" i="1"/>
  <c r="J14" i="1"/>
  <c r="Q14" i="1"/>
  <c r="P14" i="1"/>
  <c r="O14" i="1"/>
  <c r="L14" i="1"/>
  <c r="N14" i="1"/>
  <c r="M14" i="1"/>
  <c r="N1249" i="1"/>
  <c r="M1249" i="1"/>
  <c r="R1249" i="1"/>
  <c r="Q1249" i="1"/>
  <c r="K1249" i="1"/>
  <c r="J1249" i="1"/>
  <c r="P1249" i="1"/>
  <c r="O1249" i="1"/>
  <c r="L1249" i="1"/>
  <c r="N1382" i="1"/>
  <c r="M1382" i="1"/>
  <c r="R1382" i="1"/>
  <c r="P1382" i="1"/>
  <c r="O1382" i="1"/>
  <c r="L1382" i="1"/>
  <c r="K1382" i="1"/>
  <c r="Q1382" i="1"/>
  <c r="J1382" i="1"/>
  <c r="Q1267" i="1"/>
  <c r="P1267" i="1"/>
  <c r="N1267" i="1"/>
  <c r="L1267" i="1"/>
  <c r="K1267" i="1"/>
  <c r="J1267" i="1"/>
  <c r="R1267" i="1"/>
  <c r="O1267" i="1"/>
  <c r="M1267" i="1"/>
  <c r="N635" i="1"/>
  <c r="R635" i="1"/>
  <c r="J635" i="1"/>
  <c r="K635" i="1"/>
  <c r="Q635" i="1"/>
  <c r="P635" i="1"/>
  <c r="O635" i="1"/>
  <c r="M635" i="1"/>
  <c r="L635" i="1"/>
  <c r="N603" i="1"/>
  <c r="R603" i="1"/>
  <c r="J603" i="1"/>
  <c r="K603" i="1"/>
  <c r="Q603" i="1"/>
  <c r="P603" i="1"/>
  <c r="O603" i="1"/>
  <c r="M603" i="1"/>
  <c r="L603" i="1"/>
  <c r="O273" i="1"/>
  <c r="N273" i="1"/>
  <c r="M273" i="1"/>
  <c r="L273" i="1"/>
  <c r="K273" i="1"/>
  <c r="R273" i="1"/>
  <c r="J273" i="1"/>
  <c r="Q273" i="1"/>
  <c r="P273" i="1"/>
  <c r="O1521" i="1"/>
  <c r="N1521" i="1"/>
  <c r="M1521" i="1"/>
  <c r="L1521" i="1"/>
  <c r="K1521" i="1"/>
  <c r="J1521" i="1"/>
  <c r="R1521" i="1"/>
  <c r="K349" i="1"/>
  <c r="R349" i="1"/>
  <c r="J349" i="1"/>
  <c r="Q349" i="1"/>
  <c r="P349" i="1"/>
  <c r="O349" i="1"/>
  <c r="N349" i="1"/>
  <c r="M349" i="1"/>
  <c r="L349" i="1"/>
  <c r="K1236" i="1"/>
  <c r="R1236" i="1"/>
  <c r="J1236" i="1"/>
  <c r="N1236" i="1"/>
  <c r="M1236" i="1"/>
  <c r="Q1236" i="1"/>
  <c r="P1236" i="1"/>
  <c r="O1236" i="1"/>
  <c r="L1236" i="1"/>
  <c r="B1204" i="1"/>
  <c r="O1204" i="1"/>
  <c r="N1204" i="1"/>
  <c r="M1204" i="1"/>
  <c r="L1204" i="1"/>
  <c r="K1204" i="1"/>
  <c r="J1204" i="1"/>
  <c r="R1204" i="1"/>
  <c r="Q1204" i="1"/>
  <c r="P1204" i="1"/>
  <c r="O1164" i="1"/>
  <c r="N1164" i="1"/>
  <c r="R1164" i="1"/>
  <c r="Q1164" i="1"/>
  <c r="P1164" i="1"/>
  <c r="K1164" i="1"/>
  <c r="J1164" i="1"/>
  <c r="M1164" i="1"/>
  <c r="L1164" i="1"/>
  <c r="A1132" i="1"/>
  <c r="O1132" i="1"/>
  <c r="N1132" i="1"/>
  <c r="R1132" i="1"/>
  <c r="Q1132" i="1"/>
  <c r="P1132" i="1"/>
  <c r="M1132" i="1"/>
  <c r="L1132" i="1"/>
  <c r="K1132" i="1"/>
  <c r="J1132" i="1"/>
  <c r="K790" i="1"/>
  <c r="R790" i="1"/>
  <c r="J790" i="1"/>
  <c r="O790" i="1"/>
  <c r="Q790" i="1"/>
  <c r="P790" i="1"/>
  <c r="M790" i="1"/>
  <c r="N790" i="1"/>
  <c r="L790" i="1"/>
  <c r="A758" i="1"/>
  <c r="M758" i="1"/>
  <c r="L758" i="1"/>
  <c r="K758" i="1"/>
  <c r="R758" i="1"/>
  <c r="J758" i="1"/>
  <c r="Q758" i="1"/>
  <c r="O758" i="1"/>
  <c r="P758" i="1"/>
  <c r="N758" i="1"/>
  <c r="A742" i="1"/>
  <c r="M742" i="1"/>
  <c r="L742" i="1"/>
  <c r="K742" i="1"/>
  <c r="R742" i="1"/>
  <c r="J742" i="1"/>
  <c r="Q742" i="1"/>
  <c r="O742" i="1"/>
  <c r="P742" i="1"/>
  <c r="N742" i="1"/>
  <c r="M726" i="1"/>
  <c r="L726" i="1"/>
  <c r="K726" i="1"/>
  <c r="R726" i="1"/>
  <c r="J726" i="1"/>
  <c r="Q726" i="1"/>
  <c r="O726" i="1"/>
  <c r="P726" i="1"/>
  <c r="N726" i="1"/>
  <c r="L694" i="1"/>
  <c r="K694" i="1"/>
  <c r="R694" i="1"/>
  <c r="J694" i="1"/>
  <c r="Q694" i="1"/>
  <c r="O694" i="1"/>
  <c r="M694" i="1"/>
  <c r="P694" i="1"/>
  <c r="N694" i="1"/>
  <c r="L686" i="1"/>
  <c r="K686" i="1"/>
  <c r="R686" i="1"/>
  <c r="J686" i="1"/>
  <c r="Q686" i="1"/>
  <c r="O686" i="1"/>
  <c r="P686" i="1"/>
  <c r="N686" i="1"/>
  <c r="M686" i="1"/>
  <c r="L670" i="1"/>
  <c r="K670" i="1"/>
  <c r="R670" i="1"/>
  <c r="J670" i="1"/>
  <c r="Q670" i="1"/>
  <c r="O670" i="1"/>
  <c r="N670" i="1"/>
  <c r="M670" i="1"/>
  <c r="P670" i="1"/>
  <c r="L662" i="1"/>
  <c r="K662" i="1"/>
  <c r="R662" i="1"/>
  <c r="J662" i="1"/>
  <c r="Q662" i="1"/>
  <c r="O662" i="1"/>
  <c r="P662" i="1"/>
  <c r="N662" i="1"/>
  <c r="M662" i="1"/>
  <c r="L515" i="1"/>
  <c r="K515" i="1"/>
  <c r="R515" i="1"/>
  <c r="J515" i="1"/>
  <c r="Q515" i="1"/>
  <c r="P515" i="1"/>
  <c r="O515" i="1"/>
  <c r="N515" i="1"/>
  <c r="M515" i="1"/>
  <c r="L531" i="1"/>
  <c r="K531" i="1"/>
  <c r="R531" i="1"/>
  <c r="J531" i="1"/>
  <c r="Q531" i="1"/>
  <c r="P531" i="1"/>
  <c r="O531" i="1"/>
  <c r="N531" i="1"/>
  <c r="M531" i="1"/>
  <c r="L523" i="1"/>
  <c r="K523" i="1"/>
  <c r="R523" i="1"/>
  <c r="J523" i="1"/>
  <c r="Q523" i="1"/>
  <c r="P523" i="1"/>
  <c r="O523" i="1"/>
  <c r="N523" i="1"/>
  <c r="M523"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19" i="1"/>
  <c r="P319" i="1"/>
  <c r="O319" i="1"/>
  <c r="N319" i="1"/>
  <c r="M319" i="1"/>
  <c r="L319" i="1"/>
  <c r="K319" i="1"/>
  <c r="R319" i="1"/>
  <c r="J319"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3" i="1"/>
  <c r="K243" i="1"/>
  <c r="R243" i="1"/>
  <c r="J243" i="1"/>
  <c r="Q243" i="1"/>
  <c r="P243" i="1"/>
  <c r="O243" i="1"/>
  <c r="N243" i="1"/>
  <c r="M243"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6" i="1"/>
  <c r="J436" i="1"/>
  <c r="Q436" i="1"/>
  <c r="P436" i="1"/>
  <c r="O436" i="1"/>
  <c r="N436" i="1"/>
  <c r="L436" i="1"/>
  <c r="M436" i="1"/>
  <c r="K436" i="1"/>
  <c r="Q363" i="1"/>
  <c r="M363" i="1"/>
  <c r="J363" i="1"/>
  <c r="R363" i="1"/>
  <c r="P363" i="1"/>
  <c r="O363" i="1"/>
  <c r="N363" i="1"/>
  <c r="L363" i="1"/>
  <c r="K363"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3" i="1"/>
  <c r="M1263" i="1"/>
  <c r="R1263" i="1"/>
  <c r="J1263" i="1"/>
  <c r="P1263" i="1"/>
  <c r="O1263" i="1"/>
  <c r="Q1263" i="1"/>
  <c r="N1263" i="1"/>
  <c r="L1263" i="1"/>
  <c r="K1263" i="1"/>
  <c r="R655" i="1"/>
  <c r="J655" i="1"/>
  <c r="N655" i="1"/>
  <c r="L655" i="1"/>
  <c r="K655" i="1"/>
  <c r="Q655" i="1"/>
  <c r="P655" i="1"/>
  <c r="O655" i="1"/>
  <c r="M655" i="1"/>
  <c r="R647" i="1"/>
  <c r="J647" i="1"/>
  <c r="N647" i="1"/>
  <c r="Q647" i="1"/>
  <c r="P647" i="1"/>
  <c r="O647" i="1"/>
  <c r="M647" i="1"/>
  <c r="L647" i="1"/>
  <c r="K647" i="1"/>
  <c r="R639" i="1"/>
  <c r="J639" i="1"/>
  <c r="N639" i="1"/>
  <c r="Q639" i="1"/>
  <c r="P639" i="1"/>
  <c r="O639" i="1"/>
  <c r="M639" i="1"/>
  <c r="L639" i="1"/>
  <c r="K639" i="1"/>
  <c r="R631" i="1"/>
  <c r="J631" i="1"/>
  <c r="N631" i="1"/>
  <c r="O631" i="1"/>
  <c r="M631" i="1"/>
  <c r="L631" i="1"/>
  <c r="K631" i="1"/>
  <c r="Q631" i="1"/>
  <c r="P631" i="1"/>
  <c r="R623" i="1"/>
  <c r="J623" i="1"/>
  <c r="N623" i="1"/>
  <c r="L623" i="1"/>
  <c r="K623" i="1"/>
  <c r="Q623" i="1"/>
  <c r="P623" i="1"/>
  <c r="O623" i="1"/>
  <c r="M623" i="1"/>
  <c r="R615" i="1"/>
  <c r="J615" i="1"/>
  <c r="N615" i="1"/>
  <c r="Q615" i="1"/>
  <c r="P615" i="1"/>
  <c r="O615" i="1"/>
  <c r="M615" i="1"/>
  <c r="L615" i="1"/>
  <c r="K615" i="1"/>
  <c r="A607" i="1"/>
  <c r="R607" i="1"/>
  <c r="J607" i="1"/>
  <c r="N607" i="1"/>
  <c r="Q607" i="1"/>
  <c r="P607" i="1"/>
  <c r="O607" i="1"/>
  <c r="M607" i="1"/>
  <c r="L607" i="1"/>
  <c r="K607"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7" i="1"/>
  <c r="N1257" i="1"/>
  <c r="M1257" i="1"/>
  <c r="R1257" i="1"/>
  <c r="Q1257" i="1"/>
  <c r="P1257" i="1"/>
  <c r="O1257" i="1"/>
  <c r="L1257" i="1"/>
  <c r="J1257" i="1"/>
  <c r="K269" i="1"/>
  <c r="R269" i="1"/>
  <c r="J269" i="1"/>
  <c r="Q269" i="1"/>
  <c r="P269" i="1"/>
  <c r="O269" i="1"/>
  <c r="N269" i="1"/>
  <c r="M269" i="1"/>
  <c r="L269" i="1"/>
  <c r="K277" i="1"/>
  <c r="R277" i="1"/>
  <c r="J277" i="1"/>
  <c r="Q277" i="1"/>
  <c r="P277" i="1"/>
  <c r="O277" i="1"/>
  <c r="N277" i="1"/>
  <c r="M277" i="1"/>
  <c r="L277"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3" i="1"/>
  <c r="N353" i="1"/>
  <c r="M353" i="1"/>
  <c r="L353" i="1"/>
  <c r="K353" i="1"/>
  <c r="R353" i="1"/>
  <c r="J353" i="1"/>
  <c r="Q353" i="1"/>
  <c r="P353" i="1"/>
  <c r="O345" i="1"/>
  <c r="N345" i="1"/>
  <c r="M345" i="1"/>
  <c r="L345" i="1"/>
  <c r="K345" i="1"/>
  <c r="R345" i="1"/>
  <c r="J345" i="1"/>
  <c r="Q345" i="1"/>
  <c r="P345" i="1"/>
  <c r="O552" i="1"/>
  <c r="N552" i="1"/>
  <c r="M552" i="1"/>
  <c r="L552" i="1"/>
  <c r="K552" i="1"/>
  <c r="R552" i="1"/>
  <c r="J552" i="1"/>
  <c r="Q552" i="1"/>
  <c r="P552" i="1"/>
  <c r="A544" i="1"/>
  <c r="O544" i="1"/>
  <c r="N544" i="1"/>
  <c r="M544" i="1"/>
  <c r="L544" i="1"/>
  <c r="K544" i="1"/>
  <c r="R544" i="1"/>
  <c r="J544" i="1"/>
  <c r="Q544" i="1"/>
  <c r="P544" i="1"/>
  <c r="M586" i="1"/>
  <c r="L586" i="1"/>
  <c r="K586" i="1"/>
  <c r="R586" i="1"/>
  <c r="J586" i="1"/>
  <c r="Q586" i="1"/>
  <c r="P586" i="1"/>
  <c r="O586" i="1"/>
  <c r="N586" i="1"/>
  <c r="M578" i="1"/>
  <c r="L578" i="1"/>
  <c r="K578" i="1"/>
  <c r="R578" i="1"/>
  <c r="J578" i="1"/>
  <c r="Q578" i="1"/>
  <c r="P578" i="1"/>
  <c r="O578" i="1"/>
  <c r="N578" i="1"/>
  <c r="M570" i="1"/>
  <c r="L570" i="1"/>
  <c r="K570" i="1"/>
  <c r="R570" i="1"/>
  <c r="J570" i="1"/>
  <c r="Q570" i="1"/>
  <c r="P570" i="1"/>
  <c r="O570" i="1"/>
  <c r="N570" i="1"/>
  <c r="M562" i="1"/>
  <c r="L562" i="1"/>
  <c r="K562" i="1"/>
  <c r="R562" i="1"/>
  <c r="J562" i="1"/>
  <c r="Q562" i="1"/>
  <c r="P562" i="1"/>
  <c r="O562" i="1"/>
  <c r="N562" i="1"/>
  <c r="O1240" i="1"/>
  <c r="N1240" i="1"/>
  <c r="P1240" i="1"/>
  <c r="J1240" i="1"/>
  <c r="R1240" i="1"/>
  <c r="Q1240" i="1"/>
  <c r="M1240" i="1"/>
  <c r="L1240" i="1"/>
  <c r="K1240" i="1"/>
  <c r="B1232" i="1"/>
  <c r="O1232" i="1"/>
  <c r="N1232" i="1"/>
  <c r="L1232" i="1"/>
  <c r="R1232" i="1"/>
  <c r="Q1232" i="1"/>
  <c r="P1232" i="1"/>
  <c r="M1232" i="1"/>
  <c r="K1232" i="1"/>
  <c r="J1232" i="1"/>
  <c r="O1224" i="1"/>
  <c r="N1224" i="1"/>
  <c r="J1224" i="1"/>
  <c r="P1224" i="1"/>
  <c r="M1224" i="1"/>
  <c r="K1224" i="1"/>
  <c r="R1224" i="1"/>
  <c r="Q1224" i="1"/>
  <c r="L1224" i="1"/>
  <c r="O1216" i="1"/>
  <c r="K1216" i="1"/>
  <c r="R1216" i="1"/>
  <c r="J1216" i="1"/>
  <c r="P1216" i="1"/>
  <c r="N1216" i="1"/>
  <c r="M1216" i="1"/>
  <c r="L1216" i="1"/>
  <c r="Q1216" i="1"/>
  <c r="K1208" i="1"/>
  <c r="R1208" i="1"/>
  <c r="J1208" i="1"/>
  <c r="Q1208" i="1"/>
  <c r="P1208" i="1"/>
  <c r="O1208" i="1"/>
  <c r="N1208" i="1"/>
  <c r="M1208" i="1"/>
  <c r="L1208" i="1"/>
  <c r="K1200" i="1"/>
  <c r="R1200" i="1"/>
  <c r="J1200" i="1"/>
  <c r="Q1200" i="1"/>
  <c r="P1200" i="1"/>
  <c r="O1200" i="1"/>
  <c r="N1200" i="1"/>
  <c r="M1200" i="1"/>
  <c r="L1200" i="1"/>
  <c r="K1192" i="1"/>
  <c r="R1192" i="1"/>
  <c r="J1192" i="1"/>
  <c r="N1192" i="1"/>
  <c r="M1192" i="1"/>
  <c r="L1192" i="1"/>
  <c r="Q1192" i="1"/>
  <c r="P1192" i="1"/>
  <c r="O1192" i="1"/>
  <c r="K1184" i="1"/>
  <c r="R1184" i="1"/>
  <c r="J1184" i="1"/>
  <c r="L1184" i="1"/>
  <c r="Q1184" i="1"/>
  <c r="P1184" i="1"/>
  <c r="O1184" i="1"/>
  <c r="N1184" i="1"/>
  <c r="M1184" i="1"/>
  <c r="K1176" i="1"/>
  <c r="R1176" i="1"/>
  <c r="J1176" i="1"/>
  <c r="Q1176" i="1"/>
  <c r="P1176" i="1"/>
  <c r="O1176" i="1"/>
  <c r="N1176" i="1"/>
  <c r="M1176" i="1"/>
  <c r="L1176" i="1"/>
  <c r="K1168" i="1"/>
  <c r="R1168" i="1"/>
  <c r="J1168" i="1"/>
  <c r="O1168" i="1"/>
  <c r="N1168" i="1"/>
  <c r="M1168" i="1"/>
  <c r="L1168" i="1"/>
  <c r="Q1168" i="1"/>
  <c r="P1168" i="1"/>
  <c r="K1160" i="1"/>
  <c r="R1160" i="1"/>
  <c r="J1160" i="1"/>
  <c r="M1160" i="1"/>
  <c r="L1160" i="1"/>
  <c r="Q1160" i="1"/>
  <c r="P1160" i="1"/>
  <c r="O1160" i="1"/>
  <c r="N1160" i="1"/>
  <c r="K1152" i="1"/>
  <c r="R1152" i="1"/>
  <c r="J1152" i="1"/>
  <c r="Q1152" i="1"/>
  <c r="P1152" i="1"/>
  <c r="M1152" i="1"/>
  <c r="L1152" i="1"/>
  <c r="O1152" i="1"/>
  <c r="N1152" i="1"/>
  <c r="K1144" i="1"/>
  <c r="R1144" i="1"/>
  <c r="J1144" i="1"/>
  <c r="Q1144" i="1"/>
  <c r="P1144" i="1"/>
  <c r="O1144" i="1"/>
  <c r="N1144" i="1"/>
  <c r="M1144" i="1"/>
  <c r="L1144" i="1"/>
  <c r="K1136" i="1"/>
  <c r="R1136" i="1"/>
  <c r="J1136" i="1"/>
  <c r="O1136" i="1"/>
  <c r="N1136" i="1"/>
  <c r="M1136" i="1"/>
  <c r="L1136" i="1"/>
  <c r="Q1136" i="1"/>
  <c r="P1136" i="1"/>
  <c r="K1128" i="1"/>
  <c r="R1128" i="1"/>
  <c r="J1128" i="1"/>
  <c r="M1128" i="1"/>
  <c r="L1128" i="1"/>
  <c r="O1128" i="1"/>
  <c r="N1128" i="1"/>
  <c r="Q1128" i="1"/>
  <c r="P1128" i="1"/>
  <c r="K1120" i="1"/>
  <c r="R1120" i="1"/>
  <c r="J1120" i="1"/>
  <c r="Q1120" i="1"/>
  <c r="P1120" i="1"/>
  <c r="O1120" i="1"/>
  <c r="N1120" i="1"/>
  <c r="M1120" i="1"/>
  <c r="L1120" i="1"/>
  <c r="K1112" i="1"/>
  <c r="R1112" i="1"/>
  <c r="J1112" i="1"/>
  <c r="Q1112" i="1"/>
  <c r="P1112" i="1"/>
  <c r="O1112" i="1"/>
  <c r="N1112" i="1"/>
  <c r="M1112" i="1"/>
  <c r="L1112" i="1"/>
  <c r="O786" i="1"/>
  <c r="N786" i="1"/>
  <c r="K786" i="1"/>
  <c r="R786" i="1"/>
  <c r="Q786" i="1"/>
  <c r="P786" i="1"/>
  <c r="M786" i="1"/>
  <c r="J786" i="1"/>
  <c r="L786" i="1"/>
  <c r="O778" i="1"/>
  <c r="K778" i="1"/>
  <c r="R778" i="1"/>
  <c r="Q778" i="1"/>
  <c r="P778" i="1"/>
  <c r="N778" i="1"/>
  <c r="M778" i="1"/>
  <c r="J778" i="1"/>
  <c r="L778" i="1"/>
  <c r="O770" i="1"/>
  <c r="K770" i="1"/>
  <c r="P770" i="1"/>
  <c r="N770" i="1"/>
  <c r="M770" i="1"/>
  <c r="L770" i="1"/>
  <c r="J770" i="1"/>
  <c r="R770" i="1"/>
  <c r="Q770" i="1"/>
  <c r="Q762" i="1"/>
  <c r="P762" i="1"/>
  <c r="O762" i="1"/>
  <c r="N762" i="1"/>
  <c r="M762" i="1"/>
  <c r="K762" i="1"/>
  <c r="R762" i="1"/>
  <c r="L762" i="1"/>
  <c r="J762" i="1"/>
  <c r="Q754" i="1"/>
  <c r="P754" i="1"/>
  <c r="O754" i="1"/>
  <c r="N754" i="1"/>
  <c r="M754" i="1"/>
  <c r="K754" i="1"/>
  <c r="J754" i="1"/>
  <c r="R754" i="1"/>
  <c r="L754" i="1"/>
  <c r="Q746" i="1"/>
  <c r="P746" i="1"/>
  <c r="O746" i="1"/>
  <c r="N746" i="1"/>
  <c r="M746" i="1"/>
  <c r="K746" i="1"/>
  <c r="R746" i="1"/>
  <c r="L746" i="1"/>
  <c r="J746" i="1"/>
  <c r="Q738" i="1"/>
  <c r="P738" i="1"/>
  <c r="O738" i="1"/>
  <c r="N738" i="1"/>
  <c r="M738" i="1"/>
  <c r="K738" i="1"/>
  <c r="R738" i="1"/>
  <c r="L738" i="1"/>
  <c r="J738" i="1"/>
  <c r="Q730" i="1"/>
  <c r="P730" i="1"/>
  <c r="O730" i="1"/>
  <c r="N730" i="1"/>
  <c r="M730" i="1"/>
  <c r="K730" i="1"/>
  <c r="R730" i="1"/>
  <c r="L730" i="1"/>
  <c r="J730" i="1"/>
  <c r="Q722" i="1"/>
  <c r="P722" i="1"/>
  <c r="O722" i="1"/>
  <c r="N722" i="1"/>
  <c r="M722" i="1"/>
  <c r="K722" i="1"/>
  <c r="J722" i="1"/>
  <c r="R722" i="1"/>
  <c r="L722" i="1"/>
  <c r="Q714" i="1"/>
  <c r="P714" i="1"/>
  <c r="O714" i="1"/>
  <c r="N714" i="1"/>
  <c r="M714" i="1"/>
  <c r="K714" i="1"/>
  <c r="R714" i="1"/>
  <c r="L714" i="1"/>
  <c r="J714" i="1"/>
  <c r="Q706" i="1"/>
  <c r="P706" i="1"/>
  <c r="O706" i="1"/>
  <c r="N706" i="1"/>
  <c r="M706" i="1"/>
  <c r="K706" i="1"/>
  <c r="R706" i="1"/>
  <c r="L706" i="1"/>
  <c r="J706" i="1"/>
  <c r="P698" i="1"/>
  <c r="O698" i="1"/>
  <c r="N698" i="1"/>
  <c r="M698" i="1"/>
  <c r="K698" i="1"/>
  <c r="R698" i="1"/>
  <c r="Q698" i="1"/>
  <c r="L698" i="1"/>
  <c r="J698" i="1"/>
  <c r="P690" i="1"/>
  <c r="O690" i="1"/>
  <c r="N690" i="1"/>
  <c r="M690" i="1"/>
  <c r="K690" i="1"/>
  <c r="R690" i="1"/>
  <c r="Q690" i="1"/>
  <c r="L690" i="1"/>
  <c r="J690" i="1"/>
  <c r="P682" i="1"/>
  <c r="O682" i="1"/>
  <c r="N682" i="1"/>
  <c r="M682" i="1"/>
  <c r="K682" i="1"/>
  <c r="L682" i="1"/>
  <c r="J682" i="1"/>
  <c r="R682" i="1"/>
  <c r="Q682" i="1"/>
  <c r="P674" i="1"/>
  <c r="O674" i="1"/>
  <c r="N674" i="1"/>
  <c r="M674" i="1"/>
  <c r="K674" i="1"/>
  <c r="R674" i="1"/>
  <c r="Q674" i="1"/>
  <c r="L674" i="1"/>
  <c r="J674" i="1"/>
  <c r="P666" i="1"/>
  <c r="O666" i="1"/>
  <c r="N666" i="1"/>
  <c r="M666" i="1"/>
  <c r="K666" i="1"/>
  <c r="R666" i="1"/>
  <c r="Q666" i="1"/>
  <c r="L666" i="1"/>
  <c r="J666" i="1"/>
  <c r="P658" i="1"/>
  <c r="O658" i="1"/>
  <c r="N658" i="1"/>
  <c r="M658" i="1"/>
  <c r="K658" i="1"/>
  <c r="Q658" i="1"/>
  <c r="L658" i="1"/>
  <c r="J658" i="1"/>
  <c r="R658" i="1"/>
  <c r="P535" i="1"/>
  <c r="O535" i="1"/>
  <c r="N535" i="1"/>
  <c r="M535" i="1"/>
  <c r="L535" i="1"/>
  <c r="K535" i="1"/>
  <c r="R535" i="1"/>
  <c r="J535" i="1"/>
  <c r="Q535" i="1"/>
  <c r="P527" i="1"/>
  <c r="O527" i="1"/>
  <c r="N527" i="1"/>
  <c r="M527" i="1"/>
  <c r="L527" i="1"/>
  <c r="K527" i="1"/>
  <c r="R527" i="1"/>
  <c r="J527" i="1"/>
  <c r="Q527" i="1"/>
  <c r="P519" i="1"/>
  <c r="O519" i="1"/>
  <c r="N519" i="1"/>
  <c r="M519" i="1"/>
  <c r="L519" i="1"/>
  <c r="K519" i="1"/>
  <c r="R519" i="1"/>
  <c r="J519" i="1"/>
  <c r="Q519" i="1"/>
  <c r="P1107" i="1"/>
  <c r="O1107" i="1"/>
  <c r="J1107" i="1"/>
  <c r="R1107" i="1"/>
  <c r="Q1107" i="1"/>
  <c r="N1107" i="1"/>
  <c r="M1107" i="1"/>
  <c r="L1107" i="1"/>
  <c r="K1107" i="1"/>
  <c r="M1099" i="1"/>
  <c r="K1099" i="1"/>
  <c r="R1099" i="1"/>
  <c r="J1099" i="1"/>
  <c r="Q1099" i="1"/>
  <c r="P1099" i="1"/>
  <c r="O1099" i="1"/>
  <c r="N1099" i="1"/>
  <c r="L1099" i="1"/>
  <c r="M1091" i="1"/>
  <c r="K1091" i="1"/>
  <c r="R1091" i="1"/>
  <c r="J1091" i="1"/>
  <c r="N1091" i="1"/>
  <c r="L1091" i="1"/>
  <c r="Q1091" i="1"/>
  <c r="P1091" i="1"/>
  <c r="O1091" i="1"/>
  <c r="M1083" i="1"/>
  <c r="K1083" i="1"/>
  <c r="R1083" i="1"/>
  <c r="J1083" i="1"/>
  <c r="Q1083" i="1"/>
  <c r="P1083" i="1"/>
  <c r="O1083" i="1"/>
  <c r="N1083" i="1"/>
  <c r="L1083" i="1"/>
  <c r="M1075" i="1"/>
  <c r="K1075" i="1"/>
  <c r="R1075" i="1"/>
  <c r="J1075" i="1"/>
  <c r="P1075" i="1"/>
  <c r="O1075" i="1"/>
  <c r="N1075" i="1"/>
  <c r="L1075" i="1"/>
  <c r="Q1075" i="1"/>
  <c r="M1067" i="1"/>
  <c r="K1067" i="1"/>
  <c r="R1067" i="1"/>
  <c r="J1067" i="1"/>
  <c r="L1067" i="1"/>
  <c r="Q1067" i="1"/>
  <c r="P1067" i="1"/>
  <c r="O1067" i="1"/>
  <c r="N1067" i="1"/>
  <c r="M1059" i="1"/>
  <c r="K1059" i="1"/>
  <c r="R1059" i="1"/>
  <c r="J1059" i="1"/>
  <c r="Q1059" i="1"/>
  <c r="P1059" i="1"/>
  <c r="O1059" i="1"/>
  <c r="N1059" i="1"/>
  <c r="L1059" i="1"/>
  <c r="N1051" i="1"/>
  <c r="M1051" i="1"/>
  <c r="K1051" i="1"/>
  <c r="R1051" i="1"/>
  <c r="J1051" i="1"/>
  <c r="Q1051" i="1"/>
  <c r="P1051" i="1"/>
  <c r="O1051" i="1"/>
  <c r="L1051" i="1"/>
  <c r="K1043" i="1"/>
  <c r="Q1043" i="1"/>
  <c r="P1043" i="1"/>
  <c r="L1043" i="1"/>
  <c r="J1043" i="1"/>
  <c r="R1043" i="1"/>
  <c r="O1043" i="1"/>
  <c r="N1043" i="1"/>
  <c r="M1043" i="1"/>
  <c r="K1035" i="1"/>
  <c r="Q1035" i="1"/>
  <c r="P1035" i="1"/>
  <c r="R1035" i="1"/>
  <c r="O1035" i="1"/>
  <c r="N1035" i="1"/>
  <c r="M1035" i="1"/>
  <c r="L1035" i="1"/>
  <c r="J1035" i="1"/>
  <c r="K1027" i="1"/>
  <c r="Q1027" i="1"/>
  <c r="P1027" i="1"/>
  <c r="N1027" i="1"/>
  <c r="M1027" i="1"/>
  <c r="L1027" i="1"/>
  <c r="J1027" i="1"/>
  <c r="R1027" i="1"/>
  <c r="O1027" i="1"/>
  <c r="K1019" i="1"/>
  <c r="Q1019" i="1"/>
  <c r="P1019" i="1"/>
  <c r="J1019" i="1"/>
  <c r="R1019" i="1"/>
  <c r="O1019" i="1"/>
  <c r="N1019" i="1"/>
  <c r="M1019" i="1"/>
  <c r="L1019" i="1"/>
  <c r="Q1011" i="1"/>
  <c r="P1011" i="1"/>
  <c r="R1011" i="1"/>
  <c r="O1011" i="1"/>
  <c r="N1011" i="1"/>
  <c r="M1011" i="1"/>
  <c r="L1011" i="1"/>
  <c r="K1011" i="1"/>
  <c r="J1011" i="1"/>
  <c r="Q1003" i="1"/>
  <c r="P1003" i="1"/>
  <c r="N1003" i="1"/>
  <c r="M1003" i="1"/>
  <c r="L1003" i="1"/>
  <c r="K1003" i="1"/>
  <c r="J1003" i="1"/>
  <c r="R1003" i="1"/>
  <c r="O1003"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3" i="1"/>
  <c r="O475" i="1"/>
  <c r="O467" i="1"/>
  <c r="O482" i="1"/>
  <c r="O474" i="1"/>
  <c r="O466" i="1"/>
  <c r="O479" i="1"/>
  <c r="O471" i="1"/>
  <c r="O463" i="1"/>
  <c r="O486" i="1"/>
  <c r="O481" i="1"/>
  <c r="O473" i="1"/>
  <c r="O465" i="1"/>
  <c r="O480" i="1"/>
  <c r="O472" i="1"/>
  <c r="O464" i="1"/>
  <c r="O478" i="1"/>
  <c r="O470" i="1"/>
  <c r="O485" i="1"/>
  <c r="O477" i="1"/>
  <c r="O469" i="1"/>
  <c r="O484" i="1"/>
  <c r="O476" i="1"/>
  <c r="O468"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2" i="1"/>
  <c r="B242" i="1"/>
  <c r="A279" i="1"/>
  <c r="A271" i="1"/>
  <c r="A1559" i="1"/>
  <c r="A242" i="1"/>
  <c r="A1552" i="1"/>
  <c r="A1547" i="1"/>
  <c r="A149" i="1"/>
  <c r="B189" i="1"/>
  <c r="A1338" i="1"/>
  <c r="A189" i="1"/>
  <c r="B216" i="1"/>
  <c r="B67" i="1"/>
  <c r="A67" i="1"/>
  <c r="B1283" i="1"/>
  <c r="B1551" i="1"/>
  <c r="A644" i="1"/>
  <c r="A152" i="1"/>
  <c r="B1526" i="1"/>
  <c r="A278" i="1"/>
  <c r="A1356" i="1"/>
  <c r="B152" i="1"/>
  <c r="B616" i="1"/>
  <c r="A630" i="1"/>
  <c r="B1374" i="1"/>
  <c r="A616" i="1"/>
  <c r="B149" i="1"/>
  <c r="B17" i="1"/>
  <c r="A251" i="1"/>
  <c r="B1132" i="1"/>
  <c r="B251" i="1"/>
  <c r="B636" i="1"/>
  <c r="A201" i="1"/>
  <c r="A636"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0" i="1"/>
  <c r="B1544" i="1"/>
  <c r="B276" i="1"/>
  <c r="A638" i="1"/>
  <c r="A1544" i="1"/>
  <c r="A276" i="1"/>
  <c r="B268" i="1"/>
  <c r="A618" i="1"/>
  <c r="B754" i="1"/>
  <c r="A268" i="1"/>
  <c r="A440" i="1"/>
  <c r="B612" i="1"/>
  <c r="A1299" i="1"/>
  <c r="B1261" i="1"/>
  <c r="B440" i="1"/>
  <c r="A1362" i="1"/>
  <c r="B1354" i="1"/>
  <c r="A606" i="1"/>
  <c r="A612" i="1"/>
  <c r="A1241" i="1"/>
  <c r="B193" i="1"/>
  <c r="A1380" i="1"/>
  <c r="A193" i="1"/>
  <c r="A1446" i="1"/>
  <c r="A1373" i="1"/>
  <c r="B1566" i="1"/>
  <c r="B40" i="1"/>
  <c r="A1172" i="1"/>
  <c r="B18" i="1"/>
  <c r="B248" i="1"/>
  <c r="A1483" i="1"/>
  <c r="B249" i="1"/>
  <c r="B58" i="1"/>
  <c r="B34" i="1"/>
  <c r="B190" i="1"/>
  <c r="A50" i="1"/>
  <c r="B1453" i="1"/>
  <c r="B1419" i="1"/>
  <c r="B1291" i="1"/>
  <c r="A249" i="1"/>
  <c r="A1263" i="1"/>
  <c r="A1453" i="1"/>
  <c r="A1419" i="1"/>
  <c r="A1291" i="1"/>
  <c r="B244" i="1"/>
  <c r="A218" i="1"/>
  <c r="B1285" i="1"/>
  <c r="B1218" i="1"/>
  <c r="B65" i="1"/>
  <c r="B73" i="1"/>
  <c r="B1483" i="1"/>
  <c r="B1492" i="1"/>
  <c r="A1394" i="1"/>
  <c r="A1448" i="1"/>
  <c r="A1254" i="1"/>
  <c r="B602" i="1"/>
  <c r="B278" i="1"/>
  <c r="B270" i="1"/>
  <c r="B1356" i="1"/>
  <c r="A212" i="1"/>
  <c r="A1178" i="1"/>
  <c r="B1066" i="1"/>
  <c r="B1358" i="1"/>
  <c r="A272" i="1"/>
  <c r="B328" i="1"/>
  <c r="A628" i="1"/>
  <c r="B608" i="1"/>
  <c r="B1254" i="1"/>
  <c r="B1130" i="1"/>
  <c r="B687" i="1"/>
  <c r="B674" i="1"/>
  <c r="A648" i="1"/>
  <c r="B648" i="1"/>
  <c r="B642" i="1"/>
  <c r="B610" i="1"/>
  <c r="A604" i="1"/>
  <c r="B604" i="1"/>
  <c r="A1364" i="1"/>
  <c r="B1364" i="1"/>
  <c r="A270" i="1"/>
  <c r="B1521" i="1"/>
  <c r="A1249" i="1"/>
  <c r="B1249" i="1"/>
  <c r="B655" i="1"/>
  <c r="B1514" i="1"/>
  <c r="A1514" i="1"/>
  <c r="B624" i="1"/>
  <c r="B730" i="1"/>
  <c r="B1107" i="1"/>
  <c r="B1099" i="1"/>
  <c r="B1091" i="1"/>
  <c r="B1083" i="1"/>
  <c r="B1075" i="1"/>
  <c r="B1067" i="1"/>
  <c r="B1060" i="1"/>
  <c r="B279" i="1"/>
  <c r="B271" i="1"/>
  <c r="B1357" i="1"/>
  <c r="B609" i="1"/>
  <c r="A655" i="1"/>
  <c r="B1382" i="1"/>
  <c r="A157" i="1"/>
  <c r="A32" i="1"/>
  <c r="A609" i="1"/>
  <c r="B1507" i="1"/>
  <c r="A54" i="1"/>
  <c r="A787" i="1"/>
  <c r="A781" i="1"/>
  <c r="B761" i="1"/>
  <c r="A755" i="1"/>
  <c r="A749" i="1"/>
  <c r="B749" i="1"/>
  <c r="A743" i="1"/>
  <c r="B743" i="1"/>
  <c r="A723" i="1"/>
  <c r="A717" i="1"/>
  <c r="B717" i="1"/>
  <c r="A711" i="1"/>
  <c r="B711" i="1"/>
  <c r="B697" i="1"/>
  <c r="A691" i="1"/>
  <c r="B679" i="1"/>
  <c r="B665" i="1"/>
  <c r="B659" i="1"/>
  <c r="A1053" i="1"/>
  <c r="A1013" i="1"/>
  <c r="B16" i="1"/>
  <c r="B1267" i="1"/>
  <c r="B220" i="1"/>
  <c r="A1045" i="1"/>
  <c r="A1021" i="1"/>
  <c r="A1390" i="1"/>
  <c r="A195" i="1"/>
  <c r="A1215" i="1"/>
  <c r="A1037" i="1"/>
  <c r="A1029" i="1"/>
  <c r="A1005" i="1"/>
  <c r="A24" i="1"/>
  <c r="B437" i="1"/>
  <c r="B1451" i="1"/>
  <c r="B1289" i="1"/>
  <c r="A642" i="1"/>
  <c r="B1373" i="1"/>
  <c r="B1488" i="1"/>
  <c r="A437" i="1"/>
  <c r="A1289" i="1"/>
  <c r="B46" i="1"/>
  <c r="A1305" i="1"/>
  <c r="A776" i="1"/>
  <c r="B1362" i="1"/>
  <c r="B606" i="1"/>
  <c r="A1056" i="1"/>
  <c r="A9" i="1"/>
  <c r="B9" i="1"/>
  <c r="B1352" i="1"/>
  <c r="B48" i="1"/>
  <c r="A16" i="1"/>
  <c r="A1551" i="1"/>
  <c r="A46" i="1"/>
  <c r="B38" i="1"/>
  <c r="A30" i="1"/>
  <c r="B22" i="1"/>
  <c r="A22" i="1"/>
  <c r="B14" i="1"/>
  <c r="R3" i="1"/>
  <c r="B3" i="1"/>
  <c r="A3" i="1"/>
  <c r="Q3" i="1"/>
  <c r="B650" i="1"/>
  <c r="B644" i="1"/>
  <c r="A624" i="1"/>
  <c r="B618" i="1"/>
  <c r="B1338" i="1"/>
  <c r="A1354" i="1"/>
  <c r="A323" i="1"/>
  <c r="A4" i="1"/>
  <c r="B4" i="1"/>
  <c r="B12" i="1"/>
  <c r="A17" i="1"/>
  <c r="A1261" i="1"/>
  <c r="A40" i="1"/>
  <c r="B1541" i="1"/>
  <c r="B638" i="1"/>
  <c r="B155" i="1"/>
  <c r="B323" i="1"/>
  <c r="A6" i="1"/>
  <c r="B6" i="1"/>
  <c r="A14" i="1"/>
  <c r="B30" i="1"/>
  <c r="A38" i="1"/>
  <c r="B54" i="1"/>
  <c r="B195" i="1"/>
  <c r="A1382" i="1"/>
  <c r="A1267" i="1"/>
  <c r="B1305" i="1"/>
  <c r="B7" i="1"/>
  <c r="A7" i="1"/>
  <c r="A8" i="1"/>
  <c r="B8" i="1"/>
  <c r="A1180" i="1"/>
  <c r="A1140" i="1"/>
  <c r="B1140" i="1"/>
  <c r="A1138" i="1"/>
  <c r="B1217" i="1"/>
  <c r="A1129" i="1"/>
  <c r="B667" i="1"/>
  <c r="A790" i="1"/>
  <c r="B1202" i="1"/>
  <c r="B1148" i="1"/>
  <c r="B1188" i="1"/>
  <c r="A1183" i="1"/>
  <c r="A761" i="1"/>
  <c r="B755" i="1"/>
  <c r="A729" i="1"/>
  <c r="A697" i="1"/>
  <c r="A685" i="1"/>
  <c r="A665" i="1"/>
  <c r="B1425" i="1"/>
  <c r="B1162" i="1"/>
  <c r="B1226" i="1"/>
  <c r="A1146" i="1"/>
  <c r="A1170" i="1"/>
  <c r="A698" i="1"/>
  <c r="A668" i="1"/>
  <c r="A728" i="1"/>
  <c r="A5" i="1"/>
  <c r="B5" i="1"/>
  <c r="B1122" i="1"/>
  <c r="B1146" i="1"/>
  <c r="B1247" i="1"/>
  <c r="A679" i="1"/>
  <c r="B685" i="1"/>
  <c r="B691" i="1"/>
  <c r="B781" i="1"/>
  <c r="A10" i="1"/>
  <c r="B10" i="1"/>
  <c r="A1488" i="1"/>
  <c r="A1458" i="1"/>
  <c r="B1429" i="1"/>
  <c r="A1464" i="1"/>
  <c r="A1487" i="1"/>
  <c r="A1465" i="1"/>
  <c r="A1505" i="1"/>
  <c r="A1512" i="1"/>
  <c r="B1465" i="1"/>
  <c r="B1445" i="1"/>
  <c r="A1507" i="1"/>
  <c r="B1458" i="1"/>
  <c r="B1394" i="1"/>
  <c r="A1509" i="1"/>
  <c r="B1460" i="1"/>
  <c r="I695" i="15"/>
  <c r="I692" i="15"/>
  <c r="I690" i="15"/>
  <c r="I691" i="15"/>
  <c r="A634" i="1"/>
  <c r="B654" i="1"/>
  <c r="B1390" i="1"/>
  <c r="A1451" i="1"/>
  <c r="B1293" i="1"/>
  <c r="A1541" i="1"/>
  <c r="A245" i="1"/>
  <c r="B1464" i="1"/>
  <c r="A1293" i="1"/>
  <c r="B1303" i="1"/>
  <c r="B1287" i="1"/>
  <c r="A265" i="1"/>
  <c r="B582" i="1"/>
  <c r="A1193" i="1"/>
  <c r="B1153" i="1"/>
  <c r="A71" i="1"/>
  <c r="A247" i="1"/>
  <c r="A583" i="1"/>
  <c r="B575" i="1"/>
  <c r="B567" i="1"/>
  <c r="B566" i="1"/>
  <c r="A622" i="1"/>
  <c r="B640" i="1"/>
  <c r="B1446" i="1"/>
  <c r="B1389" i="1"/>
  <c r="A1526" i="1"/>
  <c r="B1565" i="1"/>
  <c r="B212" i="1"/>
  <c r="B157" i="1"/>
  <c r="B626" i="1"/>
  <c r="B247" i="1"/>
  <c r="A600" i="1"/>
  <c r="A640" i="1"/>
  <c r="B1378" i="1"/>
  <c r="B42" i="1"/>
  <c r="B207" i="1"/>
  <c r="B1542" i="1"/>
  <c r="A220" i="1"/>
  <c r="B632" i="1"/>
  <c r="A1517" i="1"/>
  <c r="B783" i="1"/>
  <c r="A1148" i="1"/>
  <c r="A1188" i="1"/>
  <c r="A667" i="1"/>
  <c r="B1124" i="1"/>
  <c r="B1164" i="1"/>
  <c r="A1154" i="1"/>
  <c r="B693" i="1"/>
  <c r="B1196" i="1"/>
  <c r="B1172" i="1"/>
  <c r="A1381" i="1"/>
  <c r="A1522" i="1"/>
  <c r="A1369" i="1"/>
  <c r="B320" i="1"/>
  <c r="B32" i="1"/>
  <c r="A56" i="1"/>
  <c r="A1515" i="1"/>
  <c r="B1515" i="1"/>
  <c r="A1561" i="1"/>
  <c r="A1233" i="1"/>
  <c r="B1233" i="1"/>
  <c r="A1225" i="1"/>
  <c r="B1225" i="1"/>
  <c r="A1217" i="1"/>
  <c r="B1209" i="1"/>
  <c r="A1209" i="1"/>
  <c r="A1201" i="1"/>
  <c r="B1201" i="1"/>
  <c r="A1185" i="1"/>
  <c r="B1185" i="1"/>
  <c r="A1177" i="1"/>
  <c r="B1177" i="1"/>
  <c r="B1169" i="1"/>
  <c r="A1161" i="1"/>
  <c r="B1161" i="1"/>
  <c r="A1153" i="1"/>
  <c r="B1145" i="1"/>
  <c r="A1145" i="1"/>
  <c r="A1137" i="1"/>
  <c r="B1137" i="1"/>
  <c r="A1121" i="1"/>
  <c r="B1121" i="1"/>
  <c r="A1113" i="1"/>
  <c r="B1113" i="1"/>
  <c r="B250" i="1"/>
  <c r="A1363" i="1"/>
  <c r="B277" i="1"/>
  <c r="A1562" i="1"/>
  <c r="B66" i="1"/>
  <c r="A1484" i="1"/>
  <c r="B1537" i="1"/>
  <c r="A1304" i="1"/>
  <c r="B1522" i="1"/>
  <c r="B1562" i="1"/>
  <c r="A1537" i="1"/>
  <c r="A269" i="1"/>
  <c r="B1268" i="1"/>
  <c r="A1169" i="1"/>
  <c r="B1193" i="1"/>
  <c r="B1241" i="1"/>
  <c r="A1268" i="1"/>
  <c r="A1355" i="1"/>
  <c r="B55" i="1"/>
  <c r="A763" i="1"/>
  <c r="B167" i="1"/>
  <c r="A737" i="1"/>
  <c r="A317" i="1"/>
  <c r="A44" i="1"/>
  <c r="A673" i="1"/>
  <c r="B705" i="1"/>
  <c r="A1441" i="1"/>
  <c r="A1372" i="1"/>
  <c r="A1424" i="1"/>
  <c r="B154" i="1"/>
  <c r="B23" i="1"/>
  <c r="A154" i="1"/>
  <c r="A277" i="1"/>
  <c r="A1290" i="1"/>
  <c r="B1290" i="1"/>
  <c r="A1420" i="1"/>
  <c r="B1459" i="1"/>
  <c r="B1484" i="1"/>
  <c r="B209" i="1"/>
  <c r="B363" i="1"/>
  <c r="A39" i="1"/>
  <c r="B39" i="1"/>
  <c r="A55" i="1"/>
  <c r="B1250" i="1"/>
  <c r="B631" i="1"/>
  <c r="A611" i="1"/>
  <c r="A605" i="1"/>
  <c r="B1355" i="1"/>
  <c r="B1363" i="1"/>
  <c r="B269" i="1"/>
  <c r="A1516" i="1"/>
  <c r="A788" i="1"/>
  <c r="B788" i="1"/>
  <c r="B782" i="1"/>
  <c r="A768" i="1"/>
  <c r="B768" i="1"/>
  <c r="B762" i="1"/>
  <c r="A762" i="1"/>
  <c r="A756" i="1"/>
  <c r="B756" i="1"/>
  <c r="B750" i="1"/>
  <c r="B736" i="1"/>
  <c r="A736" i="1"/>
  <c r="A730" i="1"/>
  <c r="B724" i="1"/>
  <c r="A724" i="1"/>
  <c r="B718" i="1"/>
  <c r="A718" i="1"/>
  <c r="A704" i="1"/>
  <c r="B704" i="1"/>
  <c r="B698" i="1"/>
  <c r="A692" i="1"/>
  <c r="B692" i="1"/>
  <c r="A686" i="1"/>
  <c r="B686" i="1"/>
  <c r="A672" i="1"/>
  <c r="B672" i="1"/>
  <c r="A666" i="1"/>
  <c r="B666" i="1"/>
  <c r="A660" i="1"/>
  <c r="B660" i="1"/>
  <c r="A250" i="1"/>
  <c r="B605" i="1"/>
  <c r="B611" i="1"/>
  <c r="B617" i="1"/>
  <c r="A552" i="1"/>
  <c r="A617" i="1"/>
  <c r="A631" i="1"/>
  <c r="B1304" i="1"/>
  <c r="B1381" i="1"/>
  <c r="B1516" i="1"/>
  <c r="A782" i="1"/>
  <c r="A687" i="1"/>
  <c r="A751" i="1"/>
  <c r="B1326" i="1"/>
  <c r="A719" i="1"/>
  <c r="A1326" i="1"/>
  <c r="A12" i="1"/>
  <c r="B1077" i="1"/>
  <c r="B1318" i="1"/>
  <c r="B1069" i="1"/>
  <c r="A1048" i="1"/>
  <c r="B738" i="1"/>
  <c r="A1498" i="1"/>
  <c r="B751" i="1"/>
  <c r="B769" i="1"/>
  <c r="A1367" i="1"/>
  <c r="A1375" i="1"/>
  <c r="B228" i="1"/>
  <c r="A322" i="1"/>
  <c r="B322" i="1"/>
  <c r="A210" i="1"/>
  <c r="B210" i="1"/>
  <c r="A244" i="1"/>
  <c r="A248" i="1"/>
  <c r="A65" i="1"/>
  <c r="A73" i="1"/>
  <c r="A1357" i="1"/>
  <c r="B201" i="1"/>
  <c r="B1370" i="1"/>
  <c r="A1370" i="1"/>
  <c r="A204" i="1"/>
  <c r="B319" i="1"/>
  <c r="A319" i="1"/>
  <c r="A1296" i="1"/>
  <c r="A1387" i="1"/>
  <c r="B1486" i="1"/>
  <c r="A215" i="1"/>
  <c r="B68" i="1"/>
  <c r="A68" i="1"/>
  <c r="A1262" i="1"/>
  <c r="A623" i="1"/>
  <c r="B623" i="1"/>
  <c r="B1461" i="1"/>
  <c r="B1240" i="1"/>
  <c r="A1240" i="1"/>
  <c r="B1224" i="1"/>
  <c r="A1216" i="1"/>
  <c r="B1216" i="1"/>
  <c r="B1208" i="1"/>
  <c r="A1208" i="1"/>
  <c r="A1192" i="1"/>
  <c r="B1184" i="1"/>
  <c r="A1176" i="1"/>
  <c r="B1176" i="1"/>
  <c r="A1168" i="1"/>
  <c r="B1168" i="1"/>
  <c r="A1160" i="1"/>
  <c r="B1160" i="1"/>
  <c r="B1144" i="1"/>
  <c r="B1136" i="1"/>
  <c r="A1128" i="1"/>
  <c r="A1120" i="1"/>
  <c r="B1120" i="1"/>
  <c r="B1112" i="1"/>
  <c r="B1128" i="1"/>
  <c r="B1242" i="1"/>
  <c r="A1167" i="1"/>
  <c r="A725" i="1"/>
  <c r="B757" i="1"/>
  <c r="B1433" i="1"/>
  <c r="A525" i="1"/>
  <c r="B1334" i="1"/>
  <c r="B1314" i="1"/>
  <c r="A35" i="1"/>
  <c r="A757" i="1"/>
  <c r="B525" i="1"/>
  <c r="A1109" i="1"/>
  <c r="B1038" i="1"/>
  <c r="B1330" i="1"/>
  <c r="A1314" i="1"/>
  <c r="B1093" i="1"/>
  <c r="A1330" i="1"/>
  <c r="B1322" i="1"/>
  <c r="A1322" i="1"/>
  <c r="A199" i="1"/>
  <c r="A1388" i="1"/>
  <c r="A1452" i="1"/>
  <c r="B1482" i="1"/>
  <c r="A1482" i="1"/>
  <c r="B246" i="1"/>
  <c r="B72" i="1"/>
  <c r="A29" i="1"/>
  <c r="B29" i="1"/>
  <c r="B53" i="1"/>
  <c r="A1306" i="1"/>
  <c r="B1306" i="1"/>
  <c r="A619" i="1"/>
  <c r="A1361" i="1"/>
  <c r="B1361" i="1"/>
  <c r="B267" i="1"/>
  <c r="A267" i="1"/>
  <c r="A1564" i="1"/>
  <c r="B1525" i="1"/>
  <c r="B1388" i="1"/>
  <c r="B464" i="1"/>
  <c r="A205" i="1"/>
  <c r="B316" i="1"/>
  <c r="A1300" i="1"/>
  <c r="B1300" i="1"/>
  <c r="B597" i="1"/>
  <c r="A597" i="1"/>
  <c r="A13" i="1"/>
  <c r="B13" i="1"/>
  <c r="B37" i="1"/>
  <c r="A37" i="1"/>
  <c r="B196" i="1"/>
  <c r="A196" i="1"/>
  <c r="A1266" i="1"/>
  <c r="B1266" i="1"/>
  <c r="B651" i="1"/>
  <c r="A651" i="1"/>
  <c r="A613" i="1"/>
  <c r="B1337" i="1"/>
  <c r="A1337" i="1"/>
  <c r="A1353" i="1"/>
  <c r="B1353" i="1"/>
  <c r="A1550" i="1"/>
  <c r="B619" i="1"/>
  <c r="B1508" i="1"/>
  <c r="A211" i="1"/>
  <c r="B211" i="1"/>
  <c r="A1286" i="1"/>
  <c r="B1286" i="1"/>
  <c r="B412" i="1"/>
  <c r="A64" i="1"/>
  <c r="B64" i="1"/>
  <c r="A156" i="1"/>
  <c r="B156" i="1"/>
  <c r="A21" i="1"/>
  <c r="B21" i="1"/>
  <c r="B45" i="1"/>
  <c r="A61" i="1"/>
  <c r="B192" i="1"/>
  <c r="A192" i="1"/>
  <c r="A645" i="1"/>
  <c r="B645" i="1"/>
  <c r="A639" i="1"/>
  <c r="B639" i="1"/>
  <c r="A625" i="1"/>
  <c r="B607" i="1"/>
  <c r="A1258" i="1"/>
  <c r="B1258" i="1"/>
  <c r="A275" i="1"/>
  <c r="B275" i="1"/>
  <c r="B1540" i="1"/>
  <c r="B205" i="1"/>
  <c r="A1525" i="1"/>
  <c r="B1550" i="1"/>
  <c r="B625" i="1"/>
  <c r="A72" i="1"/>
  <c r="A316" i="1"/>
  <c r="A464" i="1"/>
  <c r="B61" i="1"/>
  <c r="A1540" i="1"/>
  <c r="B1564" i="1"/>
  <c r="A246" i="1"/>
  <c r="A53" i="1"/>
  <c r="B233" i="1"/>
  <c r="B1527" i="1"/>
  <c r="B235" i="1"/>
  <c r="B1377" i="1"/>
  <c r="B1561" i="1"/>
  <c r="A621" i="1"/>
  <c r="B19" i="1"/>
  <c r="A233" i="1"/>
  <c r="A1527" i="1"/>
  <c r="A1566" i="1"/>
  <c r="A235" i="1"/>
  <c r="A1466" i="1"/>
  <c r="A1377" i="1"/>
  <c r="B1512" i="1"/>
  <c r="B1467" i="1"/>
  <c r="B1466" i="1"/>
  <c r="B463" i="1"/>
  <c r="B1369" i="1"/>
  <c r="B150" i="1"/>
  <c r="A150" i="1"/>
  <c r="B231" i="1"/>
  <c r="A320" i="1"/>
  <c r="A1421" i="1"/>
  <c r="B1421" i="1"/>
  <c r="B1455" i="1"/>
  <c r="B1546" i="1"/>
  <c r="B1536" i="1"/>
  <c r="A1536" i="1"/>
  <c r="A1521" i="1"/>
  <c r="B627" i="1"/>
  <c r="B1296" i="1"/>
  <c r="B1387" i="1"/>
  <c r="A1422" i="1"/>
  <c r="B1422" i="1"/>
  <c r="A1443" i="1"/>
  <c r="B1443" i="1"/>
  <c r="A1461" i="1"/>
  <c r="A1486" i="1"/>
  <c r="B215" i="1"/>
  <c r="B325" i="1"/>
  <c r="A325" i="1"/>
  <c r="B241" i="1"/>
  <c r="B1302" i="1"/>
  <c r="A1302" i="1"/>
  <c r="B593" i="1"/>
  <c r="A25" i="1"/>
  <c r="B25" i="1"/>
  <c r="B33" i="1"/>
  <c r="B41" i="1"/>
  <c r="B49" i="1"/>
  <c r="B57" i="1"/>
  <c r="A191" i="1"/>
  <c r="B1379" i="1"/>
  <c r="B1262" i="1"/>
  <c r="A641" i="1"/>
  <c r="A635" i="1"/>
  <c r="B635" i="1"/>
  <c r="A629" i="1"/>
  <c r="A603" i="1"/>
  <c r="B603" i="1"/>
  <c r="B252" i="1"/>
  <c r="A1560" i="1"/>
  <c r="B1560" i="1"/>
  <c r="A1545" i="1"/>
  <c r="B1545" i="1"/>
  <c r="A1520" i="1"/>
  <c r="A207" i="1"/>
  <c r="A1542" i="1"/>
  <c r="B204" i="1"/>
  <c r="A627" i="1"/>
  <c r="A1546" i="1"/>
  <c r="B629" i="1"/>
  <c r="A1445" i="1"/>
  <c r="A213" i="1"/>
  <c r="B237" i="1"/>
  <c r="A239" i="1"/>
  <c r="A1467" i="1"/>
  <c r="B70" i="1"/>
  <c r="A70" i="1"/>
  <c r="A158" i="1"/>
  <c r="B595" i="1"/>
  <c r="A595" i="1"/>
  <c r="A11" i="1"/>
  <c r="B11" i="1"/>
  <c r="B27" i="1"/>
  <c r="A27" i="1"/>
  <c r="A43" i="1"/>
  <c r="A51" i="1"/>
  <c r="B59" i="1"/>
  <c r="A59" i="1"/>
  <c r="B199" i="1"/>
  <c r="A202" i="1"/>
  <c r="B1308" i="1"/>
  <c r="A1308" i="1"/>
  <c r="A598" i="1"/>
  <c r="B653" i="1"/>
  <c r="B647" i="1"/>
  <c r="B633" i="1"/>
  <c r="B621" i="1"/>
  <c r="A615" i="1"/>
  <c r="A601" i="1"/>
  <c r="A329" i="1"/>
  <c r="B329" i="1"/>
  <c r="A1359" i="1"/>
  <c r="A1253" i="1"/>
  <c r="B1253" i="1"/>
  <c r="B551" i="1"/>
  <c r="A543" i="1"/>
  <c r="A1246" i="1"/>
  <c r="A237" i="1"/>
  <c r="A463" i="1"/>
  <c r="A241" i="1"/>
  <c r="B641" i="1"/>
  <c r="B601" i="1"/>
  <c r="A1376" i="1"/>
  <c r="B1298" i="1"/>
  <c r="B1420" i="1"/>
  <c r="A1459" i="1"/>
  <c r="A217" i="1"/>
  <c r="B349" i="1"/>
  <c r="A349" i="1"/>
  <c r="B341" i="1"/>
  <c r="B171" i="1"/>
  <c r="A171" i="1"/>
  <c r="A36" i="1"/>
  <c r="B1173" i="1"/>
  <c r="B1187" i="1"/>
  <c r="B1438" i="1"/>
  <c r="B1430" i="1"/>
  <c r="A1430" i="1"/>
  <c r="B1503" i="1"/>
  <c r="A1503" i="1"/>
  <c r="A1495" i="1"/>
  <c r="A1006" i="1"/>
  <c r="B1006" i="1"/>
  <c r="A1149" i="1"/>
  <c r="B559" i="1"/>
  <c r="A1173" i="1"/>
  <c r="A786" i="1"/>
  <c r="A780" i="1"/>
  <c r="B780" i="1"/>
  <c r="B760" i="1"/>
  <c r="A754" i="1"/>
  <c r="B748" i="1"/>
  <c r="B742" i="1"/>
  <c r="B722" i="1"/>
  <c r="A722" i="1"/>
  <c r="A716" i="1"/>
  <c r="B710" i="1"/>
  <c r="A710" i="1"/>
  <c r="A690" i="1"/>
  <c r="B690" i="1"/>
  <c r="A678" i="1"/>
  <c r="B1495" i="1"/>
  <c r="B1178" i="1"/>
  <c r="A1194" i="1"/>
  <c r="A1202" i="1"/>
  <c r="A1234" i="1"/>
  <c r="A1114" i="1"/>
  <c r="A1224" i="1"/>
  <c r="A1144" i="1"/>
  <c r="B673" i="1"/>
  <c r="A705" i="1"/>
  <c r="B725" i="1"/>
  <c r="A783" i="1"/>
  <c r="A789" i="1"/>
  <c r="B661" i="1"/>
  <c r="A693" i="1"/>
  <c r="A1500" i="1"/>
  <c r="B1154" i="1"/>
  <c r="A1242" i="1"/>
  <c r="A1112" i="1"/>
  <c r="A661" i="1"/>
  <c r="B731" i="1"/>
  <c r="B699" i="1"/>
  <c r="A731" i="1"/>
  <c r="B1256" i="1"/>
  <c r="B1441" i="1"/>
  <c r="B1498" i="1"/>
  <c r="B1490" i="1"/>
  <c r="A1490" i="1"/>
  <c r="B726" i="1"/>
  <c r="A706" i="1"/>
  <c r="A700" i="1"/>
  <c r="A1311" i="1"/>
  <c r="B1311" i="1"/>
  <c r="A1327" i="1"/>
  <c r="B1327" i="1"/>
  <c r="A1319" i="1"/>
  <c r="B1319" i="1"/>
  <c r="B789" i="1"/>
  <c r="A769" i="1"/>
  <c r="B763" i="1"/>
  <c r="A1334" i="1"/>
  <c r="A1318" i="1"/>
  <c r="A533" i="1"/>
  <c r="A1101" i="1"/>
  <c r="B1074" i="1"/>
  <c r="A1040" i="1"/>
  <c r="B1333" i="1"/>
  <c r="B1329" i="1"/>
  <c r="B1325" i="1"/>
  <c r="B1321" i="1"/>
  <c r="B1317" i="1"/>
  <c r="B1313" i="1"/>
  <c r="A1333" i="1"/>
  <c r="A1329" i="1"/>
  <c r="A1325" i="1"/>
  <c r="A1321" i="1"/>
  <c r="A1317" i="1"/>
  <c r="A1313" i="1"/>
  <c r="A1016" i="1"/>
  <c r="B1332" i="1"/>
  <c r="B1328" i="1"/>
  <c r="B1324" i="1"/>
  <c r="B1320" i="1"/>
  <c r="B1316" i="1"/>
  <c r="B1312" i="1"/>
  <c r="A1332" i="1"/>
  <c r="A1328" i="1"/>
  <c r="A1324" i="1"/>
  <c r="A1320" i="1"/>
  <c r="A1316" i="1"/>
  <c r="A1312" i="1"/>
  <c r="B517" i="1"/>
  <c r="B1098" i="1"/>
  <c r="B1331" i="1"/>
  <c r="B1323" i="1"/>
  <c r="B1315" i="1"/>
  <c r="A1331" i="1"/>
  <c r="A1323" i="1"/>
  <c r="A1315" i="1"/>
  <c r="A1371" i="1"/>
  <c r="B1371" i="1"/>
  <c r="B208" i="1"/>
  <c r="A208" i="1"/>
  <c r="B318" i="1"/>
  <c r="B1391" i="1"/>
  <c r="A1423" i="1"/>
  <c r="B1423" i="1"/>
  <c r="A1444" i="1"/>
  <c r="B1444" i="1"/>
  <c r="B1487" i="1"/>
  <c r="A214" i="1"/>
  <c r="B214" i="1"/>
  <c r="B240" i="1"/>
  <c r="A163" i="1"/>
  <c r="A69" i="1"/>
  <c r="A159" i="1"/>
  <c r="B159" i="1"/>
  <c r="A151" i="1"/>
  <c r="B151" i="1"/>
  <c r="A594" i="1"/>
  <c r="B50" i="1"/>
  <c r="A1567" i="1"/>
  <c r="B1567" i="1"/>
  <c r="A1549" i="1"/>
  <c r="B1549" i="1"/>
  <c r="A1524" i="1"/>
  <c r="B1524" i="1"/>
  <c r="B1448" i="1"/>
  <c r="A608" i="1"/>
  <c r="B628" i="1"/>
  <c r="A1378" i="1"/>
  <c r="A42" i="1"/>
  <c r="B565" i="1"/>
  <c r="B280" i="1"/>
  <c r="A1358" i="1"/>
  <c r="A328" i="1"/>
  <c r="A200" i="1"/>
  <c r="A34" i="1"/>
  <c r="B26" i="1"/>
  <c r="A280" i="1"/>
  <c r="B634" i="1"/>
  <c r="B200" i="1"/>
  <c r="A26" i="1"/>
  <c r="B594" i="1"/>
  <c r="A58" i="1"/>
  <c r="A18" i="1"/>
  <c r="A541" i="1"/>
  <c r="A1391" i="1"/>
  <c r="B541" i="1"/>
  <c r="B234" i="1"/>
  <c r="A1295" i="1"/>
  <c r="B1295" i="1"/>
  <c r="B1462" i="1"/>
  <c r="A1462" i="1"/>
  <c r="A324" i="1"/>
  <c r="B324" i="1"/>
  <c r="A190" i="1"/>
  <c r="A1539" i="1"/>
  <c r="B581" i="1"/>
  <c r="B573" i="1"/>
  <c r="A557" i="1"/>
  <c r="B557" i="1"/>
  <c r="A784" i="1"/>
  <c r="B778" i="1"/>
  <c r="A778" i="1"/>
  <c r="B772" i="1"/>
  <c r="B766" i="1"/>
  <c r="B752" i="1"/>
  <c r="A752" i="1"/>
  <c r="B734" i="1"/>
  <c r="A734" i="1"/>
  <c r="A720" i="1"/>
  <c r="B702" i="1"/>
  <c r="A702" i="1"/>
  <c r="A688" i="1"/>
  <c r="B688" i="1"/>
  <c r="B670" i="1"/>
  <c r="A670" i="1"/>
  <c r="B656" i="1"/>
  <c r="B552" i="1"/>
  <c r="A567" i="1"/>
  <c r="B1347" i="1"/>
  <c r="A551" i="1"/>
  <c r="A575" i="1"/>
  <c r="B784" i="1"/>
  <c r="A1347" i="1"/>
  <c r="B583" i="1"/>
  <c r="B1111" i="1"/>
  <c r="B1434" i="1"/>
  <c r="B1491" i="1"/>
  <c r="A1247" i="1"/>
  <c r="A1151" i="1"/>
  <c r="B1376" i="1"/>
  <c r="B1454" i="1"/>
  <c r="A559" i="1"/>
  <c r="A1159" i="1"/>
  <c r="A772" i="1"/>
  <c r="B1102" i="1"/>
  <c r="B790" i="1"/>
  <c r="B706" i="1"/>
  <c r="A738" i="1"/>
  <c r="B758" i="1"/>
  <c r="B533" i="1"/>
  <c r="A1107" i="1"/>
  <c r="A1085" i="1"/>
  <c r="A1024" i="1"/>
  <c r="A1136" i="1"/>
  <c r="B770" i="1"/>
  <c r="A674" i="1"/>
  <c r="B694" i="1"/>
  <c r="A726" i="1"/>
  <c r="B744" i="1"/>
  <c r="B774" i="1"/>
  <c r="A1256" i="1"/>
  <c r="B1106" i="1"/>
  <c r="B1090" i="1"/>
  <c r="B1070" i="1"/>
  <c r="A1008" i="1"/>
  <c r="A770" i="1"/>
  <c r="B662" i="1"/>
  <c r="A694" i="1"/>
  <c r="B712" i="1"/>
  <c r="A744" i="1"/>
  <c r="A764" i="1"/>
  <c r="A774" i="1"/>
  <c r="B787" i="1"/>
  <c r="A1100" i="1"/>
  <c r="B1094" i="1"/>
  <c r="A662" i="1"/>
  <c r="B680" i="1"/>
  <c r="A712" i="1"/>
  <c r="B732" i="1"/>
  <c r="B764" i="1"/>
  <c r="A680" i="1"/>
  <c r="B700" i="1"/>
  <c r="A732" i="1"/>
  <c r="B1297" i="1"/>
  <c r="B1301" i="1"/>
  <c r="A1460" i="1"/>
  <c r="A1485" i="1"/>
  <c r="B1511" i="1"/>
  <c r="A153" i="1"/>
  <c r="A228" i="1"/>
  <c r="B637" i="1"/>
  <c r="A1250" i="1"/>
  <c r="A363" i="1"/>
  <c r="A1297" i="1"/>
  <c r="B1344" i="1"/>
  <c r="B354" i="1"/>
  <c r="A346" i="1"/>
  <c r="B346" i="1"/>
  <c r="A229" i="1"/>
  <c r="B206" i="1"/>
  <c r="B20" i="1"/>
  <c r="A52" i="1"/>
  <c r="B1265" i="1"/>
  <c r="A614" i="1"/>
  <c r="A586" i="1"/>
  <c r="B1367" i="1"/>
  <c r="B1368" i="1"/>
  <c r="A321" i="1"/>
  <c r="A1454" i="1"/>
  <c r="B74" i="1"/>
  <c r="A194" i="1"/>
  <c r="B194" i="1"/>
  <c r="A643" i="1"/>
  <c r="B1345" i="1"/>
  <c r="B550" i="1"/>
  <c r="A549" i="1"/>
  <c r="B168" i="1"/>
  <c r="B345" i="1"/>
  <c r="B577" i="1"/>
  <c r="A1245" i="1"/>
  <c r="B1245" i="1"/>
  <c r="A1237" i="1"/>
  <c r="A1229" i="1"/>
  <c r="B1205" i="1"/>
  <c r="A1205" i="1"/>
  <c r="A1197" i="1"/>
  <c r="A1189" i="1"/>
  <c r="B1189" i="1"/>
  <c r="B1181" i="1"/>
  <c r="B1157" i="1"/>
  <c r="B1149" i="1"/>
  <c r="A1141" i="1"/>
  <c r="A1133" i="1"/>
  <c r="B1125" i="1"/>
  <c r="B352" i="1"/>
  <c r="A352" i="1"/>
  <c r="A344" i="1"/>
  <c r="B546" i="1"/>
  <c r="B584" i="1"/>
  <c r="A584" i="1"/>
  <c r="B576" i="1"/>
  <c r="A576" i="1"/>
  <c r="B1117" i="1"/>
  <c r="B1133" i="1"/>
  <c r="A1181" i="1"/>
  <c r="B170" i="1"/>
  <c r="B549" i="1"/>
  <c r="A1117" i="1"/>
  <c r="B1243" i="1"/>
  <c r="A1235" i="1"/>
  <c r="B1227" i="1"/>
  <c r="B1203" i="1"/>
  <c r="A1195" i="1"/>
  <c r="A1179" i="1"/>
  <c r="B1163" i="1"/>
  <c r="B1155" i="1"/>
  <c r="A1147" i="1"/>
  <c r="B1147" i="1"/>
  <c r="B1131" i="1"/>
  <c r="A1115" i="1"/>
  <c r="B1365" i="1"/>
  <c r="A168" i="1"/>
  <c r="B1213" i="1"/>
  <c r="B1229" i="1"/>
  <c r="A1165" i="1"/>
  <c r="A1365" i="1"/>
  <c r="A33" i="1"/>
  <c r="A326" i="1"/>
  <c r="B344" i="1"/>
  <c r="A568" i="1"/>
  <c r="A1213" i="1"/>
  <c r="A560" i="1"/>
  <c r="B568" i="1"/>
  <c r="A588" i="1"/>
  <c r="B564" i="1"/>
  <c r="B515" i="1"/>
  <c r="A515" i="1"/>
  <c r="B531" i="1"/>
  <c r="A531" i="1"/>
  <c r="A523" i="1"/>
  <c r="B523" i="1"/>
  <c r="B1244" i="1"/>
  <c r="A1244" i="1"/>
  <c r="A1220" i="1"/>
  <c r="A1204" i="1"/>
  <c r="B1180" i="1"/>
  <c r="A1164" i="1"/>
  <c r="A1156" i="1"/>
  <c r="A1124" i="1"/>
  <c r="B1116" i="1"/>
  <c r="B544" i="1"/>
  <c r="A558" i="1"/>
  <c r="A1218" i="1"/>
  <c r="B1114" i="1"/>
  <c r="B1170" i="1"/>
  <c r="A1196" i="1"/>
  <c r="A1212" i="1"/>
  <c r="B1220" i="1"/>
  <c r="B1228" i="1"/>
  <c r="A1186" i="1"/>
  <c r="A1228" i="1"/>
  <c r="B1236" i="1"/>
  <c r="B1192" i="1"/>
  <c r="A1184" i="1"/>
  <c r="A1152" i="1"/>
  <c r="B1234" i="1"/>
  <c r="A1130" i="1"/>
  <c r="B1210" i="1"/>
  <c r="A1236" i="1"/>
  <c r="B785" i="1"/>
  <c r="A767" i="1"/>
  <c r="A747" i="1"/>
  <c r="A735" i="1"/>
  <c r="B721" i="1"/>
  <c r="A709" i="1"/>
  <c r="B709" i="1"/>
  <c r="B703" i="1"/>
  <c r="A689" i="1"/>
  <c r="B689" i="1"/>
  <c r="A677" i="1"/>
  <c r="A671" i="1"/>
  <c r="B657" i="1"/>
  <c r="A746" i="1"/>
  <c r="B720" i="1"/>
  <c r="A656" i="1"/>
  <c r="B676" i="1"/>
  <c r="A676" i="1"/>
  <c r="A740" i="1"/>
  <c r="A520" i="1"/>
  <c r="A766" i="1"/>
  <c r="A708" i="1"/>
  <c r="B740" i="1"/>
  <c r="B682" i="1"/>
  <c r="B708" i="1"/>
  <c r="B746" i="1"/>
  <c r="A682" i="1"/>
  <c r="A714" i="1"/>
  <c r="B775" i="1"/>
  <c r="B714" i="1"/>
  <c r="B1499" i="1"/>
  <c r="A1491" i="1"/>
  <c r="A1075" i="1"/>
  <c r="B1046" i="1"/>
  <c r="B1014" i="1"/>
  <c r="A1108" i="1"/>
  <c r="A1084" i="1"/>
  <c r="B1078" i="1"/>
  <c r="A1032" i="1"/>
  <c r="A1000" i="1"/>
  <c r="B1110" i="1"/>
  <c r="A1092" i="1"/>
  <c r="B1086" i="1"/>
  <c r="B1082" i="1"/>
  <c r="A1068" i="1"/>
  <c r="B1062" i="1"/>
  <c r="B1030" i="1"/>
  <c r="B1500" i="1"/>
  <c r="B1427" i="1"/>
  <c r="B1435" i="1"/>
  <c r="A1076" i="1"/>
  <c r="B1054" i="1"/>
  <c r="B1022" i="1"/>
  <c r="F56" i="8"/>
  <c r="F51" i="8"/>
  <c r="F59" i="8"/>
  <c r="F54" i="8"/>
  <c r="F86" i="8"/>
  <c r="F135" i="8"/>
  <c r="F22" i="8"/>
  <c r="F175" i="8"/>
  <c r="F84" i="8"/>
  <c r="F140" i="8"/>
  <c r="F143" i="8"/>
  <c r="F81" i="8"/>
  <c r="F25" i="8"/>
  <c r="F57" i="8"/>
  <c r="F83" i="8"/>
  <c r="F55" i="8"/>
  <c r="F85" i="8"/>
  <c r="F63" i="8"/>
  <c r="F53" i="8"/>
  <c r="A1455" i="1"/>
  <c r="A1264" i="1"/>
  <c r="B43" i="1"/>
  <c r="A240" i="1"/>
  <c r="B163" i="1"/>
  <c r="B69" i="1"/>
  <c r="B51" i="1"/>
  <c r="B202" i="1"/>
  <c r="B615" i="1"/>
  <c r="A273" i="1"/>
  <c r="A1535" i="1"/>
  <c r="B1307" i="1"/>
  <c r="A599" i="1"/>
  <c r="B1257" i="1"/>
  <c r="A274" i="1"/>
  <c r="B1447" i="1"/>
  <c r="A1508" i="1"/>
  <c r="B1535" i="1"/>
  <c r="B1360" i="1"/>
  <c r="B158" i="1"/>
  <c r="B1485" i="1"/>
  <c r="B273" i="1"/>
  <c r="B1359" i="1"/>
  <c r="B327" i="1"/>
  <c r="A1298" i="1"/>
  <c r="A1510" i="1"/>
  <c r="B217" i="1"/>
  <c r="A74" i="1"/>
  <c r="B31" i="1"/>
  <c r="A47" i="1"/>
  <c r="A637" i="1"/>
  <c r="A1463" i="1"/>
  <c r="A1301" i="1"/>
  <c r="A1511" i="1"/>
  <c r="B153" i="1"/>
  <c r="B1534" i="1"/>
  <c r="A1519" i="1"/>
  <c r="A647" i="1"/>
  <c r="B598" i="1"/>
  <c r="A57" i="1"/>
  <c r="B191" i="1"/>
  <c r="A1379" i="1"/>
  <c r="A252" i="1"/>
  <c r="A350" i="1"/>
  <c r="B350" i="1"/>
  <c r="B342" i="1"/>
  <c r="B1343" i="1"/>
  <c r="A1349" i="1"/>
  <c r="B1349" i="1"/>
  <c r="A1345" i="1"/>
  <c r="A339" i="1"/>
  <c r="A353" i="1"/>
  <c r="A341" i="1"/>
  <c r="A550" i="1"/>
  <c r="B554" i="1"/>
  <c r="A566" i="1"/>
  <c r="A582" i="1"/>
  <c r="B165" i="1"/>
  <c r="A343" i="1"/>
  <c r="B543" i="1"/>
  <c r="A165" i="1"/>
  <c r="B343" i="1"/>
  <c r="B542" i="1"/>
  <c r="B574" i="1"/>
  <c r="A574" i="1"/>
  <c r="B1346" i="1"/>
  <c r="B169" i="1"/>
  <c r="A351" i="1"/>
  <c r="A581" i="1"/>
  <c r="A565" i="1"/>
  <c r="B351" i="1"/>
  <c r="B587" i="1"/>
  <c r="B571" i="1"/>
  <c r="B563" i="1"/>
  <c r="A555" i="1"/>
  <c r="A1243" i="1"/>
  <c r="B1235" i="1"/>
  <c r="A1227" i="1"/>
  <c r="A1219" i="1"/>
  <c r="B1219" i="1"/>
  <c r="A546" i="1"/>
  <c r="B586" i="1"/>
  <c r="B570" i="1"/>
  <c r="A562" i="1"/>
  <c r="B562" i="1"/>
  <c r="A1131" i="1"/>
  <c r="B1171" i="1"/>
  <c r="B1139" i="1"/>
  <c r="B1115" i="1"/>
  <c r="A1171" i="1"/>
  <c r="B1179" i="1"/>
  <c r="B1195" i="1"/>
  <c r="B1223" i="1"/>
  <c r="B1215" i="1"/>
  <c r="A1199" i="1"/>
  <c r="A1191" i="1"/>
  <c r="B1183" i="1"/>
  <c r="B1159" i="1"/>
  <c r="B1151" i="1"/>
  <c r="A1143" i="1"/>
  <c r="B1143" i="1"/>
  <c r="B1135" i="1"/>
  <c r="A1127" i="1"/>
  <c r="B1246" i="1"/>
  <c r="B1222" i="1"/>
  <c r="A1222" i="1"/>
  <c r="B1214" i="1"/>
  <c r="B1198" i="1"/>
  <c r="B1190" i="1"/>
  <c r="A1190" i="1"/>
  <c r="A1182" i="1"/>
  <c r="B1166" i="1"/>
  <c r="A1158" i="1"/>
  <c r="B1158" i="1"/>
  <c r="B1134" i="1"/>
  <c r="A1118" i="1"/>
  <c r="B1123" i="1"/>
  <c r="A1187" i="1"/>
  <c r="A1111" i="1"/>
  <c r="B1127" i="1"/>
  <c r="B1167" i="1"/>
  <c r="A1135" i="1"/>
  <c r="A1223" i="1"/>
  <c r="B1118" i="1"/>
  <c r="A1142" i="1"/>
  <c r="B1237" i="1"/>
  <c r="B1221" i="1"/>
  <c r="A1221" i="1"/>
  <c r="B1197" i="1"/>
  <c r="B1165" i="1"/>
  <c r="A1157" i="1"/>
  <c r="B1141" i="1"/>
  <c r="A1125" i="1"/>
  <c r="A1123" i="1"/>
  <c r="A1155" i="1"/>
  <c r="B1207" i="1"/>
  <c r="B527" i="1"/>
  <c r="A527" i="1"/>
  <c r="A1203" i="1"/>
  <c r="A1139" i="1"/>
  <c r="A1163" i="1"/>
  <c r="A1211" i="1"/>
  <c r="B1126" i="1"/>
  <c r="A1150" i="1"/>
  <c r="B1035" i="1"/>
  <c r="A1035" i="1"/>
  <c r="B1003" i="1"/>
  <c r="A1003" i="1"/>
  <c r="A1232" i="1"/>
  <c r="B696" i="1"/>
  <c r="B1505" i="1"/>
  <c r="A1497" i="1"/>
  <c r="A1489" i="1"/>
  <c r="B1059" i="1"/>
  <c r="A1059" i="1"/>
  <c r="B1027" i="1"/>
  <c r="A1027" i="1"/>
  <c r="B1504" i="1"/>
  <c r="B532" i="1"/>
  <c r="A532" i="1"/>
  <c r="A1083" i="1"/>
  <c r="B1152" i="1"/>
  <c r="A760" i="1"/>
  <c r="B1493" i="1"/>
  <c r="B1051" i="1"/>
  <c r="A1051" i="1"/>
  <c r="B1019" i="1"/>
  <c r="A1019" i="1"/>
  <c r="B1200" i="1"/>
  <c r="A1091" i="1"/>
  <c r="B786" i="1"/>
  <c r="A748" i="1"/>
  <c r="B716" i="1"/>
  <c r="A684" i="1"/>
  <c r="B684" i="1"/>
  <c r="B678" i="1"/>
  <c r="A664" i="1"/>
  <c r="A658" i="1"/>
  <c r="B658" i="1"/>
  <c r="B1043" i="1"/>
  <c r="A1043" i="1"/>
  <c r="B1011" i="1"/>
  <c r="A1011" i="1"/>
  <c r="B536" i="1"/>
  <c r="A536" i="1"/>
  <c r="A528" i="1"/>
  <c r="B528" i="1"/>
  <c r="B520" i="1"/>
  <c r="A1099" i="1"/>
  <c r="A1067" i="1"/>
  <c r="B1057" i="1"/>
  <c r="B1049" i="1"/>
  <c r="B1041" i="1"/>
  <c r="B1033" i="1"/>
  <c r="B1025" i="1"/>
  <c r="B1017" i="1"/>
  <c r="B1009" i="1"/>
  <c r="B1001" i="1"/>
  <c r="A779" i="1"/>
  <c r="B1061" i="1"/>
  <c r="B1053" i="1"/>
  <c r="B1045" i="1"/>
  <c r="B1037" i="1"/>
  <c r="B1029" i="1"/>
  <c r="B1021" i="1"/>
  <c r="B1013" i="1"/>
  <c r="B1005" i="1"/>
  <c r="B1105" i="1"/>
  <c r="B1097" i="1"/>
  <c r="B1089" i="1"/>
  <c r="B1081" i="1"/>
  <c r="B1073" i="1"/>
  <c r="B1065" i="1"/>
  <c r="A1060" i="1"/>
  <c r="A1052" i="1"/>
  <c r="A1044" i="1"/>
  <c r="A1036" i="1"/>
  <c r="A1028" i="1"/>
  <c r="A1020" i="1"/>
  <c r="A1012" i="1"/>
  <c r="A1004" i="1"/>
  <c r="A1436" i="1"/>
  <c r="B773" i="1"/>
  <c r="A1257" i="1"/>
  <c r="A620" i="1"/>
  <c r="A1265" i="1"/>
  <c r="B198" i="1"/>
  <c r="A28" i="1"/>
  <c r="B1510" i="1"/>
  <c r="A243" i="1"/>
  <c r="A232" i="1"/>
  <c r="B643" i="1"/>
  <c r="B436" i="1"/>
  <c r="A649" i="1"/>
  <c r="B265" i="1"/>
  <c r="B599" i="1"/>
  <c r="A198" i="1"/>
  <c r="B44" i="1"/>
  <c r="B243" i="1"/>
  <c r="B47" i="1"/>
  <c r="B1294" i="1"/>
  <c r="B1264" i="1"/>
  <c r="A633" i="1"/>
  <c r="A206" i="1"/>
  <c r="A1360" i="1"/>
  <c r="B330" i="1"/>
  <c r="A626" i="1"/>
  <c r="B646" i="1"/>
  <c r="A1307" i="1"/>
  <c r="B60" i="1"/>
  <c r="A20" i="1"/>
  <c r="A596" i="1"/>
  <c r="B1284" i="1"/>
  <c r="A1418" i="1"/>
  <c r="A327" i="1"/>
  <c r="A330" i="1"/>
  <c r="B614" i="1"/>
  <c r="A646" i="1"/>
  <c r="A60" i="1"/>
  <c r="B36" i="1"/>
  <c r="B1418" i="1"/>
  <c r="B1463" i="1"/>
  <c r="A1284" i="1"/>
  <c r="B326" i="1"/>
  <c r="B1375" i="1"/>
  <c r="A155" i="1"/>
  <c r="A1368" i="1"/>
  <c r="A31" i="1"/>
  <c r="B274" i="1"/>
  <c r="A1352" i="1"/>
  <c r="B600" i="1"/>
  <c r="A632" i="1"/>
  <c r="B652" i="1"/>
  <c r="A197" i="1"/>
  <c r="B52" i="1"/>
  <c r="B321" i="1"/>
  <c r="B229" i="1"/>
  <c r="A1292" i="1"/>
  <c r="A15" i="1"/>
  <c r="A318" i="1"/>
  <c r="A1447" i="1"/>
  <c r="B219" i="1"/>
  <c r="B232" i="1"/>
  <c r="A436" i="1"/>
  <c r="B649" i="1"/>
  <c r="A219" i="1"/>
  <c r="A1342" i="1"/>
  <c r="B1348" i="1"/>
  <c r="A354" i="1"/>
  <c r="A1340" i="1"/>
  <c r="A173" i="1"/>
  <c r="B173" i="1"/>
  <c r="B353" i="1"/>
  <c r="A345" i="1"/>
  <c r="A1350" i="1"/>
  <c r="B1350" i="1"/>
  <c r="A166" i="1"/>
  <c r="B588" i="1"/>
  <c r="A580" i="1"/>
  <c r="B580" i="1"/>
  <c r="A572" i="1"/>
  <c r="A564" i="1"/>
  <c r="B556" i="1"/>
  <c r="A556" i="1"/>
  <c r="A1343" i="1"/>
  <c r="B1340" i="1"/>
  <c r="A1344" i="1"/>
  <c r="B1341" i="1"/>
  <c r="A172" i="1"/>
  <c r="B164" i="1"/>
  <c r="B166" i="1"/>
  <c r="A1348" i="1"/>
  <c r="B548" i="1"/>
  <c r="A548" i="1"/>
  <c r="A169" i="1"/>
  <c r="B540" i="1"/>
  <c r="A547" i="1"/>
  <c r="B547" i="1"/>
  <c r="B572" i="1"/>
  <c r="A585" i="1"/>
  <c r="A577" i="1"/>
  <c r="B569" i="1"/>
  <c r="A569" i="1"/>
  <c r="B561" i="1"/>
  <c r="A348" i="1"/>
  <c r="B348" i="1"/>
  <c r="B1342" i="1"/>
  <c r="B339" i="1"/>
  <c r="B347" i="1"/>
  <c r="A347" i="1"/>
  <c r="A540" i="1"/>
  <c r="A553" i="1"/>
  <c r="B553" i="1"/>
  <c r="A545" i="1"/>
  <c r="A561" i="1"/>
  <c r="B585" i="1"/>
  <c r="A587" i="1"/>
  <c r="B578" i="1"/>
  <c r="B579" i="1"/>
  <c r="A578" i="1"/>
  <c r="A579" i="1"/>
  <c r="A1226" i="1"/>
  <c r="B1186" i="1"/>
  <c r="A1162" i="1"/>
  <c r="A1122" i="1"/>
  <c r="B555" i="1"/>
  <c r="A170" i="1"/>
  <c r="A554" i="1"/>
  <c r="A571" i="1"/>
  <c r="A570" i="1"/>
  <c r="A563" i="1"/>
  <c r="A791" i="1"/>
  <c r="B771" i="1"/>
  <c r="B765" i="1"/>
  <c r="B759" i="1"/>
  <c r="A745" i="1"/>
  <c r="A739" i="1"/>
  <c r="B713" i="1"/>
  <c r="A701" i="1"/>
  <c r="A695" i="1"/>
  <c r="B669" i="1"/>
  <c r="B663" i="1"/>
  <c r="A1252" i="1"/>
  <c r="A1437" i="1"/>
  <c r="B1437" i="1"/>
  <c r="B1502" i="1"/>
  <c r="A1494" i="1"/>
  <c r="A538" i="1"/>
  <c r="B538" i="1"/>
  <c r="A530" i="1"/>
  <c r="B522" i="1"/>
  <c r="A663" i="1"/>
  <c r="A669" i="1"/>
  <c r="B675" i="1"/>
  <c r="B681" i="1"/>
  <c r="A765" i="1"/>
  <c r="B1494" i="1"/>
  <c r="A1429" i="1"/>
  <c r="B1428" i="1"/>
  <c r="A1501" i="1"/>
  <c r="B1501" i="1"/>
  <c r="A1493" i="1"/>
  <c r="A537" i="1"/>
  <c r="A529" i="1"/>
  <c r="B521" i="1"/>
  <c r="A521" i="1"/>
  <c r="B1199" i="1"/>
  <c r="B1142" i="1"/>
  <c r="A1166" i="1"/>
  <c r="B1206" i="1"/>
  <c r="B1230" i="1"/>
  <c r="A1207" i="1"/>
  <c r="A675" i="1"/>
  <c r="A681" i="1"/>
  <c r="B695" i="1"/>
  <c r="B701" i="1"/>
  <c r="B707" i="1"/>
  <c r="A713" i="1"/>
  <c r="A759" i="1"/>
  <c r="B530" i="1"/>
  <c r="A707" i="1"/>
  <c r="B529" i="1"/>
  <c r="A535" i="1"/>
  <c r="B519" i="1"/>
  <c r="A519" i="1"/>
  <c r="A1175" i="1"/>
  <c r="B1231" i="1"/>
  <c r="A1239" i="1"/>
  <c r="B745" i="1"/>
  <c r="B791" i="1"/>
  <c r="A534" i="1"/>
  <c r="B526" i="1"/>
  <c r="A518" i="1"/>
  <c r="B518" i="1"/>
  <c r="B1150" i="1"/>
  <c r="A1174" i="1"/>
  <c r="A1214" i="1"/>
  <c r="B1238" i="1"/>
  <c r="B1119" i="1"/>
  <c r="A1231" i="1"/>
  <c r="B739" i="1"/>
  <c r="B1436" i="1"/>
  <c r="A1502" i="1"/>
  <c r="B1440" i="1"/>
  <c r="B1497" i="1"/>
  <c r="B1489" i="1"/>
  <c r="A522" i="1"/>
  <c r="A1134" i="1"/>
  <c r="B1174" i="1"/>
  <c r="A1198" i="1"/>
  <c r="A1238" i="1"/>
  <c r="A1119" i="1"/>
  <c r="B1191" i="1"/>
  <c r="B733" i="1"/>
  <c r="B777" i="1"/>
  <c r="A785" i="1"/>
  <c r="B779" i="1"/>
  <c r="A773" i="1"/>
  <c r="B767" i="1"/>
  <c r="A753" i="1"/>
  <c r="B747" i="1"/>
  <c r="B741" i="1"/>
  <c r="B735" i="1"/>
  <c r="A721" i="1"/>
  <c r="B715" i="1"/>
  <c r="A703" i="1"/>
  <c r="B683" i="1"/>
  <c r="B677" i="1"/>
  <c r="B671" i="1"/>
  <c r="A657" i="1"/>
  <c r="B1439" i="1"/>
  <c r="B1431" i="1"/>
  <c r="A1504" i="1"/>
  <c r="A1496" i="1"/>
  <c r="B1496" i="1"/>
  <c r="B535" i="1"/>
  <c r="B727" i="1"/>
  <c r="A733" i="1"/>
  <c r="A777" i="1"/>
  <c r="A683" i="1"/>
  <c r="B1252" i="1"/>
  <c r="A526" i="1"/>
  <c r="A775" i="1"/>
  <c r="A517" i="1"/>
  <c r="A1492" i="1"/>
  <c r="B524" i="1"/>
  <c r="A1499" i="1"/>
  <c r="B1426" i="1"/>
  <c r="A516"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B1104" i="1"/>
  <c r="B1096" i="1"/>
  <c r="B1088" i="1"/>
  <c r="B1080" i="1"/>
  <c r="B1072" i="1"/>
  <c r="B1064" i="1"/>
  <c r="B1058" i="1"/>
  <c r="B1050" i="1"/>
  <c r="B1042" i="1"/>
  <c r="B1034" i="1"/>
  <c r="B1026" i="1"/>
  <c r="B1018" i="1"/>
  <c r="B1010" i="1"/>
  <c r="B1002"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<sst xmlns="http://schemas.openxmlformats.org/spreadsheetml/2006/main" count="12713" uniqueCount="2691">
  <si>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</si>
  <si>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</si>
  <si>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</si>
  <si>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</si>
  <si>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</si>
  <si>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</si>
  <si>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</si>
  <si>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</si>
  <si>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</si>
  <si>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</si>
  <si>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</si>
  <si>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</si>
  <si>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</si>
  <si>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</si>
  <si>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</si>
  <si>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</si>
  <si>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</si>
  <si>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</si>
  <si>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</si>
  <si>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</si>
  <si>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</si>
  <si>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</si>
  <si>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</si>
  <si>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</si>
  <si>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</si>
  <si>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</si>
  <si>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</si>
  <si>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</si>
  <si>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</si>
  <si>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</si>
  <si>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</si>
  <si>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</si>
  <si>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</si>
  <si>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</si>
  <si>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</si>
  <si>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</si>
  <si>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</si>
  <si>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</si>
  <si>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</si>
  <si>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</si>
  <si>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</si>
  <si>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</si>
  <si>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</si>
  <si>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</si>
  <si>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</si>
  <si>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</si>
  <si>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</si>
  <si>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</si>
  <si>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</si>
  <si>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</si>
  <si>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</si>
  <si>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</si>
  <si>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</si>
  <si>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</si>
  <si>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</si>
  <si>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</si>
  <si>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</si>
  <si>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</si>
  <si>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</si>
  <si>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</si>
  <si>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</si>
  <si>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</si>
  <si>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</si>
  <si>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</si>
  <si>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</si>
  <si>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</si>
  <si>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</si>
  <si>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</si>
  <si>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</si>
  <si>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</si>
  <si>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</si>
  <si>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</si>
  <si>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</si>
  <si>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</si>
  <si>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</si>
  <si>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</si>
  <si>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</si>
  <si>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</si>
  <si>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</si>
  <si>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</si>
  <si>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</si>
  <si>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</si>
  <si>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</si>
  <si>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</si>
  <si>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</si>
  <si>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</si>
  <si>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</si>
  <si>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</si>
  <si>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</si>
  <si>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</si>
  <si>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</si>
  <si>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</si>
  <si>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</si>
  <si>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</si>
  <si>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</si>
  <si>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</si>
  <si>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</si>
  <si>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</si>
  <si>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</si>
  <si>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</si>
  <si>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</si>
  <si>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</si>
  <si>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</si>
  <si>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</si>
  <si>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</si>
  <si>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</si>
  <si>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</si>
  <si>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</si>
  <si>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</si>
  <si>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</si>
  <si>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</si>
  <si>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</si>
  <si>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</si>
  <si>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</si>
  <si>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</si>
  <si>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</si>
  <si>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</si>
  <si>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</si>
  <si>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</si>
  <si>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</si>
  <si>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</si>
  <si>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</si>
  <si>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</si>
  <si>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</si>
  <si>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</si>
  <si>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</si>
  <si>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</si>
  <si>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</si>
  <si>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</si>
  <si>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</si>
  <si>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</si>
  <si>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</si>
  <si>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</si>
  <si>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</si>
  <si>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</si>
  <si>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</si>
  <si>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</si>
  <si>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</si>
  <si>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</si>
  <si>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</si>
  <si>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</si>
  <si>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</si>
  <si>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</si>
  <si>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</si>
  <si>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</si>
  <si>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</si>
  <si>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</si>
  <si>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</si>
  <si>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</si>
  <si>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</si>
  <si>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</si>
  <si>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</si>
  <si>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</si>
  <si>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</si>
  <si>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</si>
  <si>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</si>
  <si>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</si>
  <si>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</si>
  <si>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</si>
  <si>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</si>
  <si>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</si>
  <si>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</si>
  <si>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</si>
  <si>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</si>
  <si>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</si>
  <si>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</si>
  <si>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</si>
  <si>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</si>
  <si>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</si>
  <si>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</si>
  <si>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</si>
  <si>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</si>
  <si>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</si>
  <si>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</si>
  <si>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</si>
  <si>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</si>
  <si>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</si>
  <si>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</si>
  <si>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</si>
  <si>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</si>
  <si>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</si>
  <si>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</si>
  <si>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</si>
  <si>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</si>
  <si>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</si>
  <si>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</si>
  <si>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</si>
  <si>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</si>
  <si>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</si>
  <si>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</si>
  <si>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</si>
  <si>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</si>
  <si>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</si>
  <si>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</si>
  <si>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</si>
  <si>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</si>
  <si>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</si>
  <si>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</si>
  <si>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</si>
  <si>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</si>
  <si>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</si>
  <si>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</si>
  <si>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</si>
  <si>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</si>
  <si>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</si>
  <si>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</si>
  <si>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</si>
  <si>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</si>
  <si>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</si>
  <si>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</si>
  <si>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</si>
  <si>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</si>
  <si>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</si>
  <si>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</si>
  <si>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</si>
  <si>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</si>
  <si>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</si>
  <si>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</si>
  <si>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</si>
  <si>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</si>
  <si>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</si>
  <si>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</si>
  <si>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</si>
  <si>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</si>
  <si>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</si>
  <si>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</si>
  <si>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</si>
  <si>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</si>
  <si>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</si>
  <si>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</si>
  <si>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</si>
  <si>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</si>
  <si>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</si>
  <si>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</si>
  <si>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</si>
  <si>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</si>
  <si>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</si>
  <si>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</si>
  <si>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</si>
  <si>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</si>
  <si>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</si>
  <si>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</si>
  <si>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</si>
  <si>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</si>
  <si>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</si>
  <si>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</si>
  <si>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</si>
  <si>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</si>
  <si>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</si>
  <si>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</si>
  <si>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</si>
  <si>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</si>
  <si>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</si>
  <si>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</si>
  <si>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</si>
  <si>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</si>
  <si>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</si>
  <si>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</si>
  <si>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</si>
  <si>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</si>
  <si>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</si>
  <si>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</si>
  <si>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</si>
  <si>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</si>
  <si>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</si>
  <si>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</si>
  <si>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</si>
  <si>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</si>
  <si>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</si>
  <si>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</si>
  <si>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</si>
  <si>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</si>
  <si>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</si>
  <si>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</si>
  <si>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</si>
  <si>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</si>
  <si>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</si>
  <si>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</si>
  <si>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</si>
  <si>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</si>
  <si>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</si>
  <si>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</si>
  <si>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</si>
  <si>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</si>
  <si>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</si>
  <si>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</si>
  <si>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</si>
  <si>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</si>
  <si>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</si>
  <si>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</si>
  <si>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</si>
  <si>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</si>
  <si>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</si>
  <si>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</si>
  <si>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</si>
  <si>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</si>
  <si>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</si>
  <si>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</si>
  <si>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</si>
  <si>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</si>
  <si>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</si>
  <si>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</si>
  <si>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</si>
  <si>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</si>
  <si>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</si>
  <si>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</si>
  <si>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</si>
  <si>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</si>
  <si>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</si>
  <si>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</si>
  <si>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</si>
  <si>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</si>
  <si>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</si>
  <si>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</si>
  <si>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</si>
  <si>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</si>
  <si>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</si>
  <si>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</si>
  <si>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</si>
  <si>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</si>
  <si>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</si>
  <si>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</si>
  <si>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</si>
  <si>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</si>
  <si>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</si>
  <si>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</si>
  <si>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</si>
  <si>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</si>
  <si>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</si>
  <si>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</si>
  <si>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</si>
  <si>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</si>
  <si>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</si>
  <si>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</si>
  <si>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</si>
  <si>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</si>
  <si>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</si>
  <si>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</si>
  <si>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</si>
  <si>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</si>
  <si>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</si>
  <si>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</si>
  <si>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</si>
  <si>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</si>
  <si>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</si>
  <si>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</si>
  <si>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</si>
  <si>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</si>
  <si>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</si>
  <si>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</si>
  <si>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</si>
  <si>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</si>
  <si>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</si>
  <si>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</si>
  <si>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</si>
  <si>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</si>
  <si>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</si>
  <si>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</si>
  <si>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</si>
  <si>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</si>
  <si>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</si>
  <si>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</si>
  <si>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</si>
  <si>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</si>
  <si>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</si>
  <si>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</si>
  <si>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</si>
  <si>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</si>
  <si>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</si>
  <si>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</si>
  <si>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</si>
  <si>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</si>
  <si>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</si>
  <si>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</si>
  <si>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</si>
  <si>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</si>
  <si>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</si>
  <si>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</si>
  <si>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</si>
  <si>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</si>
  <si>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</si>
  <si>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</si>
  <si>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</si>
  <si>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</si>
  <si>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</si>
  <si>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</si>
  <si>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</si>
  <si>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</si>
  <si>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</si>
  <si>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</si>
  <si>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</si>
  <si>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</si>
  <si>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</si>
  <si>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</si>
  <si>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</si>
  <si>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</si>
  <si>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</si>
  <si>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</si>
  <si>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</si>
  <si>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</si>
  <si>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</si>
  <si>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</si>
  <si>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</si>
  <si>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</si>
  <si>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</si>
  <si>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</si>
  <si>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</si>
  <si>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</si>
  <si>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</si>
  <si>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</si>
  <si>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</si>
  <si>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</si>
  <si>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</si>
  <si>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</si>
  <si>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</si>
  <si>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</si>
  <si>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</si>
  <si>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</si>
  <si>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</si>
  <si>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</si>
  <si>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</si>
  <si>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</si>
  <si>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</si>
  <si>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</si>
  <si>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</si>
  <si>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</si>
  <si>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</si>
  <si>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</si>
  <si>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</si>
  <si>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</si>
  <si>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</si>
  <si>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</si>
  <si>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</si>
  <si>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</si>
  <si>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</si>
  <si>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</si>
  <si>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</si>
  <si>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</si>
  <si>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</si>
  <si>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</si>
  <si>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</si>
  <si>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</si>
  <si>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</si>
  <si>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</si>
  <si>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</si>
  <si>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</si>
  <si>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</si>
  <si>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</si>
  <si>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</si>
  <si>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</si>
  <si>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</si>
  <si>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</si>
  <si>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</si>
  <si>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</si>
  <si>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</si>
  <si>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</si>
  <si>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</si>
  <si>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</si>
  <si>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</si>
  <si>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</si>
  <si>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</si>
  <si>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</si>
  <si>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</si>
  <si>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</si>
  <si>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</si>
  <si>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</si>
  <si>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</si>
  <si>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</si>
  <si>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</si>
  <si>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</si>
  <si>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</si>
  <si>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</si>
  <si>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</si>
  <si>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</si>
  <si>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</si>
  <si>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</si>
  <si>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</si>
  <si>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</si>
  <si>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</si>
  <si>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</si>
  <si>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</si>
  <si>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</si>
  <si>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</si>
  <si>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</si>
  <si>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</si>
  <si>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</si>
  <si>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</si>
  <si>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</si>
  <si>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</si>
  <si>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</si>
  <si>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</si>
  <si>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</si>
  <si>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</si>
  <si>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</si>
  <si>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</si>
  <si>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</si>
  <si>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</si>
  <si>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</si>
  <si>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</si>
  <si>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</si>
  <si>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</si>
  <si>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</si>
  <si>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</si>
  <si>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</si>
  <si>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</si>
  <si>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</si>
  <si>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</si>
  <si>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</si>
  <si>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</si>
  <si>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</si>
  <si>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</si>
  <si>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</si>
  <si>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</si>
  <si>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</si>
  <si>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</si>
  <si>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</si>
  <si>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</si>
  <si>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</si>
  <si>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</si>
  <si>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</si>
  <si>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</si>
  <si>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</si>
  <si>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</si>
  <si>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</si>
  <si>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</si>
  <si>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</si>
  <si>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</si>
  <si>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</si>
  <si>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</si>
  <si>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</si>
  <si>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</si>
  <si>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</si>
  <si>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</si>
  <si>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</si>
  <si>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</si>
  <si>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</si>
  <si>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</si>
  <si>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</si>
  <si>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</si>
  <si>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</si>
  <si>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</si>
  <si>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</si>
  <si>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</si>
  <si>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</si>
  <si>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</si>
  <si>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</si>
  <si>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</si>
  <si>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</si>
  <si>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</si>
  <si>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</si>
  <si>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</si>
  <si>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</si>
  <si>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</si>
  <si>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</si>
  <si>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</si>
  <si>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</si>
  <si>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</si>
  <si>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</si>
  <si>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</si>
  <si>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</si>
  <si>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</si>
  <si>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</si>
  <si>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</si>
  <si>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</si>
  <si>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</si>
  <si>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</si>
  <si>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</si>
  <si>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</si>
  <si>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</si>
  <si>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</si>
  <si>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</si>
  <si>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</si>
  <si>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</si>
  <si>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</si>
  <si>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</si>
  <si>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</si>
  <si>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</si>
  <si>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</si>
  <si>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</si>
  <si>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</si>
  <si>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</si>
  <si>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</si>
  <si>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</si>
  <si>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</si>
  <si>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</si>
  <si>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</si>
  <si>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</si>
  <si>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</si>
  <si>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</si>
  <si>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</si>
  <si>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</si>
  <si>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</si>
  <si>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</si>
  <si>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</si>
  <si>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</si>
  <si>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</si>
  <si>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</si>
  <si>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</si>
  <si>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</si>
  <si>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</si>
  <si>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</si>
  <si>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</si>
  <si>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</si>
  <si>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</si>
  <si>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</si>
  <si>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</si>
  <si>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</si>
  <si>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</si>
  <si>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</si>
  <si>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</si>
  <si>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</si>
  <si>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</si>
  <si>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</si>
  <si>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</si>
  <si>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</si>
  <si>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</si>
  <si>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</si>
  <si>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</si>
  <si>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</si>
  <si>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</si>
  <si>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</si>
  <si>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</si>
  <si>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</si>
  <si>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</si>
  <si>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</si>
  <si>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</si>
  <si>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</si>
  <si>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</si>
  <si>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</si>
  <si>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</si>
  <si>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</si>
  <si>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</si>
  <si>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</si>
  <si>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</si>
  <si>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</si>
  <si>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</si>
  <si>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</si>
  <si>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</si>
  <si>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</si>
  <si>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</si>
  <si>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</si>
  <si>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</si>
  <si>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</si>
  <si>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</si>
  <si>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</si>
  <si>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</si>
  <si>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</si>
  <si>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</si>
  <si>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</si>
  <si>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</si>
  <si>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</si>
  <si>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</si>
  <si>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</si>
  <si>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</si>
  <si>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</si>
  <si>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</si>
  <si>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</si>
  <si>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</si>
  <si>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</si>
  <si>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</si>
  <si>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</si>
  <si>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</si>
  <si>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</si>
  <si>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</si>
  <si>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</si>
  <si>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</si>
  <si>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</si>
  <si>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</si>
  <si>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</si>
  <si>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</si>
  <si>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</si>
  <si>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</si>
  <si>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</si>
  <si>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</si>
  <si>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</si>
  <si>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</si>
  <si>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</si>
  <si>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</si>
  <si>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</si>
  <si>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</si>
  <si>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</si>
  <si>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</si>
  <si>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</si>
  <si>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</si>
  <si>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</si>
  <si>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</si>
  <si>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</si>
  <si>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</si>
  <si>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</si>
  <si>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</si>
  <si>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</si>
  <si>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</si>
  <si>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</si>
  <si>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</si>
  <si>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</si>
  <si>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</si>
  <si>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</si>
  <si>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</si>
  <si>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</si>
  <si>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</si>
  <si>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</si>
  <si>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</si>
  <si>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</si>
  <si>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</si>
  <si>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</si>
  <si>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</si>
  <si>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</si>
  <si>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</si>
  <si>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</si>
  <si>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</si>
  <si>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</si>
  <si>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</si>
  <si>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</si>
  <si>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</si>
  <si>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</si>
  <si>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</si>
  <si>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</si>
  <si>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</si>
  <si>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</si>
  <si>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</si>
  <si>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</si>
  <si>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</si>
  <si>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</si>
  <si>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</si>
  <si>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</si>
  <si>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</si>
  <si>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</si>
  <si>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</si>
  <si>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</si>
  <si>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</si>
  <si>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</si>
  <si>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</si>
  <si>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</si>
  <si>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</si>
  <si>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</si>
  <si>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</si>
  <si>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</si>
  <si>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</si>
  <si>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</si>
  <si>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</si>
  <si>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</si>
  <si>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</si>
  <si>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</si>
  <si>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</si>
  <si>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</si>
  <si>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</si>
  <si>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</si>
  <si>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</si>
  <si>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</si>
  <si>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</si>
  <si>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</si>
  <si>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</si>
  <si>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</si>
  <si>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</si>
  <si>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</si>
  <si>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</si>
  <si>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</si>
  <si>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</si>
  <si>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</si>
  <si>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</si>
  <si>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</si>
  <si>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</si>
  <si>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</si>
  <si>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</si>
  <si>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</si>
  <si>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</si>
  <si>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</si>
  <si>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</si>
  <si>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</si>
  <si>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</si>
  <si>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</si>
  <si>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</si>
  <si>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</si>
  <si>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</si>
  <si>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</si>
  <si>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</si>
  <si>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</si>
  <si>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</si>
  <si>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</si>
  <si>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</si>
  <si>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</si>
  <si>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</si>
  <si>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</si>
  <si>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</si>
  <si>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</si>
  <si>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</si>
  <si>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</si>
  <si>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</si>
  <si>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</si>
  <si>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</si>
  <si>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</si>
  <si>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</si>
  <si>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</si>
  <si>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</si>
  <si>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</si>
  <si>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</si>
  <si>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</si>
  <si>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</si>
  <si>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</si>
  <si>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</si>
  <si>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</si>
  <si>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</si>
  <si>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</si>
  <si>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</si>
  <si>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</si>
  <si>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</si>
  <si>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</si>
  <si>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</si>
  <si>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</si>
  <si>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</si>
  <si>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</si>
  <si>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</si>
  <si>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</si>
  <si>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</si>
  <si>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</si>
  <si>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</si>
  <si>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</si>
  <si>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</si>
  <si>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</si>
  <si>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</si>
  <si>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</si>
  <si>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</si>
  <si>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</si>
  <si>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</si>
  <si>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</si>
  <si>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</si>
  <si>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</si>
  <si>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</si>
  <si>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</si>
  <si>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</si>
  <si>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</si>
  <si>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</si>
  <si>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</si>
  <si>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</si>
  <si>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</si>
  <si>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</si>
  <si>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</si>
  <si>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</si>
  <si>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</si>
  <si>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</si>
  <si>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</si>
  <si>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</si>
  <si>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</si>
  <si>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</si>
  <si>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</si>
  <si>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</si>
  <si>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</si>
  <si>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</si>
  <si>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</si>
  <si>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</si>
  <si>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</si>
  <si>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</si>
  <si>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</si>
  <si>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</si>
  <si>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</si>
  <si>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</si>
  <si>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</si>
  <si>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</si>
  <si>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</si>
  <si>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</si>
  <si>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</si>
  <si>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</si>
  <si>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</si>
  <si>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</si>
  <si>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</si>
  <si>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</si>
  <si>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</si>
  <si>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</si>
  <si>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</si>
  <si>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</si>
  <si>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</si>
  <si>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</si>
  <si>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</si>
  <si>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</si>
  <si>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</si>
  <si>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</si>
  <si>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</si>
  <si>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</si>
  <si>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</si>
  <si>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</si>
  <si>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</si>
  <si>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</si>
  <si>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</si>
  <si>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</si>
  <si>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</si>
  <si>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</si>
  <si>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</si>
  <si>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</si>
  <si>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</si>
  <si>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</si>
  <si>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</si>
  <si>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</si>
  <si>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</si>
  <si>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</si>
  <si>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</si>
  <si>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</si>
  <si>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</si>
  <si>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</si>
  <si>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</si>
  <si>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</si>
  <si>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</si>
  <si>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</si>
  <si>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</si>
  <si>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</si>
  <si>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</si>
  <si>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</si>
  <si>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</si>
  <si>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</si>
  <si>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</si>
  <si>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</si>
  <si>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</si>
  <si>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</si>
  <si>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</si>
  <si>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</si>
  <si>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</si>
  <si>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</si>
  <si>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</si>
  <si>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</si>
  <si>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</si>
  <si>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</si>
  <si>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</si>
  <si>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</si>
  <si>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</si>
  <si>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</si>
  <si>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</si>
  <si>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</si>
  <si>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</si>
  <si>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</si>
  <si>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</si>
  <si>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</si>
  <si>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</si>
  <si>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</si>
  <si>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</si>
  <si>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</si>
  <si>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</si>
  <si>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</si>
  <si>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</si>
  <si>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</si>
  <si>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</si>
  <si>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</si>
  <si>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</si>
  <si>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</si>
  <si>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</si>
  <si>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</si>
  <si>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</si>
  <si>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</si>
  <si>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</si>
  <si>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</si>
  <si>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</si>
  <si>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</si>
  <si>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</si>
  <si>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</si>
  <si>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</si>
  <si>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</si>
  <si>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</si>
  <si>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</si>
  <si>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</si>
  <si>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</si>
  <si>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</si>
  <si>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</si>
  <si>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</si>
  <si>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</si>
  <si>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</si>
  <si>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</si>
  <si>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</si>
  <si>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</si>
  <si>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</si>
  <si>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</si>
  <si>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</si>
  <si>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</si>
  <si>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</si>
  <si>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</si>
  <si>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</si>
  <si>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</si>
  <si>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</si>
  <si>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</si>
  <si>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</si>
  <si>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</si>
  <si>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</si>
  <si>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</si>
  <si>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</si>
  <si>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</si>
  <si>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</si>
  <si>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</si>
  <si>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</si>
  <si>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</si>
  <si>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</si>
  <si>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</si>
  <si>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</si>
  <si>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</si>
  <si>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</si>
  <si>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</si>
  <si>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</si>
  <si>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</si>
  <si>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</si>
  <si>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</si>
  <si>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</si>
  <si>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</si>
  <si>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</si>
  <si>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</si>
  <si>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</si>
  <si>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</si>
  <si>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</si>
  <si>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</si>
  <si>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</si>
  <si>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</si>
  <si>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</si>
  <si>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</si>
  <si>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</si>
  <si>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</si>
  <si>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</si>
  <si>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</si>
  <si>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</si>
  <si>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</si>
  <si>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</si>
  <si>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</si>
  <si>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</si>
  <si>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</si>
  <si>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</si>
  <si>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</si>
  <si>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</si>
  <si>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</si>
  <si>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</si>
  <si>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</si>
  <si>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</si>
  <si>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</si>
  <si>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</si>
  <si>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</si>
  <si>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</si>
  <si>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</si>
  <si>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</si>
  <si>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</si>
  <si>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</si>
  <si>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</si>
  <si>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</si>
  <si>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</si>
  <si>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</si>
  <si>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</si>
  <si>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</si>
  <si>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</si>
  <si>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</si>
  <si>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</si>
  <si>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</si>
  <si>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</si>
  <si>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</si>
  <si>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</si>
  <si>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</si>
  <si>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</si>
  <si>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</si>
  <si>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</si>
  <si>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</si>
  <si>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</si>
  <si>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</si>
  <si>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</si>
  <si>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</si>
  <si>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</si>
  <si>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</si>
  <si>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</si>
  <si>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</si>
  <si>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</si>
  <si>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</si>
  <si>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</si>
  <si>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</si>
  <si>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</si>
  <si>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</si>
  <si>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</si>
  <si>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</si>
  <si>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</si>
  <si>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</si>
  <si>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</si>
  <si>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</si>
  <si>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</si>
  <si>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</si>
  <si>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</si>
  <si>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</si>
  <si>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</si>
  <si>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</si>
  <si>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</si>
  <si>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</si>
  <si>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</si>
  <si>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</si>
  <si>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</si>
  <si>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</si>
  <si>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</si>
  <si>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</si>
  <si>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</si>
  <si>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</si>
  <si>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</si>
  <si>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</si>
  <si>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</si>
  <si>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</si>
  <si>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</si>
  <si>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</si>
  <si>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</si>
  <si>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</si>
  <si>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</si>
  <si>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</si>
  <si>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</si>
  <si>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</si>
  <si>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</si>
  <si>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</si>
  <si>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</si>
  <si>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</si>
  <si>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</si>
  <si>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</si>
  <si>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</si>
  <si>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</si>
  <si>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</si>
  <si>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</si>
  <si>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</si>
  <si>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</si>
  <si>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</si>
  <si>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</si>
  <si>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</si>
  <si>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</si>
  <si>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</si>
  <si>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</si>
  <si>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</si>
  <si>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</si>
  <si>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</si>
  <si>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</si>
  <si>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</si>
  <si>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</si>
  <si>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</si>
  <si>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</si>
  <si>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</si>
  <si>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</si>
  <si>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</si>
  <si>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</si>
  <si>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</si>
  <si>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</si>
  <si>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</si>
  <si>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</si>
  <si>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</si>
  <si>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</si>
  <si>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</si>
  <si>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</si>
  <si>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</si>
  <si>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</si>
  <si>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</si>
  <si>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</si>
  <si>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</si>
  <si>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</si>
  <si>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</si>
  <si>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</si>
  <si>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</si>
  <si>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</si>
  <si>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</si>
  <si>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</si>
  <si>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</si>
  <si>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</si>
  <si>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</si>
  <si>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</si>
  <si>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</si>
  <si>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</si>
  <si>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</si>
  <si>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</si>
  <si>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</si>
  <si>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</si>
  <si>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</si>
  <si>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</si>
  <si>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</si>
  <si>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</si>
  <si>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</si>
  <si>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</si>
  <si>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</si>
  <si>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</si>
  <si>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</si>
  <si>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</si>
  <si>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</si>
  <si>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</si>
  <si>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</si>
  <si>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</si>
  <si>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</si>
  <si>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</si>
  <si>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</si>
  <si>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</si>
  <si>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</si>
  <si>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</si>
  <si>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</si>
  <si>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</si>
  <si>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</si>
  <si>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</si>
  <si>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</si>
  <si>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</si>
  <si>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</si>
  <si>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</si>
  <si>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</si>
  <si>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</si>
  <si>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</si>
  <si>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</si>
  <si>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</si>
  <si>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</si>
  <si>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</si>
  <si>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</si>
  <si>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</si>
  <si>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</si>
  <si>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</si>
  <si>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</si>
  <si>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</si>
  <si>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</si>
  <si>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</si>
  <si>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</si>
  <si>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</si>
  <si>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</si>
  <si>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</si>
  <si>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</si>
  <si>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</si>
  <si>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</si>
  <si>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</si>
  <si>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</si>
  <si>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</si>
  <si>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</si>
  <si>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</si>
  <si>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</si>
  <si>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</si>
  <si>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</si>
  <si>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</si>
  <si>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</si>
  <si>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</si>
  <si>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</si>
  <si>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</si>
  <si>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</si>
  <si>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</si>
  <si>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</si>
  <si>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</si>
  <si>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</si>
  <si>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</si>
  <si>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</si>
  <si>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</si>
  <si>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</si>
  <si>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</si>
  <si>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</si>
  <si>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</si>
  <si>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</si>
  <si>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</si>
  <si>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</si>
  <si>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</si>
  <si>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</si>
  <si>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</si>
  <si>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</si>
  <si>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</si>
  <si>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</si>
  <si>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</si>
  <si>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</si>
  <si>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</si>
  <si>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</si>
  <si>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</si>
  <si>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</si>
  <si>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</si>
  <si>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</si>
  <si>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</si>
  <si>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</si>
  <si>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</si>
  <si>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</si>
  <si>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</si>
  <si>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</si>
  <si>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</si>
  <si>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</si>
  <si>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</si>
  <si>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</si>
  <si>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</si>
  <si>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</si>
  <si>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</si>
  <si>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</si>
  <si>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</si>
  <si>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</si>
  <si>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</si>
  <si>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</si>
  <si>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</si>
  <si>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</si>
  <si>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</si>
  <si>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</si>
  <si>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</si>
  <si>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</si>
  <si>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</si>
  <si>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</si>
  <si>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</si>
  <si>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</si>
  <si>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</si>
  <si>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</si>
  <si>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</si>
  <si>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</si>
  <si>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</si>
  <si>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</si>
  <si>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</si>
  <si>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</si>
  <si>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</si>
  <si>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</si>
  <si>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</si>
  <si>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</si>
  <si>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</si>
  <si>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</si>
  <si>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</si>
  <si>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</si>
  <si>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</si>
  <si>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</si>
  <si>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</si>
  <si>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</si>
  <si>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</si>
  <si>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</si>
  <si>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</si>
  <si>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</si>
  <si>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</si>
  <si>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</si>
  <si>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</si>
  <si>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</si>
  <si>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</si>
  <si>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</si>
  <si>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</si>
  <si>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</si>
  <si>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</si>
  <si>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</si>
  <si>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</si>
  <si>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</si>
  <si>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</si>
  <si>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</si>
  <si>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</si>
  <si>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</si>
  <si>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</si>
  <si>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</si>
  <si>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</si>
  <si>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</si>
  <si>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</si>
  <si>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</si>
  <si>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</si>
  <si>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</si>
  <si>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</si>
  <si>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</si>
  <si>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</si>
  <si>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</si>
  <si>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</si>
  <si>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</si>
  <si>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</si>
  <si>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</si>
  <si>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</si>
  <si>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</si>
  <si>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</si>
  <si>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</si>
  <si>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</si>
  <si>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</si>
  <si>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</si>
  <si>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</si>
  <si>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</si>
  <si>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</si>
  <si>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</si>
  <si>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</si>
  <si>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</si>
  <si>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</si>
  <si>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</si>
  <si>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</si>
  <si>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</si>
  <si>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</si>
  <si>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</si>
  <si>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</si>
  <si>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</si>
  <si>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</si>
  <si>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</si>
  <si>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</si>
  <si>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</si>
  <si>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</si>
  <si>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</si>
  <si>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</si>
  <si>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</si>
  <si>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</si>
  <si>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</si>
  <si>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</si>
  <si>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</si>
  <si>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</si>
  <si>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</si>
  <si>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</si>
  <si>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</si>
  <si>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</si>
  <si>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</si>
  <si>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</si>
  <si>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</si>
  <si>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</si>
  <si>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</si>
  <si>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</si>
  <si>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</si>
  <si>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</si>
  <si>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</si>
  <si>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</si>
  <si>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</si>
  <si>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</si>
  <si>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</si>
  <si>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</si>
  <si>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</si>
  <si>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</si>
  <si>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</si>
  <si>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</si>
  <si>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</si>
  <si>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</si>
  <si>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</si>
  <si>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</si>
  <si>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</si>
  <si>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</si>
  <si>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</si>
  <si>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</si>
  <si>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</si>
  <si>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</si>
  <si>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</si>
  <si>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</si>
  <si>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</si>
  <si>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</si>
  <si>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</si>
  <si>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</si>
  <si>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</si>
  <si>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</si>
  <si>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</si>
  <si>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</si>
  <si>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</si>
  <si>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</si>
  <si>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</si>
  <si>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</si>
  <si>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</si>
  <si>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</si>
  <si>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</si>
  <si>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</si>
  <si>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</si>
  <si>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</si>
  <si>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</si>
  <si>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</si>
  <si>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</si>
  <si>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</si>
  <si>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</si>
  <si>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</si>
  <si>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</si>
  <si>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</si>
  <si>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</si>
  <si>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</si>
  <si>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</si>
  <si>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</si>
  <si>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</si>
  <si>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</si>
  <si>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</si>
  <si>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</si>
  <si>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</si>
  <si>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</si>
  <si>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</si>
  <si>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</si>
  <si>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</si>
  <si>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</si>
  <si>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</si>
  <si>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</si>
  <si>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</si>
  <si>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</si>
  <si>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</si>
  <si>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</si>
  <si>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</si>
  <si>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</si>
  <si>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</si>
  <si>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</si>
  <si>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</si>
  <si>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</si>
  <si>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</si>
  <si>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</si>
  <si>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</si>
  <si>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</si>
  <si>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</si>
  <si>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</si>
  <si>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</si>
  <si>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</si>
  <si>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</si>
  <si>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</si>
  <si>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</si>
  <si>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</si>
  <si>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</si>
  <si>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</si>
  <si>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</si>
  <si>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</si>
  <si>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</si>
  <si>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</si>
  <si>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</si>
  <si>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</si>
  <si>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</si>
  <si>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</si>
  <si>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</si>
  <si>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</si>
  <si>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</si>
  <si>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</si>
  <si>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</si>
  <si>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</si>
  <si>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</si>
  <si>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</si>
  <si>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</si>
  <si>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</si>
  <si>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</si>
  <si>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</si>
  <si>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</si>
  <si>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</si>
  <si>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</si>
  <si>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</si>
  <si>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</si>
  <si>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</si>
  <si>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</si>
  <si>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</si>
  <si>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</si>
  <si>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</si>
  <si>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</si>
  <si>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</si>
  <si>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</si>
  <si>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</si>
  <si>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</si>
  <si>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</si>
  <si>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</si>
  <si>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</si>
  <si>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</si>
  <si>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</si>
  <si>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</si>
  <si>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</si>
  <si>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</si>
  <si>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</si>
  <si>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</si>
  <si>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</si>
  <si>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</si>
  <si>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</si>
  <si>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</si>
  <si>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</si>
  <si>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</si>
  <si>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</si>
  <si>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</si>
  <si>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</si>
  <si>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</si>
  <si>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</si>
  <si>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</si>
  <si>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</si>
  <si>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</si>
  <si>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</si>
  <si>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</si>
  <si>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</si>
  <si>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</si>
  <si>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</si>
  <si>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</si>
  <si>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</si>
  <si>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</si>
  <si>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</si>
  <si>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</si>
  <si>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</si>
  <si>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</si>
  <si>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</si>
  <si>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</si>
  <si>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</si>
  <si>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</si>
  <si>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</si>
  <si>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</si>
  <si>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</si>
  <si>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</si>
  <si>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</si>
  <si>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</si>
  <si>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</si>
  <si>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</si>
  <si>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</si>
  <si>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</si>
  <si>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</si>
  <si>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</si>
  <si>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</si>
  <si>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</si>
  <si>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</si>
  <si>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</si>
  <si>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</si>
  <si>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</si>
  <si>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</si>
  <si>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</si>
  <si>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</si>
  <si>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</si>
  <si>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</si>
  <si>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</si>
  <si>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</si>
  <si>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</si>
  <si>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</si>
  <si>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</si>
  <si>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</si>
  <si>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</si>
  <si>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</si>
  <si>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</si>
  <si>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</si>
  <si>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</si>
  <si>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</si>
  <si>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</si>
  <si>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</si>
  <si>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</si>
  <si>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</si>
  <si>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</si>
  <si>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</si>
  <si>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</si>
  <si>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</si>
  <si>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</si>
  <si>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</si>
  <si>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</si>
  <si>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</si>
  <si>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</si>
  <si>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</si>
  <si>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</si>
  <si>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</si>
  <si>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</si>
  <si>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</si>
  <si>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</si>
  <si>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</si>
  <si>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</si>
  <si>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</si>
  <si>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</si>
  <si>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</si>
  <si>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</si>
  <si>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</si>
  <si>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</si>
  <si>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</si>
  <si>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</si>
  <si>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</si>
  <si>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</si>
  <si>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</si>
  <si>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</si>
  <si>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</si>
  <si>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</si>
  <si>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</si>
  <si>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</si>
  <si>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</si>
  <si>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</si>
  <si>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</si>
  <si>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</si>
  <si>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</si>
  <si>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</si>
  <si>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</si>
  <si>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</si>
  <si>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</si>
  <si>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</si>
  <si>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</si>
  <si>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</si>
  <si>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</si>
  <si>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</si>
  <si>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</si>
  <si>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</si>
  <si>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</si>
  <si>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</si>
  <si>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</si>
  <si>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</si>
  <si>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</si>
  <si>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</si>
  <si>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</si>
  <si>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</si>
  <si>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</si>
  <si>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</si>
  <si>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</si>
  <si>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</si>
  <si>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</si>
  <si>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</si>
  <si>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</si>
  <si>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</si>
  <si>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</si>
  <si>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</si>
  <si>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</si>
  <si>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</si>
  <si>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</si>
  <si>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</si>
  <si>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</si>
  <si>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</si>
  <si>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</si>
  <si>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</si>
  <si>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</si>
  <si>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</si>
  <si>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</si>
  <si>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</si>
  <si>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</si>
  <si>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</si>
  <si>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</si>
  <si>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</si>
  <si>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</si>
  <si>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</si>
  <si>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</si>
  <si>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</si>
  <si>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</si>
  <si>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</si>
  <si>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</si>
  <si>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</si>
  <si>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</si>
  <si>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</si>
  <si>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</si>
  <si>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</si>
  <si>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</si>
  <si>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</si>
  <si>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</si>
  <si>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</si>
  <si>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</si>
  <si>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</si>
  <si>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</si>
  <si>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</si>
  <si>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</si>
  <si>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</si>
  <si>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</si>
  <si>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</si>
  <si>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</si>
  <si>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</si>
  <si>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</si>
  <si>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</si>
  <si>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</si>
  <si>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</si>
  <si>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</si>
  <si>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</si>
  <si>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</si>
  <si>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</si>
  <si>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</si>
  <si>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</si>
  <si>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</si>
  <si>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</si>
  <si>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</si>
  <si>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</si>
  <si>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</si>
  <si>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</si>
  <si>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</si>
  <si>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</si>
  <si>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</si>
  <si>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</si>
  <si>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</si>
  <si>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</si>
  <si>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</si>
  <si>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</si>
  <si>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</si>
  <si>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</si>
  <si>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</si>
  <si>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</si>
  <si>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</si>
  <si>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</si>
  <si>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</si>
  <si>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</si>
  <si>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</si>
  <si>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</si>
  <si>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</si>
  <si>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</si>
  <si>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</si>
  <si>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</si>
  <si>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</si>
  <si>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</si>
  <si>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</si>
  <si>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</si>
  <si>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</si>
  <si>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</si>
  <si>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</si>
  <si>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</si>
  <si>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</si>
  <si>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</si>
  <si>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</si>
  <si>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</si>
  <si>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</si>
  <si>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</si>
  <si>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</si>
  <si>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</si>
  <si>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</si>
  <si>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</si>
  <si>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</si>
  <si>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</si>
  <si>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</si>
  <si>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</si>
  <si>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</si>
  <si>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</si>
  <si>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</si>
  <si>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</si>
  <si>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</si>
  <si>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</si>
  <si>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</si>
  <si>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</si>
  <si>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</si>
  <si>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</si>
  <si>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</si>
  <si>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</si>
  <si>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</si>
  <si>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</si>
  <si>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</si>
  <si>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</si>
  <si>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</si>
  <si>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</si>
  <si>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</si>
  <si>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</si>
  <si>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</si>
  <si>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</si>
  <si>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</si>
  <si>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</si>
  <si>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</si>
  <si>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</si>
  <si>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</si>
  <si>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</si>
  <si>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</si>
  <si>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</si>
  <si>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</si>
  <si>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</si>
  <si>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</si>
  <si>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</si>
  <si>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</si>
  <si>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</si>
  <si>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</si>
  <si>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</si>
  <si>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</si>
  <si>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</si>
  <si>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</si>
  <si>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</si>
  <si>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</si>
  <si>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</si>
  <si>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</si>
  <si>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</si>
  <si>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</si>
  <si>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</si>
  <si>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</si>
  <si>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</si>
  <si>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</si>
  <si>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</si>
  <si>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</si>
  <si>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</si>
  <si>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</si>
  <si>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</si>
  <si>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</si>
  <si>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</si>
  <si>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</si>
  <si>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</si>
  <si>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</si>
  <si>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</si>
  <si>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</si>
  <si>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</si>
  <si>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</si>
  <si>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</si>
  <si>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</si>
  <si>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</si>
  <si>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</si>
  <si>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</si>
  <si>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</si>
  <si>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</si>
  <si>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</si>
  <si>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</si>
  <si>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</si>
  <si>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</si>
  <si>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</si>
  <si>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</si>
  <si>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</si>
  <si>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</si>
  <si>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</si>
  <si>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</si>
  <si>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</si>
  <si>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</si>
  <si>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</si>
  <si>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</si>
  <si>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</si>
  <si>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</si>
  <si>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</si>
  <si>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</si>
  <si>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</si>
  <si>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</si>
  <si>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</si>
  <si>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</si>
  <si>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</si>
  <si>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</si>
  <si>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</si>
  <si>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</si>
  <si>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</si>
  <si>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</si>
  <si>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</si>
  <si>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</si>
  <si>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</si>
  <si>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</si>
  <si>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</si>
  <si>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</si>
  <si>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</si>
  <si>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</si>
  <si>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</si>
  <si>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</si>
  <si>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</si>
  <si>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</si>
  <si>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</si>
  <si>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</si>
  <si>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</si>
  <si>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</si>
  <si>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</si>
  <si>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</si>
  <si>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</si>
  <si>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</si>
  <si>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</si>
  <si>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</si>
  <si>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</si>
  <si>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</si>
  <si>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</si>
  <si>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</si>
  <si>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</si>
  <si>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</si>
  <si>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</si>
  <si>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</si>
  <si>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</si>
  <si>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</si>
  <si>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</si>
  <si>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</si>
  <si>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</si>
  <si>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</si>
  <si>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</si>
  <si>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</si>
  <si>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</si>
  <si>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</si>
  <si>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</si>
  <si>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</si>
  <si>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</si>
  <si>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</si>
  <si>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</si>
  <si>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</si>
  <si>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</si>
  <si>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</si>
  <si>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</si>
  <si>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</si>
  <si>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</si>
  <si>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</si>
  <si>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</si>
  <si>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</si>
  <si>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</si>
  <si>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</si>
  <si>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</si>
  <si>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</si>
  <si>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</si>
  <si>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</si>
  <si>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</si>
  <si>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</si>
  <si>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</si>
  <si>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</si>
  <si>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</si>
  <si>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</si>
  <si>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</si>
  <si>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</si>
  <si>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</si>
  <si>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</si>
  <si>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</si>
  <si>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</si>
  <si>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</si>
  <si>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</si>
  <si>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</si>
  <si>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</si>
  <si>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</si>
  <si>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</si>
  <si>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</si>
  <si>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</si>
  <si>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</si>
  <si>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</si>
  <si>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</si>
  <si>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</si>
  <si>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</si>
  <si>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</si>
  <si>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</si>
  <si>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</si>
  <si>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</si>
  <si>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</si>
  <si>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</si>
  <si>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</si>
  <si>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</si>
  <si>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</si>
  <si>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</si>
  <si>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</si>
  <si>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</si>
  <si>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</si>
  <si>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</si>
  <si>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</si>
  <si>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</si>
  <si>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</si>
  <si>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</si>
  <si>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</si>
  <si>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</si>
  <si>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</si>
  <si>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</si>
  <si>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</si>
  <si>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</si>
  <si>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</si>
  <si>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</si>
  <si>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</si>
  <si>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</si>
  <si>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</si>
  <si>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</si>
  <si>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</si>
  <si>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</si>
  <si>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</si>
  <si>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</si>
  <si>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</si>
  <si>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</si>
  <si>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</si>
  <si>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</si>
  <si>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</si>
  <si>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</si>
  <si>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</si>
  <si>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</si>
  <si>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</si>
  <si>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</si>
  <si>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</si>
  <si>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</si>
  <si>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</si>
  <si>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</si>
  <si>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</si>
  <si>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</si>
  <si>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</si>
  <si>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</si>
  <si>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</si>
  <si>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</si>
  <si>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</si>
  <si>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</si>
  <si>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</si>
  <si>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</si>
  <si>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</si>
  <si>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</si>
  <si>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</si>
  <si>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</si>
  <si>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</si>
  <si>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</si>
  <si>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</si>
  <si>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</si>
  <si>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</si>
  <si>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</si>
  <si>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</si>
  <si>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</si>
  <si>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</si>
  <si>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</si>
  <si>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</si>
  <si>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</si>
  <si>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</si>
  <si>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</si>
  <si>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</si>
  <si>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</si>
  <si>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</si>
  <si>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</si>
  <si>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</si>
  <si>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</si>
  <si>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</si>
  <si>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</si>
  <si>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</si>
  <si>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</si>
  <si>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</si>
  <si>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</si>
  <si>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</si>
  <si>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</si>
  <si>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</si>
  <si>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</si>
  <si>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</si>
  <si>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</si>
  <si>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</si>
  <si>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</si>
  <si>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</si>
  <si>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</si>
  <si>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</si>
  <si>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</si>
  <si>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</si>
  <si>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</si>
  <si>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</si>
  <si>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</si>
  <si>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</si>
  <si>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</si>
  <si>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</si>
  <si>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</si>
  <si>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</si>
  <si>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</si>
  <si>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</si>
  <si>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</si>
  <si>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</si>
  <si>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</si>
  <si>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</si>
  <si>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</si>
  <si>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</si>
  <si>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</si>
  <si>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</si>
  <si>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</si>
  <si>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</si>
  <si>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</si>
  <si>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</si>
  <si>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</si>
  <si>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</si>
  <si>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</si>
  <si>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</si>
  <si>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</si>
  <si>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</si>
  <si>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</si>
  <si>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</si>
  <si>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</si>
  <si>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</si>
  <si>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</si>
  <si>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</si>
  <si>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</si>
  <si>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</si>
  <si>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</si>
  <si>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</si>
  <si>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</si>
  <si>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</si>
  <si>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</si>
  <si>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</si>
  <si>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</si>
  <si>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</si>
  <si>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</si>
  <si>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</si>
  <si>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</si>
  <si>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</si>
  <si>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</si>
  <si>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</si>
  <si>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</si>
  <si>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</si>
  <si>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</si>
  <si>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</si>
  <si>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</si>
  <si>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</si>
  <si>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</si>
  <si>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</si>
  <si>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</si>
  <si>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</si>
  <si>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</si>
  <si>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</si>
  <si>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</si>
  <si>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</si>
  <si>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</si>
  <si>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</si>
  <si>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</si>
  <si>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</si>
  <si>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</si>
  <si>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</si>
  <si>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</si>
  <si>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</si>
  <si>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</si>
  <si>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</si>
  <si>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</si>
  <si>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</si>
  <si>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</si>
  <si>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</si>
  <si>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</si>
  <si>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</si>
  <si>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</si>
  <si>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</si>
  <si>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</si>
  <si>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</si>
  <si>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</si>
  <si>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</si>
  <si>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</si>
  <si>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</si>
  <si>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</si>
  <si>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</si>
  <si>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</si>
  <si>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</si>
  <si>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</si>
  <si>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</si>
  <si>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</si>
  <si>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</si>
  <si>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</si>
  <si>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</si>
  <si>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</si>
  <si>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</si>
  <si>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</si>
  <si>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</si>
  <si>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</si>
  <si>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</si>
  <si>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</si>
  <si>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</si>
  <si>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</si>
  <si>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</si>
  <si>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</si>
  <si>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</si>
  <si>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</si>
  <si>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</si>
  <si>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</si>
  <si>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</si>
  <si>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</si>
  <si>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</si>
  <si>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</si>
  <si>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</si>
  <si>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</si>
  <si>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</si>
  <si>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</si>
  <si>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</si>
  <si>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</si>
  <si>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</si>
  <si>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</si>
  <si>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</si>
  <si>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</si>
  <si>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</si>
  <si>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</si>
  <si>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</si>
  <si>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</si>
  <si>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</si>
  <si>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</si>
  <si>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</si>
  <si>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</si>
  <si>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</si>
  <si>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</si>
  <si>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</si>
  <si>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</si>
  <si>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</si>
  <si>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</si>
  <si>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</si>
  <si>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</si>
  <si>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</si>
  <si>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</si>
  <si>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</si>
  <si>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</si>
  <si>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</si>
  <si>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</si>
  <si>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</si>
  <si>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</si>
  <si>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</si>
  <si>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</si>
  <si>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</si>
  <si>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</si>
  <si>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</si>
  <si>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</si>
  <si>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</si>
  <si>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</si>
  <si>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</si>
  <si>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</si>
  <si>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</si>
  <si>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</si>
  <si>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</si>
  <si>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</si>
  <si>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</si>
  <si>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</si>
  <si>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</si>
  <si>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</si>
  <si>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</si>
  <si>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</si>
  <si>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</si>
  <si>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</si>
  <si>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</si>
  <si>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</si>
  <si>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</si>
  <si>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</si>
  <si>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</si>
  <si>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</si>
  <si>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</si>
  <si>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</si>
  <si>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</si>
  <si>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</si>
  <si>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</si>
  <si>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</si>
  <si>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</si>
  <si>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</si>
  <si>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</si>
  <si>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</si>
  <si>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</si>
  <si>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</si>
  <si>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</si>
  <si>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</si>
  <si>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</si>
  <si>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</si>
  <si>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</si>
  <si>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</si>
  <si>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</si>
  <si>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</si>
  <si>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</si>
  <si>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</si>
  <si>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</si>
  <si>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</si>
  <si>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</si>
  <si>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</si>
  <si>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</si>
  <si>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</si>
  <si>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</si>
  <si>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</si>
  <si>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</si>
  <si>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</si>
  <si>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</si>
  <si>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</si>
  <si>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</si>
  <si>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</si>
  <si>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</si>
  <si>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</si>
  <si>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</si>
  <si>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</si>
  <si>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</si>
  <si>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</si>
  <si>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</si>
  <si>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</si>
  <si>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</si>
  <si>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</si>
  <si>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</si>
  <si>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</si>
  <si>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</si>
  <si>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</si>
  <si>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</si>
  <si>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</si>
  <si>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</si>
  <si>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</si>
  <si>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</si>
  <si>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</si>
  <si>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</si>
  <si>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</si>
  <si>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</si>
  <si>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</si>
  <si>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</si>
  <si>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</si>
  <si>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</si>
  <si>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</si>
  <si>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</si>
  <si>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</si>
  <si>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</si>
  <si>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</si>
  <si>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</si>
  <si>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</si>
  <si>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</si>
  <si>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</si>
  <si>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</si>
  <si>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</si>
  <si>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</si>
  <si>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</si>
  <si>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</si>
  <si>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</si>
  <si>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</si>
  <si>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</si>
  <si>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</si>
  <si>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</si>
  <si>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</si>
  <si>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</si>
  <si>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</si>
  <si>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</si>
  <si>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</si>
  <si>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</si>
  <si>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</si>
  <si>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</si>
  <si>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</si>
  <si>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</si>
  <si>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</si>
  <si>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</si>
  <si>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</si>
  <si>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</si>
  <si>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</si>
  <si>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</si>
  <si>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</si>
  <si>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</si>
  <si>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</si>
  <si>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</si>
  <si>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</si>
  <si>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</si>
  <si>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</si>
  <si>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</si>
  <si>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</si>
  <si>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</si>
  <si>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</si>
  <si>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</si>
  <si>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</si>
  <si>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</si>
  <si>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</si>
  <si>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</si>
  <si>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</si>
  <si>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</si>
  <si>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</si>
  <si>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</si>
  <si>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</si>
  <si>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</si>
  <si>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</si>
  <si>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</si>
  <si>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</si>
  <si>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</si>
  <si>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</si>
  <si>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</si>
  <si>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</si>
  <si>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</si>
  <si>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</si>
  <si>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</si>
  <si>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</si>
  <si>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</si>
  <si>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</si>
  <si>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</si>
  <si>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</si>
  <si>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</si>
  <si>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</si>
  <si>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</si>
  <si>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</si>
  <si>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</si>
  <si>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</si>
  <si>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</si>
  <si>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</si>
  <si>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</si>
  <si>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</si>
  <si>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</si>
  <si>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</si>
  <si>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</si>
  <si>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</si>
  <si>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</si>
  <si>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</si>
  <si>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</si>
  <si>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</si>
  <si>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</si>
  <si>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</si>
  <si>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</si>
  <si>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</si>
  <si>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</si>
  <si>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</si>
  <si>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</si>
  <si>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</si>
  <si>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</si>
  <si>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</si>
  <si>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</si>
  <si>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</si>
  <si>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</si>
  <si>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</si>
  <si>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</si>
  <si>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</si>
  <si>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</si>
  <si>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</si>
  <si>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</si>
  <si>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</si>
  <si>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</si>
  <si>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</si>
  <si>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</si>
  <si>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</si>
  <si>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</si>
  <si>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</si>
  <si>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</si>
  <si>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</si>
  <si>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</si>
  <si>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</si>
  <si>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</si>
  <si>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</si>
  <si>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</si>
  <si>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</si>
  <si>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</si>
  <si>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</si>
  <si>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</si>
  <si>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</si>
  <si>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</si>
  <si>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</si>
  <si>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</si>
  <si>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</si>
  <si>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</si>
  <si>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</si>
  <si>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</si>
  <si>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</si>
  <si>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</si>
  <si>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</si>
  <si>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</si>
  <si>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</si>
  <si>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</si>
  <si>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</si>
  <si>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</si>
  <si>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</si>
  <si>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</si>
  <si>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Peak Summer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</si>
  <si>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</si>
  <si>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</si>
  <si>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</si>
  <si>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</si>
  <si>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</si>
  <si>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</si>
  <si>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</si>
  <si>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</si>
  <si>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</si>
  <si>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</si>
  <si>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</si>
  <si>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</si>
  <si>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</si>
  <si>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</si>
  <si>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</si>
  <si>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</si>
  <si>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</si>
  <si>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</si>
  <si>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</si>
  <si>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</si>
  <si>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</si>
  <si>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</si>
  <si>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</si>
  <si>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</si>
  <si>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</si>
  <si>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</si>
  <si>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</si>
  <si>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</si>
  <si>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</si>
  <si>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</si>
  <si>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</si>
  <si>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</si>
  <si>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</si>
  <si>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</si>
  <si>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</si>
  <si>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</si>
  <si>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</si>
  <si>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</si>
  <si>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</si>
  <si>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</si>
  <si>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</si>
  <si>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</si>
  <si>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</si>
  <si>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</si>
  <si>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</si>
  <si>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</si>
  <si>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</si>
  <si>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</si>
  <si>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</si>
  <si>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</si>
  <si>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</si>
  <si>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</si>
  <si>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</si>
  <si>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</si>
  <si>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</si>
  <si>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</si>
  <si>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</si>
  <si>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</si>
  <si>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</si>
  <si>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</si>
  <si>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</si>
  <si>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</si>
  <si>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</si>
  <si>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</si>
  <si>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</si>
  <si>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</si>
  <si>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</si>
  <si>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</si>
  <si>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</si>
  <si>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</si>
  <si>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</si>
  <si>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</si>
  <si>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</si>
  <si>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</si>
  <si>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</si>
  <si>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</si>
  <si>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</si>
  <si>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</si>
  <si>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</si>
  <si>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</si>
  <si>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</si>
  <si>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</si>
  <si>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</si>
  <si>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</si>
  <si>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</si>
  <si>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</si>
  <si>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</si>
  <si>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</si>
  <si>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</si>
  <si>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</si>
  <si>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</si>
  <si>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</si>
  <si>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</si>
  <si>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</si>
  <si>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</si>
  <si>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</si>
  <si>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</si>
  <si>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</si>
  <si>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</si>
  <si>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</si>
  <si>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</si>
  <si>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</si>
  <si>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</si>
  <si>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</si>
  <si>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</si>
  <si>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</si>
  <si>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</si>
  <si>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</si>
  <si>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</si>
  <si>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</si>
  <si>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</si>
  <si>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</si>
  <si>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</si>
  <si>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</si>
  <si>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</si>
  <si>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</si>
  <si>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</si>
  <si>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</si>
  <si>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</si>
  <si>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</si>
  <si>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</si>
  <si>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</si>
  <si>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</si>
  <si>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</si>
  <si>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</si>
  <si>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</si>
  <si>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</si>
  <si>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</si>
  <si>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</si>
  <si>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</si>
  <si>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</si>
  <si>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</si>
  <si>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</si>
  <si>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</si>
  <si>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</si>
  <si>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</si>
  <si>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</si>
  <si>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</si>
  <si>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</si>
  <si>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</si>
  <si>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</si>
  <si>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</si>
  <si>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</si>
  <si>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</si>
  <si>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</si>
  <si>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</si>
  <si>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</si>
  <si>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</si>
  <si>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</si>
  <si>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</si>
  <si>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</si>
  <si>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</si>
  <si>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</si>
  <si>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</si>
  <si>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</si>
  <si>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</si>
  <si>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</si>
  <si>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</si>
  <si>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</si>
  <si>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</si>
  <si>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</si>
  <si>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</si>
  <si>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</si>
  <si>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</si>
  <si>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</si>
  <si>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</si>
  <si>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</si>
  <si>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</si>
  <si>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</si>
  <si>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</si>
  <si>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</si>
  <si>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</si>
  <si>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</si>
  <si>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</si>
  <si>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</si>
  <si>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</si>
  <si>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</si>
  <si>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</si>
  <si>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</si>
  <si>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</si>
  <si>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</si>
  <si>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</si>
  <si>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</si>
  <si>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</si>
  <si>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</si>
  <si>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</si>
  <si>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</si>
  <si>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</si>
  <si>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</si>
  <si>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</si>
  <si>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</si>
  <si>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</si>
  <si>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</si>
  <si>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</si>
  <si>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</si>
  <si>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</si>
  <si>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</si>
  <si>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</si>
  <si>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</si>
  <si>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</si>
  <si>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</si>
  <si>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</si>
  <si>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</si>
  <si>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</si>
  <si>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</si>
  <si>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</si>
  <si>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</si>
  <si>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</si>
  <si>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</si>
  <si>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</si>
  <si>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</si>
  <si>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</si>
  <si>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</si>
  <si>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</si>
  <si>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</si>
  <si>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</si>
  <si>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</si>
  <si>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</si>
  <si>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</si>
  <si>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</si>
  <si>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</si>
  <si>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</si>
  <si>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</si>
  <si>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</si>
  <si>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</si>
  <si>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</si>
  <si>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</si>
  <si>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</si>
  <si>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</si>
  <si>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</si>
  <si>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</si>
  <si>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</si>
  <si>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</si>
  <si>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</si>
  <si>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</si>
  <si>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</si>
  <si>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</si>
  <si>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</si>
  <si>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</si>
  <si>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</si>
  <si>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</si>
  <si>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</si>
  <si>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</si>
  <si>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</si>
  <si>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</si>
  <si>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</si>
  <si>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</si>
  <si>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</si>
  <si>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</si>
  <si>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</si>
  <si>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</si>
  <si>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</si>
  <si>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</si>
  <si>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The Commission's goal is to reduce 2040 GHG emissions by 90% from 1990 levels. This results in a target of 471 MMT CO2e.</t>
  </si>
  <si>
    <t>The Commission's goal is to reduce 2030 GHG emissions by 55% from 1990 levels. This results in a target of 2121 MMT CO2e.</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</si>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</sst>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7">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0" fontId="0" fillId="0" borderId="0" xfId="0" applyFill="1"/>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1665</v>
      </c>
    </row>
    <row r="11" spans="1:2" x14ac:dyDescent="0.25">
      <c r="A11" s="41"/>
    </row>
    <row r="12" spans="1:2" x14ac:dyDescent="0.25">
      <c r="A12" t="s">
        <v>108</v>
      </c>
    </row>
    <row r="13" spans="1:2" x14ac:dyDescent="0.25">
      <c r="A13" t="s">
        <v>109</v>
      </c>
    </row>
    <row r="14" spans="1:2" x14ac:dyDescent="0.25">
      <c r="A14" t="s">
        <v>110</v>
      </c>
    </row>
    <row r="16" spans="1:2" x14ac:dyDescent="0.25">
      <c r="A16" s="42" t="s">
        <v>1754</v>
      </c>
      <c r="B16" s="100"/>
    </row>
    <row r="17" spans="1:3" x14ac:dyDescent="0.25">
      <c r="A17" t="s">
        <v>1737</v>
      </c>
      <c r="B17" s="20">
        <f>MAX(PolicyLevers!H:H)</f>
        <v>2312</v>
      </c>
    </row>
    <row r="18" spans="1:3" x14ac:dyDescent="0.25">
      <c r="A18" t="s">
        <v>1753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1881</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2120</v>
      </c>
      <c r="B21" s="100"/>
    </row>
    <row r="22" spans="1:3" x14ac:dyDescent="0.25">
      <c r="A22" t="s">
        <v>2114</v>
      </c>
    </row>
    <row r="23" spans="1:3" x14ac:dyDescent="0.25">
      <c r="A23" t="s">
        <v>2115</v>
      </c>
    </row>
    <row r="24" spans="1:3" x14ac:dyDescent="0.25">
      <c r="A24" t="s">
        <v>2116</v>
      </c>
    </row>
    <row r="25" spans="1:3" x14ac:dyDescent="0.25">
      <c r="A25" t="s">
        <v>2117</v>
      </c>
    </row>
    <row r="27" spans="1:3" x14ac:dyDescent="0.25">
      <c r="A27" s="42" t="s">
        <v>2118</v>
      </c>
      <c r="B27" s="100"/>
      <c r="C27" s="100"/>
    </row>
    <row r="28" spans="1:3" x14ac:dyDescent="0.25">
      <c r="A28" t="s">
        <v>1747</v>
      </c>
    </row>
    <row r="29" spans="1:3" x14ac:dyDescent="0.25">
      <c r="A29" t="s">
        <v>1733</v>
      </c>
    </row>
    <row r="30" spans="1:3" x14ac:dyDescent="0.25">
      <c r="A30" t="s">
        <v>1734</v>
      </c>
    </row>
    <row r="31" spans="1:3" x14ac:dyDescent="0.25">
      <c r="A31" t="s">
        <v>1735</v>
      </c>
    </row>
    <row r="32" spans="1:3" x14ac:dyDescent="0.25">
      <c r="A32" t="s">
        <v>1736</v>
      </c>
    </row>
    <row r="34" spans="1:2" x14ac:dyDescent="0.25">
      <c r="A34" t="s">
        <v>1748</v>
      </c>
    </row>
    <row r="35" spans="1:2" x14ac:dyDescent="0.25">
      <c r="A35" t="s">
        <v>1731</v>
      </c>
    </row>
    <row r="36" spans="1:2" x14ac:dyDescent="0.25">
      <c r="A36" t="s">
        <v>1732</v>
      </c>
    </row>
    <row r="38" spans="1:2" x14ac:dyDescent="0.25">
      <c r="A38" t="s">
        <v>1749</v>
      </c>
    </row>
    <row r="39" spans="1:2" x14ac:dyDescent="0.25">
      <c r="A39" t="s">
        <v>1738</v>
      </c>
    </row>
    <row r="40" spans="1:2" x14ac:dyDescent="0.25">
      <c r="A40" t="s">
        <v>1739</v>
      </c>
    </row>
    <row r="42" spans="1:2" x14ac:dyDescent="0.25">
      <c r="A42" t="s">
        <v>1750</v>
      </c>
    </row>
    <row r="43" spans="1:2" x14ac:dyDescent="0.25">
      <c r="A43" t="s">
        <v>1740</v>
      </c>
    </row>
    <row r="44" spans="1:2" x14ac:dyDescent="0.25">
      <c r="A44" t="s">
        <v>1741</v>
      </c>
    </row>
    <row r="46" spans="1:2" x14ac:dyDescent="0.25">
      <c r="A46" s="42" t="s">
        <v>2119</v>
      </c>
      <c r="B46" s="100"/>
    </row>
    <row r="47" spans="1:2" x14ac:dyDescent="0.25">
      <c r="A47" t="s">
        <v>1742</v>
      </c>
    </row>
    <row r="48" spans="1:2" x14ac:dyDescent="0.25">
      <c r="A48" t="s">
        <v>1743</v>
      </c>
    </row>
    <row r="50" spans="1:1" x14ac:dyDescent="0.25">
      <c r="A50" t="s">
        <v>1744</v>
      </c>
    </row>
    <row r="51" spans="1:1" x14ac:dyDescent="0.25">
      <c r="A51" t="s">
        <v>1751</v>
      </c>
    </row>
    <row r="52" spans="1:1" x14ac:dyDescent="0.25">
      <c r="A52" t="s">
        <v>1745</v>
      </c>
    </row>
    <row r="53" spans="1:1" x14ac:dyDescent="0.25">
      <c r="A53" t="s">
        <v>1746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opLeftCell="B1" zoomScale="75" zoomScaleNormal="90" workbookViewId="0">
      <pane ySplit="3" topLeftCell="A110" activePane="bottomLeft" state="frozen"/>
      <selection pane="bottomLeft" activeCell="J92" sqref="J92:J11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2084</v>
      </c>
      <c r="I1" s="259"/>
      <c r="M1"/>
    </row>
    <row r="2" spans="1:14" x14ac:dyDescent="0.25">
      <c r="A2" s="16" t="s">
        <v>2085</v>
      </c>
      <c r="M2"/>
    </row>
    <row r="3" spans="1:14" ht="45" x14ac:dyDescent="0.25">
      <c r="A3" s="45" t="s">
        <v>3</v>
      </c>
      <c r="B3" s="45" t="s">
        <v>0</v>
      </c>
      <c r="C3" s="45" t="s">
        <v>1</v>
      </c>
      <c r="D3" s="46" t="s">
        <v>343</v>
      </c>
      <c r="E3" s="45" t="s">
        <v>1159</v>
      </c>
      <c r="F3" s="174" t="s">
        <v>69</v>
      </c>
      <c r="G3" s="174" t="s">
        <v>70</v>
      </c>
      <c r="H3" s="174" t="s">
        <v>81</v>
      </c>
      <c r="I3" s="45" t="s">
        <v>28</v>
      </c>
      <c r="J3" s="45" t="s">
        <v>2</v>
      </c>
      <c r="K3" s="45" t="s">
        <v>440</v>
      </c>
      <c r="L3" s="45" t="s">
        <v>190</v>
      </c>
      <c r="M3" s="143" t="s">
        <v>145</v>
      </c>
      <c r="N3" s="43" t="s">
        <v>146</v>
      </c>
    </row>
    <row r="4" spans="1:14" ht="135.94999999999999" customHeight="1" x14ac:dyDescent="0.25">
      <c r="A4" s="2" t="s">
        <v>4</v>
      </c>
      <c r="B4" s="2" t="s">
        <v>1287</v>
      </c>
      <c r="C4" s="1" t="s">
        <v>1282</v>
      </c>
      <c r="D4" s="2" t="s">
        <v>1281</v>
      </c>
      <c r="E4" s="2" t="s">
        <v>1283</v>
      </c>
      <c r="F4" s="53">
        <v>0</v>
      </c>
      <c r="G4" s="53">
        <v>1</v>
      </c>
      <c r="H4" s="53">
        <v>0.02</v>
      </c>
      <c r="I4" s="2" t="s">
        <v>1284</v>
      </c>
      <c r="J4" s="47" t="s">
        <v>2322</v>
      </c>
      <c r="K4" s="55" t="s">
        <v>1286</v>
      </c>
      <c r="L4" s="2" t="s">
        <v>1285</v>
      </c>
    </row>
    <row r="5" spans="1:14" ht="60" x14ac:dyDescent="0.25">
      <c r="A5" s="2" t="s">
        <v>4</v>
      </c>
      <c r="B5" s="2" t="s">
        <v>1352</v>
      </c>
      <c r="C5" s="1" t="s">
        <v>2331</v>
      </c>
      <c r="D5" s="2" t="s">
        <v>1353</v>
      </c>
      <c r="E5" s="2" t="s">
        <v>1354</v>
      </c>
      <c r="F5" s="108">
        <v>0</v>
      </c>
      <c r="G5" s="209">
        <v>3</v>
      </c>
      <c r="H5" s="209">
        <v>0.1</v>
      </c>
      <c r="I5" s="2" t="s">
        <v>2333</v>
      </c>
      <c r="J5" s="6" t="s">
        <v>2334</v>
      </c>
      <c r="K5" s="2"/>
      <c r="L5" s="2" t="s">
        <v>1596</v>
      </c>
      <c r="M5" s="145" t="s">
        <v>2111</v>
      </c>
    </row>
    <row r="6" spans="1:14" ht="93.75" customHeight="1" x14ac:dyDescent="0.25">
      <c r="A6" s="2" t="s">
        <v>4</v>
      </c>
      <c r="B6" s="2" t="s">
        <v>2328</v>
      </c>
      <c r="C6" s="1" t="s">
        <v>2329</v>
      </c>
      <c r="D6" s="2" t="s">
        <v>1356</v>
      </c>
      <c r="E6" s="1" t="s">
        <v>2332</v>
      </c>
      <c r="F6" s="52">
        <v>0</v>
      </c>
      <c r="G6" s="52">
        <v>1</v>
      </c>
      <c r="H6" s="52">
        <v>0.02</v>
      </c>
      <c r="I6" s="47" t="s">
        <v>1351</v>
      </c>
      <c r="J6" s="47" t="s">
        <v>2330</v>
      </c>
      <c r="K6" s="55"/>
      <c r="L6" s="55" t="s">
        <v>1597</v>
      </c>
      <c r="M6" s="144" t="s">
        <v>1355</v>
      </c>
    </row>
    <row r="7" spans="1:14" ht="90.95" customHeight="1" x14ac:dyDescent="0.25">
      <c r="A7" s="2" t="s">
        <v>4</v>
      </c>
      <c r="B7" s="2" t="s">
        <v>2304</v>
      </c>
      <c r="C7" s="1" t="s">
        <v>2306</v>
      </c>
      <c r="D7" s="2" t="s">
        <v>2308</v>
      </c>
      <c r="E7" s="1" t="s">
        <v>2309</v>
      </c>
      <c r="F7" s="208">
        <v>0</v>
      </c>
      <c r="G7" s="208">
        <v>50000</v>
      </c>
      <c r="H7" s="208">
        <v>100</v>
      </c>
      <c r="I7" s="208" t="s">
        <v>2634</v>
      </c>
      <c r="J7" s="157" t="s">
        <v>2312</v>
      </c>
      <c r="K7" s="55" t="s">
        <v>459</v>
      </c>
      <c r="L7" s="55" t="s">
        <v>460</v>
      </c>
      <c r="M7" s="144" t="s">
        <v>461</v>
      </c>
    </row>
    <row r="8" spans="1:14" ht="90.95" customHeight="1" x14ac:dyDescent="0.25">
      <c r="A8" s="2" t="s">
        <v>4</v>
      </c>
      <c r="B8" s="2" t="s">
        <v>2305</v>
      </c>
      <c r="C8" s="1" t="s">
        <v>2307</v>
      </c>
      <c r="D8" s="2" t="s">
        <v>2308</v>
      </c>
      <c r="E8" s="1" t="s">
        <v>2310</v>
      </c>
      <c r="F8" s="208">
        <v>0</v>
      </c>
      <c r="G8" s="208">
        <v>50000</v>
      </c>
      <c r="H8" s="208">
        <v>100</v>
      </c>
      <c r="I8" s="208" t="s">
        <v>2634</v>
      </c>
      <c r="J8" s="157" t="s">
        <v>2311</v>
      </c>
      <c r="K8" s="55" t="s">
        <v>459</v>
      </c>
      <c r="L8" s="55" t="s">
        <v>460</v>
      </c>
      <c r="M8" s="144"/>
    </row>
    <row r="9" spans="1:14" ht="75" x14ac:dyDescent="0.25">
      <c r="A9" s="1" t="s">
        <v>4</v>
      </c>
      <c r="B9" s="1" t="s">
        <v>11</v>
      </c>
      <c r="C9" s="1" t="s">
        <v>111</v>
      </c>
      <c r="D9" s="44" t="s">
        <v>11</v>
      </c>
      <c r="E9" s="1" t="s">
        <v>1198</v>
      </c>
      <c r="F9" s="50">
        <v>0</v>
      </c>
      <c r="G9" s="50">
        <v>1</v>
      </c>
      <c r="H9" s="51">
        <v>0.02</v>
      </c>
      <c r="I9" s="47" t="s">
        <v>441</v>
      </c>
      <c r="J9" s="47" t="s">
        <v>2168</v>
      </c>
      <c r="K9" s="47" t="s">
        <v>191</v>
      </c>
      <c r="L9" s="6" t="s">
        <v>192</v>
      </c>
      <c r="M9" s="146" t="s">
        <v>147</v>
      </c>
      <c r="N9" s="47" t="s">
        <v>173</v>
      </c>
    </row>
    <row r="10" spans="1:14" ht="348.75" customHeight="1" x14ac:dyDescent="0.25">
      <c r="A10" s="1" t="s">
        <v>4</v>
      </c>
      <c r="B10" s="1" t="s">
        <v>5</v>
      </c>
      <c r="C10" s="1" t="s">
        <v>299</v>
      </c>
      <c r="D10" s="44" t="s">
        <v>344</v>
      </c>
      <c r="E10" s="1" t="s">
        <v>1197</v>
      </c>
      <c r="F10" s="50">
        <v>0</v>
      </c>
      <c r="G10" s="50">
        <f>ROUND(MaxBoundCalculations!B88,1)</f>
        <v>1</v>
      </c>
      <c r="H10" s="50">
        <v>0.01</v>
      </c>
      <c r="I10" s="47" t="s">
        <v>112</v>
      </c>
      <c r="J10" s="47" t="s">
        <v>2323</v>
      </c>
      <c r="K10" s="47" t="s">
        <v>193</v>
      </c>
      <c r="L10" s="6" t="s">
        <v>194</v>
      </c>
      <c r="M10" s="146" t="s">
        <v>2087</v>
      </c>
      <c r="N10" s="47" t="s">
        <v>2088</v>
      </c>
    </row>
    <row r="11" spans="1:14" ht="45" x14ac:dyDescent="0.25">
      <c r="A11" s="2" t="s">
        <v>4</v>
      </c>
      <c r="B11" s="2" t="s">
        <v>464</v>
      </c>
      <c r="C11" s="1" t="s">
        <v>465</v>
      </c>
      <c r="D11" s="2" t="s">
        <v>464</v>
      </c>
      <c r="E11" s="1" t="s">
        <v>1196</v>
      </c>
      <c r="F11" s="53">
        <v>0</v>
      </c>
      <c r="G11" s="53">
        <v>1</v>
      </c>
      <c r="H11" s="53">
        <v>0.01</v>
      </c>
      <c r="I11" s="6" t="s">
        <v>466</v>
      </c>
      <c r="J11" s="47" t="s">
        <v>1199</v>
      </c>
      <c r="K11" s="47" t="s">
        <v>467</v>
      </c>
      <c r="L11" s="6" t="s">
        <v>468</v>
      </c>
      <c r="M11" s="147" t="s">
        <v>469</v>
      </c>
    </row>
    <row r="12" spans="1:14" ht="45" x14ac:dyDescent="0.25">
      <c r="A12" s="2" t="s">
        <v>4</v>
      </c>
      <c r="B12" s="2" t="s">
        <v>2555</v>
      </c>
      <c r="C12" s="1" t="s">
        <v>2556</v>
      </c>
      <c r="D12" s="2" t="s">
        <v>464</v>
      </c>
      <c r="E12" s="1" t="s">
        <v>2557</v>
      </c>
      <c r="F12" s="207">
        <v>0</v>
      </c>
      <c r="G12" s="207">
        <v>1</v>
      </c>
      <c r="H12" s="207">
        <v>1</v>
      </c>
      <c r="I12" s="47" t="s">
        <v>29</v>
      </c>
      <c r="J12" s="47" t="s">
        <v>2558</v>
      </c>
      <c r="K12" s="47" t="s">
        <v>467</v>
      </c>
      <c r="L12" s="6" t="s">
        <v>468</v>
      </c>
      <c r="M12" s="147" t="s">
        <v>469</v>
      </c>
    </row>
    <row r="13" spans="1:14" ht="180.75" customHeight="1" x14ac:dyDescent="0.25">
      <c r="A13" s="1" t="s">
        <v>4</v>
      </c>
      <c r="B13" s="1" t="s">
        <v>1892</v>
      </c>
      <c r="C13" s="1" t="s">
        <v>1893</v>
      </c>
      <c r="D13" s="1" t="s">
        <v>1892</v>
      </c>
      <c r="E13" s="1" t="s">
        <v>1894</v>
      </c>
      <c r="F13" s="51">
        <v>0</v>
      </c>
      <c r="G13" s="51">
        <f>-ROUND(MaxBoundCalculations!$B$206,2)</f>
        <v>0.26</v>
      </c>
      <c r="H13" s="51">
        <v>0.01</v>
      </c>
      <c r="I13" s="47" t="s">
        <v>1895</v>
      </c>
      <c r="J13" s="47" t="s">
        <v>2319</v>
      </c>
      <c r="K13" s="47" t="s">
        <v>195</v>
      </c>
      <c r="L13" s="6" t="s">
        <v>196</v>
      </c>
      <c r="M13" s="148" t="s">
        <v>2110</v>
      </c>
    </row>
    <row r="14" spans="1:14" ht="409.5" customHeight="1" x14ac:dyDescent="0.25">
      <c r="A14" s="2" t="s">
        <v>4</v>
      </c>
      <c r="B14" s="2" t="s">
        <v>2295</v>
      </c>
      <c r="C14" s="1" t="s">
        <v>2296</v>
      </c>
      <c r="D14" s="2" t="s">
        <v>2297</v>
      </c>
      <c r="E14" s="1" t="s">
        <v>2298</v>
      </c>
      <c r="F14" s="208">
        <v>0</v>
      </c>
      <c r="G14" s="52">
        <v>1</v>
      </c>
      <c r="H14" s="52">
        <v>0.01</v>
      </c>
      <c r="I14" s="47" t="s">
        <v>2638</v>
      </c>
      <c r="J14" s="47" t="s">
        <v>2300</v>
      </c>
      <c r="K14" s="55" t="s">
        <v>462</v>
      </c>
      <c r="L14" s="55" t="s">
        <v>463</v>
      </c>
      <c r="M14" s="145" t="s">
        <v>2086</v>
      </c>
    </row>
    <row r="15" spans="1:14" ht="45" x14ac:dyDescent="0.25">
      <c r="A15" s="2" t="s">
        <v>4</v>
      </c>
      <c r="B15" s="2" t="s">
        <v>2301</v>
      </c>
      <c r="C15" s="1" t="s">
        <v>2302</v>
      </c>
      <c r="D15" s="2" t="s">
        <v>2297</v>
      </c>
      <c r="E15" s="1" t="s">
        <v>2299</v>
      </c>
      <c r="F15" s="207">
        <v>0</v>
      </c>
      <c r="G15" s="207">
        <v>1</v>
      </c>
      <c r="H15" s="207">
        <v>1</v>
      </c>
      <c r="I15" s="47" t="s">
        <v>29</v>
      </c>
      <c r="J15" s="47" t="s">
        <v>2300</v>
      </c>
      <c r="K15" s="55"/>
      <c r="L15" s="55"/>
      <c r="M15" s="145"/>
    </row>
    <row r="16" spans="1:14" ht="45" x14ac:dyDescent="0.25">
      <c r="A16" s="2" t="s">
        <v>4</v>
      </c>
      <c r="B16" s="2" t="s">
        <v>2492</v>
      </c>
      <c r="C16" s="1" t="s">
        <v>2493</v>
      </c>
      <c r="D16" s="2" t="s">
        <v>2494</v>
      </c>
      <c r="E16" s="1" t="s">
        <v>2495</v>
      </c>
      <c r="F16" s="207">
        <v>0</v>
      </c>
      <c r="G16" s="207">
        <v>50</v>
      </c>
      <c r="H16" s="207">
        <v>1</v>
      </c>
      <c r="I16" s="47" t="s">
        <v>2635</v>
      </c>
      <c r="J16" s="47" t="s">
        <v>2496</v>
      </c>
      <c r="K16" s="55"/>
      <c r="L16" s="55"/>
      <c r="M16" s="145"/>
    </row>
    <row r="17" spans="1:14" ht="195" x14ac:dyDescent="0.25">
      <c r="A17" s="1" t="s">
        <v>71</v>
      </c>
      <c r="B17" s="1" t="s">
        <v>15</v>
      </c>
      <c r="C17" s="1" t="s">
        <v>1387</v>
      </c>
      <c r="D17" s="1" t="s">
        <v>15</v>
      </c>
      <c r="E17" s="1" t="s">
        <v>1386</v>
      </c>
      <c r="F17" s="50">
        <v>0</v>
      </c>
      <c r="G17" s="50">
        <v>1</v>
      </c>
      <c r="H17" s="50">
        <v>0.01</v>
      </c>
      <c r="I17" s="47" t="s">
        <v>114</v>
      </c>
      <c r="J17" s="47" t="s">
        <v>2090</v>
      </c>
      <c r="K17" s="47" t="s">
        <v>197</v>
      </c>
      <c r="L17" s="6" t="s">
        <v>198</v>
      </c>
      <c r="M17" s="146" t="s">
        <v>2089</v>
      </c>
    </row>
    <row r="18" spans="1:14" ht="75" x14ac:dyDescent="0.25">
      <c r="A18" s="1" t="s">
        <v>71</v>
      </c>
      <c r="B18" s="1" t="s">
        <v>100</v>
      </c>
      <c r="C18" s="1" t="s">
        <v>300</v>
      </c>
      <c r="D18" s="1" t="s">
        <v>100</v>
      </c>
      <c r="E18" s="1" t="s">
        <v>1195</v>
      </c>
      <c r="F18" s="50">
        <v>0</v>
      </c>
      <c r="G18" s="50">
        <v>0.75</v>
      </c>
      <c r="H18" s="50">
        <v>0.01</v>
      </c>
      <c r="I18" s="47" t="s">
        <v>30</v>
      </c>
      <c r="J18" s="47" t="s">
        <v>2091</v>
      </c>
      <c r="K18" s="47" t="s">
        <v>199</v>
      </c>
      <c r="L18" s="6" t="s">
        <v>200</v>
      </c>
      <c r="M18" s="146" t="s">
        <v>148</v>
      </c>
      <c r="N18" s="47" t="s">
        <v>429</v>
      </c>
    </row>
    <row r="19" spans="1:14" ht="45" x14ac:dyDescent="0.25">
      <c r="A19" s="1" t="s">
        <v>71</v>
      </c>
      <c r="B19" s="1" t="s">
        <v>14</v>
      </c>
      <c r="C19" s="1" t="s">
        <v>7</v>
      </c>
      <c r="D19" s="1" t="s">
        <v>14</v>
      </c>
      <c r="E19" s="1" t="s">
        <v>1194</v>
      </c>
      <c r="F19" s="1">
        <v>0</v>
      </c>
      <c r="G19" s="1">
        <v>1</v>
      </c>
      <c r="H19" s="1">
        <v>1</v>
      </c>
      <c r="I19" s="47" t="s">
        <v>29</v>
      </c>
      <c r="J19" s="47" t="s">
        <v>1207</v>
      </c>
      <c r="K19" s="47" t="s">
        <v>201</v>
      </c>
      <c r="L19" s="6" t="s">
        <v>202</v>
      </c>
    </row>
    <row r="20" spans="1:14" ht="60" x14ac:dyDescent="0.25">
      <c r="A20" s="1" t="s">
        <v>71</v>
      </c>
      <c r="B20" s="1" t="s">
        <v>260</v>
      </c>
      <c r="C20" s="1" t="s">
        <v>301</v>
      </c>
      <c r="D20" s="44" t="s">
        <v>345</v>
      </c>
      <c r="E20" s="1" t="s">
        <v>1193</v>
      </c>
      <c r="F20" s="1">
        <v>0</v>
      </c>
      <c r="G20" s="51">
        <f>ROUND(MaxBoundCalculations!B172,2)</f>
        <v>0.24</v>
      </c>
      <c r="H20" s="54">
        <v>5.0000000000000001E-3</v>
      </c>
      <c r="I20" s="47" t="s">
        <v>261</v>
      </c>
      <c r="J20" s="47" t="s">
        <v>1200</v>
      </c>
      <c r="K20" s="47" t="s">
        <v>262</v>
      </c>
      <c r="L20" s="6" t="s">
        <v>263</v>
      </c>
      <c r="M20" s="147" t="s">
        <v>305</v>
      </c>
      <c r="N20" s="6" t="s">
        <v>395</v>
      </c>
    </row>
    <row r="21" spans="1:14" ht="60" x14ac:dyDescent="0.25">
      <c r="A21" s="1" t="s">
        <v>71</v>
      </c>
      <c r="B21" s="1" t="s">
        <v>264</v>
      </c>
      <c r="C21" s="1" t="s">
        <v>2326</v>
      </c>
      <c r="D21" s="44" t="s">
        <v>345</v>
      </c>
      <c r="E21" s="1" t="s">
        <v>1192</v>
      </c>
      <c r="F21" s="1">
        <v>0</v>
      </c>
      <c r="G21" s="50">
        <v>0.5</v>
      </c>
      <c r="H21" s="51">
        <v>0.01</v>
      </c>
      <c r="I21" s="47" t="s">
        <v>267</v>
      </c>
      <c r="J21" s="47" t="s">
        <v>2327</v>
      </c>
      <c r="K21" s="47" t="s">
        <v>265</v>
      </c>
      <c r="L21" s="6" t="s">
        <v>266</v>
      </c>
      <c r="M21" s="147" t="s">
        <v>306</v>
      </c>
      <c r="N21" s="48"/>
    </row>
    <row r="22" spans="1:14" ht="45" x14ac:dyDescent="0.25">
      <c r="A22" s="1" t="s">
        <v>71</v>
      </c>
      <c r="B22" s="1" t="s">
        <v>13</v>
      </c>
      <c r="C22" s="1" t="s">
        <v>127</v>
      </c>
      <c r="D22" s="1" t="s">
        <v>13</v>
      </c>
      <c r="E22" s="1" t="s">
        <v>1191</v>
      </c>
      <c r="F22" s="1">
        <v>0</v>
      </c>
      <c r="G22" s="1">
        <v>1</v>
      </c>
      <c r="H22" s="1">
        <v>1</v>
      </c>
      <c r="I22" s="47" t="s">
        <v>29</v>
      </c>
      <c r="J22" s="47" t="s">
        <v>1846</v>
      </c>
      <c r="K22" s="47" t="s">
        <v>203</v>
      </c>
      <c r="L22" s="6" t="s">
        <v>204</v>
      </c>
      <c r="M22" s="147" t="s">
        <v>74</v>
      </c>
      <c r="N22" s="48"/>
    </row>
    <row r="23" spans="1:14" ht="45" x14ac:dyDescent="0.25">
      <c r="A23" s="1" t="s">
        <v>71</v>
      </c>
      <c r="B23" s="1" t="s">
        <v>1361</v>
      </c>
      <c r="C23" s="1" t="s">
        <v>1360</v>
      </c>
      <c r="D23" s="1" t="s">
        <v>16</v>
      </c>
      <c r="E23" s="1" t="s">
        <v>1190</v>
      </c>
      <c r="F23" s="50">
        <v>0</v>
      </c>
      <c r="G23" s="50">
        <v>0.5</v>
      </c>
      <c r="H23" s="50">
        <v>0.01</v>
      </c>
      <c r="I23" s="47" t="s">
        <v>1362</v>
      </c>
      <c r="J23" s="47" t="s">
        <v>2092</v>
      </c>
      <c r="K23" s="47" t="s">
        <v>205</v>
      </c>
      <c r="L23" s="6" t="s">
        <v>206</v>
      </c>
      <c r="M23" s="146" t="s">
        <v>152</v>
      </c>
    </row>
    <row r="24" spans="1:14" ht="45" x14ac:dyDescent="0.25">
      <c r="A24" s="1" t="s">
        <v>71</v>
      </c>
      <c r="B24" s="1" t="s">
        <v>12</v>
      </c>
      <c r="C24" s="1" t="s">
        <v>6</v>
      </c>
      <c r="D24" s="1" t="s">
        <v>12</v>
      </c>
      <c r="E24" s="1" t="s">
        <v>1189</v>
      </c>
      <c r="F24" s="1">
        <v>0</v>
      </c>
      <c r="G24" s="1">
        <v>1</v>
      </c>
      <c r="H24" s="1">
        <v>1</v>
      </c>
      <c r="I24" s="47" t="s">
        <v>29</v>
      </c>
      <c r="J24" s="47" t="s">
        <v>2093</v>
      </c>
      <c r="K24" s="47" t="s">
        <v>207</v>
      </c>
      <c r="L24" s="6" t="s">
        <v>208</v>
      </c>
    </row>
    <row r="25" spans="1:14" ht="30" x14ac:dyDescent="0.25">
      <c r="A25" s="2" t="s">
        <v>8</v>
      </c>
      <c r="B25" s="2" t="s">
        <v>328</v>
      </c>
      <c r="C25" s="1" t="s">
        <v>329</v>
      </c>
      <c r="D25" s="2" t="s">
        <v>328</v>
      </c>
      <c r="E25" s="1" t="s">
        <v>1188</v>
      </c>
      <c r="F25" s="2">
        <v>0</v>
      </c>
      <c r="G25" s="2">
        <v>1</v>
      </c>
      <c r="H25" s="2">
        <v>1</v>
      </c>
      <c r="I25" s="6" t="s">
        <v>29</v>
      </c>
      <c r="J25" s="47" t="s">
        <v>2094</v>
      </c>
      <c r="K25" s="47" t="s">
        <v>330</v>
      </c>
      <c r="L25" s="6" t="s">
        <v>331</v>
      </c>
    </row>
    <row r="26" spans="1:14" ht="150" x14ac:dyDescent="0.25">
      <c r="A26" s="1" t="s">
        <v>8</v>
      </c>
      <c r="B26" s="47" t="s">
        <v>2028</v>
      </c>
      <c r="C26" s="1" t="s">
        <v>1642</v>
      </c>
      <c r="D26" s="47" t="s">
        <v>2028</v>
      </c>
      <c r="E26" s="1" t="s">
        <v>1179</v>
      </c>
      <c r="F26" s="50">
        <v>0</v>
      </c>
      <c r="G26" s="51">
        <v>1</v>
      </c>
      <c r="H26" s="51">
        <v>0.01</v>
      </c>
      <c r="I26" s="47" t="s">
        <v>34</v>
      </c>
      <c r="J26" s="47" t="s">
        <v>1879</v>
      </c>
      <c r="K26" s="47" t="s">
        <v>1348</v>
      </c>
      <c r="L26" s="6" t="s">
        <v>1349</v>
      </c>
      <c r="M26" s="147" t="s">
        <v>150</v>
      </c>
    </row>
    <row r="27" spans="1:14" ht="60" x14ac:dyDescent="0.25">
      <c r="A27" s="1" t="s">
        <v>8</v>
      </c>
      <c r="B27" s="47" t="s">
        <v>2412</v>
      </c>
      <c r="C27" s="1" t="s">
        <v>2413</v>
      </c>
      <c r="D27" s="102"/>
      <c r="E27" s="102"/>
      <c r="F27" s="2">
        <v>0</v>
      </c>
      <c r="G27" s="2">
        <v>1</v>
      </c>
      <c r="H27" s="2">
        <v>1</v>
      </c>
      <c r="I27" s="6" t="s">
        <v>29</v>
      </c>
      <c r="J27" s="47" t="s">
        <v>2414</v>
      </c>
      <c r="K27" s="47"/>
      <c r="L27" s="6"/>
      <c r="M27" s="147"/>
    </row>
    <row r="28" spans="1:14" ht="45" x14ac:dyDescent="0.25">
      <c r="A28" s="1" t="s">
        <v>8</v>
      </c>
      <c r="B28" s="47" t="s">
        <v>2561</v>
      </c>
      <c r="C28" s="1" t="s">
        <v>2563</v>
      </c>
      <c r="D28" s="102"/>
      <c r="E28" s="102"/>
      <c r="F28" s="2">
        <v>0</v>
      </c>
      <c r="G28" s="2">
        <v>1000</v>
      </c>
      <c r="H28" s="2">
        <v>20</v>
      </c>
      <c r="I28" s="2" t="str">
        <f>UnitControlCenter!B43</f>
        <v>2023 Euro / megawatt-hour (MWh)</v>
      </c>
      <c r="J28" s="47" t="s">
        <v>2564</v>
      </c>
      <c r="K28" s="47"/>
      <c r="L28" s="6"/>
      <c r="M28" s="147"/>
    </row>
    <row r="29" spans="1:14" ht="45" x14ac:dyDescent="0.25">
      <c r="A29" s="2" t="s">
        <v>8</v>
      </c>
      <c r="B29" s="2" t="s">
        <v>268</v>
      </c>
      <c r="C29" s="1" t="s">
        <v>271</v>
      </c>
      <c r="D29" s="2" t="s">
        <v>346</v>
      </c>
      <c r="E29" s="1" t="s">
        <v>1187</v>
      </c>
      <c r="F29" s="53">
        <v>-0.5</v>
      </c>
      <c r="G29" s="53">
        <v>1</v>
      </c>
      <c r="H29" s="53">
        <v>0.02</v>
      </c>
      <c r="I29" s="6" t="s">
        <v>272</v>
      </c>
      <c r="J29" s="47" t="s">
        <v>1208</v>
      </c>
      <c r="K29" s="47" t="s">
        <v>274</v>
      </c>
      <c r="L29" s="6" t="s">
        <v>276</v>
      </c>
      <c r="M29" s="147" t="s">
        <v>307</v>
      </c>
    </row>
    <row r="30" spans="1:14" ht="45" x14ac:dyDescent="0.25">
      <c r="A30" s="2" t="s">
        <v>8</v>
      </c>
      <c r="B30" s="2" t="s">
        <v>269</v>
      </c>
      <c r="C30" s="1" t="s">
        <v>270</v>
      </c>
      <c r="D30" s="2" t="s">
        <v>346</v>
      </c>
      <c r="E30" s="1" t="s">
        <v>1186</v>
      </c>
      <c r="F30" s="53">
        <v>-0.5</v>
      </c>
      <c r="G30" s="53">
        <v>1</v>
      </c>
      <c r="H30" s="53">
        <v>0.02</v>
      </c>
      <c r="I30" s="6" t="s">
        <v>273</v>
      </c>
      <c r="J30" s="47" t="s">
        <v>1209</v>
      </c>
      <c r="K30" s="47" t="s">
        <v>275</v>
      </c>
      <c r="L30" s="6" t="s">
        <v>276</v>
      </c>
      <c r="M30" s="147" t="s">
        <v>307</v>
      </c>
    </row>
    <row r="31" spans="1:14" ht="45" x14ac:dyDescent="0.25">
      <c r="A31" s="1" t="s">
        <v>8</v>
      </c>
      <c r="B31" s="1" t="s">
        <v>303</v>
      </c>
      <c r="C31" s="1" t="s">
        <v>302</v>
      </c>
      <c r="D31" s="1" t="s">
        <v>303</v>
      </c>
      <c r="E31" s="1" t="s">
        <v>1185</v>
      </c>
      <c r="F31" s="1">
        <v>0</v>
      </c>
      <c r="G31" s="1">
        <v>1</v>
      </c>
      <c r="H31" s="1">
        <v>1</v>
      </c>
      <c r="I31" s="47" t="s">
        <v>29</v>
      </c>
    </row>
    <row r="32" spans="1:14" ht="45" x14ac:dyDescent="0.25">
      <c r="A32" s="1" t="s">
        <v>8</v>
      </c>
      <c r="B32" s="1" t="s">
        <v>2350</v>
      </c>
      <c r="C32" s="1" t="s">
        <v>2351</v>
      </c>
      <c r="D32" s="1" t="s">
        <v>2352</v>
      </c>
      <c r="E32" s="1" t="s">
        <v>2511</v>
      </c>
      <c r="F32" s="2">
        <v>0</v>
      </c>
      <c r="G32" s="2">
        <v>100</v>
      </c>
      <c r="H32" s="2">
        <v>1</v>
      </c>
      <c r="I32" s="2" t="s">
        <v>2353</v>
      </c>
      <c r="J32" s="47" t="s">
        <v>2354</v>
      </c>
      <c r="K32" s="47"/>
      <c r="L32" s="6"/>
      <c r="M32" s="210" t="s">
        <v>2355</v>
      </c>
    </row>
    <row r="33" spans="1:14" ht="75" x14ac:dyDescent="0.25">
      <c r="A33" s="1" t="s">
        <v>8</v>
      </c>
      <c r="B33" s="1" t="s">
        <v>17</v>
      </c>
      <c r="C33" s="1" t="s">
        <v>27</v>
      </c>
      <c r="D33" s="1" t="s">
        <v>17</v>
      </c>
      <c r="E33" s="1" t="s">
        <v>1184</v>
      </c>
      <c r="F33" s="50">
        <v>0</v>
      </c>
      <c r="G33" s="51">
        <v>1</v>
      </c>
      <c r="H33" s="51">
        <v>0.01</v>
      </c>
      <c r="I33" s="47" t="s">
        <v>33</v>
      </c>
      <c r="J33" s="47" t="s">
        <v>2484</v>
      </c>
      <c r="K33" s="47" t="s">
        <v>209</v>
      </c>
      <c r="L33" s="6" t="s">
        <v>210</v>
      </c>
      <c r="M33" s="146" t="s">
        <v>152</v>
      </c>
    </row>
    <row r="34" spans="1:14" ht="105" x14ac:dyDescent="0.25">
      <c r="A34" s="1" t="s">
        <v>8</v>
      </c>
      <c r="B34" s="1" t="s">
        <v>129</v>
      </c>
      <c r="C34" s="1" t="s">
        <v>128</v>
      </c>
      <c r="D34" s="1" t="s">
        <v>129</v>
      </c>
      <c r="E34" s="1" t="s">
        <v>1183</v>
      </c>
      <c r="F34" s="5">
        <v>0</v>
      </c>
      <c r="G34" s="5">
        <v>25000</v>
      </c>
      <c r="H34" s="5">
        <v>500</v>
      </c>
      <c r="I34" s="47" t="s">
        <v>187</v>
      </c>
      <c r="J34" s="47" t="s">
        <v>2095</v>
      </c>
      <c r="K34" s="47" t="s">
        <v>211</v>
      </c>
      <c r="L34" s="6" t="s">
        <v>212</v>
      </c>
      <c r="M34" s="146" t="s">
        <v>149</v>
      </c>
      <c r="N34" s="47" t="s">
        <v>188</v>
      </c>
    </row>
    <row r="35" spans="1:14" ht="45" x14ac:dyDescent="0.25">
      <c r="A35" s="1" t="s">
        <v>8</v>
      </c>
      <c r="B35" s="1" t="s">
        <v>1924</v>
      </c>
      <c r="C35" s="1" t="s">
        <v>1925</v>
      </c>
      <c r="D35" s="1" t="s">
        <v>1924</v>
      </c>
      <c r="E35" s="102"/>
      <c r="F35" s="1">
        <v>0</v>
      </c>
      <c r="G35" s="1">
        <v>1</v>
      </c>
      <c r="H35" s="1">
        <v>1</v>
      </c>
      <c r="I35" s="47" t="s">
        <v>29</v>
      </c>
      <c r="J35" s="157" t="s">
        <v>2096</v>
      </c>
    </row>
    <row r="36" spans="1:14" ht="75" x14ac:dyDescent="0.25">
      <c r="A36" s="1" t="s">
        <v>8</v>
      </c>
      <c r="B36" s="1" t="s">
        <v>59</v>
      </c>
      <c r="C36" s="1" t="s">
        <v>130</v>
      </c>
      <c r="D36" s="1" t="s">
        <v>59</v>
      </c>
      <c r="E36" s="102"/>
      <c r="F36" s="1">
        <v>0</v>
      </c>
      <c r="G36" s="1">
        <v>1</v>
      </c>
      <c r="H36" s="1">
        <v>1</v>
      </c>
      <c r="I36" s="47" t="s">
        <v>29</v>
      </c>
      <c r="J36" s="157" t="s">
        <v>2290</v>
      </c>
    </row>
    <row r="37" spans="1:14" x14ac:dyDescent="0.25">
      <c r="A37" t="s">
        <v>8</v>
      </c>
      <c r="B37" t="s">
        <v>2657</v>
      </c>
      <c r="C37" t="s">
        <v>2656</v>
      </c>
      <c r="D37" t="s">
        <v>2657</v>
      </c>
      <c r="E37" s="126"/>
      <c r="F37">
        <v>0</v>
      </c>
      <c r="G37">
        <v>1</v>
      </c>
      <c r="H37">
        <v>1</v>
      </c>
      <c r="I37" s="219" t="s">
        <v>29</v>
      </c>
      <c r="J37" s="260" t="s">
        <v>2658</v>
      </c>
    </row>
    <row r="38" spans="1:14" ht="45" x14ac:dyDescent="0.25">
      <c r="A38" s="1" t="s">
        <v>8</v>
      </c>
      <c r="B38" s="1" t="s">
        <v>357</v>
      </c>
      <c r="C38" s="1" t="s">
        <v>358</v>
      </c>
      <c r="D38" s="1" t="s">
        <v>357</v>
      </c>
      <c r="E38" s="1" t="s">
        <v>1182</v>
      </c>
      <c r="F38" s="1">
        <v>0</v>
      </c>
      <c r="G38" s="1">
        <v>1</v>
      </c>
      <c r="H38" s="1">
        <v>1</v>
      </c>
      <c r="I38" s="47" t="s">
        <v>29</v>
      </c>
      <c r="J38" s="47"/>
    </row>
    <row r="39" spans="1:14" ht="165" x14ac:dyDescent="0.25">
      <c r="A39" s="2" t="s">
        <v>8</v>
      </c>
      <c r="B39" s="2" t="s">
        <v>255</v>
      </c>
      <c r="C39" s="1" t="s">
        <v>256</v>
      </c>
      <c r="D39" s="2" t="s">
        <v>255</v>
      </c>
      <c r="E39" s="1" t="s">
        <v>1181</v>
      </c>
      <c r="F39" s="53">
        <v>0</v>
      </c>
      <c r="G39" s="53">
        <v>0.6</v>
      </c>
      <c r="H39" s="53">
        <v>0.01</v>
      </c>
      <c r="I39" s="6" t="s">
        <v>257</v>
      </c>
      <c r="J39" s="47" t="s">
        <v>2369</v>
      </c>
      <c r="K39" s="6" t="s">
        <v>1143</v>
      </c>
      <c r="L39" s="6" t="s">
        <v>258</v>
      </c>
      <c r="M39" s="146" t="s">
        <v>2109</v>
      </c>
    </row>
    <row r="40" spans="1:14" ht="45" x14ac:dyDescent="0.25">
      <c r="A40" s="2" t="s">
        <v>8</v>
      </c>
      <c r="B40" s="49" t="s">
        <v>1222</v>
      </c>
      <c r="C40" s="1" t="s">
        <v>1223</v>
      </c>
      <c r="D40" s="49" t="s">
        <v>1222</v>
      </c>
      <c r="E40" s="2" t="s">
        <v>1224</v>
      </c>
      <c r="F40" s="53">
        <v>0</v>
      </c>
      <c r="G40" s="53">
        <v>0.9</v>
      </c>
      <c r="H40" s="53">
        <v>0.01</v>
      </c>
      <c r="I40" s="6" t="s">
        <v>1225</v>
      </c>
      <c r="J40" s="47" t="s">
        <v>2097</v>
      </c>
      <c r="K40" s="6" t="s">
        <v>1278</v>
      </c>
      <c r="L40" s="6" t="s">
        <v>1277</v>
      </c>
    </row>
    <row r="41" spans="1:14" ht="45" x14ac:dyDescent="0.25">
      <c r="A41" s="2" t="s">
        <v>8</v>
      </c>
      <c r="B41" s="2" t="s">
        <v>252</v>
      </c>
      <c r="C41" s="1" t="s">
        <v>282</v>
      </c>
      <c r="D41" s="2" t="s">
        <v>347</v>
      </c>
      <c r="E41" s="1" t="s">
        <v>1180</v>
      </c>
      <c r="F41" s="53">
        <v>0</v>
      </c>
      <c r="G41" s="53">
        <v>0.4</v>
      </c>
      <c r="H41" s="53">
        <v>0.01</v>
      </c>
      <c r="I41" s="6" t="s">
        <v>253</v>
      </c>
      <c r="J41" s="47" t="s">
        <v>1201</v>
      </c>
      <c r="K41" s="6" t="s">
        <v>1144</v>
      </c>
      <c r="L41" s="6" t="s">
        <v>254</v>
      </c>
      <c r="M41" s="147" t="s">
        <v>308</v>
      </c>
    </row>
    <row r="42" spans="1:14" ht="180" x14ac:dyDescent="0.25">
      <c r="A42" s="2" t="s">
        <v>8</v>
      </c>
      <c r="B42" s="1" t="s">
        <v>1688</v>
      </c>
      <c r="C42" s="1" t="s">
        <v>1690</v>
      </c>
      <c r="D42" s="1" t="s">
        <v>1688</v>
      </c>
      <c r="E42" s="1" t="s">
        <v>1691</v>
      </c>
      <c r="F42" s="53">
        <v>0</v>
      </c>
      <c r="G42" s="53">
        <v>0.95</v>
      </c>
      <c r="H42" s="53">
        <v>0.01</v>
      </c>
      <c r="I42" s="6" t="s">
        <v>1692</v>
      </c>
      <c r="J42" s="47" t="s">
        <v>2098</v>
      </c>
      <c r="K42" s="47" t="s">
        <v>213</v>
      </c>
      <c r="L42" s="6"/>
      <c r="M42" s="146" t="s">
        <v>2108</v>
      </c>
    </row>
    <row r="43" spans="1:14" ht="195" x14ac:dyDescent="0.25">
      <c r="A43" s="1" t="s">
        <v>8</v>
      </c>
      <c r="B43" s="1" t="s">
        <v>18</v>
      </c>
      <c r="C43" s="1" t="s">
        <v>131</v>
      </c>
      <c r="D43" s="1" t="s">
        <v>18</v>
      </c>
      <c r="E43" s="1" t="s">
        <v>1689</v>
      </c>
      <c r="F43" s="2">
        <v>0</v>
      </c>
      <c r="G43" s="2">
        <v>60</v>
      </c>
      <c r="H43" s="2">
        <v>1</v>
      </c>
      <c r="I43" s="142" t="str">
        <f>UnitControlCenter!$B$51</f>
        <v>€/MWh</v>
      </c>
      <c r="J43" s="47" t="s">
        <v>2099</v>
      </c>
      <c r="K43" s="47" t="s">
        <v>213</v>
      </c>
      <c r="L43" s="6" t="s">
        <v>214</v>
      </c>
      <c r="M43" s="146" t="s">
        <v>151</v>
      </c>
    </row>
    <row r="44" spans="1:14" ht="90" x14ac:dyDescent="0.25">
      <c r="A44" s="1" t="s">
        <v>8</v>
      </c>
      <c r="B44" s="1" t="s">
        <v>2437</v>
      </c>
      <c r="C44" s="1" t="s">
        <v>2438</v>
      </c>
      <c r="D44" s="1" t="s">
        <v>2439</v>
      </c>
      <c r="E44" s="1" t="s">
        <v>2440</v>
      </c>
      <c r="F44" s="50">
        <v>0</v>
      </c>
      <c r="G44" s="51">
        <v>1</v>
      </c>
      <c r="H44" s="51">
        <v>0.01</v>
      </c>
      <c r="I44" s="2" t="s">
        <v>2441</v>
      </c>
      <c r="J44" s="47" t="s">
        <v>2442</v>
      </c>
      <c r="K44" s="47"/>
      <c r="L44" s="6"/>
      <c r="M44" s="146"/>
    </row>
    <row r="45" spans="1:14" ht="60" x14ac:dyDescent="0.25">
      <c r="A45" s="1" t="s">
        <v>8</v>
      </c>
      <c r="B45" s="1" t="s">
        <v>2499</v>
      </c>
      <c r="C45" s="1" t="s">
        <v>2497</v>
      </c>
      <c r="D45" s="1" t="s">
        <v>2498</v>
      </c>
      <c r="E45" s="1" t="s">
        <v>2502</v>
      </c>
      <c r="F45" s="229">
        <v>0</v>
      </c>
      <c r="G45" s="1">
        <v>100</v>
      </c>
      <c r="H45" s="1">
        <v>5</v>
      </c>
      <c r="I45" s="2" t="str">
        <f>UnitControlCenter!B51</f>
        <v>€/MWh</v>
      </c>
      <c r="J45" s="47" t="s">
        <v>2504</v>
      </c>
      <c r="K45" s="47"/>
      <c r="L45" s="6"/>
      <c r="M45" s="146"/>
    </row>
    <row r="46" spans="1:14" ht="60" x14ac:dyDescent="0.25">
      <c r="A46" s="1" t="s">
        <v>8</v>
      </c>
      <c r="B46" s="1" t="s">
        <v>2500</v>
      </c>
      <c r="C46" s="1" t="s">
        <v>2501</v>
      </c>
      <c r="D46" s="1" t="s">
        <v>2498</v>
      </c>
      <c r="E46" s="1" t="s">
        <v>2503</v>
      </c>
      <c r="F46" s="50">
        <v>0</v>
      </c>
      <c r="G46" s="51">
        <v>1</v>
      </c>
      <c r="H46" s="51">
        <v>0.01</v>
      </c>
      <c r="I46" s="2" t="s">
        <v>2506</v>
      </c>
      <c r="J46" s="47" t="s">
        <v>2505</v>
      </c>
      <c r="K46" s="47"/>
      <c r="L46" s="6"/>
      <c r="M46" s="146"/>
    </row>
    <row r="47" spans="1:14" ht="30" x14ac:dyDescent="0.25">
      <c r="A47" s="1" t="s">
        <v>8</v>
      </c>
      <c r="B47" s="1" t="s">
        <v>2507</v>
      </c>
      <c r="C47" s="1" t="s">
        <v>2508</v>
      </c>
      <c r="D47" s="1" t="s">
        <v>2507</v>
      </c>
      <c r="E47" s="1" t="s">
        <v>2509</v>
      </c>
      <c r="F47" s="229">
        <v>0</v>
      </c>
      <c r="G47" s="1">
        <v>100</v>
      </c>
      <c r="H47" s="1">
        <v>5</v>
      </c>
      <c r="I47" s="2" t="str">
        <f>UnitControlCenter!B50</f>
        <v>€/metric ton CO2e</v>
      </c>
      <c r="J47" s="47" t="s">
        <v>2510</v>
      </c>
      <c r="K47" s="47"/>
      <c r="L47" s="6"/>
      <c r="M47" s="146"/>
    </row>
    <row r="48" spans="1:14" ht="105" x14ac:dyDescent="0.25">
      <c r="A48" s="1" t="s">
        <v>9</v>
      </c>
      <c r="B48" s="1" t="s">
        <v>2129</v>
      </c>
      <c r="C48" s="1" t="s">
        <v>2082</v>
      </c>
      <c r="D48" s="1" t="s">
        <v>2129</v>
      </c>
      <c r="E48" s="1" t="s">
        <v>2083</v>
      </c>
      <c r="F48" s="53">
        <v>0</v>
      </c>
      <c r="G48" s="53">
        <v>0.5</v>
      </c>
      <c r="H48" s="53">
        <v>0.01</v>
      </c>
      <c r="I48" s="6" t="s">
        <v>2081</v>
      </c>
      <c r="J48" s="47" t="s">
        <v>2130</v>
      </c>
    </row>
    <row r="49" spans="1:14" ht="75" x14ac:dyDescent="0.25">
      <c r="A49" s="1" t="s">
        <v>9</v>
      </c>
      <c r="B49" s="1" t="s">
        <v>26</v>
      </c>
      <c r="C49" s="1" t="s">
        <v>1927</v>
      </c>
      <c r="D49" s="1" t="s">
        <v>1928</v>
      </c>
      <c r="E49" s="1" t="s">
        <v>1926</v>
      </c>
      <c r="F49" s="50">
        <v>0</v>
      </c>
      <c r="G49" s="51">
        <v>1</v>
      </c>
      <c r="H49" s="51">
        <v>0.01</v>
      </c>
      <c r="I49" s="47" t="s">
        <v>1716</v>
      </c>
      <c r="J49" s="47" t="s">
        <v>1929</v>
      </c>
      <c r="K49" s="47" t="s">
        <v>240</v>
      </c>
      <c r="L49" s="6" t="s">
        <v>241</v>
      </c>
    </row>
    <row r="50" spans="1:14" ht="30" x14ac:dyDescent="0.25">
      <c r="A50" s="1" t="s">
        <v>9</v>
      </c>
      <c r="B50" s="1" t="s">
        <v>20</v>
      </c>
      <c r="C50" s="1" t="s">
        <v>1670</v>
      </c>
      <c r="D50" s="1" t="s">
        <v>20</v>
      </c>
      <c r="E50" s="1" t="s">
        <v>1671</v>
      </c>
      <c r="F50" s="50">
        <v>0</v>
      </c>
      <c r="G50" s="51">
        <v>1</v>
      </c>
      <c r="H50" s="51">
        <v>0.01</v>
      </c>
      <c r="I50" s="47" t="s">
        <v>33</v>
      </c>
      <c r="J50" s="47" t="s">
        <v>1290</v>
      </c>
      <c r="K50" s="47" t="s">
        <v>215</v>
      </c>
      <c r="L50" s="6" t="s">
        <v>216</v>
      </c>
      <c r="M50" s="146" t="s">
        <v>1291</v>
      </c>
    </row>
    <row r="51" spans="1:14" ht="60" x14ac:dyDescent="0.25">
      <c r="A51" s="1" t="s">
        <v>9</v>
      </c>
      <c r="B51" s="1" t="s">
        <v>24</v>
      </c>
      <c r="C51" s="1" t="s">
        <v>283</v>
      </c>
      <c r="D51" s="1" t="s">
        <v>24</v>
      </c>
      <c r="E51" s="1" t="s">
        <v>1178</v>
      </c>
      <c r="F51" s="50">
        <v>0</v>
      </c>
      <c r="G51" s="51">
        <v>1</v>
      </c>
      <c r="H51" s="51">
        <v>0.01</v>
      </c>
      <c r="I51" s="47" t="s">
        <v>33</v>
      </c>
      <c r="J51" s="47" t="s">
        <v>1202</v>
      </c>
      <c r="K51" s="47" t="s">
        <v>217</v>
      </c>
      <c r="L51" s="6" t="s">
        <v>218</v>
      </c>
      <c r="M51" s="146" t="s">
        <v>152</v>
      </c>
    </row>
    <row r="52" spans="1:14" ht="60" x14ac:dyDescent="0.25">
      <c r="A52" s="1" t="s">
        <v>9</v>
      </c>
      <c r="B52" s="1" t="s">
        <v>22</v>
      </c>
      <c r="C52" s="1" t="s">
        <v>58</v>
      </c>
      <c r="D52" s="1" t="s">
        <v>22</v>
      </c>
      <c r="E52" s="1" t="s">
        <v>1177</v>
      </c>
      <c r="F52" s="50">
        <v>0</v>
      </c>
      <c r="G52" s="51">
        <v>1</v>
      </c>
      <c r="H52" s="51">
        <v>0.01</v>
      </c>
      <c r="I52" s="47" t="s">
        <v>33</v>
      </c>
      <c r="J52" s="47" t="s">
        <v>1203</v>
      </c>
      <c r="K52" s="47" t="s">
        <v>219</v>
      </c>
      <c r="L52" s="6" t="s">
        <v>220</v>
      </c>
      <c r="M52" s="146" t="s">
        <v>152</v>
      </c>
    </row>
    <row r="53" spans="1:14" ht="60" x14ac:dyDescent="0.25">
      <c r="A53" s="1" t="s">
        <v>9</v>
      </c>
      <c r="B53" s="1" t="s">
        <v>101</v>
      </c>
      <c r="C53" s="1" t="s">
        <v>284</v>
      </c>
      <c r="D53" s="1" t="s">
        <v>101</v>
      </c>
      <c r="E53" s="1" t="s">
        <v>1176</v>
      </c>
      <c r="F53" s="51">
        <v>0</v>
      </c>
      <c r="G53" s="51">
        <v>0.25</v>
      </c>
      <c r="H53" s="51">
        <v>0.01</v>
      </c>
      <c r="I53" s="47" t="s">
        <v>30</v>
      </c>
      <c r="J53" s="47" t="s">
        <v>1933</v>
      </c>
      <c r="K53" s="47" t="s">
        <v>221</v>
      </c>
      <c r="L53" s="6" t="s">
        <v>222</v>
      </c>
      <c r="M53" s="147" t="s">
        <v>1156</v>
      </c>
      <c r="N53" s="6" t="s">
        <v>1156</v>
      </c>
    </row>
    <row r="54" spans="1:14" ht="60" x14ac:dyDescent="0.25">
      <c r="A54" s="1" t="s">
        <v>9</v>
      </c>
      <c r="B54" s="1" t="s">
        <v>23</v>
      </c>
      <c r="C54" s="1" t="s">
        <v>285</v>
      </c>
      <c r="D54" s="1" t="s">
        <v>23</v>
      </c>
      <c r="E54" s="1" t="s">
        <v>1175</v>
      </c>
      <c r="F54" s="50">
        <v>0</v>
      </c>
      <c r="G54" s="51">
        <v>1</v>
      </c>
      <c r="H54" s="51">
        <v>0.01</v>
      </c>
      <c r="I54" s="47" t="s">
        <v>33</v>
      </c>
      <c r="J54" s="47" t="s">
        <v>1204</v>
      </c>
      <c r="K54" s="47" t="s">
        <v>223</v>
      </c>
      <c r="L54" s="6" t="s">
        <v>224</v>
      </c>
      <c r="M54" s="146" t="s">
        <v>152</v>
      </c>
    </row>
    <row r="55" spans="1:14" ht="75" x14ac:dyDescent="0.25">
      <c r="A55" s="1" t="s">
        <v>9</v>
      </c>
      <c r="B55" s="1" t="s">
        <v>2404</v>
      </c>
      <c r="C55" s="1" t="s">
        <v>2406</v>
      </c>
      <c r="D55" s="1" t="s">
        <v>2404</v>
      </c>
      <c r="E55" s="1" t="s">
        <v>2408</v>
      </c>
      <c r="F55" s="50">
        <v>0</v>
      </c>
      <c r="G55" s="50">
        <v>1</v>
      </c>
      <c r="H55" s="51">
        <v>0.01</v>
      </c>
      <c r="I55" s="47" t="s">
        <v>1311</v>
      </c>
      <c r="J55" s="47" t="s">
        <v>2411</v>
      </c>
      <c r="K55" s="47" t="s">
        <v>225</v>
      </c>
      <c r="L55" s="6" t="s">
        <v>1603</v>
      </c>
      <c r="M55" s="146"/>
    </row>
    <row r="56" spans="1:14" ht="45" x14ac:dyDescent="0.25">
      <c r="A56" s="2" t="s">
        <v>9</v>
      </c>
      <c r="B56" s="2" t="s">
        <v>1675</v>
      </c>
      <c r="C56" s="1" t="s">
        <v>1678</v>
      </c>
      <c r="D56" s="2" t="s">
        <v>1682</v>
      </c>
      <c r="E56" s="2" t="s">
        <v>1683</v>
      </c>
      <c r="F56" s="52">
        <v>0</v>
      </c>
      <c r="G56" s="53">
        <v>1</v>
      </c>
      <c r="H56" s="53">
        <v>0.01</v>
      </c>
      <c r="I56" s="6" t="s">
        <v>33</v>
      </c>
      <c r="J56" s="6" t="s">
        <v>2142</v>
      </c>
      <c r="K56" s="6" t="s">
        <v>1157</v>
      </c>
      <c r="L56" s="6" t="s">
        <v>1158</v>
      </c>
      <c r="M56" s="147" t="s">
        <v>152</v>
      </c>
    </row>
    <row r="57" spans="1:14" ht="45" x14ac:dyDescent="0.25">
      <c r="A57" s="2" t="s">
        <v>9</v>
      </c>
      <c r="B57" s="2" t="s">
        <v>1676</v>
      </c>
      <c r="C57" s="1" t="s">
        <v>1679</v>
      </c>
      <c r="D57" s="2" t="s">
        <v>1682</v>
      </c>
      <c r="E57" s="2" t="s">
        <v>1684</v>
      </c>
      <c r="F57" s="52">
        <v>0</v>
      </c>
      <c r="G57" s="53">
        <v>1</v>
      </c>
      <c r="H57" s="53">
        <v>0.01</v>
      </c>
      <c r="I57" s="6" t="s">
        <v>33</v>
      </c>
      <c r="J57" s="6" t="s">
        <v>2144</v>
      </c>
      <c r="K57" s="6" t="s">
        <v>1157</v>
      </c>
      <c r="L57" s="6" t="s">
        <v>1158</v>
      </c>
      <c r="M57" s="147"/>
    </row>
    <row r="58" spans="1:14" ht="45" x14ac:dyDescent="0.25">
      <c r="A58" s="2" t="s">
        <v>9</v>
      </c>
      <c r="B58" s="2" t="s">
        <v>1677</v>
      </c>
      <c r="C58" s="1" t="s">
        <v>1680</v>
      </c>
      <c r="D58" s="2" t="s">
        <v>1682</v>
      </c>
      <c r="E58" s="2" t="s">
        <v>1685</v>
      </c>
      <c r="F58" s="52">
        <v>0</v>
      </c>
      <c r="G58" s="53">
        <v>1</v>
      </c>
      <c r="H58" s="53">
        <v>0.01</v>
      </c>
      <c r="I58" s="6" t="s">
        <v>33</v>
      </c>
      <c r="J58" s="6" t="s">
        <v>2143</v>
      </c>
      <c r="K58" s="6" t="s">
        <v>1157</v>
      </c>
      <c r="L58" s="6" t="s">
        <v>1158</v>
      </c>
      <c r="M58" s="147"/>
    </row>
    <row r="59" spans="1:14" ht="45" x14ac:dyDescent="0.25">
      <c r="A59" s="2" t="s">
        <v>9</v>
      </c>
      <c r="B59" s="2" t="s">
        <v>1687</v>
      </c>
      <c r="C59" s="1" t="s">
        <v>1681</v>
      </c>
      <c r="D59" s="2" t="s">
        <v>1682</v>
      </c>
      <c r="E59" s="2" t="s">
        <v>1686</v>
      </c>
      <c r="F59" s="52">
        <v>0</v>
      </c>
      <c r="G59" s="53">
        <v>1</v>
      </c>
      <c r="H59" s="53">
        <v>0.01</v>
      </c>
      <c r="I59" s="6" t="s">
        <v>33</v>
      </c>
      <c r="J59" s="6" t="s">
        <v>2225</v>
      </c>
      <c r="K59" s="6" t="s">
        <v>1157</v>
      </c>
      <c r="L59" s="6" t="s">
        <v>1158</v>
      </c>
      <c r="M59" s="147"/>
    </row>
    <row r="60" spans="1:14" ht="90" x14ac:dyDescent="0.25">
      <c r="A60" s="1" t="s">
        <v>9</v>
      </c>
      <c r="B60" s="1" t="s">
        <v>2405</v>
      </c>
      <c r="C60" s="1" t="s">
        <v>2407</v>
      </c>
      <c r="D60" s="1" t="s">
        <v>2405</v>
      </c>
      <c r="E60" s="1" t="s">
        <v>2409</v>
      </c>
      <c r="F60" s="50">
        <v>0</v>
      </c>
      <c r="G60" s="50">
        <v>1</v>
      </c>
      <c r="H60" s="51">
        <v>0.01</v>
      </c>
      <c r="I60" s="47" t="s">
        <v>1311</v>
      </c>
      <c r="J60" s="47" t="s">
        <v>2410</v>
      </c>
      <c r="K60" s="47" t="s">
        <v>225</v>
      </c>
      <c r="L60" s="6" t="s">
        <v>1603</v>
      </c>
      <c r="M60" s="146"/>
    </row>
    <row r="61" spans="1:14" ht="195" x14ac:dyDescent="0.25">
      <c r="A61" s="1" t="s">
        <v>9</v>
      </c>
      <c r="B61" s="1" t="s">
        <v>1336</v>
      </c>
      <c r="C61" s="1" t="s">
        <v>1335</v>
      </c>
      <c r="D61" s="1" t="s">
        <v>1336</v>
      </c>
      <c r="E61" s="1" t="s">
        <v>1338</v>
      </c>
      <c r="F61" s="50">
        <v>0</v>
      </c>
      <c r="G61" s="51">
        <v>1</v>
      </c>
      <c r="H61" s="51">
        <v>0.01</v>
      </c>
      <c r="I61" s="47" t="s">
        <v>1339</v>
      </c>
      <c r="J61" s="47" t="s">
        <v>2100</v>
      </c>
      <c r="K61" s="47"/>
      <c r="L61" s="6" t="s">
        <v>1598</v>
      </c>
      <c r="M61" s="146" t="s">
        <v>2107</v>
      </c>
    </row>
    <row r="62" spans="1:14" ht="60" x14ac:dyDescent="0.25">
      <c r="A62" s="1" t="s">
        <v>9</v>
      </c>
      <c r="B62" s="1" t="s">
        <v>21</v>
      </c>
      <c r="C62" s="1" t="s">
        <v>286</v>
      </c>
      <c r="D62" s="44" t="s">
        <v>348</v>
      </c>
      <c r="E62" s="1" t="s">
        <v>1174</v>
      </c>
      <c r="F62" s="50">
        <v>0</v>
      </c>
      <c r="G62" s="51">
        <v>1</v>
      </c>
      <c r="H62" s="51">
        <v>0.01</v>
      </c>
      <c r="I62" s="47" t="s">
        <v>33</v>
      </c>
      <c r="J62" s="47" t="s">
        <v>2101</v>
      </c>
      <c r="K62" s="47" t="s">
        <v>226</v>
      </c>
      <c r="L62" s="6" t="s">
        <v>227</v>
      </c>
      <c r="M62" s="146"/>
    </row>
    <row r="63" spans="1:14" ht="60" x14ac:dyDescent="0.25">
      <c r="A63" s="1" t="s">
        <v>9</v>
      </c>
      <c r="B63" s="1" t="s">
        <v>19</v>
      </c>
      <c r="C63" s="1" t="s">
        <v>287</v>
      </c>
      <c r="D63" s="44" t="s">
        <v>348</v>
      </c>
      <c r="E63" s="1" t="s">
        <v>1173</v>
      </c>
      <c r="F63" s="50">
        <v>0</v>
      </c>
      <c r="G63" s="51">
        <v>1</v>
      </c>
      <c r="H63" s="51">
        <v>0.01</v>
      </c>
      <c r="I63" s="47" t="s">
        <v>33</v>
      </c>
      <c r="J63" s="47" t="s">
        <v>2102</v>
      </c>
      <c r="K63" s="47" t="s">
        <v>228</v>
      </c>
      <c r="L63" s="6" t="s">
        <v>229</v>
      </c>
      <c r="M63" s="146"/>
    </row>
    <row r="64" spans="1:14" ht="30" x14ac:dyDescent="0.25">
      <c r="A64" s="1" t="s">
        <v>9</v>
      </c>
      <c r="B64" s="1" t="s">
        <v>2137</v>
      </c>
      <c r="C64" s="1" t="s">
        <v>2138</v>
      </c>
      <c r="D64" s="1" t="s">
        <v>2137</v>
      </c>
      <c r="E64" s="1" t="s">
        <v>2139</v>
      </c>
      <c r="F64" s="50">
        <v>0</v>
      </c>
      <c r="G64" s="51">
        <v>1</v>
      </c>
      <c r="H64" s="51">
        <v>0.01</v>
      </c>
      <c r="I64" s="47" t="s">
        <v>33</v>
      </c>
      <c r="J64" s="47" t="s">
        <v>2140</v>
      </c>
      <c r="K64" s="47"/>
      <c r="L64" s="6"/>
      <c r="M64" s="146"/>
    </row>
    <row r="65" spans="1:14" ht="75" x14ac:dyDescent="0.25">
      <c r="A65" s="1" t="s">
        <v>9</v>
      </c>
      <c r="B65" s="1" t="s">
        <v>1391</v>
      </c>
      <c r="C65" s="1" t="s">
        <v>1392</v>
      </c>
      <c r="D65" s="1" t="s">
        <v>1392</v>
      </c>
      <c r="E65" s="1" t="s">
        <v>1393</v>
      </c>
      <c r="F65" s="50">
        <v>0</v>
      </c>
      <c r="G65" s="51">
        <v>1</v>
      </c>
      <c r="H65" s="51">
        <v>0.01</v>
      </c>
      <c r="I65" s="47" t="s">
        <v>1394</v>
      </c>
      <c r="J65" s="47" t="s">
        <v>2103</v>
      </c>
      <c r="K65" s="47"/>
      <c r="L65" s="6" t="s">
        <v>1599</v>
      </c>
      <c r="M65" s="146" t="s">
        <v>152</v>
      </c>
    </row>
    <row r="66" spans="1:14" ht="60" x14ac:dyDescent="0.25">
      <c r="A66" s="1" t="s">
        <v>133</v>
      </c>
      <c r="B66" s="1" t="s">
        <v>135</v>
      </c>
      <c r="C66" s="1" t="s">
        <v>430</v>
      </c>
      <c r="D66" s="1" t="s">
        <v>135</v>
      </c>
      <c r="E66" s="1" t="s">
        <v>1172</v>
      </c>
      <c r="F66" s="50">
        <v>0</v>
      </c>
      <c r="G66" s="51">
        <v>1</v>
      </c>
      <c r="H66" s="51">
        <v>0.01</v>
      </c>
      <c r="I66" s="47" t="s">
        <v>33</v>
      </c>
      <c r="J66" s="47" t="s">
        <v>2177</v>
      </c>
      <c r="K66" s="47" t="s">
        <v>230</v>
      </c>
      <c r="L66" s="6" t="s">
        <v>231</v>
      </c>
      <c r="M66" s="146" t="s">
        <v>152</v>
      </c>
      <c r="N66" s="47" t="s">
        <v>185</v>
      </c>
    </row>
    <row r="67" spans="1:14" ht="45" x14ac:dyDescent="0.25">
      <c r="A67" s="1" t="s">
        <v>133</v>
      </c>
      <c r="B67" s="1" t="s">
        <v>259</v>
      </c>
      <c r="C67" s="1" t="s">
        <v>437</v>
      </c>
      <c r="D67" s="1" t="s">
        <v>259</v>
      </c>
      <c r="E67" s="1" t="s">
        <v>1171</v>
      </c>
      <c r="F67" s="50">
        <v>0</v>
      </c>
      <c r="G67" s="51">
        <v>1</v>
      </c>
      <c r="H67" s="51">
        <v>0.01</v>
      </c>
      <c r="I67" s="47" t="s">
        <v>33</v>
      </c>
      <c r="J67" s="47" t="s">
        <v>2178</v>
      </c>
      <c r="K67" s="47" t="s">
        <v>312</v>
      </c>
      <c r="L67" s="6" t="s">
        <v>313</v>
      </c>
      <c r="M67" s="146"/>
      <c r="N67" s="47"/>
    </row>
    <row r="68" spans="1:14" ht="45" x14ac:dyDescent="0.25">
      <c r="A68" s="1" t="s">
        <v>133</v>
      </c>
      <c r="B68" s="1" t="s">
        <v>2281</v>
      </c>
      <c r="C68" s="1" t="s">
        <v>434</v>
      </c>
      <c r="D68" s="1" t="s">
        <v>2281</v>
      </c>
      <c r="E68" s="1" t="s">
        <v>1170</v>
      </c>
      <c r="F68" s="50">
        <v>0</v>
      </c>
      <c r="G68" s="51">
        <v>1</v>
      </c>
      <c r="H68" s="51">
        <v>0.01</v>
      </c>
      <c r="I68" s="47" t="s">
        <v>33</v>
      </c>
      <c r="J68" s="47" t="s">
        <v>2282</v>
      </c>
      <c r="K68" s="47"/>
      <c r="L68" s="6" t="s">
        <v>1604</v>
      </c>
      <c r="M68" s="146" t="s">
        <v>2283</v>
      </c>
      <c r="N68" s="47"/>
    </row>
    <row r="69" spans="1:14" ht="30" x14ac:dyDescent="0.25">
      <c r="A69" s="1" t="s">
        <v>133</v>
      </c>
      <c r="B69" s="1" t="s">
        <v>186</v>
      </c>
      <c r="C69" s="1" t="s">
        <v>431</v>
      </c>
      <c r="D69" s="1" t="s">
        <v>186</v>
      </c>
      <c r="E69" s="1" t="s">
        <v>1169</v>
      </c>
      <c r="F69" s="50">
        <v>0</v>
      </c>
      <c r="G69" s="51">
        <v>1</v>
      </c>
      <c r="H69" s="51">
        <v>0.01</v>
      </c>
      <c r="I69" s="47" t="s">
        <v>33</v>
      </c>
      <c r="J69" s="47" t="s">
        <v>1205</v>
      </c>
      <c r="K69" s="47" t="s">
        <v>232</v>
      </c>
      <c r="L69" s="6" t="s">
        <v>233</v>
      </c>
      <c r="M69" s="146" t="s">
        <v>152</v>
      </c>
      <c r="N69" s="47"/>
    </row>
    <row r="70" spans="1:14" ht="45" x14ac:dyDescent="0.25">
      <c r="A70" s="1" t="s">
        <v>133</v>
      </c>
      <c r="B70" s="1" t="s">
        <v>1672</v>
      </c>
      <c r="C70" s="1" t="s">
        <v>1673</v>
      </c>
      <c r="D70" s="1" t="s">
        <v>1672</v>
      </c>
      <c r="E70" s="1" t="s">
        <v>1674</v>
      </c>
      <c r="F70" s="50">
        <v>0</v>
      </c>
      <c r="G70" s="51">
        <v>1</v>
      </c>
      <c r="H70" s="51">
        <v>0.01</v>
      </c>
      <c r="I70" s="47" t="s">
        <v>33</v>
      </c>
      <c r="J70" s="47" t="s">
        <v>2228</v>
      </c>
      <c r="K70" s="47" t="s">
        <v>234</v>
      </c>
      <c r="L70" s="6" t="s">
        <v>235</v>
      </c>
      <c r="M70" s="146" t="s">
        <v>152</v>
      </c>
      <c r="N70" s="47"/>
    </row>
    <row r="71" spans="1:14" ht="45" x14ac:dyDescent="0.25">
      <c r="A71" s="1" t="s">
        <v>133</v>
      </c>
      <c r="B71" s="1" t="s">
        <v>2284</v>
      </c>
      <c r="C71" s="1" t="s">
        <v>2226</v>
      </c>
      <c r="D71" s="1" t="s">
        <v>2284</v>
      </c>
      <c r="E71" s="1" t="s">
        <v>2227</v>
      </c>
      <c r="F71" s="50">
        <v>0</v>
      </c>
      <c r="G71" s="51">
        <v>1</v>
      </c>
      <c r="H71" s="51">
        <v>0.01</v>
      </c>
      <c r="I71" s="47" t="s">
        <v>33</v>
      </c>
      <c r="J71" s="47" t="s">
        <v>2285</v>
      </c>
      <c r="K71" s="47"/>
      <c r="L71" s="6"/>
      <c r="M71" s="146"/>
      <c r="N71" s="47"/>
    </row>
    <row r="72" spans="1:14" ht="45" x14ac:dyDescent="0.25">
      <c r="A72" s="1" t="s">
        <v>133</v>
      </c>
      <c r="B72" s="1" t="s">
        <v>136</v>
      </c>
      <c r="C72" s="1" t="s">
        <v>432</v>
      </c>
      <c r="D72" s="1" t="s">
        <v>136</v>
      </c>
      <c r="E72" s="1" t="s">
        <v>1168</v>
      </c>
      <c r="F72" s="50">
        <v>0</v>
      </c>
      <c r="G72" s="51">
        <v>1</v>
      </c>
      <c r="H72" s="51">
        <v>0.01</v>
      </c>
      <c r="I72" s="47" t="s">
        <v>33</v>
      </c>
      <c r="J72" s="47" t="s">
        <v>2179</v>
      </c>
      <c r="K72" s="47" t="s">
        <v>236</v>
      </c>
      <c r="L72" s="6" t="s">
        <v>237</v>
      </c>
      <c r="M72" s="146" t="s">
        <v>152</v>
      </c>
      <c r="N72" s="47"/>
    </row>
    <row r="73" spans="1:14" ht="30" x14ac:dyDescent="0.25">
      <c r="A73" s="1" t="s">
        <v>133</v>
      </c>
      <c r="B73" s="1" t="s">
        <v>134</v>
      </c>
      <c r="C73" s="1" t="s">
        <v>1706</v>
      </c>
      <c r="D73" s="1" t="s">
        <v>134</v>
      </c>
      <c r="E73" s="1" t="s">
        <v>1167</v>
      </c>
      <c r="F73" s="50">
        <v>0</v>
      </c>
      <c r="G73" s="51">
        <v>1</v>
      </c>
      <c r="H73" s="51">
        <v>0.01</v>
      </c>
      <c r="I73" s="47" t="s">
        <v>33</v>
      </c>
      <c r="J73" s="47" t="s">
        <v>1693</v>
      </c>
      <c r="K73" s="47" t="s">
        <v>238</v>
      </c>
      <c r="L73" s="6" t="s">
        <v>239</v>
      </c>
      <c r="M73" s="146" t="s">
        <v>152</v>
      </c>
      <c r="N73" s="47"/>
    </row>
    <row r="74" spans="1:14" ht="45" x14ac:dyDescent="0.25">
      <c r="A74" s="1" t="s">
        <v>133</v>
      </c>
      <c r="B74" s="1" t="s">
        <v>2278</v>
      </c>
      <c r="C74" s="1" t="s">
        <v>433</v>
      </c>
      <c r="D74" s="1" t="s">
        <v>2278</v>
      </c>
      <c r="E74" s="1" t="s">
        <v>1166</v>
      </c>
      <c r="F74" s="50">
        <v>0</v>
      </c>
      <c r="G74" s="51">
        <v>1</v>
      </c>
      <c r="H74" s="51">
        <v>0.01</v>
      </c>
      <c r="I74" s="47" t="s">
        <v>33</v>
      </c>
      <c r="J74" s="47" t="s">
        <v>2279</v>
      </c>
      <c r="K74" s="47"/>
      <c r="L74" s="6" t="s">
        <v>1605</v>
      </c>
      <c r="M74" s="146" t="s">
        <v>2280</v>
      </c>
      <c r="N74" s="47"/>
    </row>
    <row r="75" spans="1:14" ht="105" x14ac:dyDescent="0.25">
      <c r="A75" s="1" t="s">
        <v>133</v>
      </c>
      <c r="B75" s="1" t="s">
        <v>1340</v>
      </c>
      <c r="C75" s="1" t="s">
        <v>1341</v>
      </c>
      <c r="D75" s="1" t="s">
        <v>1340</v>
      </c>
      <c r="E75" s="1" t="s">
        <v>1342</v>
      </c>
      <c r="F75" s="50">
        <v>0</v>
      </c>
      <c r="G75" s="51">
        <v>1</v>
      </c>
      <c r="H75" s="51">
        <v>0.01</v>
      </c>
      <c r="I75" s="47" t="s">
        <v>1343</v>
      </c>
      <c r="J75" s="47" t="s">
        <v>2141</v>
      </c>
      <c r="K75" s="47"/>
      <c r="L75" s="6" t="s">
        <v>1600</v>
      </c>
      <c r="M75" s="145" t="s">
        <v>1344</v>
      </c>
      <c r="N75" s="47"/>
    </row>
    <row r="76" spans="1:14" ht="60" x14ac:dyDescent="0.25">
      <c r="A76" s="2" t="s">
        <v>1377</v>
      </c>
      <c r="B76" s="2" t="s">
        <v>1381</v>
      </c>
      <c r="C76" s="1" t="s">
        <v>288</v>
      </c>
      <c r="D76" s="2" t="s">
        <v>1380</v>
      </c>
      <c r="E76" s="1" t="s">
        <v>1165</v>
      </c>
      <c r="F76" s="53">
        <v>0</v>
      </c>
      <c r="G76" s="53">
        <v>1</v>
      </c>
      <c r="H76" s="53">
        <v>0.01</v>
      </c>
      <c r="I76" s="6" t="s">
        <v>57</v>
      </c>
      <c r="J76" s="6" t="s">
        <v>1206</v>
      </c>
      <c r="K76" s="6" t="s">
        <v>244</v>
      </c>
      <c r="L76" s="6" t="s">
        <v>245</v>
      </c>
      <c r="M76" s="146" t="s">
        <v>152</v>
      </c>
      <c r="N76" s="6"/>
    </row>
    <row r="77" spans="1:14" ht="60" x14ac:dyDescent="0.25">
      <c r="A77" s="2" t="s">
        <v>1377</v>
      </c>
      <c r="B77" s="2" t="s">
        <v>1641</v>
      </c>
      <c r="C77" s="1" t="s">
        <v>1640</v>
      </c>
      <c r="D77" s="2" t="s">
        <v>349</v>
      </c>
      <c r="E77" s="1" t="s">
        <v>1638</v>
      </c>
      <c r="F77" s="53">
        <v>0</v>
      </c>
      <c r="G77" s="53">
        <v>1</v>
      </c>
      <c r="H77" s="53">
        <v>0.01</v>
      </c>
      <c r="I77" s="47" t="s">
        <v>1639</v>
      </c>
      <c r="J77" s="6" t="s">
        <v>1847</v>
      </c>
      <c r="K77" s="6" t="s">
        <v>342</v>
      </c>
      <c r="L77" s="6" t="s">
        <v>1601</v>
      </c>
      <c r="M77" s="146" t="s">
        <v>152</v>
      </c>
      <c r="N77" s="6"/>
    </row>
    <row r="78" spans="1:14" ht="45" x14ac:dyDescent="0.25">
      <c r="A78" s="2" t="s">
        <v>1377</v>
      </c>
      <c r="B78" s="2" t="s">
        <v>1378</v>
      </c>
      <c r="C78" s="1" t="s">
        <v>1379</v>
      </c>
      <c r="D78" s="2" t="s">
        <v>1382</v>
      </c>
      <c r="E78" s="1" t="s">
        <v>1383</v>
      </c>
      <c r="F78" s="53">
        <v>0</v>
      </c>
      <c r="G78" s="53">
        <v>1</v>
      </c>
      <c r="H78" s="53">
        <v>0.01</v>
      </c>
      <c r="I78" s="47" t="s">
        <v>1384</v>
      </c>
      <c r="J78" s="6" t="s">
        <v>1385</v>
      </c>
      <c r="K78" s="6"/>
      <c r="L78" s="6" t="s">
        <v>1602</v>
      </c>
      <c r="M78" s="146"/>
      <c r="N78" s="6"/>
    </row>
    <row r="79" spans="1:14" ht="90" x14ac:dyDescent="0.25">
      <c r="A79" s="1" t="s">
        <v>10</v>
      </c>
      <c r="B79" s="1" t="s">
        <v>2027</v>
      </c>
      <c r="C79" s="1" t="s">
        <v>1312</v>
      </c>
      <c r="D79" s="1" t="s">
        <v>2027</v>
      </c>
      <c r="E79" s="1" t="s">
        <v>1164</v>
      </c>
      <c r="F79" s="1">
        <v>0</v>
      </c>
      <c r="G79" s="1">
        <v>300</v>
      </c>
      <c r="H79" s="1">
        <v>5</v>
      </c>
      <c r="I79" s="102" t="str">
        <f>UnitControlCenter!$B$50</f>
        <v>€/metric ton CO2e</v>
      </c>
      <c r="J79" s="47" t="s">
        <v>2253</v>
      </c>
      <c r="K79" s="47" t="s">
        <v>242</v>
      </c>
      <c r="L79" s="6" t="s">
        <v>243</v>
      </c>
      <c r="M79" s="147" t="s">
        <v>1288</v>
      </c>
      <c r="N79" s="6" t="s">
        <v>397</v>
      </c>
    </row>
    <row r="80" spans="1:14" ht="45" x14ac:dyDescent="0.25">
      <c r="A80" s="1" t="s">
        <v>10</v>
      </c>
      <c r="B80" s="1" t="s">
        <v>25</v>
      </c>
      <c r="C80" s="1" t="s">
        <v>140</v>
      </c>
      <c r="D80" s="1" t="s">
        <v>25</v>
      </c>
      <c r="E80" s="1" t="s">
        <v>1163</v>
      </c>
      <c r="F80" s="53">
        <v>0</v>
      </c>
      <c r="G80" s="53">
        <v>1</v>
      </c>
      <c r="H80" s="53">
        <v>0.01</v>
      </c>
      <c r="I80" s="47" t="s">
        <v>142</v>
      </c>
      <c r="J80" s="47" t="s">
        <v>2104</v>
      </c>
      <c r="K80" s="6" t="s">
        <v>246</v>
      </c>
      <c r="L80" s="6" t="s">
        <v>247</v>
      </c>
      <c r="M80" s="146" t="s">
        <v>152</v>
      </c>
    </row>
    <row r="81" spans="1:13" ht="45" x14ac:dyDescent="0.25">
      <c r="A81" s="2" t="s">
        <v>10</v>
      </c>
      <c r="B81" s="2" t="s">
        <v>1345</v>
      </c>
      <c r="C81" s="1" t="s">
        <v>1346</v>
      </c>
      <c r="D81" s="102"/>
      <c r="E81" s="2" t="s">
        <v>1347</v>
      </c>
      <c r="F81" s="1">
        <v>0</v>
      </c>
      <c r="G81" s="1">
        <v>1</v>
      </c>
      <c r="H81" s="1">
        <v>1</v>
      </c>
      <c r="I81" s="47" t="s">
        <v>29</v>
      </c>
      <c r="J81" s="47" t="s">
        <v>2209</v>
      </c>
      <c r="K81" s="47" t="s">
        <v>242</v>
      </c>
      <c r="L81" s="6" t="s">
        <v>243</v>
      </c>
    </row>
    <row r="82" spans="1:13" ht="45" x14ac:dyDescent="0.25">
      <c r="A82" s="2" t="s">
        <v>10</v>
      </c>
      <c r="B82" s="2" t="s">
        <v>1880</v>
      </c>
      <c r="C82" s="1" t="s">
        <v>2681</v>
      </c>
      <c r="D82" s="102"/>
      <c r="E82" s="2" t="s">
        <v>2255</v>
      </c>
      <c r="F82" s="1">
        <v>0</v>
      </c>
      <c r="G82" s="1">
        <v>1</v>
      </c>
      <c r="H82" s="1">
        <v>1</v>
      </c>
      <c r="I82" s="47" t="s">
        <v>29</v>
      </c>
      <c r="J82" s="47" t="s">
        <v>2254</v>
      </c>
      <c r="K82" s="47" t="s">
        <v>242</v>
      </c>
      <c r="L82" s="6" t="s">
        <v>243</v>
      </c>
    </row>
    <row r="83" spans="1:13" ht="30" x14ac:dyDescent="0.25">
      <c r="A83" s="2" t="s">
        <v>10</v>
      </c>
      <c r="B83" s="1" t="s">
        <v>2208</v>
      </c>
      <c r="C83" s="1" t="s">
        <v>2208</v>
      </c>
      <c r="D83" s="102"/>
      <c r="E83" s="102"/>
      <c r="F83" s="1">
        <v>0</v>
      </c>
      <c r="G83" s="1">
        <v>1</v>
      </c>
      <c r="H83" s="1">
        <v>1</v>
      </c>
      <c r="I83" s="47" t="s">
        <v>29</v>
      </c>
      <c r="J83" s="1" t="s">
        <v>2688</v>
      </c>
      <c r="K83" s="47" t="s">
        <v>242</v>
      </c>
      <c r="L83" s="6" t="s">
        <v>243</v>
      </c>
    </row>
    <row r="84" spans="1:13" ht="45" x14ac:dyDescent="0.25">
      <c r="A84" s="2" t="s">
        <v>10</v>
      </c>
      <c r="B84" s="2" t="s">
        <v>1615</v>
      </c>
      <c r="C84" s="1" t="s">
        <v>1614</v>
      </c>
      <c r="D84" s="2" t="s">
        <v>1615</v>
      </c>
      <c r="E84" s="1" t="s">
        <v>1616</v>
      </c>
      <c r="F84" s="1">
        <v>0</v>
      </c>
      <c r="G84" s="1">
        <v>1</v>
      </c>
      <c r="H84" s="1">
        <v>1</v>
      </c>
      <c r="I84" s="47" t="s">
        <v>29</v>
      </c>
      <c r="J84" s="6"/>
    </row>
    <row r="85" spans="1:13" ht="30" x14ac:dyDescent="0.25">
      <c r="A85" s="2" t="s">
        <v>10</v>
      </c>
      <c r="B85" s="2" t="s">
        <v>1658</v>
      </c>
      <c r="C85" s="1" t="s">
        <v>1658</v>
      </c>
      <c r="D85" s="2" t="s">
        <v>1658</v>
      </c>
      <c r="E85" s="2" t="s">
        <v>1659</v>
      </c>
      <c r="F85" s="53">
        <v>0</v>
      </c>
      <c r="G85" s="53">
        <v>1</v>
      </c>
      <c r="H85" s="53">
        <v>0.01</v>
      </c>
      <c r="I85" s="47" t="s">
        <v>1660</v>
      </c>
      <c r="J85" s="47" t="s">
        <v>2105</v>
      </c>
      <c r="K85" s="6" t="s">
        <v>1813</v>
      </c>
    </row>
    <row r="86" spans="1:13" ht="45" x14ac:dyDescent="0.25">
      <c r="A86" s="1" t="s">
        <v>10</v>
      </c>
      <c r="B86" s="1" t="s">
        <v>2153</v>
      </c>
      <c r="C86" s="1" t="s">
        <v>2152</v>
      </c>
      <c r="D86" s="1" t="s">
        <v>2153</v>
      </c>
      <c r="E86" s="1" t="s">
        <v>1162</v>
      </c>
      <c r="F86" s="50">
        <v>-0.5</v>
      </c>
      <c r="G86" s="50">
        <v>0.5</v>
      </c>
      <c r="H86" s="53">
        <v>0.01</v>
      </c>
      <c r="I86" s="47" t="s">
        <v>143</v>
      </c>
      <c r="J86" s="47" t="s">
        <v>2154</v>
      </c>
      <c r="K86" s="6" t="s">
        <v>248</v>
      </c>
      <c r="L86" s="6" t="s">
        <v>249</v>
      </c>
      <c r="M86" s="147" t="s">
        <v>153</v>
      </c>
    </row>
    <row r="87" spans="1:13" x14ac:dyDescent="0.25">
      <c r="A87" t="s">
        <v>10</v>
      </c>
      <c r="B87" t="s">
        <v>2646</v>
      </c>
      <c r="C87" t="s">
        <v>2647</v>
      </c>
      <c r="D87" s="126"/>
      <c r="E87" s="126"/>
      <c r="F87">
        <v>0</v>
      </c>
      <c r="G87">
        <v>1</v>
      </c>
      <c r="H87">
        <v>1</v>
      </c>
      <c r="I87" s="219" t="s">
        <v>29</v>
      </c>
      <c r="J87" t="s">
        <v>2648</v>
      </c>
    </row>
    <row r="88" spans="1:13" x14ac:dyDescent="0.25">
      <c r="A88" t="s">
        <v>10</v>
      </c>
      <c r="B88" t="s">
        <v>2649</v>
      </c>
      <c r="C88" t="s">
        <v>2650</v>
      </c>
      <c r="D88" s="126"/>
      <c r="E88" s="126"/>
      <c r="F88">
        <v>0</v>
      </c>
      <c r="G88">
        <v>1</v>
      </c>
      <c r="H88">
        <v>1</v>
      </c>
      <c r="I88" s="219" t="s">
        <v>29</v>
      </c>
      <c r="J88" t="s">
        <v>2651</v>
      </c>
    </row>
    <row r="89" spans="1:13" x14ac:dyDescent="0.25">
      <c r="A89" t="s">
        <v>10</v>
      </c>
      <c r="B89" t="s">
        <v>2652</v>
      </c>
      <c r="C89" t="s">
        <v>2653</v>
      </c>
      <c r="D89" s="126"/>
      <c r="E89" s="126"/>
      <c r="F89">
        <v>0</v>
      </c>
      <c r="G89">
        <v>1</v>
      </c>
      <c r="H89">
        <v>1</v>
      </c>
      <c r="I89" s="219" t="s">
        <v>29</v>
      </c>
      <c r="J89" t="s">
        <v>2654</v>
      </c>
    </row>
    <row r="90" spans="1:13" ht="90" x14ac:dyDescent="0.25">
      <c r="A90" s="1" t="s">
        <v>1560</v>
      </c>
      <c r="B90" s="102" t="s">
        <v>314</v>
      </c>
      <c r="C90" s="1" t="s">
        <v>289</v>
      </c>
      <c r="D90" s="1" t="s">
        <v>350</v>
      </c>
      <c r="E90" s="1" t="s">
        <v>1161</v>
      </c>
      <c r="F90" s="51">
        <v>0</v>
      </c>
      <c r="G90" s="51">
        <v>0.4</v>
      </c>
      <c r="H90" s="50">
        <v>0.01</v>
      </c>
      <c r="I90" s="47" t="s">
        <v>31</v>
      </c>
      <c r="J90" s="47" t="s">
        <v>2106</v>
      </c>
      <c r="K90" s="47" t="s">
        <v>250</v>
      </c>
      <c r="L90" s="6" t="s">
        <v>251</v>
      </c>
      <c r="M90" s="146"/>
    </row>
    <row r="91" spans="1:13" ht="90" x14ac:dyDescent="0.25">
      <c r="A91" s="4" t="str">
        <f>A$90</f>
        <v>Research and Development</v>
      </c>
      <c r="B91" s="4" t="str">
        <f t="shared" ref="B91:B94" si="0">B$90</f>
        <v>Capital Cost Reduction</v>
      </c>
      <c r="C91" s="1" t="s">
        <v>290</v>
      </c>
      <c r="D91" s="4" t="str">
        <f t="shared" ref="D91:L94" si="1">D$90</f>
        <v>R&amp;D Capital Cost Reductions</v>
      </c>
      <c r="E91" s="1" t="s">
        <v>2121</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291</v>
      </c>
      <c r="D92" s="4" t="str">
        <f t="shared" si="1"/>
        <v>R&amp;D Capital Cost Reductions</v>
      </c>
      <c r="E92" s="1" t="s">
        <v>2122</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292</v>
      </c>
      <c r="D93" s="4" t="str">
        <f t="shared" si="1"/>
        <v>R&amp;D Capital Cost Reductions</v>
      </c>
      <c r="E93" s="1" t="s">
        <v>2123</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293</v>
      </c>
      <c r="D94" s="4" t="str">
        <f t="shared" si="1"/>
        <v>R&amp;D Capital Cost Reductions</v>
      </c>
      <c r="E94" s="1" t="s">
        <v>2124</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1560</v>
      </c>
      <c r="B95" s="2" t="s">
        <v>1704</v>
      </c>
      <c r="C95" s="1" t="s">
        <v>1705</v>
      </c>
      <c r="D95" s="2" t="s">
        <v>1704</v>
      </c>
      <c r="E95" s="52" t="s">
        <v>1707</v>
      </c>
      <c r="F95" s="51">
        <v>0</v>
      </c>
      <c r="G95" s="51">
        <v>1</v>
      </c>
      <c r="H95" s="50">
        <v>0.01</v>
      </c>
      <c r="I95" s="47" t="s">
        <v>33</v>
      </c>
      <c r="J95" s="47" t="s">
        <v>2276</v>
      </c>
      <c r="K95" s="6" t="s">
        <v>1710</v>
      </c>
      <c r="L95" s="6" t="s">
        <v>1709</v>
      </c>
      <c r="M95" s="147" t="s">
        <v>1708</v>
      </c>
    </row>
    <row r="96" spans="1:13" ht="90" x14ac:dyDescent="0.25">
      <c r="A96" s="1" t="s">
        <v>1560</v>
      </c>
      <c r="B96" s="102" t="s">
        <v>327</v>
      </c>
      <c r="C96" s="1" t="s">
        <v>294</v>
      </c>
      <c r="D96" s="1" t="s">
        <v>351</v>
      </c>
      <c r="E96" s="1" t="s">
        <v>1160</v>
      </c>
      <c r="F96" s="51">
        <v>0</v>
      </c>
      <c r="G96" s="51">
        <v>0.4</v>
      </c>
      <c r="H96" s="50">
        <v>0.01</v>
      </c>
      <c r="I96" s="47" t="s">
        <v>32</v>
      </c>
      <c r="J96" s="47" t="s">
        <v>2112</v>
      </c>
      <c r="K96" s="47" t="s">
        <v>250</v>
      </c>
      <c r="L96" s="6" t="s">
        <v>251</v>
      </c>
    </row>
    <row r="97" spans="1:13" ht="90" x14ac:dyDescent="0.25">
      <c r="A97" s="4" t="str">
        <f>A$96</f>
        <v>Research and Development</v>
      </c>
      <c r="B97" s="4" t="str">
        <f>B$96</f>
        <v>Fuel Use Reduction</v>
      </c>
      <c r="C97" s="1" t="s">
        <v>295</v>
      </c>
      <c r="D97" s="4" t="str">
        <f t="shared" ref="D97:L100" si="3">D$96</f>
        <v>R&amp;D Fuel Use Reductions</v>
      </c>
      <c r="E97" s="1" t="s">
        <v>2125</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296</v>
      </c>
      <c r="D98" s="4" t="str">
        <f t="shared" si="3"/>
        <v>R&amp;D Fuel Use Reductions</v>
      </c>
      <c r="E98" s="1" t="s">
        <v>2126</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297</v>
      </c>
      <c r="D99" s="4" t="str">
        <f t="shared" si="3"/>
        <v>R&amp;D Fuel Use Reductions</v>
      </c>
      <c r="E99" s="1" t="s">
        <v>2127</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298</v>
      </c>
      <c r="D100" s="4" t="str">
        <f t="shared" si="3"/>
        <v>R&amp;D Fuel Use Reductions</v>
      </c>
      <c r="E100" s="1" t="s">
        <v>2128</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1849</v>
      </c>
      <c r="B101" s="1" t="s">
        <v>1850</v>
      </c>
      <c r="C101" s="1" t="s">
        <v>1857</v>
      </c>
      <c r="D101" s="102"/>
      <c r="E101" s="1" t="s">
        <v>1883</v>
      </c>
      <c r="F101" s="1">
        <v>0</v>
      </c>
      <c r="G101" s="1">
        <v>10</v>
      </c>
      <c r="H101" s="1">
        <v>1</v>
      </c>
      <c r="I101" s="1" t="s">
        <v>1826</v>
      </c>
      <c r="J101" s="1" t="s">
        <v>2113</v>
      </c>
      <c r="K101" s="1" t="s">
        <v>1827</v>
      </c>
    </row>
    <row r="102" spans="1:13" ht="150" x14ac:dyDescent="0.25">
      <c r="A102" s="1" t="s">
        <v>1849</v>
      </c>
      <c r="B102" s="1" t="s">
        <v>1851</v>
      </c>
      <c r="C102" s="1" t="s">
        <v>1858</v>
      </c>
      <c r="D102" s="102"/>
      <c r="E102" s="1" t="s">
        <v>1884</v>
      </c>
      <c r="F102" s="1">
        <v>0</v>
      </c>
      <c r="G102" s="1">
        <v>10</v>
      </c>
      <c r="H102" s="1">
        <v>1</v>
      </c>
      <c r="I102" s="1" t="s">
        <v>1826</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50" x14ac:dyDescent="0.25">
      <c r="A103" s="1" t="s">
        <v>1849</v>
      </c>
      <c r="B103" s="1" t="s">
        <v>2308</v>
      </c>
      <c r="C103" s="1" t="s">
        <v>2485</v>
      </c>
      <c r="D103" s="102"/>
      <c r="E103" s="1" t="s">
        <v>1885</v>
      </c>
      <c r="F103" s="1">
        <v>0</v>
      </c>
      <c r="G103" s="1">
        <v>10</v>
      </c>
      <c r="H103" s="1">
        <v>1</v>
      </c>
      <c r="I103" s="1" t="s">
        <v>1826</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1849</v>
      </c>
      <c r="B104" s="1" t="s">
        <v>2486</v>
      </c>
      <c r="C104" s="1" t="s">
        <v>2487</v>
      </c>
      <c r="D104" s="102"/>
      <c r="E104" s="1" t="s">
        <v>2488</v>
      </c>
      <c r="F104" s="1">
        <v>0</v>
      </c>
      <c r="G104" s="1">
        <v>10</v>
      </c>
      <c r="H104" s="1">
        <v>1</v>
      </c>
      <c r="I104" s="1" t="s">
        <v>1826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1849</v>
      </c>
      <c r="B105" s="1" t="s">
        <v>1852</v>
      </c>
      <c r="C105" s="1" t="s">
        <v>1859</v>
      </c>
      <c r="D105" s="102"/>
      <c r="E105" s="1" t="s">
        <v>1886</v>
      </c>
      <c r="F105" s="1">
        <v>0</v>
      </c>
      <c r="G105" s="1">
        <v>10</v>
      </c>
      <c r="H105" s="1">
        <v>1</v>
      </c>
      <c r="I105" s="1" t="s">
        <v>1826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1849</v>
      </c>
      <c r="B106" s="1" t="s">
        <v>1853</v>
      </c>
      <c r="C106" s="1" t="s">
        <v>1860</v>
      </c>
      <c r="D106" s="102"/>
      <c r="E106" s="1" t="s">
        <v>1887</v>
      </c>
      <c r="F106" s="1">
        <v>0</v>
      </c>
      <c r="G106" s="1">
        <v>10</v>
      </c>
      <c r="H106" s="1">
        <v>1</v>
      </c>
      <c r="I106" s="1" t="s">
        <v>1826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1849</v>
      </c>
      <c r="B107" s="1" t="s">
        <v>264</v>
      </c>
      <c r="C107" s="1" t="s">
        <v>1861</v>
      </c>
      <c r="D107" s="102"/>
      <c r="E107" s="1" t="s">
        <v>1888</v>
      </c>
      <c r="F107" s="1">
        <v>0</v>
      </c>
      <c r="G107" s="1">
        <v>10</v>
      </c>
      <c r="H107" s="1">
        <v>1</v>
      </c>
      <c r="I107" s="1" t="s">
        <v>1826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1849</v>
      </c>
      <c r="B108" s="1" t="s">
        <v>1854</v>
      </c>
      <c r="C108" s="1" t="s">
        <v>1862</v>
      </c>
      <c r="D108" s="102"/>
      <c r="E108" s="1" t="s">
        <v>1889</v>
      </c>
      <c r="F108" s="1">
        <v>0</v>
      </c>
      <c r="G108" s="1">
        <v>10</v>
      </c>
      <c r="H108" s="1">
        <v>1</v>
      </c>
      <c r="I108" s="1" t="s">
        <v>1826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50" x14ac:dyDescent="0.25">
      <c r="A109" s="1" t="s">
        <v>1849</v>
      </c>
      <c r="B109" s="1" t="s">
        <v>2489</v>
      </c>
      <c r="C109" s="1" t="s">
        <v>2490</v>
      </c>
      <c r="D109" s="102"/>
      <c r="E109" s="1" t="s">
        <v>2491</v>
      </c>
      <c r="F109" s="1">
        <v>0</v>
      </c>
      <c r="G109" s="1">
        <v>10</v>
      </c>
      <c r="H109" s="1">
        <v>1</v>
      </c>
      <c r="I109" s="1" t="s">
        <v>1826</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50" x14ac:dyDescent="0.25">
      <c r="A110" s="1" t="s">
        <v>1849</v>
      </c>
      <c r="B110" s="1" t="s">
        <v>1855</v>
      </c>
      <c r="C110" s="1" t="s">
        <v>1863</v>
      </c>
      <c r="D110" s="102"/>
      <c r="E110" s="1" t="s">
        <v>1890</v>
      </c>
      <c r="F110" s="1">
        <v>0</v>
      </c>
      <c r="G110" s="1">
        <v>10</v>
      </c>
      <c r="H110" s="1">
        <v>1</v>
      </c>
      <c r="I110" s="1" t="s">
        <v>1826</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50" x14ac:dyDescent="0.25">
      <c r="A111" s="1" t="s">
        <v>1849</v>
      </c>
      <c r="B111" s="1" t="s">
        <v>1856</v>
      </c>
      <c r="C111" s="1" t="s">
        <v>1864</v>
      </c>
      <c r="D111" s="102"/>
      <c r="E111" s="1" t="s">
        <v>1891</v>
      </c>
      <c r="F111" s="1">
        <v>0</v>
      </c>
      <c r="G111" s="1">
        <v>10</v>
      </c>
      <c r="H111" s="1">
        <v>1</v>
      </c>
      <c r="I111" s="1" t="s">
        <v>1826</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60" x14ac:dyDescent="0.25">
      <c r="A112" s="1" t="s">
        <v>1725</v>
      </c>
      <c r="B112" s="1" t="s">
        <v>1726</v>
      </c>
      <c r="C112" s="1" t="s">
        <v>2286</v>
      </c>
      <c r="D112" s="102"/>
      <c r="E112" s="1" t="s">
        <v>1727</v>
      </c>
      <c r="F112" s="1">
        <v>0</v>
      </c>
      <c r="G112" s="1">
        <v>1</v>
      </c>
      <c r="H112" s="1">
        <v>1</v>
      </c>
      <c r="I112" s="47" t="s">
        <v>29</v>
      </c>
      <c r="J112" s="1" t="s">
        <v>2287</v>
      </c>
      <c r="K112" s="1"/>
      <c r="L112" s="1"/>
      <c r="M112" s="175"/>
    </row>
    <row r="113" spans="1:10" ht="120" x14ac:dyDescent="0.25">
      <c r="A113" s="1" t="s">
        <v>1725</v>
      </c>
      <c r="B113" s="1" t="s">
        <v>2166</v>
      </c>
      <c r="C113" s="1" t="s">
        <v>2164</v>
      </c>
      <c r="D113" s="102"/>
      <c r="E113" s="102"/>
      <c r="F113" s="1">
        <v>0</v>
      </c>
      <c r="G113" s="1">
        <v>1</v>
      </c>
      <c r="H113" s="1">
        <v>1</v>
      </c>
      <c r="I113" s="47" t="s">
        <v>29</v>
      </c>
      <c r="J113" s="1" t="s">
        <v>2165</v>
      </c>
    </row>
    <row r="114" spans="1:10" x14ac:dyDescent="0.25">
      <c r="A114" t="s">
        <v>1725</v>
      </c>
      <c r="B114" t="s">
        <v>2166</v>
      </c>
      <c r="C114" t="s">
        <v>2164</v>
      </c>
      <c r="D114" s="126"/>
      <c r="E114" s="126"/>
      <c r="F114">
        <v>0</v>
      </c>
      <c r="G114">
        <v>1</v>
      </c>
      <c r="H114">
        <v>1</v>
      </c>
      <c r="I114" s="219" t="s">
        <v>29</v>
      </c>
      <c r="J114" t="s">
        <v>2165</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1543" activePane="bottomLeft" state="frozen"/>
      <selection pane="bottomLeft" activeCell="A1412" sqref="A1412:A1569"/>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82</v>
      </c>
      <c r="G1" s="179" t="s">
        <v>83</v>
      </c>
      <c r="H1" s="180" t="s">
        <v>456</v>
      </c>
      <c r="I1" s="197" t="s">
        <v>68</v>
      </c>
      <c r="J1" s="182" t="s">
        <v>343</v>
      </c>
      <c r="K1" s="181" t="s">
        <v>1159</v>
      </c>
      <c r="L1" s="181" t="s">
        <v>69</v>
      </c>
      <c r="M1" s="181" t="s">
        <v>70</v>
      </c>
      <c r="N1" s="181" t="s">
        <v>81</v>
      </c>
      <c r="O1" s="181" t="s">
        <v>28</v>
      </c>
      <c r="P1" s="181" t="s">
        <v>2</v>
      </c>
      <c r="Q1" s="181" t="s">
        <v>440</v>
      </c>
      <c r="R1" s="181" t="s">
        <v>190</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1282</v>
      </c>
      <c r="D2" s="2" t="s">
        <v>37</v>
      </c>
      <c r="E2" s="2" t="s">
        <v>1134</v>
      </c>
      <c r="F2" s="2" t="s">
        <v>2324</v>
      </c>
      <c r="G2" s="2" t="s">
        <v>1326</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480</v>
      </c>
      <c r="F3" s="2" t="s">
        <v>2324</v>
      </c>
      <c r="G3" s="2" t="s">
        <v>480</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1135</v>
      </c>
      <c r="F4" s="2" t="s">
        <v>2324</v>
      </c>
      <c r="G4" s="2" t="s">
        <v>1135</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1136</v>
      </c>
      <c r="F5" s="2" t="s">
        <v>2324</v>
      </c>
      <c r="G5" s="2" t="s">
        <v>1136</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1137</v>
      </c>
      <c r="F6" s="2" t="s">
        <v>2324</v>
      </c>
      <c r="G6" s="2" t="s">
        <v>1218</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1138</v>
      </c>
      <c r="F7" s="2" t="s">
        <v>2324</v>
      </c>
      <c r="G7" s="2" t="s">
        <v>1138</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1139</v>
      </c>
      <c r="F8" s="2" t="s">
        <v>2324</v>
      </c>
      <c r="G8" s="2" t="s">
        <v>1139</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1140</v>
      </c>
      <c r="F9" s="2" t="s">
        <v>2324</v>
      </c>
      <c r="G9" s="2" t="s">
        <v>1140</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1141</v>
      </c>
      <c r="F10" s="2" t="s">
        <v>2324</v>
      </c>
      <c r="G10" s="2" t="s">
        <v>1141</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1142</v>
      </c>
      <c r="F11" s="2" t="s">
        <v>2324</v>
      </c>
      <c r="G11" s="2" t="s">
        <v>1142</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1134</v>
      </c>
      <c r="F12" s="2" t="s">
        <v>2320</v>
      </c>
      <c r="G12" s="2" t="s">
        <v>1326</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480</v>
      </c>
      <c r="F13" s="2" t="s">
        <v>2320</v>
      </c>
      <c r="G13" s="2" t="s">
        <v>480</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1135</v>
      </c>
      <c r="F14" s="2" t="s">
        <v>2320</v>
      </c>
      <c r="G14" s="2" t="s">
        <v>1135</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1136</v>
      </c>
      <c r="F15" s="2" t="s">
        <v>2320</v>
      </c>
      <c r="G15" s="2" t="s">
        <v>1136</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1137</v>
      </c>
      <c r="F16" s="2" t="s">
        <v>2320</v>
      </c>
      <c r="G16" s="2" t="s">
        <v>1218</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1138</v>
      </c>
      <c r="F17" s="2" t="s">
        <v>2320</v>
      </c>
      <c r="G17" s="2" t="s">
        <v>1138</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1139</v>
      </c>
      <c r="F18" s="2" t="s">
        <v>2320</v>
      </c>
      <c r="G18" s="2" t="s">
        <v>1139</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1140</v>
      </c>
      <c r="F19" s="2" t="s">
        <v>2320</v>
      </c>
      <c r="G19" s="2" t="s">
        <v>1140</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1141</v>
      </c>
      <c r="F20" s="2" t="s">
        <v>2320</v>
      </c>
      <c r="G20" s="2" t="s">
        <v>1141</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1142</v>
      </c>
      <c r="F21" s="2" t="s">
        <v>2320</v>
      </c>
      <c r="G21" s="2" t="s">
        <v>1142</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1134</v>
      </c>
      <c r="F22" s="2" t="s">
        <v>2169</v>
      </c>
      <c r="G22" s="2" t="s">
        <v>1326</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480</v>
      </c>
      <c r="F23" s="2" t="s">
        <v>2169</v>
      </c>
      <c r="G23" s="2" t="s">
        <v>480</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1135</v>
      </c>
      <c r="F24" s="2" t="s">
        <v>2169</v>
      </c>
      <c r="G24" s="2" t="s">
        <v>1135</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1136</v>
      </c>
      <c r="F25" s="2" t="s">
        <v>2169</v>
      </c>
      <c r="G25" s="2" t="s">
        <v>1136</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1137</v>
      </c>
      <c r="F26" s="2" t="s">
        <v>2169</v>
      </c>
      <c r="G26" s="2" t="s">
        <v>1218</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1138</v>
      </c>
      <c r="F27" s="2" t="s">
        <v>2169</v>
      </c>
      <c r="G27" s="2" t="s">
        <v>1138</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1139</v>
      </c>
      <c r="F28" s="2" t="s">
        <v>2169</v>
      </c>
      <c r="G28" s="2" t="s">
        <v>1139</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1140</v>
      </c>
      <c r="F29" s="2" t="s">
        <v>2169</v>
      </c>
      <c r="G29" s="2" t="s">
        <v>1140</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1141</v>
      </c>
      <c r="F30" s="2" t="s">
        <v>2169</v>
      </c>
      <c r="G30" s="2" t="s">
        <v>1141</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1142</v>
      </c>
      <c r="F31" s="2" t="s">
        <v>2169</v>
      </c>
      <c r="G31" s="2" t="s">
        <v>1142</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1134</v>
      </c>
      <c r="F32" s="2" t="s">
        <v>2170</v>
      </c>
      <c r="G32" s="2" t="s">
        <v>1326</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480</v>
      </c>
      <c r="F33" s="2" t="s">
        <v>2170</v>
      </c>
      <c r="G33" s="2" t="s">
        <v>480</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1135</v>
      </c>
      <c r="F34" s="2" t="s">
        <v>2170</v>
      </c>
      <c r="G34" s="2" t="s">
        <v>1135</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1136</v>
      </c>
      <c r="F35" s="2" t="s">
        <v>2170</v>
      </c>
      <c r="G35" s="2" t="s">
        <v>1136</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1137</v>
      </c>
      <c r="F36" s="2" t="s">
        <v>2170</v>
      </c>
      <c r="G36" s="2" t="s">
        <v>1218</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1138</v>
      </c>
      <c r="F37" s="2" t="s">
        <v>2170</v>
      </c>
      <c r="G37" s="2" t="s">
        <v>1138</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1139</v>
      </c>
      <c r="F38" s="2" t="s">
        <v>2170</v>
      </c>
      <c r="G38" s="2" t="s">
        <v>1139</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1140</v>
      </c>
      <c r="F39" s="2" t="s">
        <v>2170</v>
      </c>
      <c r="G39" s="2" t="s">
        <v>1140</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1141</v>
      </c>
      <c r="F40" s="2" t="s">
        <v>2170</v>
      </c>
      <c r="G40" s="2" t="s">
        <v>1141</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1142</v>
      </c>
      <c r="F41" s="2" t="s">
        <v>2170</v>
      </c>
      <c r="G41" s="2" t="s">
        <v>1142</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1134</v>
      </c>
      <c r="F42" s="2" t="s">
        <v>2171</v>
      </c>
      <c r="G42" s="2" t="s">
        <v>1326</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480</v>
      </c>
      <c r="F43" s="2" t="s">
        <v>2171</v>
      </c>
      <c r="G43" s="2" t="s">
        <v>480</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1135</v>
      </c>
      <c r="F44" s="2" t="s">
        <v>2171</v>
      </c>
      <c r="G44" s="2" t="s">
        <v>1135</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1136</v>
      </c>
      <c r="F45" s="2" t="s">
        <v>2171</v>
      </c>
      <c r="G45" s="2" t="s">
        <v>1136</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1137</v>
      </c>
      <c r="F46" s="2" t="s">
        <v>2171</v>
      </c>
      <c r="G46" s="2" t="s">
        <v>1218</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1138</v>
      </c>
      <c r="F47" s="2" t="s">
        <v>2171</v>
      </c>
      <c r="G47" s="2" t="s">
        <v>1138</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1139</v>
      </c>
      <c r="F48" s="2" t="s">
        <v>2171</v>
      </c>
      <c r="G48" s="2" t="s">
        <v>1139</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1140</v>
      </c>
      <c r="F49" s="2" t="s">
        <v>2171</v>
      </c>
      <c r="G49" s="2" t="s">
        <v>1140</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1141</v>
      </c>
      <c r="F50" s="2" t="s">
        <v>2171</v>
      </c>
      <c r="G50" s="2" t="s">
        <v>1141</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1142</v>
      </c>
      <c r="F51" s="2" t="s">
        <v>2171</v>
      </c>
      <c r="G51" s="2" t="s">
        <v>1142</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1134</v>
      </c>
      <c r="F52" s="2" t="s">
        <v>2172</v>
      </c>
      <c r="G52" s="2" t="s">
        <v>1326</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480</v>
      </c>
      <c r="F53" s="2" t="s">
        <v>2172</v>
      </c>
      <c r="G53" s="2" t="s">
        <v>480</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1135</v>
      </c>
      <c r="F54" s="2" t="s">
        <v>2172</v>
      </c>
      <c r="G54" s="2" t="s">
        <v>1135</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1136</v>
      </c>
      <c r="F55" s="2" t="s">
        <v>2172</v>
      </c>
      <c r="G55" s="2" t="s">
        <v>1136</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1137</v>
      </c>
      <c r="F56" s="2" t="s">
        <v>2172</v>
      </c>
      <c r="G56" s="2" t="s">
        <v>1218</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1138</v>
      </c>
      <c r="F57" s="2" t="s">
        <v>2172</v>
      </c>
      <c r="G57" s="2" t="s">
        <v>1138</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1139</v>
      </c>
      <c r="F58" s="2" t="s">
        <v>2172</v>
      </c>
      <c r="G58" s="2" t="s">
        <v>1139</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1140</v>
      </c>
      <c r="F59" s="2" t="s">
        <v>2172</v>
      </c>
      <c r="G59" s="2" t="s">
        <v>1140</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1141</v>
      </c>
      <c r="F60" s="2" t="s">
        <v>2172</v>
      </c>
      <c r="G60" s="2" t="s">
        <v>1141</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1142</v>
      </c>
      <c r="F61" s="2" t="s">
        <v>2172</v>
      </c>
      <c r="G61" s="2" t="s">
        <v>1142</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2331</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2306</v>
      </c>
      <c r="D63" s="47" t="s">
        <v>37</v>
      </c>
      <c r="E63" s="47" t="s">
        <v>1145</v>
      </c>
      <c r="F63" s="2" t="s">
        <v>2176</v>
      </c>
      <c r="G63" s="47" t="s">
        <v>2313</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1146</v>
      </c>
      <c r="F64" s="2" t="s">
        <v>2176</v>
      </c>
      <c r="G64" s="2" t="s">
        <v>2314</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1147</v>
      </c>
      <c r="F65" s="2" t="s">
        <v>2176</v>
      </c>
      <c r="G65" s="2" t="s">
        <v>2315</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1148</v>
      </c>
      <c r="F66" s="2" t="s">
        <v>2176</v>
      </c>
      <c r="G66" s="2" t="s">
        <v>2316</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1149</v>
      </c>
      <c r="F67" s="2" t="s">
        <v>2176</v>
      </c>
      <c r="G67" s="2" t="s">
        <v>2317</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1410</v>
      </c>
      <c r="F68" s="2" t="s">
        <v>2176</v>
      </c>
      <c r="G68" s="2" t="s">
        <v>1410</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1409</v>
      </c>
      <c r="F69" s="2" t="s">
        <v>2176</v>
      </c>
      <c r="G69" s="2" t="s">
        <v>2318</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1145</v>
      </c>
      <c r="F70" s="2" t="s">
        <v>1244</v>
      </c>
      <c r="G70" s="47" t="s">
        <v>2313</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1146</v>
      </c>
      <c r="F71" s="2" t="s">
        <v>1244</v>
      </c>
      <c r="G71" s="2" t="s">
        <v>2314</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1147</v>
      </c>
      <c r="F72" s="2" t="s">
        <v>1244</v>
      </c>
      <c r="G72" s="2" t="s">
        <v>2315</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1148</v>
      </c>
      <c r="F73" s="2" t="s">
        <v>1244</v>
      </c>
      <c r="G73" s="2" t="s">
        <v>2316</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1149</v>
      </c>
      <c r="F74" s="2" t="s">
        <v>1244</v>
      </c>
      <c r="G74" s="2" t="s">
        <v>2317</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1410</v>
      </c>
      <c r="F75" s="2" t="s">
        <v>1244</v>
      </c>
      <c r="G75" s="2" t="s">
        <v>1410</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1409</v>
      </c>
      <c r="F76" s="2" t="s">
        <v>1244</v>
      </c>
      <c r="G76" s="2" t="s">
        <v>2318</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1145</v>
      </c>
      <c r="F77" s="2" t="s">
        <v>2173</v>
      </c>
      <c r="G77" s="47" t="s">
        <v>2313</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1146</v>
      </c>
      <c r="F78" s="2" t="s">
        <v>2173</v>
      </c>
      <c r="G78" s="2" t="s">
        <v>2314</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1147</v>
      </c>
      <c r="F79" s="2" t="s">
        <v>2173</v>
      </c>
      <c r="G79" s="2" t="s">
        <v>2315</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1148</v>
      </c>
      <c r="F80" s="2" t="s">
        <v>2173</v>
      </c>
      <c r="G80" s="2" t="s">
        <v>2316</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1149</v>
      </c>
      <c r="F81" s="2" t="s">
        <v>2173</v>
      </c>
      <c r="G81" s="2" t="s">
        <v>2317</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1410</v>
      </c>
      <c r="F82" s="2" t="s">
        <v>2173</v>
      </c>
      <c r="G82" s="2" t="s">
        <v>1410</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1409</v>
      </c>
      <c r="F83" s="2" t="s">
        <v>2173</v>
      </c>
      <c r="G83" s="2" t="s">
        <v>2318</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1145</v>
      </c>
      <c r="F84" s="2" t="s">
        <v>86</v>
      </c>
      <c r="G84" s="47" t="s">
        <v>2313</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1146</v>
      </c>
      <c r="F85" s="2" t="s">
        <v>86</v>
      </c>
      <c r="G85" s="2" t="s">
        <v>2314</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1147</v>
      </c>
      <c r="F86" s="2" t="s">
        <v>86</v>
      </c>
      <c r="G86" s="2" t="s">
        <v>2315</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1148</v>
      </c>
      <c r="F87" s="2" t="s">
        <v>86</v>
      </c>
      <c r="G87" s="2" t="s">
        <v>2316</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1149</v>
      </c>
      <c r="F88" s="2" t="s">
        <v>86</v>
      </c>
      <c r="G88" s="2" t="s">
        <v>2317</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1410</v>
      </c>
      <c r="F89" s="2" t="s">
        <v>86</v>
      </c>
      <c r="G89" s="2" t="s">
        <v>1410</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1409</v>
      </c>
      <c r="F90" s="2" t="s">
        <v>86</v>
      </c>
      <c r="G90" s="2" t="s">
        <v>2318</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1145</v>
      </c>
      <c r="F91" s="2" t="s">
        <v>2174</v>
      </c>
      <c r="G91" s="47" t="s">
        <v>2313</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1146</v>
      </c>
      <c r="F92" s="2" t="s">
        <v>2174</v>
      </c>
      <c r="G92" s="2" t="s">
        <v>2314</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1147</v>
      </c>
      <c r="F93" s="2" t="s">
        <v>2174</v>
      </c>
      <c r="G93" s="2" t="s">
        <v>2315</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1148</v>
      </c>
      <c r="F94" s="2" t="s">
        <v>2174</v>
      </c>
      <c r="G94" s="2" t="s">
        <v>2316</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1149</v>
      </c>
      <c r="F95" s="2" t="s">
        <v>2174</v>
      </c>
      <c r="G95" s="2" t="s">
        <v>2317</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1410</v>
      </c>
      <c r="F96" s="2" t="s">
        <v>2174</v>
      </c>
      <c r="G96" s="2" t="s">
        <v>1410</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1409</v>
      </c>
      <c r="F97" s="2" t="s">
        <v>2174</v>
      </c>
      <c r="G97" s="2" t="s">
        <v>2318</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1145</v>
      </c>
      <c r="F98" s="2" t="s">
        <v>144</v>
      </c>
      <c r="G98" s="47" t="s">
        <v>2313</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1146</v>
      </c>
      <c r="F99" s="2" t="s">
        <v>144</v>
      </c>
      <c r="G99" s="2" t="s">
        <v>2314</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1147</v>
      </c>
      <c r="F100" s="2" t="s">
        <v>144</v>
      </c>
      <c r="G100" s="2" t="s">
        <v>2315</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1148</v>
      </c>
      <c r="F101" s="2" t="s">
        <v>144</v>
      </c>
      <c r="G101" s="2" t="s">
        <v>2316</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1149</v>
      </c>
      <c r="F102" s="2" t="s">
        <v>144</v>
      </c>
      <c r="G102" s="2" t="s">
        <v>2317</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1410</v>
      </c>
      <c r="F103" s="2" t="s">
        <v>144</v>
      </c>
      <c r="G103" s="2" t="s">
        <v>1410</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1409</v>
      </c>
      <c r="F104" s="2" t="s">
        <v>144</v>
      </c>
      <c r="G104" s="2" t="s">
        <v>2318</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2307</v>
      </c>
      <c r="D105" s="47" t="s">
        <v>37</v>
      </c>
      <c r="E105" s="47" t="s">
        <v>1145</v>
      </c>
      <c r="F105" s="2" t="s">
        <v>2325</v>
      </c>
      <c r="G105" s="47" t="s">
        <v>2313</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1146</v>
      </c>
      <c r="F106" s="2" t="s">
        <v>2325</v>
      </c>
      <c r="G106" s="2" t="s">
        <v>2314</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1147</v>
      </c>
      <c r="F107" s="2" t="s">
        <v>2325</v>
      </c>
      <c r="G107" s="2" t="s">
        <v>2315</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1148</v>
      </c>
      <c r="F108" s="2" t="s">
        <v>2325</v>
      </c>
      <c r="G108" s="2" t="s">
        <v>2316</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1149</v>
      </c>
      <c r="F109" s="2" t="s">
        <v>2325</v>
      </c>
      <c r="G109" s="2" t="s">
        <v>2317</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1410</v>
      </c>
      <c r="F110" s="2" t="s">
        <v>2325</v>
      </c>
      <c r="G110" s="2" t="s">
        <v>1410</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1409</v>
      </c>
      <c r="F111" s="2" t="s">
        <v>2325</v>
      </c>
      <c r="G111" s="2" t="s">
        <v>2318</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1145</v>
      </c>
      <c r="F112" s="2" t="s">
        <v>2321</v>
      </c>
      <c r="G112" s="47" t="s">
        <v>2313</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1146</v>
      </c>
      <c r="F113" s="2" t="s">
        <v>2321</v>
      </c>
      <c r="G113" s="2" t="s">
        <v>2314</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1147</v>
      </c>
      <c r="F114" s="2" t="s">
        <v>2321</v>
      </c>
      <c r="G114" s="2" t="s">
        <v>2315</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1148</v>
      </c>
      <c r="F115" s="2" t="s">
        <v>2321</v>
      </c>
      <c r="G115" s="2" t="s">
        <v>2316</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1149</v>
      </c>
      <c r="F116" s="2" t="s">
        <v>2321</v>
      </c>
      <c r="G116" s="2" t="s">
        <v>2317</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1410</v>
      </c>
      <c r="F117" s="2" t="s">
        <v>2321</v>
      </c>
      <c r="G117" s="2" t="s">
        <v>1410</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1409</v>
      </c>
      <c r="F118" s="2" t="s">
        <v>2321</v>
      </c>
      <c r="G118" s="2" t="s">
        <v>2318</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1145</v>
      </c>
      <c r="F119" s="2" t="s">
        <v>2173</v>
      </c>
      <c r="G119" s="47" t="s">
        <v>2313</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1146</v>
      </c>
      <c r="F120" s="2" t="s">
        <v>2173</v>
      </c>
      <c r="G120" s="2" t="s">
        <v>2314</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1147</v>
      </c>
      <c r="F121" s="2" t="s">
        <v>2173</v>
      </c>
      <c r="G121" s="2" t="s">
        <v>2315</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1148</v>
      </c>
      <c r="F122" s="2" t="s">
        <v>2173</v>
      </c>
      <c r="G122" s="2" t="s">
        <v>2316</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1149</v>
      </c>
      <c r="F123" s="2" t="s">
        <v>2173</v>
      </c>
      <c r="G123" s="2" t="s">
        <v>2317</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1410</v>
      </c>
      <c r="F124" s="2" t="s">
        <v>2173</v>
      </c>
      <c r="G124" s="2" t="s">
        <v>1410</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1409</v>
      </c>
      <c r="F125" s="2" t="s">
        <v>2173</v>
      </c>
      <c r="G125" s="2" t="s">
        <v>2318</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1145</v>
      </c>
      <c r="F126" s="2" t="s">
        <v>86</v>
      </c>
      <c r="G126" s="47" t="s">
        <v>2313</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1146</v>
      </c>
      <c r="F127" s="2" t="s">
        <v>86</v>
      </c>
      <c r="G127" s="2" t="s">
        <v>2314</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1147</v>
      </c>
      <c r="F128" s="2" t="s">
        <v>86</v>
      </c>
      <c r="G128" s="2" t="s">
        <v>2315</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1148</v>
      </c>
      <c r="F129" s="2" t="s">
        <v>86</v>
      </c>
      <c r="G129" s="2" t="s">
        <v>2316</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1149</v>
      </c>
      <c r="F130" s="2" t="s">
        <v>86</v>
      </c>
      <c r="G130" s="2" t="s">
        <v>2317</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1410</v>
      </c>
      <c r="F131" s="2" t="s">
        <v>86</v>
      </c>
      <c r="G131" s="2" t="s">
        <v>1410</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1409</v>
      </c>
      <c r="F132" s="2" t="s">
        <v>86</v>
      </c>
      <c r="G132" s="2" t="s">
        <v>2318</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1145</v>
      </c>
      <c r="F133" s="2" t="s">
        <v>2175</v>
      </c>
      <c r="G133" s="47" t="s">
        <v>2313</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1146</v>
      </c>
      <c r="F134" s="2" t="s">
        <v>2175</v>
      </c>
      <c r="G134" s="2" t="s">
        <v>2314</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1147</v>
      </c>
      <c r="F135" s="2" t="s">
        <v>2175</v>
      </c>
      <c r="G135" s="2" t="s">
        <v>2315</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1148</v>
      </c>
      <c r="F136" s="2" t="s">
        <v>2175</v>
      </c>
      <c r="G136" s="2" t="s">
        <v>2316</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1149</v>
      </c>
      <c r="F137" s="2" t="s">
        <v>2175</v>
      </c>
      <c r="G137" s="2" t="s">
        <v>2317</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1410</v>
      </c>
      <c r="F138" s="2" t="s">
        <v>2175</v>
      </c>
      <c r="G138" s="2" t="s">
        <v>1410</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1409</v>
      </c>
      <c r="F139" s="2" t="s">
        <v>2175</v>
      </c>
      <c r="G139" s="2" t="s">
        <v>2318</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1145</v>
      </c>
      <c r="F140" s="2" t="s">
        <v>144</v>
      </c>
      <c r="G140" s="47" t="s">
        <v>2313</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1146</v>
      </c>
      <c r="F141" s="2" t="s">
        <v>144</v>
      </c>
      <c r="G141" s="2" t="s">
        <v>2314</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1147</v>
      </c>
      <c r="F142" s="2" t="s">
        <v>144</v>
      </c>
      <c r="G142" s="2" t="s">
        <v>2315</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1148</v>
      </c>
      <c r="F143" s="2" t="s">
        <v>144</v>
      </c>
      <c r="G143" s="2" t="s">
        <v>2316</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1149</v>
      </c>
      <c r="F144" s="2" t="s">
        <v>144</v>
      </c>
      <c r="G144" s="2" t="s">
        <v>2317</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1410</v>
      </c>
      <c r="F145" s="2" t="s">
        <v>144</v>
      </c>
      <c r="G145" s="2" t="s">
        <v>1410</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1409</v>
      </c>
      <c r="F146" s="2" t="s">
        <v>144</v>
      </c>
      <c r="G146" s="2" t="s">
        <v>2318</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111</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299</v>
      </c>
      <c r="D148" s="47" t="s">
        <v>45</v>
      </c>
      <c r="E148" s="47" t="s">
        <v>37</v>
      </c>
      <c r="F148" s="47" t="s">
        <v>84</v>
      </c>
      <c r="G148" s="2" t="s">
        <v>2176</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2325</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1244</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2321</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2173</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2173</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2174</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2175</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465</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2556</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1893</v>
      </c>
      <c r="D162" s="47" t="s">
        <v>45</v>
      </c>
      <c r="E162" s="47" t="s">
        <v>37</v>
      </c>
      <c r="F162" s="47" t="s">
        <v>84</v>
      </c>
      <c r="G162" s="2" t="s">
        <v>2176</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1244</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2173</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2174</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2325</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2321</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2173</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2175</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2296</v>
      </c>
      <c r="D174" s="47" t="s">
        <v>45</v>
      </c>
      <c r="E174" s="47" t="s">
        <v>37</v>
      </c>
      <c r="F174" s="47" t="s">
        <v>84</v>
      </c>
      <c r="G174" s="2" t="s">
        <v>2176</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2325</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1244</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2321</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2173</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2173</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2174</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2175</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2302</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2493</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1387</v>
      </c>
      <c r="D188" s="47" t="s">
        <v>115</v>
      </c>
      <c r="E188" s="47" t="s">
        <v>277</v>
      </c>
      <c r="F188" s="47" t="s">
        <v>121</v>
      </c>
      <c r="G188" s="47" t="s">
        <v>281</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and Appliances</v>
      </c>
      <c r="B203" s="1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and Appliances</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and Appliances</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and Appliances</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and Appliances</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and Appliances</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and Appliances</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and Appliances</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and Appliances</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and Appliances</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and Appliances</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and Appliances</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and Appliances</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and Appliances</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and Appliances</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and Appliances</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and Appliances</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and Appliances</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and Appliances</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and Appliances</v>
      </c>
      <c r="B222" s="184" t="str">
        <f>IF(ISBLANK(INDEX('Policy Characteristics'!B:B,MATCH($C222,'Policy Characteristics'!$C:$C,0))),"",INDEX('Policy Characteristics'!B:B,MATCH($C222,'Policy Characteristics'!$C:$C,0)))</f>
        <v>Distributed Solar Carve-Out</v>
      </c>
      <c r="C222" t="s">
        <v>301</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and Appliances</v>
      </c>
      <c r="B223" s="184" t="str">
        <f>IF(ISBLANK(INDEX('Policy Characteristics'!B:B,MATCH($C223,'Policy Characteristics'!$C:$C,0))),"",INDEX('Policy Characteristics'!B:B,MATCH($C223,'Policy Characteristics'!$C:$C,0)))</f>
        <v>Distributed Solar Subsidy</v>
      </c>
      <c r="C223" s="1" t="s">
        <v>2326</v>
      </c>
      <c r="D223" s="47" t="s">
        <v>277</v>
      </c>
      <c r="E223" s="47"/>
      <c r="F223" s="47" t="s">
        <v>281</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and Appliances</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and Appliances</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and Appliances</v>
      </c>
      <c r="B226" s="184" t="str">
        <f>IF(ISBLANK(INDEX('Policy Characteristics'!B:B,MATCH($C226,'Policy Characteristics'!$C:$C,0))),"",INDEX('Policy Characteristics'!B:B,MATCH($C226,'Policy Characteristics'!$C:$C,0)))</f>
        <v>Improved Labeling</v>
      </c>
      <c r="C226" t="s">
        <v>127</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and Appliances</v>
      </c>
      <c r="B227" s="184" t="str">
        <f>IF(ISBLANK(INDEX('Policy Characteristics'!B:B,MATCH($C227,'Policy Characteristics'!$C:$C,0))),"",INDEX('Policy Characteristics'!B:B,MATCH($C227,'Policy Characteristics'!$C:$C,0)))</f>
        <v>Retrofit Existing Buildings</v>
      </c>
      <c r="C227" t="s">
        <v>1360</v>
      </c>
      <c r="D227" s="47" t="s">
        <v>277</v>
      </c>
      <c r="E227" s="47"/>
      <c r="F227" s="47" t="s">
        <v>281</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and Appliances</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and Appliances</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and Appliances</v>
      </c>
      <c r="B230" s="1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and Appliances</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and Appliances</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and Appliances</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and Appliances</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and Appliances</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Electricity Supply</v>
      </c>
      <c r="B236" s="184" t="str">
        <f>IF(ISBLANK(INDEX('Policy Characteristics'!B:B,MATCH($C236,'Policy Characteristics'!$C:$C,0))),"",INDEX('Policy Characteristics'!B:B,MATCH($C236,'Policy Characteristics'!$C:$C,0)))</f>
        <v>Ban New Power Plants</v>
      </c>
      <c r="C236" s="191" t="s">
        <v>329</v>
      </c>
      <c r="D236" s="47" t="s">
        <v>447</v>
      </c>
      <c r="E236" s="47"/>
      <c r="F236" s="47" t="s">
        <v>446</v>
      </c>
      <c r="G236" s="6"/>
      <c r="H236" s="49">
        <v>167</v>
      </c>
      <c r="I236" s="199" t="s">
        <v>43</v>
      </c>
      <c r="J236" s="177" t="str">
        <f>IF(ISBLANK(INDEX('Policy Characteristics'!D:D,MATCH($C236,'Policy Characteristics'!$C:$C,0))),"",INDEX('Policy Characteristics'!D:D,MATCH($C236,'Policy Characteristics'!$C:$C,0)))</f>
        <v>Ban New Power Plants</v>
      </c>
      <c r="K236" s="177" t="str">
        <f>IF(ISBLANK(INDEX('Policy Characteristics'!E:E,MATCH($C236,'Policy Characteristics'!$C:$C,0))),"",INDEX('Policy Characteristics'!E:E,MATCH($C236,'Policy Characteristics'!$C:$C,0)))</f>
        <v>elec ban new power plants</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prevents new capacity of the selected type(s) from being built or deployed.</v>
      </c>
      <c r="Q236" s="177" t="str">
        <f>IF(ISBLANK(INDEX('Policy Characteristics'!K:K,MATCH($C236,'Policy Characteristics'!$C:$C,0))),"",INDEX('Policy Characteristics'!K:K,MATCH($C236,'Policy Characteristics'!$C:$C,0)))</f>
        <v>electricity-sector-main.html#ban</v>
      </c>
      <c r="R236" s="177" t="str">
        <f>IF(ISBLANK(INDEX('Policy Characteristics'!L:L,MATCH($C236,'Policy Characteristics'!$C:$C,0))),"",INDEX('Policy Characteristics'!L:L,MATCH($C236,'Policy Characteristics'!$C:$C,0)))</f>
        <v>ban-new-capacity.html</v>
      </c>
    </row>
    <row r="237" spans="1:18" s="4" customFormat="1" x14ac:dyDescent="0.25">
      <c r="A237" s="176" t="str">
        <f>IF(ISBLANK(INDEX('Policy Characteristics'!A:A,MATCH($C237,'Policy Characteristics'!$C:$C,0))),"",INDEX('Policy Characteristics'!A:A,MATCH($C237,'Policy Characteristics'!$C:$C,0)))</f>
        <v>Electricity Supply</v>
      </c>
      <c r="B237" s="184" t="str">
        <f>IF(ISBLANK(INDEX('Policy Characteristics'!B:B,MATCH($C237,'Policy Characteristics'!$C:$C,0))),"",INDEX('Policy Characteristics'!B:B,MATCH($C237,'Policy Characteristics'!$C:$C,0)))</f>
        <v>Ban New Power Plants</v>
      </c>
      <c r="C237" s="176" t="str">
        <f t="shared" ref="C237:C248" si="16">C$236</f>
        <v>Boolean Ban New Power Plants</v>
      </c>
      <c r="D237" s="6" t="s">
        <v>2357</v>
      </c>
      <c r="E237" s="47"/>
      <c r="F237" s="6" t="s">
        <v>2639</v>
      </c>
      <c r="G237" s="47"/>
      <c r="H237" s="44">
        <v>168</v>
      </c>
      <c r="I237" s="198" t="s">
        <v>43</v>
      </c>
      <c r="J237" s="177" t="str">
        <f>IF(ISBLANK(INDEX('Policy Characteristics'!D:D,MATCH($C237,'Policy Characteristics'!$C:$C,0))),"",INDEX('Policy Characteristics'!D:D,MATCH($C237,'Policy Characteristics'!$C:$C,0)))</f>
        <v>Ban New Power Plants</v>
      </c>
      <c r="K237" s="177" t="str">
        <f>IF(ISBLANK(INDEX('Policy Characteristics'!E:E,MATCH($C237,'Policy Characteristics'!$C:$C,0))),"",INDEX('Policy Characteristics'!E:E,MATCH($C237,'Policy Characteristics'!$C:$C,0)))</f>
        <v>elec ban new power plants</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1</v>
      </c>
      <c r="O237" s="177" t="str">
        <f>IF(ISBLANK(INDEX('Policy Characteristics'!I:I,MATCH($C237,'Policy Characteristics'!$C:$C,0))),"",INDEX('Policy Characteristics'!I:I,MATCH($C237,'Policy Characteristics'!$C:$C,0)))</f>
        <v>on/off</v>
      </c>
      <c r="P237" s="177" t="str">
        <f>IF(ISBLANK(INDEX('Policy Characteristics'!J:J,MATCH($C237,'Policy Characteristics'!$C:$C,0))),"",INDEX('Policy Characteristics'!J:J,MATCH($C237,'Policy Characteristics'!$C:$C,0)))</f>
        <v>**Description:** This policy prevents new capacity of the selected type(s) from being built or deployed.</v>
      </c>
      <c r="Q237" s="177" t="str">
        <f>IF(ISBLANK(INDEX('Policy Characteristics'!K:K,MATCH($C237,'Policy Characteristics'!$C:$C,0))),"",INDEX('Policy Characteristics'!K:K,MATCH($C237,'Policy Characteristics'!$C:$C,0)))</f>
        <v>electricity-sector-main.html#ban</v>
      </c>
      <c r="R237" s="177" t="str">
        <f>IF(ISBLANK(INDEX('Policy Characteristics'!L:L,MATCH($C237,'Policy Characteristics'!$C:$C,0))),"",INDEX('Policy Characteristics'!L:L,MATCH($C237,'Policy Characteristics'!$C:$C,0)))</f>
        <v>ban-new-capacity.html</v>
      </c>
    </row>
    <row r="238" spans="1:18" s="4"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76" t="str">
        <f t="shared" si="16"/>
        <v>Boolean Ban New Power Plants</v>
      </c>
      <c r="D238" s="6" t="s">
        <v>2358</v>
      </c>
      <c r="E238" s="47"/>
      <c r="F238" s="6" t="s">
        <v>2292</v>
      </c>
      <c r="G238" s="47"/>
      <c r="H238" s="44">
        <v>1746</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2368</v>
      </c>
      <c r="G239" s="47"/>
      <c r="H239" s="49">
        <v>169</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448</v>
      </c>
      <c r="E241" s="47"/>
      <c r="F241" s="6" t="s">
        <v>451</v>
      </c>
      <c r="G241" s="47"/>
      <c r="H241" s="44">
        <v>608</v>
      </c>
      <c r="I241" s="198" t="s">
        <v>44</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8" t="s">
        <v>44</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ref="C245:C259" si="17">C$236</f>
        <v>Boolean Ban New Power Plants</v>
      </c>
      <c r="D245" s="6" t="s">
        <v>1325</v>
      </c>
      <c r="E245" s="47"/>
      <c r="F245" s="6" t="s">
        <v>436</v>
      </c>
      <c r="G245" s="47"/>
      <c r="H245" s="44">
        <v>612</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2643</v>
      </c>
      <c r="G246" s="47"/>
      <c r="H246" s="44">
        <v>613</v>
      </c>
      <c r="I246" s="198" t="s">
        <v>43</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2641</v>
      </c>
      <c r="G247" s="47"/>
      <c r="H247" s="44">
        <v>614</v>
      </c>
      <c r="I247" s="198" t="s">
        <v>43</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444</v>
      </c>
      <c r="E248" s="47"/>
      <c r="F248" s="6" t="s">
        <v>443</v>
      </c>
      <c r="G248" s="47"/>
      <c r="H248" s="44">
        <v>116</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7"/>
        <v>Boolean Ban New Power Plants</v>
      </c>
      <c r="D249" s="6" t="s">
        <v>453</v>
      </c>
      <c r="E249" s="47"/>
      <c r="F249" s="6" t="s">
        <v>454</v>
      </c>
      <c r="G249" s="47"/>
      <c r="H249" s="44">
        <v>615</v>
      </c>
      <c r="I249" s="198" t="s">
        <v>44</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7"/>
        <v>Boolean Ban New Power Plants</v>
      </c>
      <c r="D250" s="6" t="s">
        <v>1650</v>
      </c>
      <c r="E250" s="47"/>
      <c r="F250" s="6" t="s">
        <v>1369</v>
      </c>
      <c r="G250" s="47"/>
      <c r="H250" s="44">
        <v>616</v>
      </c>
      <c r="I250" s="198" t="s">
        <v>44</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1651</v>
      </c>
      <c r="E251" s="47"/>
      <c r="F251" s="6" t="s">
        <v>1493</v>
      </c>
      <c r="G251" s="47"/>
      <c r="H251" s="44">
        <v>617</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1652</v>
      </c>
      <c r="E252" s="47"/>
      <c r="F252" s="6" t="s">
        <v>1371</v>
      </c>
      <c r="G252" s="47"/>
      <c r="H252" s="44">
        <v>618</v>
      </c>
      <c r="I252" s="198" t="s">
        <v>43</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2356</v>
      </c>
      <c r="E253" s="47"/>
      <c r="F253" s="6" t="s">
        <v>2363</v>
      </c>
      <c r="G253" s="47"/>
      <c r="H253" s="44">
        <v>1747</v>
      </c>
      <c r="I253" s="198" t="s">
        <v>43</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2359</v>
      </c>
      <c r="E254" s="47"/>
      <c r="F254" s="6" t="s">
        <v>2364</v>
      </c>
      <c r="G254" s="47"/>
      <c r="H254" s="44">
        <v>1748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2360</v>
      </c>
      <c r="E255" s="47"/>
      <c r="F255" s="6" t="s">
        <v>2365</v>
      </c>
      <c r="G255" s="47"/>
      <c r="H255" s="44">
        <v>1749</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2361</v>
      </c>
      <c r="E256" s="47"/>
      <c r="F256" s="6" t="s">
        <v>2366</v>
      </c>
      <c r="G256" s="47"/>
      <c r="H256" s="44">
        <v>1750</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2362</v>
      </c>
      <c r="E257" s="47"/>
      <c r="F257" s="6" t="s">
        <v>2367</v>
      </c>
      <c r="G257" s="47"/>
      <c r="H257" s="44">
        <v>1751</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2445</v>
      </c>
      <c r="E258" s="47"/>
      <c r="F258" s="6" t="s">
        <v>2443</v>
      </c>
      <c r="G258" s="47"/>
      <c r="H258" s="44">
        <v>1752</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2446</v>
      </c>
      <c r="E259" s="47"/>
      <c r="F259" s="6" t="s">
        <v>2444</v>
      </c>
      <c r="G259" s="47"/>
      <c r="H259" s="44">
        <v>2236</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Clean Electricity Standard</v>
      </c>
      <c r="C260" t="s">
        <v>1642</v>
      </c>
      <c r="D260" s="47"/>
      <c r="E260" s="47"/>
      <c r="F260" s="47"/>
      <c r="G260" s="47"/>
      <c r="H260" s="44">
        <v>508</v>
      </c>
      <c r="I260" s="198" t="s">
        <v>43</v>
      </c>
      <c r="J260" s="177" t="str">
        <f>IF(ISBLANK(INDEX('Policy Characteristics'!D:D,MATCH($C260,'Policy Characteristics'!$C:$C,0))),"",INDEX('Policy Characteristics'!D:D,MATCH($C260,'Policy Characteristics'!$C:$C,0)))</f>
        <v>Clean Electricity Standard</v>
      </c>
      <c r="K260" s="177" t="str">
        <f>IF(ISBLANK(INDEX('Policy Characteristics'!E:E,MATCH($C260,'Policy Characteristics'!$C:$C,0))),"",INDEX('Policy Characteristics'!E:E,MATCH($C260,'Policy Characteristics'!$C:$C,0)))</f>
        <v>elec renewable portfolio standards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0.01</v>
      </c>
      <c r="O260" s="177" t="str">
        <f>IF(ISBLANK(INDEX('Policy Characteristics'!I:I,MATCH($C260,'Policy Characteristics'!$C:$C,0))),"",INDEX('Policy Characteristics'!I:I,MATCH($C260,'Policy Characteristics'!$C:$C,0)))</f>
        <v>% of electricity generation</v>
      </c>
      <c r="P260" s="177"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7" t="str">
        <f>IF(ISBLANK(INDEX('Policy Characteristics'!K:K,MATCH($C260,'Policy Characteristics'!$C:$C,0))),"",INDEX('Policy Characteristics'!K:K,MATCH($C260,'Policy Characteristics'!$C:$C,0)))</f>
        <v>electricity-sector-main.html#ces</v>
      </c>
      <c r="R260" s="177" t="str">
        <f>IF(ISBLANK(INDEX('Policy Characteristics'!L:L,MATCH($C260,'Policy Characteristics'!$C:$C,0))),"",INDEX('Policy Characteristics'!L:L,MATCH($C260,'Policy Characteristics'!$C:$C,0)))</f>
        <v>clean-energy-standard.html</v>
      </c>
    </row>
    <row r="261" spans="1:18" s="4" customFormat="1" ht="30"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Clean Electricity Standard Foresight</v>
      </c>
      <c r="C261" s="1" t="s">
        <v>2413</v>
      </c>
      <c r="D261" s="47"/>
      <c r="E261" s="47"/>
      <c r="F261" s="47"/>
      <c r="G261" s="47"/>
      <c r="H261" s="44">
        <v>2234</v>
      </c>
      <c r="I261" s="198" t="s">
        <v>43</v>
      </c>
      <c r="J261" s="177" t="str">
        <f>IF(ISBLANK(INDEX('Policy Characteristics'!D:D,MATCH($C261,'Policy Characteristics'!$C:$C,0))),"",INDEX('Policy Characteristics'!D:D,MATCH($C261,'Policy Characteristics'!$C:$C,0)))</f>
        <v/>
      </c>
      <c r="K261" s="177" t="str">
        <f>IF(ISBLANK(INDEX('Policy Characteristics'!E:E,MATCH($C261,'Policy Characteristics'!$C:$C,0))),"",INDEX('Policy Characteristics'!E:E,MATCH($C261,'Policy Characteristics'!$C:$C,0)))</f>
        <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7" t="str">
        <f>IF(ISBLANK(INDEX('Policy Characteristics'!K:K,MATCH($C261,'Policy Characteristics'!$C:$C,0))),"",INDEX('Policy Characteristics'!K:K,MATCH($C261,'Policy Characteristics'!$C:$C,0)))</f>
        <v/>
      </c>
      <c r="R261" s="177" t="str">
        <f>IF(ISBLANK(INDEX('Policy Characteristics'!L:L,MATCH($C261,'Policy Characteristics'!$C:$C,0))),"",INDEX('Policy Characteristics'!L:L,MATCH($C261,'Policy Characteristics'!$C:$C,0)))</f>
        <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 xml:space="preserve">Clean Electricity Standard Alternative Compliance Payment </v>
      </c>
      <c r="C262" s="1" t="s">
        <v>2563</v>
      </c>
      <c r="D262" s="47"/>
      <c r="E262" s="47"/>
      <c r="F262" s="47"/>
      <c r="G262" s="47"/>
      <c r="H262" s="44">
        <v>2285</v>
      </c>
      <c r="I262" s="198" t="s">
        <v>43</v>
      </c>
      <c r="J262" s="177" t="str">
        <f>IF(ISBLANK(INDEX('Policy Characteristics'!D:D,MATCH($C262,'Policy Characteristics'!$C:$C,0))),"",INDEX('Policy Characteristics'!D:D,MATCH($C262,'Policy Characteristics'!$C:$C,0)))</f>
        <v/>
      </c>
      <c r="K262" s="177" t="str">
        <f>IF(ISBLANK(INDEX('Policy Characteristics'!E:E,MATCH($C262,'Policy Characteristics'!$C:$C,0))),"",INDEX('Policy Characteristics'!E:E,MATCH($C262,'Policy Characteristics'!$C:$C,0)))</f>
        <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1000</v>
      </c>
      <c r="N262" s="177">
        <f>IF(ISBLANK(INDEX('Policy Characteristics'!H:H,MATCH($C262,'Policy Characteristics'!$C:$C,0))),"",INDEX('Policy Characteristics'!H:H,MATCH($C262,'Policy Characteristics'!$C:$C,0)))</f>
        <v>20</v>
      </c>
      <c r="O262" s="177" t="str">
        <f>IF(ISBLANK(INDEX('Policy Characteristics'!I:I,MATCH($C262,'Policy Characteristics'!$C:$C,0))),"",INDEX('Policy Characteristics'!I:I,MATCH($C262,'Policy Characteristics'!$C:$C,0)))</f>
        <v>2023 Euro / megawatt-hour (MWh)</v>
      </c>
      <c r="P262" s="177"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7" t="str">
        <f>IF(ISBLANK(INDEX('Policy Characteristics'!K:K,MATCH($C262,'Policy Characteristics'!$C:$C,0))),"",INDEX('Policy Characteristics'!K:K,MATCH($C262,'Policy Characteristics'!$C:$C,0)))</f>
        <v/>
      </c>
      <c r="R262" s="177" t="str">
        <f>IF(ISBLANK(INDEX('Policy Characteristics'!L:L,MATCH($C262,'Policy Characteristics'!$C:$C,0))),"",INDEX('Policy Characteristics'!L:L,MATCH($C262,'Policy Characteristics'!$C:$C,0)))</f>
        <v/>
      </c>
    </row>
    <row r="263" spans="1:18" s="2" customFormat="1"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Change Electricity Exports</v>
      </c>
      <c r="C263" s="191" t="s">
        <v>271</v>
      </c>
      <c r="D263" s="6"/>
      <c r="E263" s="6"/>
      <c r="F263" s="6"/>
      <c r="G263" s="6"/>
      <c r="H263" s="49">
        <v>148</v>
      </c>
      <c r="I263" s="198" t="s">
        <v>43</v>
      </c>
      <c r="J263" s="177" t="str">
        <f>IF(ISBLANK(INDEX('Policy Characteristics'!D:D,MATCH($C263,'Policy Characteristics'!$C:$C,0))),"",INDEX('Policy Characteristics'!D:D,MATCH($C263,'Policy Characteristics'!$C:$C,0)))</f>
        <v>Electricity Imports and Exports</v>
      </c>
      <c r="K263" s="177" t="str">
        <f>IF(ISBLANK(INDEX('Policy Characteristics'!E:E,MATCH($C263,'Policy Characteristics'!$C:$C,0))),"",INDEX('Policy Characteristics'!E:E,MATCH($C263,'Policy Characteristics'!$C:$C,0)))</f>
        <v>elec change exports</v>
      </c>
      <c r="L263" s="177">
        <f>IF(ISBLANK(INDEX('Policy Characteristics'!F:F,MATCH($C263,'Policy Characteristics'!$C:$C,0))),"",INDEX('Policy Characteristics'!F:F,MATCH($C263,'Policy Characteristics'!$C:$C,0)))</f>
        <v>-0.5</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0.02</v>
      </c>
      <c r="O263" s="177" t="str">
        <f>IF(ISBLANK(INDEX('Policy Characteristics'!I:I,MATCH($C263,'Policy Characteristics'!$C:$C,0))),"",INDEX('Policy Characteristics'!I:I,MATCH($C263,'Policy Characteristics'!$C:$C,0)))</f>
        <v>% change in exports</v>
      </c>
      <c r="P263" s="177"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7" t="str">
        <f>IF(ISBLANK(INDEX('Policy Characteristics'!K:K,MATCH($C263,'Policy Characteristics'!$C:$C,0))),"",INDEX('Policy Characteristics'!K:K,MATCH($C263,'Policy Characteristics'!$C:$C,0)))</f>
        <v>electricity-sector-main.html#elec-exports</v>
      </c>
      <c r="R263" s="177" t="str">
        <f>IF(ISBLANK(INDEX('Policy Characteristics'!L:L,MATCH($C263,'Policy Characteristics'!$C:$C,0))),"",INDEX('Policy Characteristics'!L:L,MATCH($C263,'Policy Characteristics'!$C:$C,0)))</f>
        <v>electricity-imports-exports.html</v>
      </c>
    </row>
    <row r="264" spans="1:18" s="2"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Change Electricity Imports</v>
      </c>
      <c r="C264" s="191" t="s">
        <v>270</v>
      </c>
      <c r="D264" s="47" t="s">
        <v>447</v>
      </c>
      <c r="E264" s="47"/>
      <c r="F264" s="47" t="s">
        <v>446</v>
      </c>
      <c r="G264" s="6"/>
      <c r="H264" s="49">
        <v>149</v>
      </c>
      <c r="I264" s="198" t="s">
        <v>43</v>
      </c>
      <c r="J264" s="177" t="str">
        <f>IF(ISBLANK(INDEX('Policy Characteristics'!D:D,MATCH($C264,'Policy Characteristics'!$C:$C,0))),"",INDEX('Policy Characteristics'!D:D,MATCH($C264,'Policy Characteristics'!$C:$C,0)))</f>
        <v>Electricity Imports and Exports</v>
      </c>
      <c r="K264" s="177" t="str">
        <f>IF(ISBLANK(INDEX('Policy Characteristics'!E:E,MATCH($C264,'Policy Characteristics'!$C:$C,0))),"",INDEX('Policy Characteristics'!E:E,MATCH($C264,'Policy Characteristics'!$C:$C,0)))</f>
        <v>elec change imports</v>
      </c>
      <c r="L264" s="177">
        <f>IF(ISBLANK(INDEX('Policy Characteristics'!F:F,MATCH($C264,'Policy Characteristics'!$C:$C,0))),"",INDEX('Policy Characteristics'!F:F,MATCH($C264,'Policy Characteristics'!$C:$C,0)))</f>
        <v>-0.5</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0.02</v>
      </c>
      <c r="O264" s="177" t="str">
        <f>IF(ISBLANK(INDEX('Policy Characteristics'!I:I,MATCH($C264,'Policy Characteristics'!$C:$C,0))),"",INDEX('Policy Characteristics'!I:I,MATCH($C264,'Policy Characteristics'!$C:$C,0)))</f>
        <v>% change in imports</v>
      </c>
      <c r="P264" s="1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7" t="str">
        <f>IF(ISBLANK(INDEX('Policy Characteristics'!K:K,MATCH($C264,'Policy Characteristics'!$C:$C,0))),"",INDEX('Policy Characteristics'!K:K,MATCH($C264,'Policy Characteristics'!$C:$C,0)))</f>
        <v>electricity-sector-main.html#elec-imports</v>
      </c>
      <c r="R264" s="177" t="str">
        <f>IF(ISBLANK(INDEX('Policy Characteristics'!L:L,MATCH($C264,'Policy Characteristics'!$C:$C,0))),"",INDEX('Policy Characteristics'!L:L,MATCH($C264,'Policy Characteristics'!$C:$C,0)))</f>
        <v>electricity-imports-exports.html</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2357</v>
      </c>
      <c r="E265" s="47"/>
      <c r="F265" s="6" t="s">
        <v>2639</v>
      </c>
      <c r="G265" s="6"/>
      <c r="H265" s="49">
        <v>526</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imports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imports</v>
      </c>
      <c r="P265" s="1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7" t="str">
        <f>IF(ISBLANK(INDEX('Policy Characteristics'!K:K,MATCH($C265,'Policy Characteristics'!$C:$C,0))),"",INDEX('Policy Characteristics'!K:K,MATCH($C265,'Policy Characteristics'!$C:$C,0)))</f>
        <v>electricity-sector-main.html#elec-imports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76" t="str">
        <f t="shared" si="18"/>
        <v>Percent Change in Electricity Imports</v>
      </c>
      <c r="D266" s="6" t="s">
        <v>2358</v>
      </c>
      <c r="E266" s="47"/>
      <c r="F266" s="6" t="s">
        <v>2292</v>
      </c>
      <c r="G266" s="6"/>
      <c r="H266" s="49">
        <v>1753</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2368</v>
      </c>
      <c r="G267" s="6"/>
      <c r="H267" s="49">
        <v>527</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448</v>
      </c>
      <c r="E269" s="47"/>
      <c r="F269" s="6" t="s">
        <v>451</v>
      </c>
      <c r="G269" s="6"/>
      <c r="H269" s="49">
        <v>529</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8"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1325</v>
      </c>
      <c r="E273" s="47"/>
      <c r="F273" s="6" t="s">
        <v>436</v>
      </c>
      <c r="G273" s="6"/>
      <c r="H273" s="49">
        <v>533</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2643</v>
      </c>
      <c r="G274" s="6"/>
      <c r="H274" s="49">
        <v>534</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2641</v>
      </c>
      <c r="G275" s="6"/>
      <c r="H275" s="49">
        <v>535</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444</v>
      </c>
      <c r="E276" s="47"/>
      <c r="F276" s="6" t="s">
        <v>443</v>
      </c>
      <c r="G276" s="6"/>
      <c r="H276" s="49">
        <v>536</v>
      </c>
      <c r="I276" s="198"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453</v>
      </c>
      <c r="E277" s="47"/>
      <c r="F277" s="6" t="s">
        <v>454</v>
      </c>
      <c r="G277" s="6"/>
      <c r="H277" s="49">
        <v>537</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1650</v>
      </c>
      <c r="E278" s="47"/>
      <c r="F278" s="6" t="s">
        <v>1369</v>
      </c>
      <c r="G278" s="6"/>
      <c r="H278" s="49">
        <v>538</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1651</v>
      </c>
      <c r="E279" s="47"/>
      <c r="F279" s="6" t="s">
        <v>1493</v>
      </c>
      <c r="G279" s="6"/>
      <c r="H279" s="49">
        <v>539</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1652</v>
      </c>
      <c r="E280" s="47"/>
      <c r="F280" s="6" t="s">
        <v>1371</v>
      </c>
      <c r="G280" s="6"/>
      <c r="H280" s="49">
        <v>540</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2356</v>
      </c>
      <c r="E281" s="47"/>
      <c r="F281" s="6" t="s">
        <v>2363</v>
      </c>
      <c r="G281" s="6"/>
      <c r="H281" s="49">
        <v>1754</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2359</v>
      </c>
      <c r="E282" s="47"/>
      <c r="F282" s="6" t="s">
        <v>2364</v>
      </c>
      <c r="G282" s="6"/>
      <c r="H282" s="49">
        <v>1755</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2360</v>
      </c>
      <c r="E283" s="47"/>
      <c r="F283" s="6" t="s">
        <v>2365</v>
      </c>
      <c r="G283" s="6"/>
      <c r="H283" s="49">
        <v>1756</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2361</v>
      </c>
      <c r="E284" s="47"/>
      <c r="F284" s="6" t="s">
        <v>2366</v>
      </c>
      <c r="G284" s="6"/>
      <c r="H284" s="49">
        <v>1757</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2362</v>
      </c>
      <c r="E285" s="47"/>
      <c r="F285" s="6" t="s">
        <v>2367</v>
      </c>
      <c r="G285" s="6"/>
      <c r="H285" s="49">
        <v>1758</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2445</v>
      </c>
      <c r="E286" s="47"/>
      <c r="F286" s="6" t="s">
        <v>2443</v>
      </c>
      <c r="G286" s="6"/>
      <c r="H286" s="49">
        <v>1759</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2446</v>
      </c>
      <c r="E287" s="47"/>
      <c r="F287" s="6" t="s">
        <v>2444</v>
      </c>
      <c r="G287" s="6"/>
      <c r="H287" s="49">
        <v>2237</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Non BAU Guaranteed Dispatch</v>
      </c>
      <c r="C288" t="s">
        <v>302</v>
      </c>
      <c r="D288" s="47"/>
      <c r="E288" s="47"/>
      <c r="F288" s="47"/>
      <c r="G288" s="47"/>
      <c r="H288" s="44">
        <v>619</v>
      </c>
      <c r="I288" s="198" t="s">
        <v>44</v>
      </c>
      <c r="J288" s="177" t="str">
        <f>IF(ISBLANK(INDEX('Policy Characteristics'!D:D,MATCH($C288,'Policy Characteristics'!$C:$C,0))),"",INDEX('Policy Characteristics'!D:D,MATCH($C288,'Policy Characteristics'!$C:$C,0)))</f>
        <v>Non BAU Guaranteed Dispatch</v>
      </c>
      <c r="K288" s="177" t="str">
        <f>IF(ISBLANK(INDEX('Policy Characteristics'!E:E,MATCH($C288,'Policy Characteristics'!$C:$C,0))),"",INDEX('Policy Characteristics'!E:E,MATCH($C288,'Policy Characteristics'!$C:$C,0)))</f>
        <v>elec non BAU guaranteed dispatch</v>
      </c>
      <c r="L288" s="177">
        <f>IF(ISBLANK(INDEX('Policy Characteristics'!F:F,MATCH($C288,'Policy Characteristics'!$C:$C,0))),"",INDEX('Policy Characteristics'!F:F,MATCH($C288,'Policy Characteristics'!$C:$C,0)))</f>
        <v>0</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1</v>
      </c>
      <c r="O288" s="177" t="str">
        <f>IF(ISBLANK(INDEX('Policy Characteristics'!I:I,MATCH($C288,'Policy Characteristics'!$C:$C,0))),"",INDEX('Policy Characteristics'!I:I,MATCH($C288,'Policy Characteristics'!$C:$C,0)))</f>
        <v>on/off</v>
      </c>
      <c r="P288" s="177" t="str">
        <f>IF(ISBLANK(INDEX('Policy Characteristics'!J:J,MATCH($C288,'Policy Characteristics'!$C:$C,0))),"",INDEX('Policy Characteristics'!J:J,MATCH($C288,'Policy Characteristics'!$C:$C,0)))</f>
        <v/>
      </c>
      <c r="Q288" s="177" t="str">
        <f>IF(ISBLANK(INDEX('Policy Characteristics'!K:K,MATCH($C288,'Policy Characteristics'!$C:$C,0))),"",INDEX('Policy Characteristics'!K:K,MATCH($C288,'Policy Characteristics'!$C:$C,0)))</f>
        <v/>
      </c>
      <c r="R288" s="177" t="str">
        <f>IF(ISBLANK(INDEX('Policy Characteristics'!L:L,MATCH($C288,'Policy Characteristics'!$C:$C,0))),"",INDEX('Policy Characteristics'!L:L,MATCH($C288,'Policy Characteristics'!$C:$C,0)))</f>
        <v/>
      </c>
    </row>
    <row r="289" spans="1:19"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Decrease Cost of Capital</v>
      </c>
      <c r="C289" s="1" t="s">
        <v>2351</v>
      </c>
      <c r="D289" s="47" t="s">
        <v>447</v>
      </c>
      <c r="E289" s="47"/>
      <c r="F289" s="47" t="s">
        <v>446</v>
      </c>
      <c r="G289" s="6"/>
      <c r="H289" s="44">
        <v>1730</v>
      </c>
      <c r="I289" s="199" t="s">
        <v>44</v>
      </c>
      <c r="J289" s="177" t="str">
        <f>IF(ISBLANK(INDEX('Policy Characteristics'!D:D,MATCH($C289,'Policy Characteristics'!$C:$C,0))),"",INDEX('Policy Characteristics'!D:D,MATCH($C289,'Policy Characteristics'!$C:$C,0)))</f>
        <v>Decrease Electricity Sector Cost of Capital</v>
      </c>
      <c r="K289" s="177" t="str">
        <f>IF(ISBLANK(INDEX('Policy Characteristics'!E:E,MATCH($C289,'Policy Characteristics'!$C:$C,0))),"",INDEX('Policy Characteristics'!E:E,MATCH($C289,'Policy Characteristics'!$C:$C,0)))</f>
        <v>elec power plant cost of capital</v>
      </c>
      <c r="L289" s="177">
        <f>IF(ISBLANK(INDEX('Policy Characteristics'!F:F,MATCH($C289,'Policy Characteristics'!$C:$C,0))),"",INDEX('Policy Characteristics'!F:F,MATCH($C289,'Policy Characteristics'!$C:$C,0)))</f>
        <v>0</v>
      </c>
      <c r="M289" s="177">
        <f>IF(ISBLANK(INDEX('Policy Characteristics'!G:G,MATCH($C289,'Policy Characteristics'!$C:$C,0))),"",INDEX('Policy Characteristics'!G:G,MATCH($C289,'Policy Characteristics'!$C:$C,0)))</f>
        <v>100</v>
      </c>
      <c r="N289" s="177">
        <f>IF(ISBLANK(INDEX('Policy Characteristics'!H:H,MATCH($C289,'Policy Characteristics'!$C:$C,0))),"",INDEX('Policy Characteristics'!H:H,MATCH($C289,'Policy Characteristics'!$C:$C,0)))</f>
        <v>1</v>
      </c>
      <c r="O289" s="177" t="str">
        <f>IF(ISBLANK(INDEX('Policy Characteristics'!I:I,MATCH($C289,'Policy Characteristics'!$C:$C,0))),"",INDEX('Policy Characteristics'!I:I,MATCH($C289,'Policy Characteristics'!$C:$C,0)))</f>
        <v>% decrease</v>
      </c>
      <c r="P289" s="177"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7" t="str">
        <f>IF(ISBLANK(INDEX('Policy Characteristics'!K:K,MATCH($C289,'Policy Characteristics'!$C:$C,0))),"",INDEX('Policy Characteristics'!K:K,MATCH($C289,'Policy Characteristics'!$C:$C,0)))</f>
        <v/>
      </c>
      <c r="R289" s="177" t="str">
        <f>IF(ISBLANK(INDEX('Policy Characteristics'!L:L,MATCH($C289,'Policy Characteristics'!$C:$C,0))),"",INDEX('Policy Characteristics'!L:L,MATCH($C289,'Policy Characteristics'!$C:$C,0)))</f>
        <v/>
      </c>
      <c r="S289" s="188"/>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2357</v>
      </c>
      <c r="E290" s="47"/>
      <c r="F290" s="6" t="s">
        <v>2639</v>
      </c>
      <c r="G290" s="6"/>
      <c r="H290" s="44">
        <v>1731</v>
      </c>
      <c r="I290" s="199" t="s">
        <v>44</v>
      </c>
      <c r="J290" s="177" t="str">
        <f>IF(ISBLANK(INDEX('Policy Characteristics'!D:D,MATCH($C290,'Policy Characteristics'!$C:$C,0))),"",INDEX('Policy Characteristics'!D:D,MATCH($C290,'Policy Characteristics'!$C:$C,0)))</f>
        <v>Decrease Electricity Sector Cost of Capital</v>
      </c>
      <c r="K290" s="177" t="str">
        <f>IF(ISBLANK(INDEX('Policy Characteristics'!E:E,MATCH($C290,'Policy Characteristics'!$C:$C,0))),"",INDEX('Policy Characteristics'!E:E,MATCH($C290,'Policy Characteristics'!$C:$C,0)))</f>
        <v>elec power plant cost of capital</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100</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 decrease</v>
      </c>
      <c r="P290" s="177"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c r="S290" s="188"/>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2358</v>
      </c>
      <c r="E291" s="47"/>
      <c r="F291" s="6" t="s">
        <v>2292</v>
      </c>
      <c r="G291" s="6"/>
      <c r="H291" s="44">
        <v>1803</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2368</v>
      </c>
      <c r="G292" s="6"/>
      <c r="H292" s="44">
        <v>1732</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199" t="s">
        <v>43</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448</v>
      </c>
      <c r="E294" s="47"/>
      <c r="F294" s="6" t="s">
        <v>451</v>
      </c>
      <c r="G294" s="6"/>
      <c r="H294" s="44">
        <v>1734</v>
      </c>
      <c r="I294" s="199" t="s">
        <v>43</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1325</v>
      </c>
      <c r="E298" s="47"/>
      <c r="F298" s="6" t="s">
        <v>436</v>
      </c>
      <c r="G298" s="6"/>
      <c r="H298" s="44">
        <v>1738</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2643</v>
      </c>
      <c r="G299" s="6"/>
      <c r="H299" s="44">
        <v>1739</v>
      </c>
      <c r="I299" s="199"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2641</v>
      </c>
      <c r="G300" s="6"/>
      <c r="H300" s="44">
        <v>1740</v>
      </c>
      <c r="I300" s="199"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444</v>
      </c>
      <c r="E301" s="47"/>
      <c r="F301" s="6" t="s">
        <v>443</v>
      </c>
      <c r="G301" s="6"/>
      <c r="H301" s="44">
        <v>1741</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453</v>
      </c>
      <c r="E302" s="47"/>
      <c r="F302" s="6" t="s">
        <v>454</v>
      </c>
      <c r="G302" s="6"/>
      <c r="H302" s="44">
        <v>1742</v>
      </c>
      <c r="I302" s="199" t="s">
        <v>43</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1650</v>
      </c>
      <c r="E303" s="47"/>
      <c r="F303" s="6" t="s">
        <v>1369</v>
      </c>
      <c r="G303" s="6"/>
      <c r="H303" s="44">
        <v>1743</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1651</v>
      </c>
      <c r="E304" s="47"/>
      <c r="F304" s="6" t="s">
        <v>1493</v>
      </c>
      <c r="G304" s="6"/>
      <c r="H304" s="44">
        <v>1744</v>
      </c>
      <c r="I304" s="199"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1652</v>
      </c>
      <c r="E305" s="47"/>
      <c r="F305" s="6" t="s">
        <v>1371</v>
      </c>
      <c r="G305" s="6"/>
      <c r="H305" s="44">
        <v>1745</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2356</v>
      </c>
      <c r="E306" s="47"/>
      <c r="F306" s="6" t="s">
        <v>2363</v>
      </c>
      <c r="G306" s="6"/>
      <c r="H306" s="44">
        <v>1804</v>
      </c>
      <c r="I306" s="199" t="s">
        <v>43</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2359</v>
      </c>
      <c r="E307" s="47"/>
      <c r="F307" s="6" t="s">
        <v>2364</v>
      </c>
      <c r="G307" s="6"/>
      <c r="H307" s="44">
        <v>1805</v>
      </c>
      <c r="I307" s="199" t="s">
        <v>43</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2360</v>
      </c>
      <c r="E308" s="47"/>
      <c r="F308" s="6" t="s">
        <v>2365</v>
      </c>
      <c r="G308" s="6"/>
      <c r="H308" s="44">
        <v>1806</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2361</v>
      </c>
      <c r="E309" s="47"/>
      <c r="F309" s="6" t="s">
        <v>2366</v>
      </c>
      <c r="G309" s="6"/>
      <c r="H309" s="44">
        <v>1807</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2362</v>
      </c>
      <c r="E310" s="47"/>
      <c r="F310" s="6" t="s">
        <v>2367</v>
      </c>
      <c r="G310" s="6"/>
      <c r="H310" s="44">
        <v>1808</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2445</v>
      </c>
      <c r="E311" s="47"/>
      <c r="F311" s="6" t="s">
        <v>2443</v>
      </c>
      <c r="G311" s="6"/>
      <c r="H311" s="44">
        <v>1809</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2446</v>
      </c>
      <c r="E312" s="47"/>
      <c r="F312" s="6" t="s">
        <v>2444</v>
      </c>
      <c r="G312" s="6"/>
      <c r="H312" s="44">
        <v>2238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Demand Response</v>
      </c>
      <c r="C313" t="s">
        <v>27</v>
      </c>
      <c r="D313" s="47"/>
      <c r="E313" s="47"/>
      <c r="F313" s="47"/>
      <c r="G313" s="47"/>
      <c r="H313" s="44">
        <v>30</v>
      </c>
      <c r="I313" s="198" t="s">
        <v>43</v>
      </c>
      <c r="J313" s="177" t="str">
        <f>IF(ISBLANK(INDEX('Policy Characteristics'!D:D,MATCH($C313,'Policy Characteristics'!$C:$C,0))),"",INDEX('Policy Characteristics'!D:D,MATCH($C313,'Policy Characteristics'!$C:$C,0)))</f>
        <v>Demand Response</v>
      </c>
      <c r="K313" s="177" t="str">
        <f>IF(ISBLANK(INDEX('Policy Characteristics'!E:E,MATCH($C313,'Policy Characteristics'!$C:$C,0))),"",INDEX('Policy Characteristics'!E:E,MATCH($C313,'Policy Characteristics'!$C:$C,0)))</f>
        <v>elec demand response</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v>
      </c>
      <c r="N313" s="177">
        <f>IF(ISBLANK(INDEX('Policy Characteristics'!H:H,MATCH($C313,'Policy Characteristics'!$C:$C,0))),"",INDEX('Policy Characteristics'!H:H,MATCH($C313,'Policy Characteristics'!$C:$C,0)))</f>
        <v>0.01</v>
      </c>
      <c r="O313" s="177" t="str">
        <f>IF(ISBLANK(INDEX('Policy Characteristics'!I:I,MATCH($C313,'Policy Characteristics'!$C:$C,0))),"",INDEX('Policy Characteristics'!I:I,MATCH($C313,'Policy Characteristics'!$C:$C,0)))</f>
        <v>% of potential achieved</v>
      </c>
      <c r="P313" s="177"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7" t="str">
        <f>IF(ISBLANK(INDEX('Policy Characteristics'!K:K,MATCH($C313,'Policy Characteristics'!$C:$C,0))),"",INDEX('Policy Characteristics'!K:K,MATCH($C313,'Policy Characteristics'!$C:$C,0)))</f>
        <v>electricity-sector-main.html#dr</v>
      </c>
      <c r="R313" s="177" t="str">
        <f>IF(ISBLANK(INDEX('Policy Characteristics'!L:L,MATCH($C313,'Policy Characteristics'!$C:$C,0))),"",INDEX('Policy Characteristics'!L:L,MATCH($C313,'Policy Characteristics'!$C:$C,0)))</f>
        <v>demand-response.html</v>
      </c>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Early Retirement of Power Plants</v>
      </c>
      <c r="C314" t="s">
        <v>128</v>
      </c>
      <c r="D314" s="47" t="s">
        <v>447</v>
      </c>
      <c r="E314" s="47"/>
      <c r="F314" s="47" t="s">
        <v>446</v>
      </c>
      <c r="G314" s="47"/>
      <c r="H314" s="44">
        <v>31</v>
      </c>
      <c r="I314" s="198" t="s">
        <v>43</v>
      </c>
      <c r="J314" s="177" t="str">
        <f>IF(ISBLANK(INDEX('Policy Characteristics'!D:D,MATCH($C314,'Policy Characteristics'!$C:$C,0))),"",INDEX('Policy Characteristics'!D:D,MATCH($C314,'Policy Characteristics'!$C:$C,0)))</f>
        <v>Early Retirement of Power Plants</v>
      </c>
      <c r="K314" s="177" t="str">
        <f>IF(ISBLANK(INDEX('Policy Characteristics'!E:E,MATCH($C314,'Policy Characteristics'!$C:$C,0))),"",INDEX('Policy Characteristics'!E:E,MATCH($C314,'Policy Characteristics'!$C:$C,0)))</f>
        <v>elec early retirement</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25000</v>
      </c>
      <c r="N314" s="177">
        <f>IF(ISBLANK(INDEX('Policy Characteristics'!H:H,MATCH($C314,'Policy Characteristics'!$C:$C,0))),"",INDEX('Policy Characteristics'!H:H,MATCH($C314,'Policy Characteristics'!$C:$C,0)))</f>
        <v>500</v>
      </c>
      <c r="O314" s="177" t="str">
        <f>IF(ISBLANK(INDEX('Policy Characteristics'!I:I,MATCH($C314,'Policy Characteristics'!$C:$C,0))),"",INDEX('Policy Characteristics'!I:I,MATCH($C314,'Policy Characteristics'!$C:$C,0)))</f>
        <v>MW/year</v>
      </c>
      <c r="P314" s="177"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7" t="str">
        <f>IF(ISBLANK(INDEX('Policy Characteristics'!K:K,MATCH($C314,'Policy Characteristics'!$C:$C,0))),"",INDEX('Policy Characteristics'!K:K,MATCH($C314,'Policy Characteristics'!$C:$C,0)))</f>
        <v>electricity-sector-main.html#early-ret</v>
      </c>
      <c r="R314" s="177" t="str">
        <f>IF(ISBLANK(INDEX('Policy Characteristics'!L:L,MATCH($C314,'Policy Characteristics'!$C:$C,0))),"",INDEX('Policy Characteristics'!L:L,MATCH($C314,'Policy Characteristics'!$C:$C,0)))</f>
        <v>early-retirement-of-power-plants.html</v>
      </c>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Early Retirement of Power Plants</v>
      </c>
      <c r="C315" t="s">
        <v>128</v>
      </c>
      <c r="D315" s="6" t="s">
        <v>2357</v>
      </c>
      <c r="E315" s="47"/>
      <c r="F315" s="6" t="s">
        <v>2639</v>
      </c>
      <c r="G315" s="47"/>
      <c r="H315" s="44">
        <v>1760</v>
      </c>
      <c r="I315" s="198" t="s">
        <v>43</v>
      </c>
      <c r="J315" s="177" t="str">
        <f>IF(ISBLANK(INDEX('Policy Characteristics'!D:D,MATCH($C315,'Policy Characteristics'!$C:$C,0))),"",INDEX('Policy Characteristics'!D:D,MATCH($C315,'Policy Characteristics'!$C:$C,0)))</f>
        <v>Early Retirement of Power Plants</v>
      </c>
      <c r="K315" s="177" t="str">
        <f>IF(ISBLANK(INDEX('Policy Characteristics'!E:E,MATCH($C315,'Policy Characteristics'!$C:$C,0))),"",INDEX('Policy Characteristics'!E:E,MATCH($C315,'Policy Characteristics'!$C:$C,0)))</f>
        <v>elec early retirement</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25000</v>
      </c>
      <c r="N315" s="177">
        <f>IF(ISBLANK(INDEX('Policy Characteristics'!H:H,MATCH($C315,'Policy Characteristics'!$C:$C,0))),"",INDEX('Policy Characteristics'!H:H,MATCH($C315,'Policy Characteristics'!$C:$C,0)))</f>
        <v>500</v>
      </c>
      <c r="O315" s="177" t="str">
        <f>IF(ISBLANK(INDEX('Policy Characteristics'!I:I,MATCH($C315,'Policy Characteristics'!$C:$C,0))),"",INDEX('Policy Characteristics'!I:I,MATCH($C315,'Policy Characteristics'!$C:$C,0)))</f>
        <v>MW/year</v>
      </c>
      <c r="P315" s="177"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7" t="str">
        <f>IF(ISBLANK(INDEX('Policy Characteristics'!K:K,MATCH($C315,'Policy Characteristics'!$C:$C,0))),"",INDEX('Policy Characteristics'!K:K,MATCH($C315,'Policy Characteristics'!$C:$C,0)))</f>
        <v>electricity-sector-main.html#early-ret</v>
      </c>
      <c r="R315" s="177" t="str">
        <f>IF(ISBLANK(INDEX('Policy Characteristics'!L:L,MATCH($C315,'Policy Characteristics'!$C:$C,0))),"",INDEX('Policy Characteristics'!L:L,MATCH($C315,'Policy Characteristics'!$C:$C,0)))</f>
        <v>early-retirement-of-power-plants.html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2358</v>
      </c>
      <c r="E316" s="47"/>
      <c r="F316" s="6" t="s">
        <v>2292</v>
      </c>
      <c r="G316" s="47"/>
      <c r="H316" s="44">
        <v>620</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2368</v>
      </c>
      <c r="G317" s="47"/>
      <c r="H317" s="44">
        <v>32</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8" t="s">
        <v>44</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448</v>
      </c>
      <c r="E319" s="47"/>
      <c r="F319" s="6" t="s">
        <v>451</v>
      </c>
      <c r="G319" s="47"/>
      <c r="H319" s="44">
        <v>622</v>
      </c>
      <c r="I319" s="198" t="s">
        <v>44</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1325</v>
      </c>
      <c r="E323" s="47"/>
      <c r="F323" s="6" t="s">
        <v>436</v>
      </c>
      <c r="G323" s="47"/>
      <c r="H323" s="44">
        <v>626</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2643</v>
      </c>
      <c r="G324" s="47"/>
      <c r="H324" s="44">
        <v>627</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2641</v>
      </c>
      <c r="G325" s="47"/>
      <c r="H325" s="44">
        <v>628</v>
      </c>
      <c r="I325" s="198" t="s">
        <v>43</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444</v>
      </c>
      <c r="E326" s="47"/>
      <c r="F326" s="6" t="s">
        <v>443</v>
      </c>
      <c r="G326" s="47"/>
      <c r="H326" s="44">
        <v>590</v>
      </c>
      <c r="I326" s="198" t="s">
        <v>43</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453</v>
      </c>
      <c r="E327" s="47"/>
      <c r="F327" s="6" t="s">
        <v>454</v>
      </c>
      <c r="G327" s="47"/>
      <c r="H327" s="44">
        <v>629</v>
      </c>
      <c r="I327" s="198"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1650</v>
      </c>
      <c r="E328" s="47"/>
      <c r="F328" s="6" t="s">
        <v>1369</v>
      </c>
      <c r="G328" s="47"/>
      <c r="H328" s="44">
        <v>630</v>
      </c>
      <c r="I328" s="198" t="s">
        <v>44</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1651</v>
      </c>
      <c r="E329" s="47"/>
      <c r="F329" s="6" t="s">
        <v>1493</v>
      </c>
      <c r="G329" s="47"/>
      <c r="H329" s="44">
        <v>631</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1652</v>
      </c>
      <c r="E330" s="47"/>
      <c r="F330" s="6" t="s">
        <v>1371</v>
      </c>
      <c r="G330" s="47"/>
      <c r="H330" s="44">
        <v>632</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2356</v>
      </c>
      <c r="E331" s="47"/>
      <c r="F331" s="6" t="s">
        <v>2363</v>
      </c>
      <c r="G331" s="47"/>
      <c r="H331" s="44">
        <v>1761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2359</v>
      </c>
      <c r="E332" s="47"/>
      <c r="F332" s="6" t="s">
        <v>2364</v>
      </c>
      <c r="G332" s="47"/>
      <c r="H332" s="44">
        <v>1762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2360</v>
      </c>
      <c r="E333" s="47"/>
      <c r="F333" s="6" t="s">
        <v>2365</v>
      </c>
      <c r="G333" s="47"/>
      <c r="H333" s="44">
        <v>1763</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2361</v>
      </c>
      <c r="E334" s="47"/>
      <c r="F334" s="6" t="s">
        <v>2366</v>
      </c>
      <c r="G334" s="47"/>
      <c r="H334" s="44">
        <v>1764</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2362</v>
      </c>
      <c r="E335" s="47"/>
      <c r="F335" s="6" t="s">
        <v>2367</v>
      </c>
      <c r="G335" s="47"/>
      <c r="H335" s="44">
        <v>1765</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2445</v>
      </c>
      <c r="E336" s="47"/>
      <c r="F336" s="6" t="s">
        <v>2443</v>
      </c>
      <c r="G336" s="47"/>
      <c r="H336" s="44">
        <v>1766</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2446</v>
      </c>
      <c r="E337" s="47"/>
      <c r="F337" s="6" t="s">
        <v>2444</v>
      </c>
      <c r="G337" s="47"/>
      <c r="H337" s="44">
        <v>2239</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Non BAU Capacity Retirement Schedule</v>
      </c>
      <c r="C338" t="s">
        <v>1925</v>
      </c>
      <c r="D338" s="47" t="s">
        <v>447</v>
      </c>
      <c r="E338" s="47"/>
      <c r="F338" s="47" t="s">
        <v>446</v>
      </c>
      <c r="G338" s="47"/>
      <c r="H338" s="44">
        <v>860</v>
      </c>
      <c r="I338" s="198" t="s">
        <v>43</v>
      </c>
      <c r="J338" s="177" t="str">
        <f>IF(ISBLANK(INDEX('Policy Characteristics'!D:D,MATCH($C338,'Policy Characteristics'!$C:$C,0))),"",INDEX('Policy Characteristics'!D:D,MATCH($C338,'Policy Characteristics'!$C:$C,0)))</f>
        <v>Non BAU Capacity Retirement Schedule</v>
      </c>
      <c r="K338" s="177" t="str">
        <f>IF(ISBLANK(INDEX('Policy Characteristics'!E:E,MATCH($C338,'Policy Characteristics'!$C:$C,0))),"",INDEX('Policy Characteristics'!E:E,MATCH($C338,'Policy Characteristics'!$C:$C,0)))</f>
        <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1</v>
      </c>
      <c r="N338" s="177">
        <f>IF(ISBLANK(INDEX('Policy Characteristics'!H:H,MATCH($C338,'Policy Characteristics'!$C:$C,0))),"",INDEX('Policy Characteristics'!H:H,MATCH($C338,'Policy Characteristics'!$C:$C,0)))</f>
        <v>1</v>
      </c>
      <c r="O338" s="177" t="str">
        <f>IF(ISBLANK(INDEX('Policy Characteristics'!I:I,MATCH($C338,'Policy Characteristics'!$C:$C,0))),"",INDEX('Policy Characteristics'!I:I,MATCH($C338,'Policy Characteristics'!$C:$C,0)))</f>
        <v>on/off</v>
      </c>
      <c r="P338" s="177"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7" t="str">
        <f>IF(ISBLANK(INDEX('Policy Characteristics'!K:K,MATCH($C338,'Policy Characteristics'!$C:$C,0))),"",INDEX('Policy Characteristics'!K:K,MATCH($C338,'Policy Characteristics'!$C:$C,0)))</f>
        <v/>
      </c>
      <c r="R338" s="177" t="str">
        <f>IF(ISBLANK(INDEX('Policy Characteristics'!L:L,MATCH($C338,'Policy Characteristics'!$C:$C,0))),"",INDEX('Policy Characteristics'!L:L,MATCH($C338,'Policy Characteristics'!$C:$C,0)))</f>
        <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2357</v>
      </c>
      <c r="E339" s="47"/>
      <c r="F339" s="6" t="s">
        <v>2639</v>
      </c>
      <c r="G339" s="47"/>
      <c r="H339" s="44">
        <v>861</v>
      </c>
      <c r="I339" s="198" t="s">
        <v>44</v>
      </c>
      <c r="J339" s="177" t="str">
        <f>IF(ISBLANK(INDEX('Policy Characteristics'!D:D,MATCH($C339,'Policy Characteristics'!$C:$C,0))),"",INDEX('Policy Characteristics'!D:D,MATCH($C339,'Policy Characteristics'!$C:$C,0)))</f>
        <v>Non BAU Capacity Retirement Schedule</v>
      </c>
      <c r="K339" s="177" t="str">
        <f>IF(ISBLANK(INDEX('Policy Characteristics'!E:E,MATCH($C339,'Policy Characteristics'!$C:$C,0))),"",INDEX('Policy Characteristics'!E:E,MATCH($C339,'Policy Characteristics'!$C:$C,0)))</f>
        <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1</v>
      </c>
      <c r="N339" s="177">
        <f>IF(ISBLANK(INDEX('Policy Characteristics'!H:H,MATCH($C339,'Policy Characteristics'!$C:$C,0))),"",INDEX('Policy Characteristics'!H:H,MATCH($C339,'Policy Characteristics'!$C:$C,0)))</f>
        <v>1</v>
      </c>
      <c r="O339" s="177" t="str">
        <f>IF(ISBLANK(INDEX('Policy Characteristics'!I:I,MATCH($C339,'Policy Characteristics'!$C:$C,0))),"",INDEX('Policy Characteristics'!I:I,MATCH($C339,'Policy Characteristics'!$C:$C,0)))</f>
        <v>on/off</v>
      </c>
      <c r="P339" s="177"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7" t="str">
        <f>IF(ISBLANK(INDEX('Policy Characteristics'!K:K,MATCH($C339,'Policy Characteristics'!$C:$C,0))),"",INDEX('Policy Characteristics'!K:K,MATCH($C339,'Policy Characteristics'!$C:$C,0)))</f>
        <v/>
      </c>
      <c r="R339" s="177" t="str">
        <f>IF(ISBLANK(INDEX('Policy Characteristics'!L:L,MATCH($C339,'Policy Characteristics'!$C:$C,0))),"",INDEX('Policy Characteristics'!L:L,MATCH($C339,'Policy Characteristics'!$C:$C,0)))</f>
        <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2358</v>
      </c>
      <c r="E340" s="47"/>
      <c r="F340" s="6" t="s">
        <v>2292</v>
      </c>
      <c r="G340" s="47"/>
      <c r="H340" s="44">
        <v>1767</v>
      </c>
      <c r="I340" s="198"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2368</v>
      </c>
      <c r="G341" s="47"/>
      <c r="H341" s="44">
        <v>862</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448</v>
      </c>
      <c r="E343" s="47"/>
      <c r="F343" s="6" t="s">
        <v>451</v>
      </c>
      <c r="G343" s="47"/>
      <c r="H343" s="44">
        <v>864</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1325</v>
      </c>
      <c r="E347" s="47"/>
      <c r="F347" s="6" t="s">
        <v>436</v>
      </c>
      <c r="G347" s="47"/>
      <c r="H347" s="44">
        <v>868</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2643</v>
      </c>
      <c r="G348" s="47"/>
      <c r="H348" s="44">
        <v>869</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2641</v>
      </c>
      <c r="G349" s="47"/>
      <c r="H349" s="44">
        <v>870</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444</v>
      </c>
      <c r="E350" s="47"/>
      <c r="F350" s="6" t="s">
        <v>443</v>
      </c>
      <c r="G350" s="47"/>
      <c r="H350" s="44">
        <v>871</v>
      </c>
      <c r="I350" s="198" t="s">
        <v>43</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453</v>
      </c>
      <c r="E351" s="47"/>
      <c r="F351" s="6" t="s">
        <v>454</v>
      </c>
      <c r="G351" s="47"/>
      <c r="H351" s="44">
        <v>872</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1650</v>
      </c>
      <c r="E352" s="47"/>
      <c r="F352" s="6" t="s">
        <v>1369</v>
      </c>
      <c r="G352" s="47"/>
      <c r="H352" s="44">
        <v>873</v>
      </c>
      <c r="I352" s="198"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1651</v>
      </c>
      <c r="E353" s="47"/>
      <c r="F353" s="6" t="s">
        <v>1493</v>
      </c>
      <c r="G353" s="47"/>
      <c r="H353" s="44">
        <v>874</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1652</v>
      </c>
      <c r="E354" s="47"/>
      <c r="F354" s="6" t="s">
        <v>1371</v>
      </c>
      <c r="G354" s="47"/>
      <c r="H354" s="44">
        <v>875</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2356</v>
      </c>
      <c r="E355" s="47"/>
      <c r="F355" s="6" t="s">
        <v>2363</v>
      </c>
      <c r="G355" s="47"/>
      <c r="H355" s="44">
        <v>1768</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2359</v>
      </c>
      <c r="E356" s="47"/>
      <c r="F356" s="6" t="s">
        <v>2364</v>
      </c>
      <c r="G356" s="47"/>
      <c r="H356" s="44">
        <v>1769</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2360</v>
      </c>
      <c r="E357" s="47"/>
      <c r="F357" s="6" t="s">
        <v>2365</v>
      </c>
      <c r="G357" s="47"/>
      <c r="H357" s="44">
        <v>1770</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2361</v>
      </c>
      <c r="E358" s="47"/>
      <c r="F358" s="6" t="s">
        <v>2366</v>
      </c>
      <c r="G358" s="47"/>
      <c r="H358" s="44">
        <v>1771</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2362</v>
      </c>
      <c r="E359" s="47"/>
      <c r="F359" s="6" t="s">
        <v>2367</v>
      </c>
      <c r="G359" s="47"/>
      <c r="H359" s="44">
        <v>1772</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2445</v>
      </c>
      <c r="E360" s="47"/>
      <c r="F360" s="6" t="s">
        <v>2443</v>
      </c>
      <c r="G360" s="47"/>
      <c r="H360" s="44">
        <v>1773</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2446</v>
      </c>
      <c r="E361" s="47"/>
      <c r="F361" s="6" t="s">
        <v>2444</v>
      </c>
      <c r="G361" s="47"/>
      <c r="H361" s="44">
        <v>2240</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s="4" customFormat="1"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Mandated Capacity Construction</v>
      </c>
      <c r="C362" t="s">
        <v>130</v>
      </c>
      <c r="D362" s="47" t="s">
        <v>447</v>
      </c>
      <c r="E362" s="47"/>
      <c r="F362" s="47" t="s">
        <v>446</v>
      </c>
      <c r="G362" s="47"/>
      <c r="H362" s="44">
        <v>633</v>
      </c>
      <c r="I362" s="198" t="s">
        <v>43</v>
      </c>
      <c r="J362" s="177" t="str">
        <f>IF(ISBLANK(INDEX('Policy Characteristics'!D:D,MATCH($C362,'Policy Characteristics'!$C:$C,0))),"",INDEX('Policy Characteristics'!D:D,MATCH($C362,'Policy Characteristics'!$C:$C,0)))</f>
        <v>Non BAU Mandated Capacity Construction</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s="4" customFormat="1"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2357</v>
      </c>
      <c r="E363" s="47"/>
      <c r="F363" s="6" t="s">
        <v>2639</v>
      </c>
      <c r="G363" s="47"/>
      <c r="H363" s="44">
        <v>634</v>
      </c>
      <c r="I363" s="198" t="s">
        <v>44</v>
      </c>
      <c r="J363" s="177" t="str">
        <f>IF(ISBLANK(INDEX('Policy Characteristics'!D:D,MATCH($C363,'Policy Characteristics'!$C:$C,0))),"",INDEX('Policy Characteristics'!D:D,MATCH($C363,'Policy Characteristics'!$C:$C,0)))</f>
        <v>Non BAU Mandated Capacity Construction</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2358</v>
      </c>
      <c r="E364" s="47"/>
      <c r="F364" s="6" t="s">
        <v>2292</v>
      </c>
      <c r="G364" s="47"/>
      <c r="H364" s="44">
        <v>1774</v>
      </c>
      <c r="I364" s="198"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2368</v>
      </c>
      <c r="G365" s="47"/>
      <c r="H365" s="44">
        <v>635</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448</v>
      </c>
      <c r="E367" s="47"/>
      <c r="F367" s="6" t="s">
        <v>451</v>
      </c>
      <c r="G367" s="47"/>
      <c r="H367" s="44">
        <v>637</v>
      </c>
      <c r="I367" s="198" t="s">
        <v>43</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8" t="s">
        <v>43</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8"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8"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1325</v>
      </c>
      <c r="E371" s="47"/>
      <c r="F371" s="6" t="s">
        <v>436</v>
      </c>
      <c r="G371" s="47"/>
      <c r="H371" s="44">
        <v>641</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2643</v>
      </c>
      <c r="G372" s="47"/>
      <c r="H372" s="44">
        <v>642</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2641</v>
      </c>
      <c r="G373" s="47"/>
      <c r="H373" s="44">
        <v>643</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444</v>
      </c>
      <c r="E374" s="47"/>
      <c r="F374" s="6" t="s">
        <v>443</v>
      </c>
      <c r="G374" s="47"/>
      <c r="H374" s="44">
        <v>644</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453</v>
      </c>
      <c r="E375" s="47"/>
      <c r="F375" s="6" t="s">
        <v>454</v>
      </c>
      <c r="G375" s="47"/>
      <c r="H375" s="44">
        <v>645</v>
      </c>
      <c r="I375" s="198" t="s">
        <v>43</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1650</v>
      </c>
      <c r="E376" s="47"/>
      <c r="F376" s="6" t="s">
        <v>1369</v>
      </c>
      <c r="G376" s="47"/>
      <c r="H376" s="44">
        <v>646</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1651</v>
      </c>
      <c r="E377" s="47"/>
      <c r="F377" s="6" t="s">
        <v>1493</v>
      </c>
      <c r="G377" s="47"/>
      <c r="H377" s="44">
        <v>647</v>
      </c>
      <c r="I377" s="198"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1652</v>
      </c>
      <c r="E378" s="47"/>
      <c r="F378" s="6" t="s">
        <v>1371</v>
      </c>
      <c r="G378" s="47"/>
      <c r="H378" s="44">
        <v>648</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2356</v>
      </c>
      <c r="E379" s="47"/>
      <c r="F379" s="6" t="s">
        <v>2363</v>
      </c>
      <c r="G379" s="47"/>
      <c r="H379" s="44">
        <v>1775</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2359</v>
      </c>
      <c r="E380" s="47"/>
      <c r="F380" s="6" t="s">
        <v>2364</v>
      </c>
      <c r="G380" s="47"/>
      <c r="H380" s="44">
        <v>1776</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2360</v>
      </c>
      <c r="E381" s="47"/>
      <c r="F381" s="6" t="s">
        <v>2365</v>
      </c>
      <c r="G381" s="47"/>
      <c r="H381" s="44">
        <v>1777</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2361</v>
      </c>
      <c r="E382" s="47"/>
      <c r="F382" s="6" t="s">
        <v>2366</v>
      </c>
      <c r="G382" s="47"/>
      <c r="H382" s="44">
        <v>1778</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2362</v>
      </c>
      <c r="E383" s="47"/>
      <c r="F383" s="6" t="s">
        <v>2367</v>
      </c>
      <c r="G383" s="47"/>
      <c r="H383" s="44">
        <v>1779</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2445</v>
      </c>
      <c r="E384" s="47"/>
      <c r="F384" s="6" t="s">
        <v>2443</v>
      </c>
      <c r="G384" s="47"/>
      <c r="H384" s="44">
        <v>1780</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2446</v>
      </c>
      <c r="E385" s="47"/>
      <c r="F385" s="6" t="s">
        <v>2444</v>
      </c>
      <c r="G385" s="47"/>
      <c r="H385" s="44">
        <v>2241</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CCUS Retrofits</v>
      </c>
      <c r="C386" t="s">
        <v>2656</v>
      </c>
      <c r="D386" s="47" t="s">
        <v>447</v>
      </c>
      <c r="E386" s="47"/>
      <c r="F386" s="47" t="s">
        <v>446</v>
      </c>
      <c r="G386" s="47"/>
      <c r="H386" s="44">
        <v>2289</v>
      </c>
      <c r="I386" s="198" t="s">
        <v>44</v>
      </c>
      <c r="J386" s="177" t="str">
        <f>IF(ISBLANK(INDEX('Policy Characteristics'!D:D,MATCH($C386,'Policy Characteristics'!$C:$C,0))),"",INDEX('Policy Characteristics'!D:D,MATCH($C386,'Policy Characteristics'!$C:$C,0)))</f>
        <v>Non BAU Mandated Capacity CCUS Retrofits</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 xml:space="preserve">**Description:** The business-as-usual case includes no CCUS retrofits.  This policy uses an alternative set of data for CCUS retrofits. </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CCUS Retrofits</v>
      </c>
      <c r="C387" s="176" t="str">
        <f>$C$386</f>
        <v>Boolean Use Non BAU Mandated Capacity Retrofit Schedule</v>
      </c>
      <c r="D387" s="6" t="s">
        <v>2357</v>
      </c>
      <c r="E387" s="47"/>
      <c r="F387" s="6" t="s">
        <v>2291</v>
      </c>
      <c r="G387" s="47"/>
      <c r="H387" s="44">
        <v>2290</v>
      </c>
      <c r="I387" s="198" t="s">
        <v>44</v>
      </c>
      <c r="J387" s="177" t="str">
        <f>IF(ISBLANK(INDEX('Policy Characteristics'!D:D,MATCH($C387,'Policy Characteristics'!$C:$C,0))),"",INDEX('Policy Characteristics'!D:D,MATCH($C387,'Policy Characteristics'!$C:$C,0)))</f>
        <v>Non BAU Mandated Capacity CCUS Retrofits</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 xml:space="preserve">**Description:** The business-as-usual case includes no CCUS retrofits.  This policy uses an alternative set of data for CCUS retrofits. </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s="176" t="str">
        <f t="shared" ref="C388:C409" si="23">$C$386</f>
        <v>Boolean Use Non BAU Mandated Capacity Retrofit Schedule</v>
      </c>
      <c r="D388" s="6" t="s">
        <v>2358</v>
      </c>
      <c r="E388" s="47"/>
      <c r="F388" s="6" t="s">
        <v>2292</v>
      </c>
      <c r="G388" s="47"/>
      <c r="H388" s="44">
        <v>2291</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 t="shared" si="23"/>
        <v>Boolean Use Non BAU Mandated Capacity Retrofit Schedule</v>
      </c>
      <c r="D389" s="6" t="s">
        <v>76</v>
      </c>
      <c r="E389" s="47"/>
      <c r="F389" s="6" t="s">
        <v>2368</v>
      </c>
      <c r="G389" s="47"/>
      <c r="H389" s="44">
        <v>2292</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si="23"/>
        <v>Boolean Use Non BAU Mandated Capacity Retrofit Schedule</v>
      </c>
      <c r="D390" s="6" t="s">
        <v>77</v>
      </c>
      <c r="E390" s="47"/>
      <c r="F390" s="6" t="s">
        <v>89</v>
      </c>
      <c r="G390" s="47"/>
      <c r="H390" s="44">
        <v>2293</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448</v>
      </c>
      <c r="E391" s="47"/>
      <c r="F391" s="6" t="s">
        <v>451</v>
      </c>
      <c r="G391" s="47"/>
      <c r="H391" s="44">
        <v>2294</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78</v>
      </c>
      <c r="E392" s="47"/>
      <c r="F392" s="6" t="s">
        <v>90</v>
      </c>
      <c r="G392" s="47"/>
      <c r="H392" s="44">
        <v>2295</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79</v>
      </c>
      <c r="E393" s="47"/>
      <c r="F393" s="6" t="s">
        <v>91</v>
      </c>
      <c r="G393" s="47"/>
      <c r="H393" s="44">
        <v>2296</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80</v>
      </c>
      <c r="E394" s="47"/>
      <c r="F394" s="6" t="s">
        <v>92</v>
      </c>
      <c r="G394" s="47"/>
      <c r="H394" s="44">
        <v>2297</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1325</v>
      </c>
      <c r="E395" s="47"/>
      <c r="F395" s="6" t="s">
        <v>436</v>
      </c>
      <c r="G395" s="47"/>
      <c r="H395" s="44">
        <v>2298</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309</v>
      </c>
      <c r="E396" s="47"/>
      <c r="F396" s="6" t="s">
        <v>2655</v>
      </c>
      <c r="G396" s="47"/>
      <c r="H396" s="44">
        <v>2299</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310</v>
      </c>
      <c r="E397" s="47"/>
      <c r="F397" s="6" t="s">
        <v>311</v>
      </c>
      <c r="G397" s="47"/>
      <c r="H397" s="44">
        <v>2300</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444</v>
      </c>
      <c r="E398" s="47"/>
      <c r="F398" s="6" t="s">
        <v>443</v>
      </c>
      <c r="G398" s="47"/>
      <c r="H398" s="44">
        <v>2301</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453</v>
      </c>
      <c r="E399" s="47"/>
      <c r="F399" s="6" t="s">
        <v>454</v>
      </c>
      <c r="G399" s="47"/>
      <c r="H399" s="44">
        <v>2302</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1650</v>
      </c>
      <c r="E400" s="47"/>
      <c r="F400" s="6" t="s">
        <v>1369</v>
      </c>
      <c r="G400" s="47"/>
      <c r="H400" s="44">
        <v>2303</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1651</v>
      </c>
      <c r="E401" s="47"/>
      <c r="F401" s="6" t="s">
        <v>1493</v>
      </c>
      <c r="G401" s="47"/>
      <c r="H401" s="44">
        <v>2304</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1652</v>
      </c>
      <c r="E402" s="47"/>
      <c r="F402" s="6" t="s">
        <v>1371</v>
      </c>
      <c r="G402" s="47"/>
      <c r="H402" s="44">
        <v>2305</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2356</v>
      </c>
      <c r="E403" s="47"/>
      <c r="F403" s="6" t="s">
        <v>2363</v>
      </c>
      <c r="G403" s="47"/>
      <c r="H403" s="44">
        <v>2306</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2359</v>
      </c>
      <c r="E404" s="47"/>
      <c r="F404" s="6" t="s">
        <v>2364</v>
      </c>
      <c r="G404" s="47"/>
      <c r="H404" s="44">
        <v>2307</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2360</v>
      </c>
      <c r="E405" s="47"/>
      <c r="F405" s="6" t="s">
        <v>2365</v>
      </c>
      <c r="G405" s="47"/>
      <c r="H405" s="44">
        <v>2308</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2361</v>
      </c>
      <c r="E406" s="47"/>
      <c r="F406" s="6" t="s">
        <v>2366</v>
      </c>
      <c r="G406" s="47"/>
      <c r="H406" s="44">
        <v>2309</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2362</v>
      </c>
      <c r="E407" s="47"/>
      <c r="F407" s="6" t="s">
        <v>2367</v>
      </c>
      <c r="G407" s="47"/>
      <c r="H407" s="44">
        <v>2310</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2445</v>
      </c>
      <c r="E408" s="47"/>
      <c r="F408" s="6" t="s">
        <v>2443</v>
      </c>
      <c r="G408" s="47"/>
      <c r="H408" s="44">
        <v>2311</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2446</v>
      </c>
      <c r="E409" s="47"/>
      <c r="F409" s="6" t="s">
        <v>2444</v>
      </c>
      <c r="G409" s="47"/>
      <c r="H409" s="44">
        <v>2312</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RPS Qualifying Resources</v>
      </c>
      <c r="C410" t="s">
        <v>358</v>
      </c>
      <c r="D410" s="47"/>
      <c r="E410" s="47"/>
      <c r="F410" s="47"/>
      <c r="G410" s="47"/>
      <c r="H410" s="44">
        <v>649</v>
      </c>
      <c r="I410" s="198" t="s">
        <v>44</v>
      </c>
      <c r="J410" s="177" t="str">
        <f>IF(ISBLANK(INDEX('Policy Characteristics'!D:D,MATCH($C410,'Policy Characteristics'!$C:$C,0))),"",INDEX('Policy Characteristics'!D:D,MATCH($C410,'Policy Characteristics'!$C:$C,0)))</f>
        <v>Non BAU RPS Qualifying Resources</v>
      </c>
      <c r="K410" s="177" t="str">
        <f>IF(ISBLANK(INDEX('Policy Characteristics'!E:E,MATCH($C410,'Policy Characteristics'!$C:$C,0))),"",INDEX('Policy Characteristics'!E:E,MATCH($C410,'Policy Characteristics'!$C:$C,0)))</f>
        <v>elec non BAU RPS qualifying resources</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2"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Reduce Plant Downtime</v>
      </c>
      <c r="C411" s="1" t="s">
        <v>256</v>
      </c>
      <c r="D411" s="47" t="s">
        <v>447</v>
      </c>
      <c r="E411" s="47"/>
      <c r="F411" s="47" t="s">
        <v>446</v>
      </c>
      <c r="G411" s="6"/>
      <c r="H411" s="49">
        <v>652</v>
      </c>
      <c r="I411" s="199" t="s">
        <v>44</v>
      </c>
      <c r="J411" s="177" t="str">
        <f>IF(ISBLANK(INDEX('Policy Characteristics'!D:D,MATCH($C411,'Policy Characteristics'!$C:$C,0))),"",INDEX('Policy Characteristics'!D:D,MATCH($C411,'Policy Characteristics'!$C:$C,0)))</f>
        <v>Reduce Plant Downtime</v>
      </c>
      <c r="K411" s="177" t="str">
        <f>IF(ISBLANK(INDEX('Policy Characteristics'!E:E,MATCH($C411,'Policy Characteristics'!$C:$C,0))),"",INDEX('Policy Characteristics'!E:E,MATCH($C411,'Policy Characteristics'!$C:$C,0)))</f>
        <v>elec reduce plant downtime</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0.6</v>
      </c>
      <c r="N411" s="177">
        <f>IF(ISBLANK(INDEX('Policy Characteristics'!H:H,MATCH($C411,'Policy Characteristics'!$C:$C,0))),"",INDEX('Policy Characteristics'!H:H,MATCH($C411,'Policy Characteristics'!$C:$C,0)))</f>
        <v>0.01</v>
      </c>
      <c r="O411" s="177" t="str">
        <f>IF(ISBLANK(INDEX('Policy Characteristics'!I:I,MATCH($C411,'Policy Characteristics'!$C:$C,0))),"",INDEX('Policy Characteristics'!I:I,MATCH($C411,'Policy Characteristics'!$C:$C,0)))</f>
        <v>% reduction in downtime</v>
      </c>
      <c r="P411" s="177"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77" t="str">
        <f>IF(ISBLANK(INDEX('Policy Characteristics'!K:K,MATCH($C411,'Policy Characteristics'!$C:$C,0))),"",INDEX('Policy Characteristics'!K:K,MATCH($C411,'Policy Characteristics'!$C:$C,0)))</f>
        <v>electricity-sector-main.html#red-downtime</v>
      </c>
      <c r="R411" s="177" t="str">
        <f>IF(ISBLANK(INDEX('Policy Characteristics'!L:L,MATCH($C411,'Policy Characteristics'!$C:$C,0))),"",INDEX('Policy Characteristics'!L:L,MATCH($C411,'Policy Characteristics'!$C:$C,0)))</f>
        <v>reduce-downtime.html</v>
      </c>
    </row>
    <row r="412" spans="1:18" s="2"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Reduce Plant Downtime</v>
      </c>
      <c r="C412" s="192" t="str">
        <f>$C$411</f>
        <v>Percentage Reduction in Plant Downtime</v>
      </c>
      <c r="D412" s="6" t="s">
        <v>2357</v>
      </c>
      <c r="E412" s="47"/>
      <c r="F412" s="6" t="s">
        <v>2639</v>
      </c>
      <c r="G412" s="6"/>
      <c r="H412" s="49">
        <v>654</v>
      </c>
      <c r="I412" s="199" t="s">
        <v>44</v>
      </c>
      <c r="J412" s="177" t="str">
        <f>IF(ISBLANK(INDEX('Policy Characteristics'!D:D,MATCH($C412,'Policy Characteristics'!$C:$C,0))),"",INDEX('Policy Characteristics'!D:D,MATCH($C412,'Policy Characteristics'!$C:$C,0)))</f>
        <v>Reduce Plant Downtime</v>
      </c>
      <c r="K412" s="177" t="str">
        <f>IF(ISBLANK(INDEX('Policy Characteristics'!E:E,MATCH($C412,'Policy Characteristics'!$C:$C,0))),"",INDEX('Policy Characteristics'!E:E,MATCH($C412,'Policy Characteristics'!$C:$C,0)))</f>
        <v>elec reduce plant downtime</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0.6</v>
      </c>
      <c r="N412" s="177">
        <f>IF(ISBLANK(INDEX('Policy Characteristics'!H:H,MATCH($C412,'Policy Characteristics'!$C:$C,0))),"",INDEX('Policy Characteristics'!H:H,MATCH($C412,'Policy Characteristics'!$C:$C,0)))</f>
        <v>0.01</v>
      </c>
      <c r="O412" s="177" t="str">
        <f>IF(ISBLANK(INDEX('Policy Characteristics'!I:I,MATCH($C412,'Policy Characteristics'!$C:$C,0))),"",INDEX('Policy Characteristics'!I:I,MATCH($C412,'Policy Characteristics'!$C:$C,0)))</f>
        <v>% reduction in downtime</v>
      </c>
      <c r="P412" s="177"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77" t="str">
        <f>IF(ISBLANK(INDEX('Policy Characteristics'!K:K,MATCH($C412,'Policy Characteristics'!$C:$C,0))),"",INDEX('Policy Characteristics'!K:K,MATCH($C412,'Policy Characteristics'!$C:$C,0)))</f>
        <v>electricity-sector-main.html#red-downtime</v>
      </c>
      <c r="R412" s="177" t="str">
        <f>IF(ISBLANK(INDEX('Policy Characteristics'!L:L,MATCH($C412,'Policy Characteristics'!$C:$C,0))),"",INDEX('Policy Characteristics'!L:L,MATCH($C412,'Policy Characteristics'!$C:$C,0)))</f>
        <v>reduce-downtime.html</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92" t="str">
        <f t="shared" ref="C413:C434" si="24">$C$411</f>
        <v>Percentage Reduction in Plant Downtime</v>
      </c>
      <c r="D413" s="6" t="s">
        <v>2358</v>
      </c>
      <c r="E413" s="47"/>
      <c r="F413" s="6" t="s">
        <v>2292</v>
      </c>
      <c r="G413" s="6"/>
      <c r="H413" s="49">
        <v>1781</v>
      </c>
      <c r="I413" s="199"/>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 t="shared" si="24"/>
        <v>Percentage Reduction in Plant Downtime</v>
      </c>
      <c r="D414" s="6" t="s">
        <v>76</v>
      </c>
      <c r="E414" s="47"/>
      <c r="F414" s="6" t="s">
        <v>2368</v>
      </c>
      <c r="G414" s="6"/>
      <c r="H414" s="49">
        <v>657</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si="24"/>
        <v>Percentage Reduction in Plant Downtime</v>
      </c>
      <c r="D415" s="6" t="s">
        <v>77</v>
      </c>
      <c r="E415" s="47"/>
      <c r="F415" s="6" t="s">
        <v>89</v>
      </c>
      <c r="G415" s="6"/>
      <c r="H415" s="49">
        <v>660</v>
      </c>
      <c r="I415" s="199"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448</v>
      </c>
      <c r="E416" s="47"/>
      <c r="F416" s="6" t="s">
        <v>451</v>
      </c>
      <c r="G416" s="6"/>
      <c r="H416" s="49">
        <v>143</v>
      </c>
      <c r="I416" s="199" t="s">
        <v>43</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78</v>
      </c>
      <c r="E417" s="47"/>
      <c r="F417" s="6" t="s">
        <v>90</v>
      </c>
      <c r="G417" s="6"/>
      <c r="H417" s="49">
        <v>144</v>
      </c>
      <c r="I417" s="199" t="s">
        <v>43</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79</v>
      </c>
      <c r="E418" s="47"/>
      <c r="F418" s="6" t="s">
        <v>91</v>
      </c>
      <c r="G418" s="6"/>
      <c r="H418" s="49">
        <v>667</v>
      </c>
      <c r="I418" s="199"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80</v>
      </c>
      <c r="E419" s="47"/>
      <c r="F419" s="6" t="s">
        <v>92</v>
      </c>
      <c r="G419" s="6"/>
      <c r="H419" s="49">
        <v>670</v>
      </c>
      <c r="I419" s="199"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1325</v>
      </c>
      <c r="E420" s="47"/>
      <c r="F420" s="6" t="s">
        <v>436</v>
      </c>
      <c r="G420" s="6"/>
      <c r="H420" s="49">
        <v>673</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309</v>
      </c>
      <c r="E421" s="47"/>
      <c r="F421" s="6" t="s">
        <v>2643</v>
      </c>
      <c r="G421" s="6"/>
      <c r="H421" s="49">
        <v>676</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310</v>
      </c>
      <c r="E422" s="47"/>
      <c r="F422" s="6" t="s">
        <v>2641</v>
      </c>
      <c r="G422" s="6"/>
      <c r="H422" s="49">
        <v>679</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444</v>
      </c>
      <c r="E423" s="47"/>
      <c r="F423" s="6" t="s">
        <v>443</v>
      </c>
      <c r="G423" s="6"/>
      <c r="H423" s="49">
        <v>182</v>
      </c>
      <c r="I423" s="199" t="s">
        <v>43</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453</v>
      </c>
      <c r="E424" s="47"/>
      <c r="F424" s="6" t="s">
        <v>454</v>
      </c>
      <c r="H424" s="49">
        <v>684</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1650</v>
      </c>
      <c r="E425" s="47"/>
      <c r="F425" s="6" t="s">
        <v>1369</v>
      </c>
      <c r="G425" s="6"/>
      <c r="H425" s="49">
        <v>687</v>
      </c>
      <c r="I425" s="199"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1651</v>
      </c>
      <c r="E426" s="47"/>
      <c r="F426" s="6" t="s">
        <v>1493</v>
      </c>
      <c r="G426" s="6"/>
      <c r="H426" s="49">
        <v>690</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1652</v>
      </c>
      <c r="E427" s="47"/>
      <c r="F427" s="6" t="s">
        <v>1371</v>
      </c>
      <c r="G427" s="6"/>
      <c r="H427" s="49">
        <v>1782</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2356</v>
      </c>
      <c r="E428" s="47"/>
      <c r="F428" s="6" t="s">
        <v>2363</v>
      </c>
      <c r="G428" s="6"/>
      <c r="H428" s="49">
        <v>1783</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2359</v>
      </c>
      <c r="E429" s="47"/>
      <c r="F429" s="6" t="s">
        <v>2364</v>
      </c>
      <c r="G429" s="6"/>
      <c r="H429" s="49">
        <v>1784</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2360</v>
      </c>
      <c r="E430" s="47"/>
      <c r="F430" s="6" t="s">
        <v>2365</v>
      </c>
      <c r="G430" s="6"/>
      <c r="H430" s="49">
        <v>1785</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2361</v>
      </c>
      <c r="E431" s="47"/>
      <c r="F431" s="6" t="s">
        <v>2366</v>
      </c>
      <c r="G431" s="6"/>
      <c r="H431" s="49">
        <v>1786</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2362</v>
      </c>
      <c r="E432" s="47"/>
      <c r="F432" s="6" t="s">
        <v>2367</v>
      </c>
      <c r="G432" s="6"/>
      <c r="H432" s="49">
        <v>1787</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2445</v>
      </c>
      <c r="E433" s="47"/>
      <c r="F433" s="6" t="s">
        <v>2443</v>
      </c>
      <c r="G433" s="6"/>
      <c r="H433" s="49">
        <v>1788</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2446</v>
      </c>
      <c r="E434" s="47"/>
      <c r="F434" s="6" t="s">
        <v>2444</v>
      </c>
      <c r="G434" s="6"/>
      <c r="H434" s="49">
        <v>2242</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Soft Costs</v>
      </c>
      <c r="C435" s="193" t="s">
        <v>1223</v>
      </c>
      <c r="D435" s="6" t="s">
        <v>448</v>
      </c>
      <c r="E435" s="6"/>
      <c r="F435" s="6" t="s">
        <v>451</v>
      </c>
      <c r="G435" s="6"/>
      <c r="H435" s="49">
        <v>194</v>
      </c>
      <c r="I435" s="199" t="s">
        <v>43</v>
      </c>
      <c r="J435" s="177" t="str">
        <f>IF(ISBLANK(INDEX('Policy Characteristics'!D:D,MATCH($C435,'Policy Characteristics'!$C:$C,0))),"",INDEX('Policy Characteristics'!D:D,MATCH($C435,'Policy Characteristics'!$C:$C,0)))</f>
        <v>Reduce Soft Costs</v>
      </c>
      <c r="K435" s="177" t="str">
        <f>IF(ISBLANK(INDEX('Policy Characteristics'!E:E,MATCH($C435,'Policy Characteristics'!$C:$C,0))),"",INDEX('Policy Characteristics'!E:E,MATCH($C435,'Policy Characteristics'!$C:$C,0)))</f>
        <v>elec reduce soft costs</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0.9</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soft costs</v>
      </c>
      <c r="P435" s="177"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77" t="str">
        <f>IF(ISBLANK(INDEX('Policy Characteristics'!K:K,MATCH($C435,'Policy Characteristics'!$C:$C,0))),"",INDEX('Policy Characteristics'!K:K,MATCH($C435,'Policy Characteristics'!$C:$C,0)))</f>
        <v>endogenous-learning.html#red-soft-costs</v>
      </c>
      <c r="R435" s="177" t="str">
        <f>IF(ISBLANK(INDEX('Policy Characteristics'!L:L,MATCH($C435,'Policy Characteristics'!$C:$C,0))),"",INDEX('Policy Characteristics'!L:L,MATCH($C435,'Policy Characteristics'!$C:$C,0)))</f>
        <v>reduce-soft-costs.html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Soft Costs</v>
      </c>
      <c r="C436" s="192" t="str">
        <f t="shared" ref="C436:C437" si="25">C$435</f>
        <v>Percent Reduction in Soft Costs of Capacity Construction</v>
      </c>
      <c r="D436" s="6" t="s">
        <v>78</v>
      </c>
      <c r="E436" s="6"/>
      <c r="F436" s="6" t="s">
        <v>90</v>
      </c>
      <c r="G436" s="6"/>
      <c r="H436" s="49">
        <v>195</v>
      </c>
      <c r="I436" s="199" t="s">
        <v>43</v>
      </c>
      <c r="J436" s="177" t="str">
        <f>IF(ISBLANK(INDEX('Policy Characteristics'!D:D,MATCH($C436,'Policy Characteristics'!$C:$C,0))),"",INDEX('Policy Characteristics'!D:D,MATCH($C436,'Policy Characteristics'!$C:$C,0)))</f>
        <v>Reduce Soft Costs</v>
      </c>
      <c r="K436" s="177" t="str">
        <f>IF(ISBLANK(INDEX('Policy Characteristics'!E:E,MATCH($C436,'Policy Characteristics'!$C:$C,0))),"",INDEX('Policy Characteristics'!E:E,MATCH($C436,'Policy Characteristics'!$C:$C,0)))</f>
        <v>elec reduce soft costs</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0.9</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soft costs</v>
      </c>
      <c r="P436" s="177"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77" t="str">
        <f>IF(ISBLANK(INDEX('Policy Characteristics'!K:K,MATCH($C436,'Policy Characteristics'!$C:$C,0))),"",INDEX('Policy Characteristics'!K:K,MATCH($C436,'Policy Characteristics'!$C:$C,0)))</f>
        <v>endogenous-learning.html#red-soft-costs</v>
      </c>
      <c r="R436" s="177" t="str">
        <f>IF(ISBLANK(INDEX('Policy Characteristics'!L:L,MATCH($C436,'Policy Characteristics'!$C:$C,0))),"",INDEX('Policy Characteristics'!L:L,MATCH($C436,'Policy Characteristics'!$C:$C,0)))</f>
        <v>reduce-soft-costs.html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2" t="str">
        <f t="shared" si="25"/>
        <v>Percent Reduction in Soft Costs of Capacity Construction</v>
      </c>
      <c r="D437" s="6" t="s">
        <v>453</v>
      </c>
      <c r="E437" s="6"/>
      <c r="F437" s="6" t="s">
        <v>454</v>
      </c>
      <c r="G437" s="6"/>
      <c r="H437" s="49">
        <v>196</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Transmission &amp; Distribution Losses</v>
      </c>
      <c r="C438" s="191" t="s">
        <v>282</v>
      </c>
      <c r="D438" s="6"/>
      <c r="E438" s="6"/>
      <c r="F438" s="6"/>
      <c r="G438" s="6"/>
      <c r="H438" s="49">
        <v>145</v>
      </c>
      <c r="I438" s="199" t="s">
        <v>43</v>
      </c>
      <c r="J438" s="177" t="str">
        <f>IF(ISBLANK(INDEX('Policy Characteristics'!D:D,MATCH($C438,'Policy Characteristics'!$C:$C,0))),"",INDEX('Policy Characteristics'!D:D,MATCH($C438,'Policy Characteristics'!$C:$C,0)))</f>
        <v>Reduce T&amp;D Losses</v>
      </c>
      <c r="K438" s="177" t="str">
        <f>IF(ISBLANK(INDEX('Policy Characteristics'!E:E,MATCH($C438,'Policy Characteristics'!$C:$C,0))),"",INDEX('Policy Characteristics'!E:E,MATCH($C438,'Policy Characteristics'!$C:$C,0)))</f>
        <v>elec avoid TND loss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0.4</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of losses avoided</v>
      </c>
      <c r="P438" s="177" t="str">
        <f>IF(ISBLANK(INDEX('Policy Characteristics'!J:J,MATCH($C438,'Policy Characteristics'!$C:$C,0))),"",INDEX('Policy Characteristics'!J:J,MATCH($C438,'Policy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8" s="177" t="str">
        <f>IF(ISBLANK(INDEX('Policy Characteristics'!K:K,MATCH($C438,'Policy Characteristics'!$C:$C,0))),"",INDEX('Policy Characteristics'!K:K,MATCH($C438,'Policy Characteristics'!$C:$C,0)))</f>
        <v>electricity-sector-main.html#red-tnd-losses</v>
      </c>
      <c r="R438" s="177" t="str">
        <f>IF(ISBLANK(INDEX('Policy Characteristics'!L:L,MATCH($C438,'Policy Characteristics'!$C:$C,0))),"",INDEX('Policy Characteristics'!L:L,MATCH($C438,'Policy Characteristics'!$C:$C,0)))</f>
        <v>reduce-tnd-losses.html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Subsidy for Capacity Construction</v>
      </c>
      <c r="C439" s="191" t="s">
        <v>1690</v>
      </c>
      <c r="D439" s="47" t="s">
        <v>447</v>
      </c>
      <c r="E439" s="47"/>
      <c r="F439" s="47" t="s">
        <v>446</v>
      </c>
      <c r="G439" s="6"/>
      <c r="H439" s="49">
        <v>691</v>
      </c>
      <c r="I439" s="199" t="s">
        <v>44</v>
      </c>
      <c r="J439" s="177" t="str">
        <f>IF(ISBLANK(INDEX('Policy Characteristics'!D:D,MATCH($C439,'Policy Characteristics'!$C:$C,0))),"",INDEX('Policy Characteristics'!D:D,MATCH($C439,'Policy Characteristics'!$C:$C,0)))</f>
        <v>Subsidy for Capacity Construction</v>
      </c>
      <c r="K439" s="177" t="str">
        <f>IF(ISBLANK(INDEX('Policy Characteristics'!E:E,MATCH($C439,'Policy Characteristics'!$C:$C,0))),"",INDEX('Policy Characteristics'!E:E,MATCH($C439,'Policy Characteristics'!$C:$C,0)))</f>
        <v>elec capacity construction subsidy</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0.95</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of construction cost</v>
      </c>
      <c r="P439" s="177"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77" t="str">
        <f>IF(ISBLANK(INDEX('Policy Characteristics'!K:K,MATCH($C439,'Policy Characteristics'!$C:$C,0))),"",INDEX('Policy Characteristics'!K:K,MATCH($C439,'Policy Characteristics'!$C:$C,0)))</f>
        <v>electricity-sector-main.html#subsidies</v>
      </c>
      <c r="R439" s="177" t="str">
        <f>IF(ISBLANK(INDEX('Policy Characteristics'!L:L,MATCH($C439,'Policy Characteristics'!$C:$C,0))),"",INDEX('Policy Characteristics'!L:L,MATCH($C439,'Policy Characteristics'!$C:$C,0)))</f>
        <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Subsidy for Capacity Construction</v>
      </c>
      <c r="C440" s="192" t="str">
        <f>C$439</f>
        <v>Perc Subsidy for Elec Capacity Construction</v>
      </c>
      <c r="D440" s="6" t="s">
        <v>2357</v>
      </c>
      <c r="E440" s="47"/>
      <c r="F440" s="6" t="s">
        <v>2639</v>
      </c>
      <c r="G440" s="6"/>
      <c r="H440" s="49">
        <v>692</v>
      </c>
      <c r="I440" s="199" t="s">
        <v>44</v>
      </c>
      <c r="J440" s="177" t="str">
        <f>IF(ISBLANK(INDEX('Policy Characteristics'!D:D,MATCH($C440,'Policy Characteristics'!$C:$C,0))),"",INDEX('Policy Characteristics'!D:D,MATCH($C440,'Policy Characteristics'!$C:$C,0)))</f>
        <v>Subsidy for Capacity Construction</v>
      </c>
      <c r="K440" s="177" t="str">
        <f>IF(ISBLANK(INDEX('Policy Characteristics'!E:E,MATCH($C440,'Policy Characteristics'!$C:$C,0))),"",INDEX('Policy Characteristics'!E:E,MATCH($C440,'Policy Characteristics'!$C:$C,0)))</f>
        <v>elec capacity construction subsidy</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0.95</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construction cost</v>
      </c>
      <c r="P440" s="177"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77" t="str">
        <f>IF(ISBLANK(INDEX('Policy Characteristics'!K:K,MATCH($C440,'Policy Characteristics'!$C:$C,0))),"",INDEX('Policy Characteristics'!K:K,MATCH($C440,'Policy Characteristics'!$C:$C,0)))</f>
        <v>electricity-sector-main.html#subsidies</v>
      </c>
      <c r="R440" s="177" t="str">
        <f>IF(ISBLANK(INDEX('Policy Characteristics'!L:L,MATCH($C440,'Policy Characteristics'!$C:$C,0))),"",INDEX('Policy Characteristics'!L:L,MATCH($C440,'Policy Characteristics'!$C:$C,0)))</f>
        <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2" t="str">
        <f t="shared" ref="C441:C462" si="26">C$439</f>
        <v>Perc Subsidy for Elec Capacity Construction</v>
      </c>
      <c r="D441" s="6" t="s">
        <v>2358</v>
      </c>
      <c r="E441" s="47"/>
      <c r="F441" s="6" t="s">
        <v>2292</v>
      </c>
      <c r="G441" s="6"/>
      <c r="H441" s="49">
        <v>1789</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 t="shared" si="26"/>
        <v>Perc Subsidy for Elec Capacity Construction</v>
      </c>
      <c r="D442" s="6" t="s">
        <v>76</v>
      </c>
      <c r="E442" s="47"/>
      <c r="F442" s="6" t="s">
        <v>2368</v>
      </c>
      <c r="G442" s="6"/>
      <c r="H442" s="49">
        <v>517</v>
      </c>
      <c r="I442" s="199" t="s">
        <v>43</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si="26"/>
        <v>Perc Subsidy for Elec Capacity Construction</v>
      </c>
      <c r="D443" s="6" t="s">
        <v>77</v>
      </c>
      <c r="E443" s="47"/>
      <c r="F443" s="6" t="s">
        <v>89</v>
      </c>
      <c r="G443" s="6"/>
      <c r="H443" s="49">
        <v>693</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448</v>
      </c>
      <c r="E444" s="47"/>
      <c r="F444" s="6" t="s">
        <v>451</v>
      </c>
      <c r="G444" s="6"/>
      <c r="H444" s="49">
        <v>518</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78</v>
      </c>
      <c r="E445" s="47"/>
      <c r="F445" s="6" t="s">
        <v>90</v>
      </c>
      <c r="G445" s="6"/>
      <c r="H445" s="49">
        <v>519</v>
      </c>
      <c r="I445" s="199" t="s">
        <v>43</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79</v>
      </c>
      <c r="E446" s="47"/>
      <c r="F446" s="6" t="s">
        <v>91</v>
      </c>
      <c r="G446" s="6"/>
      <c r="H446" s="49">
        <v>520</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80</v>
      </c>
      <c r="E447" s="47"/>
      <c r="F447" s="6" t="s">
        <v>92</v>
      </c>
      <c r="G447" s="6"/>
      <c r="H447" s="49">
        <v>521</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1325</v>
      </c>
      <c r="E448" s="47"/>
      <c r="F448" s="6" t="s">
        <v>436</v>
      </c>
      <c r="G448" s="6"/>
      <c r="H448" s="49">
        <v>1598</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9"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309</v>
      </c>
      <c r="E449" s="47"/>
      <c r="F449" s="6" t="s">
        <v>2643</v>
      </c>
      <c r="G449" s="6"/>
      <c r="H449" s="49">
        <v>1599</v>
      </c>
      <c r="I449" s="199"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9"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310</v>
      </c>
      <c r="E450" s="47"/>
      <c r="F450" s="6" t="s">
        <v>2641</v>
      </c>
      <c r="G450" s="6"/>
      <c r="H450" s="49">
        <v>1600</v>
      </c>
      <c r="I450" s="199"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9"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444</v>
      </c>
      <c r="E451" s="47"/>
      <c r="F451" s="6" t="s">
        <v>443</v>
      </c>
      <c r="G451" s="6"/>
      <c r="H451" s="49">
        <v>694</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9"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453</v>
      </c>
      <c r="E452" s="47"/>
      <c r="F452" s="6" t="s">
        <v>454</v>
      </c>
      <c r="H452" s="49">
        <v>522</v>
      </c>
      <c r="I452" s="199" t="s">
        <v>43</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9"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1650</v>
      </c>
      <c r="E453" s="47"/>
      <c r="F453" s="6" t="s">
        <v>1369</v>
      </c>
      <c r="G453" s="6"/>
      <c r="H453" s="49">
        <v>695</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9"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1651</v>
      </c>
      <c r="E454" s="47"/>
      <c r="F454" s="6" t="s">
        <v>1493</v>
      </c>
      <c r="G454" s="6"/>
      <c r="H454" s="49">
        <v>696</v>
      </c>
      <c r="I454" s="199"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9"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1652</v>
      </c>
      <c r="E455" s="47"/>
      <c r="F455" s="6" t="s">
        <v>1371</v>
      </c>
      <c r="G455" s="6"/>
      <c r="H455" s="49">
        <v>697</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9"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2356</v>
      </c>
      <c r="E456" s="47"/>
      <c r="F456" s="6" t="s">
        <v>2363</v>
      </c>
      <c r="G456" s="6"/>
      <c r="H456" s="49">
        <v>1790</v>
      </c>
      <c r="I456" s="199" t="s">
        <v>43</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9"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2359</v>
      </c>
      <c r="E457" s="47"/>
      <c r="F457" s="6" t="s">
        <v>2364</v>
      </c>
      <c r="G457" s="6"/>
      <c r="H457" s="49">
        <v>1791</v>
      </c>
      <c r="I457" s="199" t="s">
        <v>43</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9"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2360</v>
      </c>
      <c r="E458" s="47"/>
      <c r="F458" s="6" t="s">
        <v>2365</v>
      </c>
      <c r="G458" s="6"/>
      <c r="H458" s="49">
        <v>1792</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9"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2361</v>
      </c>
      <c r="E459" s="47"/>
      <c r="F459" s="6" t="s">
        <v>2366</v>
      </c>
      <c r="G459" s="6"/>
      <c r="H459" s="49">
        <v>1793</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9"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2362</v>
      </c>
      <c r="E460" s="47"/>
      <c r="F460" s="6" t="s">
        <v>2367</v>
      </c>
      <c r="G460" s="6"/>
      <c r="H460" s="49">
        <v>1794</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9"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2445</v>
      </c>
      <c r="E461" s="47"/>
      <c r="F461" s="6" t="s">
        <v>2443</v>
      </c>
      <c r="G461" s="6"/>
      <c r="H461" s="49">
        <v>1795</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9"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2446</v>
      </c>
      <c r="E462" s="47"/>
      <c r="F462" s="6" t="s">
        <v>2444</v>
      </c>
      <c r="G462" s="6"/>
      <c r="H462" s="49">
        <v>2243</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9" s="4"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Electricity Production</v>
      </c>
      <c r="C463" t="s">
        <v>131</v>
      </c>
      <c r="D463" s="47" t="s">
        <v>447</v>
      </c>
      <c r="E463" s="47"/>
      <c r="F463" s="47" t="s">
        <v>446</v>
      </c>
      <c r="G463" s="188"/>
      <c r="H463" s="44">
        <v>1564</v>
      </c>
      <c r="I463" s="199" t="s">
        <v>44</v>
      </c>
      <c r="J463" s="177" t="str">
        <f>IF(ISBLANK(INDEX('Policy Characteristics'!D:D,MATCH($C463,'Policy Characteristics'!$C:$C,0))),"",INDEX('Policy Characteristics'!D:D,MATCH($C463,'Policy Characteristics'!$C:$C,0)))</f>
        <v>Subsidy for Electricity Production</v>
      </c>
      <c r="K463" s="177" t="str">
        <f>IF(ISBLANK(INDEX('Policy Characteristics'!E:E,MATCH($C463,'Policy Characteristics'!$C:$C,0))),"",INDEX('Policy Characteristics'!E:E,MATCH($C463,'Policy Characteristics'!$C:$C,0)))</f>
        <v>elec generation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60</v>
      </c>
      <c r="N463" s="177">
        <f>IF(ISBLANK(INDEX('Policy Characteristics'!H:H,MATCH($C463,'Policy Characteristics'!$C:$C,0))),"",INDEX('Policy Characteristics'!H:H,MATCH($C463,'Policy Characteristics'!$C:$C,0)))</f>
        <v>1</v>
      </c>
      <c r="O463" s="177" t="str">
        <f>IF(ISBLANK(INDEX('Policy Characteristics'!I:I,MATCH($C463,'Policy Characteristics'!$C:$C,0))),"",INDEX('Policy Characteristics'!I:I,MATCH($C463,'Policy Characteristics'!$C:$C,0)))</f>
        <v>€/MWh</v>
      </c>
      <c r="P463" s="177"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subsidy-for-electricity-production.html</v>
      </c>
      <c r="S463" s="188"/>
    </row>
    <row r="464" spans="1:19"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Electricity Production</v>
      </c>
      <c r="C464" s="176" t="str">
        <f t="shared" ref="C464:C486" si="27">$C$463</f>
        <v>Subsidy for Elec Production by Fuel</v>
      </c>
      <c r="D464" s="6" t="s">
        <v>2357</v>
      </c>
      <c r="E464" s="47"/>
      <c r="F464" s="6" t="s">
        <v>2639</v>
      </c>
      <c r="G464" s="188"/>
      <c r="H464" s="44">
        <v>1566</v>
      </c>
      <c r="I464" s="199" t="s">
        <v>44</v>
      </c>
      <c r="J464" s="177" t="str">
        <f>IF(ISBLANK(INDEX('Policy Characteristics'!D:D,MATCH($C464,'Policy Characteristics'!$C:$C,0))),"",INDEX('Policy Characteristics'!D:D,MATCH($C464,'Policy Characteristics'!$C:$C,0)))</f>
        <v>Subsidy for Electricity Production</v>
      </c>
      <c r="K464" s="177" t="str">
        <f>IF(ISBLANK(INDEX('Policy Characteristics'!E:E,MATCH($C464,'Policy Characteristics'!$C:$C,0))),"",INDEX('Policy Characteristics'!E:E,MATCH($C464,'Policy Characteristics'!$C:$C,0)))</f>
        <v>elec generation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60</v>
      </c>
      <c r="N464" s="177">
        <f>IF(ISBLANK(INDEX('Policy Characteristics'!H:H,MATCH($C464,'Policy Characteristics'!$C:$C,0))),"",INDEX('Policy Characteristics'!H:H,MATCH($C464,'Policy Characteristics'!$C:$C,0)))</f>
        <v>1</v>
      </c>
      <c r="O464" s="177" t="str">
        <f>IF(ISBLANK(INDEX('Policy Characteristics'!I:I,MATCH($C464,'Policy Characteristics'!$C:$C,0))),"",INDEX('Policy Characteristics'!I:I,MATCH($C464,'Policy Characteristics'!$C:$C,0)))</f>
        <v>€/MWh</v>
      </c>
      <c r="P464" s="177"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subsidy-for-electricity-production.html</v>
      </c>
      <c r="S464" s="188"/>
    </row>
    <row r="465" spans="1:19"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s="176" t="str">
        <f t="shared" si="27"/>
        <v>Subsidy for Elec Production by Fuel</v>
      </c>
      <c r="D465" s="6" t="s">
        <v>2358</v>
      </c>
      <c r="E465" s="47"/>
      <c r="F465" s="6" t="s">
        <v>2292</v>
      </c>
      <c r="G465" s="188"/>
      <c r="H465" s="44">
        <v>1796</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si="27"/>
        <v>Subsidy for Elec Production by Fuel</v>
      </c>
      <c r="D466" s="6" t="s">
        <v>76</v>
      </c>
      <c r="E466" s="47"/>
      <c r="F466" s="6" t="s">
        <v>2368</v>
      </c>
      <c r="G466" s="188"/>
      <c r="H466" s="44">
        <v>1568</v>
      </c>
      <c r="I466" s="198" t="s">
        <v>43</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77</v>
      </c>
      <c r="E467" s="47"/>
      <c r="F467" s="6" t="s">
        <v>89</v>
      </c>
      <c r="G467" s="188"/>
      <c r="H467" s="44">
        <v>1570</v>
      </c>
      <c r="I467" s="198" t="s">
        <v>43</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448</v>
      </c>
      <c r="E468" s="47"/>
      <c r="F468" s="6" t="s">
        <v>451</v>
      </c>
      <c r="G468" s="188"/>
      <c r="H468" s="44">
        <v>1572</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78</v>
      </c>
      <c r="E469" s="47"/>
      <c r="F469" s="6" t="s">
        <v>90</v>
      </c>
      <c r="G469" s="188"/>
      <c r="H469" s="44">
        <v>1574</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79</v>
      </c>
      <c r="E470" s="47"/>
      <c r="F470" s="6" t="s">
        <v>91</v>
      </c>
      <c r="G470" s="188"/>
      <c r="H470" s="44">
        <v>1576</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80</v>
      </c>
      <c r="E471" s="47"/>
      <c r="F471" s="6" t="s">
        <v>92</v>
      </c>
      <c r="G471" s="188"/>
      <c r="H471" s="44">
        <v>1578</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1325</v>
      </c>
      <c r="E472" s="47"/>
      <c r="F472" s="6" t="s">
        <v>436</v>
      </c>
      <c r="G472" s="188"/>
      <c r="H472" s="44">
        <v>1591</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309</v>
      </c>
      <c r="E473" s="47"/>
      <c r="F473" s="6" t="s">
        <v>2643</v>
      </c>
      <c r="G473" s="188"/>
      <c r="H473" s="44">
        <v>1594</v>
      </c>
      <c r="I473" s="199"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310</v>
      </c>
      <c r="E474" s="47"/>
      <c r="F474" s="6" t="s">
        <v>2641</v>
      </c>
      <c r="G474" s="188"/>
      <c r="H474" s="44">
        <v>1597</v>
      </c>
      <c r="I474" s="199"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444</v>
      </c>
      <c r="E475" s="47"/>
      <c r="F475" s="6" t="s">
        <v>443</v>
      </c>
      <c r="G475" s="188"/>
      <c r="H475" s="44">
        <v>1580</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453</v>
      </c>
      <c r="E476" s="47"/>
      <c r="F476" s="6" t="s">
        <v>454</v>
      </c>
      <c r="G476" s="188"/>
      <c r="H476" s="44">
        <v>1582</v>
      </c>
      <c r="I476" s="198" t="s">
        <v>43</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1650</v>
      </c>
      <c r="E477" s="47"/>
      <c r="F477" s="6" t="s">
        <v>1369</v>
      </c>
      <c r="G477" s="188"/>
      <c r="H477" s="44">
        <v>1584</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1651</v>
      </c>
      <c r="E478" s="47"/>
      <c r="F478" s="6" t="s">
        <v>1493</v>
      </c>
      <c r="G478" s="188"/>
      <c r="H478" s="44">
        <v>1586</v>
      </c>
      <c r="I478" s="199"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1652</v>
      </c>
      <c r="E479" s="47"/>
      <c r="F479" s="6" t="s">
        <v>1371</v>
      </c>
      <c r="G479" s="188"/>
      <c r="H479" s="44">
        <v>1588</v>
      </c>
      <c r="I479" s="199" t="s">
        <v>43</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2356</v>
      </c>
      <c r="E480" s="47"/>
      <c r="F480" s="6" t="s">
        <v>2363</v>
      </c>
      <c r="G480" s="188"/>
      <c r="H480" s="44">
        <v>1797</v>
      </c>
      <c r="I480" s="199" t="s">
        <v>43</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2359</v>
      </c>
      <c r="E481" s="47"/>
      <c r="F481" s="6" t="s">
        <v>2364</v>
      </c>
      <c r="G481" s="188"/>
      <c r="H481" s="44">
        <v>1798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2360</v>
      </c>
      <c r="E482" s="47"/>
      <c r="F482" s="6" t="s">
        <v>2365</v>
      </c>
      <c r="G482" s="188"/>
      <c r="H482" s="44">
        <v>1799</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2361</v>
      </c>
      <c r="E483" s="47"/>
      <c r="F483" s="6" t="s">
        <v>2366</v>
      </c>
      <c r="G483" s="188"/>
      <c r="H483" s="44">
        <v>1800</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2362</v>
      </c>
      <c r="E484" s="47"/>
      <c r="F484" s="6" t="s">
        <v>2367</v>
      </c>
      <c r="G484" s="188"/>
      <c r="H484" s="44">
        <v>1801</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2445</v>
      </c>
      <c r="E485" s="47"/>
      <c r="F485" s="6" t="s">
        <v>2443</v>
      </c>
      <c r="G485" s="188"/>
      <c r="H485" s="44">
        <v>1802</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2446</v>
      </c>
      <c r="E486" s="47"/>
      <c r="F486" s="6" t="s">
        <v>2444</v>
      </c>
      <c r="G486" s="188"/>
      <c r="H486" s="44">
        <v>2244</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Use EVs for Grid Balancing</v>
      </c>
      <c r="C487" s="1" t="s">
        <v>2438</v>
      </c>
      <c r="D487" s="6"/>
      <c r="E487" s="47"/>
      <c r="F487" s="6"/>
      <c r="G487" s="6"/>
      <c r="H487" s="44">
        <v>2235</v>
      </c>
      <c r="I487" s="199" t="s">
        <v>43</v>
      </c>
      <c r="J487" s="177" t="str">
        <f>IF(ISBLANK(INDEX('Policy Characteristics'!D:D,MATCH($C487,'Policy Characteristics'!$C:$C,0))),"",INDEX('Policy Characteristics'!D:D,MATCH($C487,'Policy Characteristics'!$C:$C,0)))</f>
        <v>EVs for Grid Balancing</v>
      </c>
      <c r="K487" s="177" t="str">
        <f>IF(ISBLANK(INDEX('Policy Characteristics'!E:E,MATCH($C487,'Policy Characteristics'!$C:$C,0))),"",INDEX('Policy Characteristics'!E:E,MATCH($C487,'Policy Characteristics'!$C:$C,0)))</f>
        <v>elec use EVs for grid balancing</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1</v>
      </c>
      <c r="N487" s="177">
        <f>IF(ISBLANK(INDEX('Policy Characteristics'!H:H,MATCH($C487,'Policy Characteristics'!$C:$C,0))),"",INDEX('Policy Characteristics'!H:H,MATCH($C487,'Policy Characteristics'!$C:$C,0)))</f>
        <v>0.01</v>
      </c>
      <c r="O487" s="177" t="str">
        <f>IF(ISBLANK(INDEX('Policy Characteristics'!I:I,MATCH($C487,'Policy Characteristics'!$C:$C,0))),"",INDEX('Policy Characteristics'!I:I,MATCH($C487,'Policy Characteristics'!$C:$C,0)))</f>
        <v>% of EVs used</v>
      </c>
      <c r="P487" s="177" t="str">
        <f>IF(ISBLANK(INDEX('Policy Characteristics'!J:J,MATCH($C487,'Policy Characteristics'!$C:$C,0))),"",INDEX('Policy Characteristics'!J:J,MATCH($C487,'Policy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7" s="177" t="str">
        <f>IF(ISBLANK(INDEX('Policy Characteristics'!K:K,MATCH($C487,'Policy Characteristics'!$C:$C,0))),"",INDEX('Policy Characteristics'!K:K,MATCH($C487,'Policy Characteristics'!$C:$C,0)))</f>
        <v/>
      </c>
      <c r="R487" s="177" t="str">
        <f>IF(ISBLANK(INDEX('Policy Characteristics'!L:L,MATCH($C487,'Policy Characteristics'!$C:$C,0))),"",INDEX('Policy Characteristics'!L:L,MATCH($C487,'Policy Characteristics'!$C:$C,0)))</f>
        <v/>
      </c>
      <c r="S487" s="188"/>
    </row>
    <row r="488" spans="1:19" ht="30"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Grid Battery Output</v>
      </c>
      <c r="C488" s="1" t="s">
        <v>2497</v>
      </c>
      <c r="D488" s="6"/>
      <c r="E488" s="47"/>
      <c r="F488" s="6"/>
      <c r="G488" s="6"/>
      <c r="H488" s="44">
        <v>2258</v>
      </c>
      <c r="I488" s="199" t="s">
        <v>43</v>
      </c>
      <c r="J488" s="177" t="str">
        <f>IF(ISBLANK(INDEX('Policy Characteristics'!D:D,MATCH($C488,'Policy Characteristics'!$C:$C,0))),"",INDEX('Policy Characteristics'!D:D,MATCH($C488,'Policy Characteristics'!$C:$C,0)))</f>
        <v>Grid Battery Subsidy</v>
      </c>
      <c r="K488" s="177" t="str">
        <f>IF(ISBLANK(INDEX('Policy Characteristics'!E:E,MATCH($C488,'Policy Characteristics'!$C:$C,0))),"",INDEX('Policy Characteristics'!E:E,MATCH($C488,'Policy Characteristics'!$C:$C,0)))</f>
        <v>elec battery subsidy per output</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100</v>
      </c>
      <c r="N488" s="177">
        <f>IF(ISBLANK(INDEX('Policy Characteristics'!H:H,MATCH($C488,'Policy Characteristics'!$C:$C,0))),"",INDEX('Policy Characteristics'!H:H,MATCH($C488,'Policy Characteristics'!$C:$C,0)))</f>
        <v>5</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8" s="177" t="str">
        <f>IF(ISBLANK(INDEX('Policy Characteristics'!K:K,MATCH($C488,'Policy Characteristics'!$C:$C,0))),"",INDEX('Policy Characteristics'!K:K,MATCH($C488,'Policy Characteristics'!$C:$C,0)))</f>
        <v/>
      </c>
      <c r="R488" s="177" t="str">
        <f>IF(ISBLANK(INDEX('Policy Characteristics'!L:L,MATCH($C488,'Policy Characteristics'!$C:$C,0))),"",INDEX('Policy Characteristics'!L:L,MATCH($C488,'Policy Characteristics'!$C:$C,0)))</f>
        <v/>
      </c>
      <c r="S488" s="188"/>
    </row>
    <row r="489" spans="1:19" ht="30"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Grid Battery Capacity</v>
      </c>
      <c r="C489" s="1" t="s">
        <v>2501</v>
      </c>
      <c r="D489" s="6"/>
      <c r="E489" s="47"/>
      <c r="F489" s="6"/>
      <c r="G489" s="6"/>
      <c r="H489" s="44">
        <v>2259</v>
      </c>
      <c r="I489" s="199" t="s">
        <v>43</v>
      </c>
      <c r="J489" s="177" t="str">
        <f>IF(ISBLANK(INDEX('Policy Characteristics'!D:D,MATCH($C489,'Policy Characteristics'!$C:$C,0))),"",INDEX('Policy Characteristics'!D:D,MATCH($C489,'Policy Characteristics'!$C:$C,0)))</f>
        <v>Grid Battery Subsidy</v>
      </c>
      <c r="K489" s="177" t="str">
        <f>IF(ISBLANK(INDEX('Policy Characteristics'!E:E,MATCH($C489,'Policy Characteristics'!$C:$C,0))),"",INDEX('Policy Characteristics'!E:E,MATCH($C489,'Policy Characteristics'!$C:$C,0)))</f>
        <v>elec battery construction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capital costs</v>
      </c>
      <c r="P489" s="177" t="str">
        <f>IF(ISBLANK(INDEX('Policy Characteristics'!J:J,MATCH($C489,'Policy Characteristics'!$C:$C,0))),"",INDEX('Policy Characteristics'!J:J,MATCH($C489,'Policy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Electricity CCS Subsidy</v>
      </c>
      <c r="C490" s="1" t="s">
        <v>2508</v>
      </c>
      <c r="D490" s="47" t="s">
        <v>447</v>
      </c>
      <c r="F490" s="47" t="s">
        <v>446</v>
      </c>
      <c r="H490" s="44">
        <v>2260</v>
      </c>
      <c r="I490" s="1" t="s">
        <v>44</v>
      </c>
      <c r="J490" s="177" t="str">
        <f>IF(ISBLANK(INDEX('Policy Characteristics'!D:D,MATCH($C490,'Policy Characteristics'!$C:$C,0))),"",INDEX('Policy Characteristics'!D:D,MATCH($C490,'Policy Characteristics'!$C:$C,0)))</f>
        <v>Electricity CCS Subsidy</v>
      </c>
      <c r="K490" s="177" t="str">
        <f>IF(ISBLANK(INDEX('Policy Characteristics'!E:E,MATCH($C490,'Policy Characteristics'!$C:$C,0))),"",INDEX('Policy Characteristics'!E:E,MATCH($C490,'Policy Characteristics'!$C:$C,0)))</f>
        <v>elec CCS subsidy</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€/metric ton CO2e</v>
      </c>
      <c r="P490" s="177"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row>
    <row r="491" spans="1:19"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Electricity CCS Subsidy</v>
      </c>
      <c r="C491" s="176" t="str">
        <f>$C$490</f>
        <v>Additional Subsidy for Elec CCS</v>
      </c>
      <c r="D491" s="6" t="s">
        <v>2357</v>
      </c>
      <c r="F491" s="6" t="s">
        <v>2639</v>
      </c>
      <c r="H491" s="44">
        <v>2261</v>
      </c>
      <c r="I491" s="1" t="s">
        <v>44</v>
      </c>
      <c r="J491" s="177" t="str">
        <f>IF(ISBLANK(INDEX('Policy Characteristics'!D:D,MATCH($C491,'Policy Characteristics'!$C:$C,0))),"",INDEX('Policy Characteristics'!D:D,MATCH($C491,'Policy Characteristics'!$C:$C,0)))</f>
        <v>Electricity CCS Subsidy</v>
      </c>
      <c r="K491" s="177" t="str">
        <f>IF(ISBLANK(INDEX('Policy Characteristics'!E:E,MATCH($C491,'Policy Characteristics'!$C:$C,0))),"",INDEX('Policy Characteristics'!E:E,MATCH($C491,'Policy Characteristics'!$C:$C,0)))</f>
        <v>elec CCS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€/metric ton CO2e</v>
      </c>
      <c r="P491" s="177"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76" t="str">
        <f t="shared" ref="C492:C513" si="28">$C$490</f>
        <v>Additional Subsidy for Elec CCS</v>
      </c>
      <c r="D492" s="6" t="s">
        <v>2358</v>
      </c>
      <c r="F492" s="6" t="s">
        <v>2292</v>
      </c>
      <c r="H492" s="44">
        <v>2262</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 t="shared" si="28"/>
        <v>Additional Subsidy for Elec CCS</v>
      </c>
      <c r="D493" s="6" t="s">
        <v>76</v>
      </c>
      <c r="F493" s="6" t="s">
        <v>2368</v>
      </c>
      <c r="H493" s="44">
        <v>2263</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si="28"/>
        <v>Additional Subsidy for Elec CCS</v>
      </c>
      <c r="D494" s="6" t="s">
        <v>77</v>
      </c>
      <c r="F494" s="6" t="s">
        <v>89</v>
      </c>
      <c r="H494" s="44">
        <v>2264</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448</v>
      </c>
      <c r="F495" s="6" t="s">
        <v>451</v>
      </c>
      <c r="H495" s="44">
        <v>2265</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78</v>
      </c>
      <c r="F496" s="6" t="s">
        <v>90</v>
      </c>
      <c r="H496" s="44">
        <v>2266</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79</v>
      </c>
      <c r="F497" s="6" t="s">
        <v>91</v>
      </c>
      <c r="H497" s="44">
        <v>2267</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80</v>
      </c>
      <c r="F498" s="6" t="s">
        <v>92</v>
      </c>
      <c r="H498" s="44">
        <v>2268</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1325</v>
      </c>
      <c r="F499" s="6" t="s">
        <v>436</v>
      </c>
      <c r="H499" s="44">
        <v>2269</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309</v>
      </c>
      <c r="F500" s="6" t="s">
        <v>2643</v>
      </c>
      <c r="H500" s="44">
        <v>2270</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310</v>
      </c>
      <c r="F501" s="6" t="s">
        <v>2641</v>
      </c>
      <c r="H501" s="44">
        <v>2271</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444</v>
      </c>
      <c r="F502" s="6" t="s">
        <v>443</v>
      </c>
      <c r="H502" s="44">
        <v>2272</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453</v>
      </c>
      <c r="F503" s="6" t="s">
        <v>454</v>
      </c>
      <c r="H503" s="44">
        <v>2273</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1650</v>
      </c>
      <c r="F504" s="6" t="s">
        <v>1369</v>
      </c>
      <c r="H504" s="44">
        <v>2274</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1651</v>
      </c>
      <c r="F505" s="6" t="s">
        <v>1493</v>
      </c>
      <c r="H505" s="44">
        <v>2275</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1652</v>
      </c>
      <c r="F506" s="6" t="s">
        <v>1371</v>
      </c>
      <c r="H506" s="44">
        <v>2276</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2356</v>
      </c>
      <c r="F507" s="6" t="s">
        <v>2363</v>
      </c>
      <c r="H507" s="44">
        <v>2277</v>
      </c>
      <c r="I507" s="1" t="s">
        <v>43</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2359</v>
      </c>
      <c r="F508" s="6" t="s">
        <v>2364</v>
      </c>
      <c r="H508" s="44">
        <v>2278</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2360</v>
      </c>
      <c r="F509" s="6" t="s">
        <v>2365</v>
      </c>
      <c r="H509" s="44">
        <v>2279</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2361</v>
      </c>
      <c r="F510" s="6" t="s">
        <v>2366</v>
      </c>
      <c r="H510" s="44">
        <v>2280</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2362</v>
      </c>
      <c r="F511" s="6" t="s">
        <v>2367</v>
      </c>
      <c r="H511" s="44">
        <v>2281</v>
      </c>
      <c r="I511" s="1" t="s">
        <v>44</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2445</v>
      </c>
      <c r="F512" s="6" t="s">
        <v>2443</v>
      </c>
      <c r="H512" s="44">
        <v>2282</v>
      </c>
      <c r="I512" s="1" t="s">
        <v>44</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2446</v>
      </c>
      <c r="F513" s="6" t="s">
        <v>2444</v>
      </c>
      <c r="H513" s="44">
        <v>2283</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Industry</v>
      </c>
      <c r="B514" s="184" t="str">
        <f>IF(ISBLANK(INDEX('Policy Characteristics'!B:B,MATCH($C514,'Policy Characteristics'!$C:$C,0))),"",INDEX('Policy Characteristics'!B:B,MATCH($C514,'Policy Characteristics'!$C:$C,0)))</f>
        <v>Buy In-Region Products</v>
      </c>
      <c r="C514" t="s">
        <v>2082</v>
      </c>
      <c r="D514" s="47" t="s">
        <v>1968</v>
      </c>
      <c r="E514" s="6"/>
      <c r="F514" t="s">
        <v>1993</v>
      </c>
      <c r="G514" s="47"/>
      <c r="H514" s="44">
        <v>1537</v>
      </c>
      <c r="I514" s="198" t="s">
        <v>43</v>
      </c>
      <c r="J514" s="177" t="str">
        <f>IF(ISBLANK(INDEX('Policy Characteristics'!D:D,MATCH($C514,'Policy Characteristics'!$C:$C,0))),"",INDEX('Policy Characteristics'!D:D,MATCH($C514,'Policy Characteristics'!$C:$C,0)))</f>
        <v>Buy In-Region Products</v>
      </c>
      <c r="K514" s="177" t="str">
        <f>IF(ISBLANK(INDEX('Policy Characteristics'!E:E,MATCH($C514,'Policy Characteristics'!$C:$C,0))),"",INDEX('Policy Characteristics'!E:E,MATCH($C514,'Policy Characteristics'!$C:$C,0)))</f>
        <v>indst buy in region outputs</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0.5</v>
      </c>
      <c r="N514" s="177">
        <f>IF(ISBLANK(INDEX('Policy Characteristics'!H:H,MATCH($C514,'Policy Characteristics'!$C:$C,0))),"",INDEX('Policy Characteristics'!H:H,MATCH($C514,'Policy Characteristics'!$C:$C,0)))</f>
        <v>0.01</v>
      </c>
      <c r="O514" s="177" t="str">
        <f>IF(ISBLANK(INDEX('Policy Characteristics'!I:I,MATCH($C514,'Policy Characteristics'!$C:$C,0))),"",INDEX('Policy Characteristics'!I:I,MATCH($C514,'Policy Characteristics'!$C:$C,0)))</f>
        <v>% of imports shifted</v>
      </c>
      <c r="P514" s="177"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Industry</v>
      </c>
      <c r="B515" s="184" t="str">
        <f>IF(ISBLANK(INDEX('Policy Characteristics'!B:B,MATCH($C515,'Policy Characteristics'!$C:$C,0))),"",INDEX('Policy Characteristics'!B:B,MATCH($C515,'Policy Characteristics'!$C:$C,0)))</f>
        <v>Buy In-Region Products</v>
      </c>
      <c r="C515" s="176" t="str">
        <f>C$514</f>
        <v>Fraction of Imported Industrial Outputs Shifted to In Region Suppliers</v>
      </c>
      <c r="D515" s="6" t="s">
        <v>1969</v>
      </c>
      <c r="E515" s="6"/>
      <c r="F515" t="s">
        <v>1661</v>
      </c>
      <c r="G515" s="48"/>
      <c r="H515" s="44">
        <v>1538</v>
      </c>
      <c r="I515" s="198" t="s">
        <v>43</v>
      </c>
      <c r="J515" s="177" t="str">
        <f>IF(ISBLANK(INDEX('Policy Characteristics'!D:D,MATCH($C515,'Policy Characteristics'!$C:$C,0))),"",INDEX('Policy Characteristics'!D:D,MATCH($C515,'Policy Characteristics'!$C:$C,0)))</f>
        <v>Buy In-Region Products</v>
      </c>
      <c r="K515" s="177" t="str">
        <f>IF(ISBLANK(INDEX('Policy Characteristics'!E:E,MATCH($C515,'Policy Characteristics'!$C:$C,0))),"",INDEX('Policy Characteristics'!E:E,MATCH($C515,'Policy Characteristics'!$C:$C,0)))</f>
        <v>indst buy in region outputs</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0.5</v>
      </c>
      <c r="N515" s="177">
        <f>IF(ISBLANK(INDEX('Policy Characteristics'!H:H,MATCH($C515,'Policy Characteristics'!$C:$C,0))),"",INDEX('Policy Characteristics'!H:H,MATCH($C515,'Policy Characteristics'!$C:$C,0)))</f>
        <v>0.01</v>
      </c>
      <c r="O515" s="177" t="str">
        <f>IF(ISBLANK(INDEX('Policy Characteristics'!I:I,MATCH($C515,'Policy Characteristics'!$C:$C,0))),"",INDEX('Policy Characteristics'!I:I,MATCH($C515,'Policy Characteristics'!$C:$C,0)))</f>
        <v>% of imports shifted</v>
      </c>
      <c r="P515" s="177"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s="176" t="str">
        <f t="shared" ref="C516:C538" si="29">C$514</f>
        <v>Fraction of Imported Industrial Outputs Shifted to In Region Suppliers</v>
      </c>
      <c r="D516" s="6" t="s">
        <v>1970</v>
      </c>
      <c r="E516" s="6"/>
      <c r="F516" t="s">
        <v>1934</v>
      </c>
      <c r="G516" s="48"/>
      <c r="H516" s="44">
        <v>1539</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 t="shared" si="29"/>
        <v>Fraction of Imported Industrial Outputs Shifted to In Region Suppliers</v>
      </c>
      <c r="D517" s="6" t="s">
        <v>1971</v>
      </c>
      <c r="E517" s="6"/>
      <c r="F517" t="s">
        <v>1935</v>
      </c>
      <c r="G517" s="48"/>
      <c r="H517" s="44">
        <v>1540</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si="29"/>
        <v>Fraction of Imported Industrial Outputs Shifted to In Region Suppliers</v>
      </c>
      <c r="D518" s="6" t="s">
        <v>1972</v>
      </c>
      <c r="E518" s="6"/>
      <c r="F518" t="s">
        <v>1936</v>
      </c>
      <c r="G518" s="48"/>
      <c r="H518" s="44">
        <v>1541</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1973</v>
      </c>
      <c r="E519" s="6"/>
      <c r="F519" t="s">
        <v>1937</v>
      </c>
      <c r="G519" s="48"/>
      <c r="H519" s="44">
        <v>1542</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1974</v>
      </c>
      <c r="E520" s="6"/>
      <c r="F520" t="s">
        <v>1938</v>
      </c>
      <c r="G520" s="48"/>
      <c r="H520" s="44">
        <v>1543</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1975</v>
      </c>
      <c r="E521" s="6"/>
      <c r="F521" t="s">
        <v>1939</v>
      </c>
      <c r="G521" s="48"/>
      <c r="H521" s="44">
        <v>1544</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1976</v>
      </c>
      <c r="E522" s="6"/>
      <c r="F522" t="s">
        <v>1940</v>
      </c>
      <c r="G522" s="48"/>
      <c r="H522" s="44">
        <v>1545</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1977</v>
      </c>
      <c r="E523" s="6"/>
      <c r="F523" t="s">
        <v>1480</v>
      </c>
      <c r="G523" s="48"/>
      <c r="H523" s="44">
        <v>1546</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1978</v>
      </c>
      <c r="E524" s="6"/>
      <c r="F524" t="s">
        <v>1941</v>
      </c>
      <c r="G524" s="48"/>
      <c r="H524" s="44">
        <v>1547</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1979</v>
      </c>
      <c r="E525" s="6"/>
      <c r="F525" t="s">
        <v>1942</v>
      </c>
      <c r="G525" s="48"/>
      <c r="H525" s="44">
        <v>1548</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1980</v>
      </c>
      <c r="E526" s="6"/>
      <c r="F526" t="s">
        <v>1943</v>
      </c>
      <c r="G526" s="48"/>
      <c r="H526" s="44">
        <v>1549</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1981</v>
      </c>
      <c r="E527" s="6"/>
      <c r="F527" t="s">
        <v>1481</v>
      </c>
      <c r="G527" s="48"/>
      <c r="H527" s="44">
        <v>1550</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1982</v>
      </c>
      <c r="E528" s="6"/>
      <c r="F528" t="s">
        <v>1944</v>
      </c>
      <c r="G528" s="48"/>
      <c r="H528" s="44">
        <v>1551</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1983</v>
      </c>
      <c r="E529" s="6"/>
      <c r="F529" t="s">
        <v>1945</v>
      </c>
      <c r="G529" s="48"/>
      <c r="H529" s="44">
        <v>1552</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1984</v>
      </c>
      <c r="E530" s="6"/>
      <c r="F530" t="s">
        <v>1946</v>
      </c>
      <c r="G530" s="48"/>
      <c r="H530" s="44">
        <v>1553</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1985</v>
      </c>
      <c r="E531" s="6"/>
      <c r="F531" t="s">
        <v>1947</v>
      </c>
      <c r="G531" s="48"/>
      <c r="H531" s="44">
        <v>1554</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1986</v>
      </c>
      <c r="E532" s="6"/>
      <c r="F532" t="s">
        <v>1948</v>
      </c>
      <c r="G532" s="48"/>
      <c r="H532" s="44">
        <v>1555</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1987</v>
      </c>
      <c r="E533" s="6"/>
      <c r="F533" t="s">
        <v>1949</v>
      </c>
      <c r="G533" s="48"/>
      <c r="H533" s="44">
        <v>1556</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1988</v>
      </c>
      <c r="E534" s="6"/>
      <c r="F534" t="s">
        <v>1950</v>
      </c>
      <c r="G534" s="48"/>
      <c r="H534" s="44">
        <v>1557</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1989</v>
      </c>
      <c r="E535" s="6"/>
      <c r="F535" t="s">
        <v>1951</v>
      </c>
      <c r="G535" s="48"/>
      <c r="H535" s="44">
        <v>1558</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1990</v>
      </c>
      <c r="E536" s="6"/>
      <c r="F536" t="s">
        <v>1952</v>
      </c>
      <c r="G536" s="48"/>
      <c r="H536" s="44">
        <v>1559</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1991</v>
      </c>
      <c r="E537" s="6"/>
      <c r="F537" t="s">
        <v>1994</v>
      </c>
      <c r="G537" s="48"/>
      <c r="H537" s="44">
        <v>1560</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1992</v>
      </c>
      <c r="E538" s="6"/>
      <c r="F538" t="s">
        <v>1953</v>
      </c>
      <c r="G538" s="48"/>
      <c r="H538" s="44">
        <v>1561</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Carbon Capture and Sequestration</v>
      </c>
      <c r="C539" t="s">
        <v>1927</v>
      </c>
      <c r="D539" s="47" t="s">
        <v>1968</v>
      </c>
      <c r="E539" s="6" t="s">
        <v>1930</v>
      </c>
      <c r="F539" t="s">
        <v>1993</v>
      </c>
      <c r="G539" s="47" t="s">
        <v>1931</v>
      </c>
      <c r="H539" s="44">
        <v>908</v>
      </c>
      <c r="I539" s="199" t="s">
        <v>44</v>
      </c>
      <c r="J539" s="177" t="str">
        <f>IF(ISBLANK(INDEX('Policy Characteristics'!D:D,MATCH($C539,'Policy Characteristics'!$C:$C,0))),"",INDEX('Policy Characteristics'!D:D,MATCH($C539,'Policy Characteristics'!$C:$C,0)))</f>
        <v>Industry CCS</v>
      </c>
      <c r="K539" s="177" t="str">
        <f>IF(ISBLANK(INDEX('Policy Characteristics'!E:E,MATCH($C539,'Policy Characteristics'!$C:$C,0))),"",INDEX('Policy Characteristics'!E:E,MATCH($C539,'Policy Characteristics'!$C:$C,0)))</f>
        <v>indst CCS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1</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CO2 captured</v>
      </c>
      <c r="P539" s="1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7" t="str">
        <f>IF(ISBLANK(INDEX('Policy Characteristics'!K:K,MATCH($C539,'Policy Characteristics'!$C:$C,0))),"",INDEX('Policy Characteristics'!K:K,MATCH($C539,'Policy Characteristics'!$C:$C,0)))</f>
        <v>ccs.html#ccs</v>
      </c>
      <c r="R539" s="177" t="str">
        <f>IF(ISBLANK(INDEX('Policy Characteristics'!L:L,MATCH($C539,'Policy Characteristics'!$C:$C,0))),"",INDEX('Policy Characteristics'!L:L,MATCH($C539,'Policy Characteristics'!$C:$C,0)))</f>
        <v>carbon-capture-and-sequestration.html</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Carbon Capture and Sequestration</v>
      </c>
      <c r="C540" s="176" t="str">
        <f t="shared" ref="C540:C555" si="30">C$539</f>
        <v>Industry Sector Fraction of Potential Additional CCS Achieved</v>
      </c>
      <c r="D540" s="47" t="s">
        <v>1968</v>
      </c>
      <c r="E540" s="6" t="s">
        <v>1433</v>
      </c>
      <c r="F540" t="s">
        <v>1993</v>
      </c>
      <c r="G540" s="47" t="s">
        <v>1932</v>
      </c>
      <c r="H540" s="44">
        <v>909</v>
      </c>
      <c r="I540" s="199" t="s">
        <v>44</v>
      </c>
      <c r="J540" s="177" t="str">
        <f>IF(ISBLANK(INDEX('Policy Characteristics'!D:D,MATCH($C540,'Policy Characteristics'!$C:$C,0))),"",INDEX('Policy Characteristics'!D:D,MATCH($C540,'Policy Characteristics'!$C:$C,0)))</f>
        <v>Industry CCS</v>
      </c>
      <c r="K540" s="177" t="str">
        <f>IF(ISBLANK(INDEX('Policy Characteristics'!E:E,MATCH($C540,'Policy Characteristics'!$C:$C,0))),"",INDEX('Policy Characteristics'!E:E,MATCH($C540,'Policy Characteristics'!$C:$C,0)))</f>
        <v>indst CCS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1</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CO2 captured</v>
      </c>
      <c r="P540" s="1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7" t="str">
        <f>IF(ISBLANK(INDEX('Policy Characteristics'!K:K,MATCH($C540,'Policy Characteristics'!$C:$C,0))),"",INDEX('Policy Characteristics'!K:K,MATCH($C540,'Policy Characteristics'!$C:$C,0)))</f>
        <v>ccs.html#ccs</v>
      </c>
      <c r="R540" s="177" t="str">
        <f>IF(ISBLANK(INDEX('Policy Characteristics'!L:L,MATCH($C540,'Policy Characteristics'!$C:$C,0))),"",INDEX('Policy Characteristics'!L:L,MATCH($C540,'Policy Characteristics'!$C:$C,0)))</f>
        <v>carbon-capture-and-sequestration.html</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1969</v>
      </c>
      <c r="E541" s="6" t="s">
        <v>1930</v>
      </c>
      <c r="F541" t="s">
        <v>1661</v>
      </c>
      <c r="G541" s="47" t="s">
        <v>1931</v>
      </c>
      <c r="H541" s="44">
        <v>910</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1969</v>
      </c>
      <c r="E542" s="6" t="s">
        <v>1433</v>
      </c>
      <c r="F542" t="s">
        <v>1661</v>
      </c>
      <c r="G542" s="47" t="s">
        <v>1932</v>
      </c>
      <c r="H542" s="44">
        <v>911</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1970</v>
      </c>
      <c r="E543" s="6" t="s">
        <v>1930</v>
      </c>
      <c r="F543" t="s">
        <v>1934</v>
      </c>
      <c r="G543" s="47" t="s">
        <v>1931</v>
      </c>
      <c r="H543" s="44">
        <v>912</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1970</v>
      </c>
      <c r="E544" s="6" t="s">
        <v>1433</v>
      </c>
      <c r="F544" t="s">
        <v>1934</v>
      </c>
      <c r="G544" s="47" t="s">
        <v>1932</v>
      </c>
      <c r="H544" s="44">
        <v>913</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1971</v>
      </c>
      <c r="E545" s="6" t="s">
        <v>1930</v>
      </c>
      <c r="F545" t="s">
        <v>1935</v>
      </c>
      <c r="G545" s="47" t="s">
        <v>1931</v>
      </c>
      <c r="H545" s="44">
        <v>914</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1971</v>
      </c>
      <c r="E546" s="6" t="s">
        <v>1433</v>
      </c>
      <c r="F546" t="s">
        <v>1935</v>
      </c>
      <c r="G546" s="47" t="s">
        <v>1932</v>
      </c>
      <c r="H546" s="44">
        <v>915</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1972</v>
      </c>
      <c r="E547" s="6" t="s">
        <v>1930</v>
      </c>
      <c r="F547" t="s">
        <v>1936</v>
      </c>
      <c r="G547" s="47" t="s">
        <v>1931</v>
      </c>
      <c r="H547" s="44">
        <v>916</v>
      </c>
      <c r="I547" s="198" t="s">
        <v>43</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1972</v>
      </c>
      <c r="E548" s="6" t="s">
        <v>1433</v>
      </c>
      <c r="F548" t="s">
        <v>1936</v>
      </c>
      <c r="G548" s="47" t="s">
        <v>1932</v>
      </c>
      <c r="H548" s="44">
        <v>917</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1973</v>
      </c>
      <c r="E549" s="6" t="s">
        <v>1930</v>
      </c>
      <c r="F549" t="s">
        <v>1937</v>
      </c>
      <c r="G549" s="47" t="s">
        <v>1931</v>
      </c>
      <c r="H549" s="44">
        <v>918</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1973</v>
      </c>
      <c r="E550" s="6" t="s">
        <v>1433</v>
      </c>
      <c r="F550" t="s">
        <v>1937</v>
      </c>
      <c r="G550" s="47" t="s">
        <v>1932</v>
      </c>
      <c r="H550" s="44">
        <v>919</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1974</v>
      </c>
      <c r="E551" s="6" t="s">
        <v>1930</v>
      </c>
      <c r="F551" t="s">
        <v>1938</v>
      </c>
      <c r="G551" s="47" t="s">
        <v>1931</v>
      </c>
      <c r="H551" s="44">
        <v>920</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1974</v>
      </c>
      <c r="E552" s="6" t="s">
        <v>1433</v>
      </c>
      <c r="F552" t="s">
        <v>1938</v>
      </c>
      <c r="G552" s="47" t="s">
        <v>1932</v>
      </c>
      <c r="H552" s="44">
        <v>921</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1975</v>
      </c>
      <c r="E553" s="6" t="s">
        <v>1930</v>
      </c>
      <c r="F553" t="s">
        <v>1939</v>
      </c>
      <c r="G553" s="47" t="s">
        <v>1931</v>
      </c>
      <c r="H553" s="44">
        <v>922</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1975</v>
      </c>
      <c r="E554" s="6" t="s">
        <v>1433</v>
      </c>
      <c r="F554" t="s">
        <v>1939</v>
      </c>
      <c r="G554" s="47" t="s">
        <v>1932</v>
      </c>
      <c r="H554" s="44">
        <v>923</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1976</v>
      </c>
      <c r="E555" s="6" t="s">
        <v>1930</v>
      </c>
      <c r="F555" t="s">
        <v>1940</v>
      </c>
      <c r="G555" s="47" t="s">
        <v>1931</v>
      </c>
      <c r="H555" s="44">
        <v>924</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ref="C556:C588" si="31">C$539</f>
        <v>Industry Sector Fraction of Potential Additional CCS Achieved</v>
      </c>
      <c r="D556" s="6" t="s">
        <v>1976</v>
      </c>
      <c r="E556" s="6" t="s">
        <v>1433</v>
      </c>
      <c r="F556" t="s">
        <v>1940</v>
      </c>
      <c r="G556" s="47" t="s">
        <v>1932</v>
      </c>
      <c r="H556" s="44">
        <v>925</v>
      </c>
      <c r="I556" s="199"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1"/>
        <v>Industry Sector Fraction of Potential Additional CCS Achieved</v>
      </c>
      <c r="D557" s="6" t="s">
        <v>1977</v>
      </c>
      <c r="E557" s="6" t="s">
        <v>1930</v>
      </c>
      <c r="F557" t="s">
        <v>1480</v>
      </c>
      <c r="G557" s="47" t="s">
        <v>1931</v>
      </c>
      <c r="H557" s="44">
        <v>926</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1"/>
        <v>Industry Sector Fraction of Potential Additional CCS Achieved</v>
      </c>
      <c r="D558" s="6" t="s">
        <v>1977</v>
      </c>
      <c r="E558" s="6" t="s">
        <v>1433</v>
      </c>
      <c r="F558" t="s">
        <v>1480</v>
      </c>
      <c r="G558" s="47" t="s">
        <v>1932</v>
      </c>
      <c r="H558" s="44">
        <v>927</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1978</v>
      </c>
      <c r="E559" s="6" t="s">
        <v>1930</v>
      </c>
      <c r="F559" t="s">
        <v>1941</v>
      </c>
      <c r="G559" s="47" t="s">
        <v>1931</v>
      </c>
      <c r="H559" s="44">
        <v>928</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1978</v>
      </c>
      <c r="E560" s="6" t="s">
        <v>1433</v>
      </c>
      <c r="F560" t="s">
        <v>1941</v>
      </c>
      <c r="G560" s="47" t="s">
        <v>1932</v>
      </c>
      <c r="H560" s="44">
        <v>929</v>
      </c>
      <c r="I560" s="199" t="s">
        <v>44</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1979</v>
      </c>
      <c r="E561" s="6" t="s">
        <v>1930</v>
      </c>
      <c r="F561" t="s">
        <v>1942</v>
      </c>
      <c r="G561" s="47" t="s">
        <v>1931</v>
      </c>
      <c r="H561" s="44">
        <v>930</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1979</v>
      </c>
      <c r="E562" s="6" t="s">
        <v>1433</v>
      </c>
      <c r="F562" t="s">
        <v>1942</v>
      </c>
      <c r="G562" s="47" t="s">
        <v>1932</v>
      </c>
      <c r="H562" s="44">
        <v>931</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1980</v>
      </c>
      <c r="E563" s="6" t="s">
        <v>1930</v>
      </c>
      <c r="F563" t="s">
        <v>1943</v>
      </c>
      <c r="G563" s="47" t="s">
        <v>1931</v>
      </c>
      <c r="H563" s="44">
        <v>932</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1980</v>
      </c>
      <c r="E564" s="6" t="s">
        <v>1433</v>
      </c>
      <c r="F564" t="s">
        <v>1943</v>
      </c>
      <c r="G564" s="47" t="s">
        <v>1932</v>
      </c>
      <c r="H564" s="44">
        <v>933</v>
      </c>
      <c r="I564" s="198"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1981</v>
      </c>
      <c r="E565" s="6" t="s">
        <v>1930</v>
      </c>
      <c r="F565" t="s">
        <v>1481</v>
      </c>
      <c r="G565" s="47" t="s">
        <v>1931</v>
      </c>
      <c r="H565" s="44">
        <v>934</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1981</v>
      </c>
      <c r="E566" s="6" t="s">
        <v>1433</v>
      </c>
      <c r="F566" t="s">
        <v>1481</v>
      </c>
      <c r="G566" s="47" t="s">
        <v>1932</v>
      </c>
      <c r="H566" s="44">
        <v>935</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1982</v>
      </c>
      <c r="E567" s="6" t="s">
        <v>1930</v>
      </c>
      <c r="F567" t="s">
        <v>1944</v>
      </c>
      <c r="G567" s="47" t="s">
        <v>1931</v>
      </c>
      <c r="H567" s="44">
        <v>936</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1982</v>
      </c>
      <c r="E568" s="6" t="s">
        <v>1433</v>
      </c>
      <c r="F568" t="s">
        <v>1944</v>
      </c>
      <c r="G568" s="47" t="s">
        <v>1932</v>
      </c>
      <c r="H568" s="44">
        <v>937</v>
      </c>
      <c r="I568" s="199" t="s">
        <v>44</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1983</v>
      </c>
      <c r="E569" s="6" t="s">
        <v>1930</v>
      </c>
      <c r="F569" t="s">
        <v>1945</v>
      </c>
      <c r="G569" s="47" t="s">
        <v>1931</v>
      </c>
      <c r="H569" s="44">
        <v>938</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1983</v>
      </c>
      <c r="E570" s="6" t="s">
        <v>1433</v>
      </c>
      <c r="F570" t="s">
        <v>1945</v>
      </c>
      <c r="G570" s="47" t="s">
        <v>1932</v>
      </c>
      <c r="H570" s="44">
        <v>939</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1984</v>
      </c>
      <c r="E571" s="6" t="s">
        <v>1930</v>
      </c>
      <c r="F571" t="s">
        <v>1946</v>
      </c>
      <c r="G571" s="47" t="s">
        <v>1931</v>
      </c>
      <c r="H571" s="44">
        <v>940</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1984</v>
      </c>
      <c r="E572" s="6" t="s">
        <v>1433</v>
      </c>
      <c r="F572" t="s">
        <v>1946</v>
      </c>
      <c r="G572" s="47" t="s">
        <v>1932</v>
      </c>
      <c r="H572" s="44">
        <v>941</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1985</v>
      </c>
      <c r="E573" s="6" t="s">
        <v>1930</v>
      </c>
      <c r="F573" t="s">
        <v>1947</v>
      </c>
      <c r="G573" s="47" t="s">
        <v>1931</v>
      </c>
      <c r="H573" s="44">
        <v>942</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1985</v>
      </c>
      <c r="E574" s="6" t="s">
        <v>1433</v>
      </c>
      <c r="F574" t="s">
        <v>1947</v>
      </c>
      <c r="G574" s="47" t="s">
        <v>1932</v>
      </c>
      <c r="H574" s="44">
        <v>943</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1986</v>
      </c>
      <c r="E575" s="6" t="s">
        <v>1930</v>
      </c>
      <c r="F575" t="s">
        <v>1948</v>
      </c>
      <c r="G575" s="47" t="s">
        <v>1931</v>
      </c>
      <c r="H575" s="44">
        <v>944</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1986</v>
      </c>
      <c r="E576" s="6" t="s">
        <v>1433</v>
      </c>
      <c r="F576" t="s">
        <v>1948</v>
      </c>
      <c r="G576" s="47" t="s">
        <v>1932</v>
      </c>
      <c r="H576" s="44">
        <v>945</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1987</v>
      </c>
      <c r="E577" s="6" t="s">
        <v>1930</v>
      </c>
      <c r="F577" t="s">
        <v>1949</v>
      </c>
      <c r="G577" s="47" t="s">
        <v>1931</v>
      </c>
      <c r="H577" s="44">
        <v>946</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1987</v>
      </c>
      <c r="E578" s="6" t="s">
        <v>1433</v>
      </c>
      <c r="F578" t="s">
        <v>1949</v>
      </c>
      <c r="G578" s="47" t="s">
        <v>1932</v>
      </c>
      <c r="H578" s="44">
        <v>947</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1988</v>
      </c>
      <c r="E579" s="6" t="s">
        <v>1930</v>
      </c>
      <c r="F579" t="s">
        <v>1950</v>
      </c>
      <c r="G579" s="47" t="s">
        <v>1931</v>
      </c>
      <c r="H579" s="44">
        <v>948</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1988</v>
      </c>
      <c r="E580" s="6" t="s">
        <v>1433</v>
      </c>
      <c r="F580" t="s">
        <v>1950</v>
      </c>
      <c r="G580" s="47" t="s">
        <v>1932</v>
      </c>
      <c r="H580" s="44">
        <v>949</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1989</v>
      </c>
      <c r="E581" s="6" t="s">
        <v>1930</v>
      </c>
      <c r="F581" t="s">
        <v>1951</v>
      </c>
      <c r="G581" s="47" t="s">
        <v>1931</v>
      </c>
      <c r="H581" s="44">
        <v>950</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1989</v>
      </c>
      <c r="E582" s="6" t="s">
        <v>1433</v>
      </c>
      <c r="F582" t="s">
        <v>1951</v>
      </c>
      <c r="G582" s="47" t="s">
        <v>1932</v>
      </c>
      <c r="H582" s="44">
        <v>951</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1990</v>
      </c>
      <c r="E583" s="6" t="s">
        <v>1930</v>
      </c>
      <c r="F583" t="s">
        <v>1952</v>
      </c>
      <c r="G583" s="47" t="s">
        <v>1931</v>
      </c>
      <c r="H583" s="44">
        <v>952</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1990</v>
      </c>
      <c r="E584" s="6" t="s">
        <v>1433</v>
      </c>
      <c r="F584" t="s">
        <v>1952</v>
      </c>
      <c r="G584" s="47" t="s">
        <v>1932</v>
      </c>
      <c r="H584" s="44">
        <v>953</v>
      </c>
      <c r="I584" s="199" t="s">
        <v>43</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1991</v>
      </c>
      <c r="E585" s="6" t="s">
        <v>1930</v>
      </c>
      <c r="F585" t="s">
        <v>1994</v>
      </c>
      <c r="G585" s="47" t="s">
        <v>1931</v>
      </c>
      <c r="H585" s="44">
        <v>954</v>
      </c>
      <c r="I585" s="199"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1991</v>
      </c>
      <c r="E586" s="6" t="s">
        <v>1433</v>
      </c>
      <c r="F586" t="s">
        <v>1994</v>
      </c>
      <c r="G586" s="47" t="s">
        <v>1932</v>
      </c>
      <c r="H586" s="44">
        <v>955</v>
      </c>
      <c r="I586" s="199" t="s">
        <v>44</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1992</v>
      </c>
      <c r="E587" s="6" t="s">
        <v>1930</v>
      </c>
      <c r="F587" t="s">
        <v>1953</v>
      </c>
      <c r="G587" s="47" t="s">
        <v>1931</v>
      </c>
      <c r="H587" s="44">
        <v>956</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1992</v>
      </c>
      <c r="E588" s="6" t="s">
        <v>1433</v>
      </c>
      <c r="F588" t="s">
        <v>1953</v>
      </c>
      <c r="G588" s="47" t="s">
        <v>1932</v>
      </c>
      <c r="H588" s="44">
        <v>957</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Cement Clinker Substitution</v>
      </c>
      <c r="C589" t="s">
        <v>1670</v>
      </c>
      <c r="D589" s="47"/>
      <c r="E589" s="47"/>
      <c r="F589" s="47"/>
      <c r="G589" s="47"/>
      <c r="H589" s="44">
        <v>43</v>
      </c>
      <c r="I589" s="198" t="s">
        <v>43</v>
      </c>
      <c r="J589" s="177" t="str">
        <f>IF(ISBLANK(INDEX('Policy Characteristics'!D:D,MATCH($C589,'Policy Characteristics'!$C:$C,0))),"",INDEX('Policy Characteristics'!D:D,MATCH($C589,'Policy Characteristics'!$C:$C,0)))</f>
        <v>Cement Clinker Substitution</v>
      </c>
      <c r="K589" s="177" t="str">
        <f>IF(ISBLANK(INDEX('Policy Characteristics'!E:E,MATCH($C589,'Policy Characteristics'!$C:$C,0))),"",INDEX('Policy Characteristics'!E:E,MATCH($C589,'Policy Characteristics'!$C:$C,0)))</f>
        <v>indst cement measures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potential achieved</v>
      </c>
      <c r="P589" s="177" t="str">
        <f>IF(ISBLANK(INDEX('Policy Characteristics'!J:J,MATCH($C589,'Policy Characteristics'!$C:$C,0))),"",INDEX('Policy Characteristics'!J:J,MATCH($C589,'Policy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9" s="177" t="str">
        <f>IF(ISBLANK(INDEX('Policy Characteristics'!K:K,MATCH($C589,'Policy Characteristics'!$C:$C,0))),"",INDEX('Policy Characteristics'!K:K,MATCH($C589,'Policy Characteristics'!$C:$C,0)))</f>
        <v>industry-ag-main.html#clinker</v>
      </c>
      <c r="R589" s="177" t="str">
        <f>IF(ISBLANK(INDEX('Policy Characteristics'!L:L,MATCH($C589,'Policy Characteristics'!$C:$C,0))),"",INDEX('Policy Characteristics'!L:L,MATCH($C589,'Policy Characteristics'!$C:$C,0)))</f>
        <v>cement-clinker-substitution.html</v>
      </c>
    </row>
    <row r="590" spans="1:18" s="4" customFormat="1"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Cogeneration and Waste Heat Recovery</v>
      </c>
      <c r="C590" t="s">
        <v>283</v>
      </c>
      <c r="D590" s="47"/>
      <c r="E590" s="47"/>
      <c r="F590" s="47"/>
      <c r="G590" s="47"/>
      <c r="H590" s="44">
        <v>44</v>
      </c>
      <c r="I590" s="198" t="s">
        <v>43</v>
      </c>
      <c r="J590" s="177" t="str">
        <f>IF(ISBLANK(INDEX('Policy Characteristics'!D:D,MATCH($C590,'Policy Characteristics'!$C:$C,0))),"",INDEX('Policy Characteristics'!D:D,MATCH($C590,'Policy Characteristics'!$C:$C,0)))</f>
        <v>Cogeneration and Waste Heat Recovery</v>
      </c>
      <c r="K590" s="177" t="str">
        <f>IF(ISBLANK(INDEX('Policy Characteristics'!E:E,MATCH($C590,'Policy Characteristics'!$C:$C,0))),"",INDEX('Policy Characteristics'!E:E,MATCH($C590,'Policy Characteristics'!$C:$C,0)))</f>
        <v>indst CHP</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potential achieved</v>
      </c>
      <c r="P590" s="177" t="str">
        <f>IF(ISBLANK(INDEX('Policy Characteristics'!J:J,MATCH($C590,'Policy Characteristics'!$C:$C,0))),"",INDEX('Policy Characteristics'!J:J,MATCH($C590,'Policy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0" s="177" t="str">
        <f>IF(ISBLANK(INDEX('Policy Characteristics'!K:K,MATCH($C590,'Policy Characteristics'!$C:$C,0))),"",INDEX('Policy Characteristics'!K:K,MATCH($C590,'Policy Characteristics'!$C:$C,0)))</f>
        <v>industry-ag-main.html#cogen</v>
      </c>
      <c r="R590" s="177" t="str">
        <f>IF(ISBLANK(INDEX('Policy Characteristics'!L:L,MATCH($C590,'Policy Characteristics'!$C:$C,0))),"",INDEX('Policy Characteristics'!L:L,MATCH($C590,'Policy Characteristics'!$C:$C,0)))</f>
        <v>cogeneration-and-waste-heat-recovery.html</v>
      </c>
    </row>
    <row r="591" spans="1:18" s="4" customFormat="1"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Early Retirement of Industrial Facilities</v>
      </c>
      <c r="C591" t="s">
        <v>58</v>
      </c>
      <c r="D591" s="47"/>
      <c r="E591" s="47"/>
      <c r="F591" s="47"/>
      <c r="G591" s="47"/>
      <c r="H591" s="44">
        <v>45</v>
      </c>
      <c r="I591" s="198" t="s">
        <v>43</v>
      </c>
      <c r="J591" s="177" t="str">
        <f>IF(ISBLANK(INDEX('Policy Characteristics'!D:D,MATCH($C591,'Policy Characteristics'!$C:$C,0))),"",INDEX('Policy Characteristics'!D:D,MATCH($C591,'Policy Characteristics'!$C:$C,0)))</f>
        <v>Early Retirement of Industrial Facilities</v>
      </c>
      <c r="K591" s="177" t="str">
        <f>IF(ISBLANK(INDEX('Policy Characteristics'!E:E,MATCH($C591,'Policy Characteristics'!$C:$C,0))),"",INDEX('Policy Characteristics'!E:E,MATCH($C591,'Policy Characteristics'!$C:$C,0)))</f>
        <v>indst early retirement</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1" s="177" t="str">
        <f>IF(ISBLANK(INDEX('Policy Characteristics'!K:K,MATCH($C591,'Policy Characteristics'!$C:$C,0))),"",INDEX('Policy Characteristics'!K:K,MATCH($C591,'Policy Characteristics'!$C:$C,0)))</f>
        <v>industry-ag-main.html#early-ret</v>
      </c>
      <c r="R591" s="177" t="str">
        <f>IF(ISBLANK(INDEX('Policy Characteristics'!L:L,MATCH($C591,'Policy Characteristics'!$C:$C,0))),"",INDEX('Policy Characteristics'!L:L,MATCH($C591,'Policy Characteristics'!$C:$C,0)))</f>
        <v>early-retirement-of-industrial-facilities.html</v>
      </c>
    </row>
    <row r="592" spans="1:18"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Electrification</v>
      </c>
      <c r="C592" t="s">
        <v>2406</v>
      </c>
      <c r="D592" s="47" t="s">
        <v>1968</v>
      </c>
      <c r="E592" s="1" t="s">
        <v>2383</v>
      </c>
      <c r="F592" t="s">
        <v>1993</v>
      </c>
      <c r="G592" s="47" t="s">
        <v>2390</v>
      </c>
      <c r="H592" s="44">
        <v>1834</v>
      </c>
      <c r="I592" s="198" t="s">
        <v>43</v>
      </c>
      <c r="J592" s="177" t="str">
        <f>IF(ISBLANK(INDEX('Policy Characteristics'!D:D,MATCH($C592,'Policy Characteristics'!$C:$C,0))),"",INDEX('Policy Characteristics'!D:D,MATCH($C592,'Policy Characteristics'!$C:$C,0)))</f>
        <v>Electrification</v>
      </c>
      <c r="K592" s="177" t="str">
        <f>IF(ISBLANK(INDEX('Policy Characteristics'!E:E,MATCH($C592,'Policy Characteristics'!$C:$C,0))),"",INDEX('Policy Characteristics'!E:E,MATCH($C592,'Policy Characteristics'!$C:$C,0)))</f>
        <v>indst shift to electricity</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fuel shifted</v>
      </c>
      <c r="P592" s="1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7" t="str">
        <f>IF(ISBLANK(INDEX('Policy Characteristics'!K:K,MATCH($C592,'Policy Characteristics'!$C:$C,0))),"",INDEX('Policy Characteristics'!K:K,MATCH($C592,'Policy Characteristics'!$C:$C,0)))</f>
        <v>industry-ag-main.html#fuel-switching</v>
      </c>
      <c r="R592" s="177" t="str">
        <f>IF(ISBLANK(INDEX('Policy Characteristics'!L:L,MATCH($C592,'Policy Characteristics'!$C:$C,0))),"",INDEX('Policy Characteristics'!L:L,MATCH($C592,'Policy Characteristics'!$C:$C,0)))</f>
        <v>industry-elec-and-hydrogen.html</v>
      </c>
    </row>
    <row r="593" spans="1:18"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Electrification</v>
      </c>
      <c r="C593" s="176" t="str">
        <f t="shared" ref="C593:C618" si="32">C$592</f>
        <v>Fraction of Eligible Industrial Energy Use Shifted to Electricity</v>
      </c>
      <c r="D593" s="47" t="s">
        <v>1968</v>
      </c>
      <c r="E593" s="1" t="s">
        <v>2384</v>
      </c>
      <c r="F593" t="s">
        <v>1993</v>
      </c>
      <c r="G593" s="47" t="s">
        <v>2391</v>
      </c>
      <c r="H593" s="44">
        <v>1835</v>
      </c>
      <c r="I593" s="198" t="s">
        <v>43</v>
      </c>
      <c r="J593" s="177" t="str">
        <f>IF(ISBLANK(INDEX('Policy Characteristics'!D:D,MATCH($C593,'Policy Characteristics'!$C:$C,0))),"",INDEX('Policy Characteristics'!D:D,MATCH($C593,'Policy Characteristics'!$C:$C,0)))</f>
        <v>Electrification</v>
      </c>
      <c r="K593" s="177" t="str">
        <f>IF(ISBLANK(INDEX('Policy Characteristics'!E:E,MATCH($C593,'Policy Characteristics'!$C:$C,0))),"",INDEX('Policy Characteristics'!E:E,MATCH($C593,'Policy Characteristics'!$C:$C,0)))</f>
        <v>indst shift to electricity</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fuel shifted</v>
      </c>
      <c r="P593" s="1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7" t="str">
        <f>IF(ISBLANK(INDEX('Policy Characteristics'!K:K,MATCH($C593,'Policy Characteristics'!$C:$C,0))),"",INDEX('Policy Characteristics'!K:K,MATCH($C593,'Policy Characteristics'!$C:$C,0)))</f>
        <v>industry-ag-main.html#fuel-switching</v>
      </c>
      <c r="R593" s="177" t="str">
        <f>IF(ISBLANK(INDEX('Policy Characteristics'!L:L,MATCH($C593,'Policy Characteristics'!$C:$C,0))),"",INDEX('Policy Characteristics'!L:L,MATCH($C593,'Policy Characteristics'!$C:$C,0)))</f>
        <v>industry-elec-and-hydrogen.html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s="176" t="str">
        <f t="shared" si="32"/>
        <v>Fraction of Eligible Industrial Energy Use Shifted to Electricity</v>
      </c>
      <c r="D594" s="47" t="s">
        <v>1968</v>
      </c>
      <c r="E594" s="1" t="s">
        <v>2385</v>
      </c>
      <c r="F594" t="s">
        <v>1993</v>
      </c>
      <c r="G594" s="47" t="s">
        <v>2392</v>
      </c>
      <c r="H594" s="44">
        <v>1836</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si="32"/>
        <v>Fraction of Eligible Industrial Energy Use Shifted to Electricity</v>
      </c>
      <c r="D595" s="47" t="s">
        <v>1968</v>
      </c>
      <c r="E595" s="1" t="s">
        <v>2386</v>
      </c>
      <c r="F595" t="s">
        <v>1993</v>
      </c>
      <c r="G595" s="47" t="s">
        <v>2393</v>
      </c>
      <c r="H595" s="44">
        <v>1837</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1968</v>
      </c>
      <c r="E596" s="1" t="s">
        <v>2387</v>
      </c>
      <c r="F596" t="s">
        <v>1993</v>
      </c>
      <c r="G596" s="47" t="s">
        <v>2394</v>
      </c>
      <c r="H596" s="44">
        <v>1838</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1968</v>
      </c>
      <c r="E597" s="1" t="s">
        <v>2388</v>
      </c>
      <c r="F597" t="s">
        <v>1993</v>
      </c>
      <c r="G597" s="47" t="s">
        <v>2395</v>
      </c>
      <c r="H597" s="44">
        <v>1839</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1968</v>
      </c>
      <c r="E598" s="1" t="s">
        <v>2389</v>
      </c>
      <c r="F598" t="s">
        <v>1993</v>
      </c>
      <c r="G598" s="47" t="s">
        <v>2396</v>
      </c>
      <c r="H598" s="44">
        <v>1840</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1968</v>
      </c>
      <c r="E599" s="1" t="s">
        <v>2554</v>
      </c>
      <c r="F599" t="s">
        <v>1993</v>
      </c>
      <c r="G599" s="47" t="s">
        <v>2554</v>
      </c>
      <c r="H599" s="44">
        <v>1841</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6" t="s">
        <v>1969</v>
      </c>
      <c r="E600" s="1" t="s">
        <v>2383</v>
      </c>
      <c r="F600" t="s">
        <v>1661</v>
      </c>
      <c r="G600" s="47" t="s">
        <v>2390</v>
      </c>
      <c r="H600" s="44">
        <v>1842</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6" t="s">
        <v>1969</v>
      </c>
      <c r="E601" s="1" t="s">
        <v>2384</v>
      </c>
      <c r="F601" t="s">
        <v>1661</v>
      </c>
      <c r="G601" s="47" t="s">
        <v>2391</v>
      </c>
      <c r="H601" s="44">
        <v>1843</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1969</v>
      </c>
      <c r="E602" s="1" t="s">
        <v>2385</v>
      </c>
      <c r="F602" t="s">
        <v>1661</v>
      </c>
      <c r="G602" s="47" t="s">
        <v>2392</v>
      </c>
      <c r="H602" s="44">
        <v>1844</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1969</v>
      </c>
      <c r="E603" s="1" t="s">
        <v>2386</v>
      </c>
      <c r="F603" t="s">
        <v>1661</v>
      </c>
      <c r="G603" s="47" t="s">
        <v>2393</v>
      </c>
      <c r="H603" s="44">
        <v>1845</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1969</v>
      </c>
      <c r="E604" s="1" t="s">
        <v>2387</v>
      </c>
      <c r="F604" t="s">
        <v>1661</v>
      </c>
      <c r="G604" s="47" t="s">
        <v>2394</v>
      </c>
      <c r="H604" s="44">
        <v>1846</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1969</v>
      </c>
      <c r="E605" s="1" t="s">
        <v>2388</v>
      </c>
      <c r="F605" t="s">
        <v>1661</v>
      </c>
      <c r="G605" s="47" t="s">
        <v>2395</v>
      </c>
      <c r="H605" s="44">
        <v>1847</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1969</v>
      </c>
      <c r="E606" s="1" t="s">
        <v>2389</v>
      </c>
      <c r="F606" t="s">
        <v>1661</v>
      </c>
      <c r="G606" s="47" t="s">
        <v>2396</v>
      </c>
      <c r="H606" s="44">
        <v>1848</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1969</v>
      </c>
      <c r="E607" s="1" t="s">
        <v>2554</v>
      </c>
      <c r="F607" t="s">
        <v>1661</v>
      </c>
      <c r="G607" s="47" t="s">
        <v>2554</v>
      </c>
      <c r="H607" s="44">
        <v>1849</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1970</v>
      </c>
      <c r="E608" s="1" t="s">
        <v>2383</v>
      </c>
      <c r="F608" t="s">
        <v>1934</v>
      </c>
      <c r="G608" s="47" t="s">
        <v>2390</v>
      </c>
      <c r="H608" s="44">
        <v>1850</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1970</v>
      </c>
      <c r="E609" s="1" t="s">
        <v>2384</v>
      </c>
      <c r="F609" t="s">
        <v>1934</v>
      </c>
      <c r="G609" s="47" t="s">
        <v>2391</v>
      </c>
      <c r="H609" s="44">
        <v>1851</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1970</v>
      </c>
      <c r="E610" s="1" t="s">
        <v>2385</v>
      </c>
      <c r="F610" t="s">
        <v>1934</v>
      </c>
      <c r="G610" s="47" t="s">
        <v>2392</v>
      </c>
      <c r="H610" s="44">
        <v>1852</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1970</v>
      </c>
      <c r="E611" s="1" t="s">
        <v>2386</v>
      </c>
      <c r="F611" t="s">
        <v>1934</v>
      </c>
      <c r="G611" s="47" t="s">
        <v>2393</v>
      </c>
      <c r="H611" s="44">
        <v>1853</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1970</v>
      </c>
      <c r="E612" s="1" t="s">
        <v>2387</v>
      </c>
      <c r="F612" t="s">
        <v>1934</v>
      </c>
      <c r="G612" s="47" t="s">
        <v>2394</v>
      </c>
      <c r="H612" s="44">
        <v>1854</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1970</v>
      </c>
      <c r="E613" s="1" t="s">
        <v>2388</v>
      </c>
      <c r="F613" t="s">
        <v>1934</v>
      </c>
      <c r="G613" s="47" t="s">
        <v>2395</v>
      </c>
      <c r="H613" s="44">
        <v>1855</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1970</v>
      </c>
      <c r="E614" s="1" t="s">
        <v>2389</v>
      </c>
      <c r="F614" t="s">
        <v>1934</v>
      </c>
      <c r="G614" s="47" t="s">
        <v>2396</v>
      </c>
      <c r="H614" s="44">
        <v>1856</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1970</v>
      </c>
      <c r="E615" s="1" t="s">
        <v>2554</v>
      </c>
      <c r="F615" t="s">
        <v>1934</v>
      </c>
      <c r="G615" s="47" t="s">
        <v>2554</v>
      </c>
      <c r="H615" s="44">
        <v>1857</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1971</v>
      </c>
      <c r="E616" s="1" t="s">
        <v>2383</v>
      </c>
      <c r="F616" t="s">
        <v>1935</v>
      </c>
      <c r="G616" s="47" t="s">
        <v>2390</v>
      </c>
      <c r="H616" s="44">
        <v>1858</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1971</v>
      </c>
      <c r="E617" s="1" t="s">
        <v>2384</v>
      </c>
      <c r="F617" t="s">
        <v>1935</v>
      </c>
      <c r="G617" s="47" t="s">
        <v>2391</v>
      </c>
      <c r="H617" s="44">
        <v>1859</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1971</v>
      </c>
      <c r="E618" s="1" t="s">
        <v>2385</v>
      </c>
      <c r="F618" t="s">
        <v>1935</v>
      </c>
      <c r="G618" s="47" t="s">
        <v>2392</v>
      </c>
      <c r="H618" s="44">
        <v>1860</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ref="C619:C620" si="33">C$592</f>
        <v>Fraction of Eligible Industrial Energy Use Shifted to Electricity</v>
      </c>
      <c r="D619" s="6" t="s">
        <v>1971</v>
      </c>
      <c r="E619" s="1" t="s">
        <v>2386</v>
      </c>
      <c r="F619" t="s">
        <v>1935</v>
      </c>
      <c r="G619" s="47" t="s">
        <v>2393</v>
      </c>
      <c r="H619" s="44">
        <v>1861</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1971</v>
      </c>
      <c r="E620" s="1" t="s">
        <v>2387</v>
      </c>
      <c r="F620" t="s">
        <v>1935</v>
      </c>
      <c r="G620" s="47" t="s">
        <v>2394</v>
      </c>
      <c r="H620" s="44">
        <v>1862</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56" si="34">C$592</f>
        <v>Fraction of Eligible Industrial Energy Use Shifted to Electricity</v>
      </c>
      <c r="D621" s="6" t="s">
        <v>1971</v>
      </c>
      <c r="E621" s="1" t="s">
        <v>2388</v>
      </c>
      <c r="F621" t="s">
        <v>1935</v>
      </c>
      <c r="G621" s="47" t="s">
        <v>2395</v>
      </c>
      <c r="H621" s="44">
        <v>1863</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4"/>
        <v>Fraction of Eligible Industrial Energy Use Shifted to Electricity</v>
      </c>
      <c r="D622" s="6" t="s">
        <v>1971</v>
      </c>
      <c r="E622" s="1" t="s">
        <v>2389</v>
      </c>
      <c r="F622" t="s">
        <v>1935</v>
      </c>
      <c r="G622" s="47" t="s">
        <v>2396</v>
      </c>
      <c r="H622" s="44">
        <v>1864</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4"/>
        <v>Fraction of Eligible Industrial Energy Use Shifted to Electricity</v>
      </c>
      <c r="D623" s="6" t="s">
        <v>1971</v>
      </c>
      <c r="E623" s="1" t="s">
        <v>2554</v>
      </c>
      <c r="F623" t="s">
        <v>1935</v>
      </c>
      <c r="G623" s="47" t="s">
        <v>2554</v>
      </c>
      <c r="H623" s="44">
        <v>1865</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1972</v>
      </c>
      <c r="E624" s="1" t="s">
        <v>2383</v>
      </c>
      <c r="F624" t="s">
        <v>1936</v>
      </c>
      <c r="G624" s="47" t="s">
        <v>2390</v>
      </c>
      <c r="H624" s="44">
        <v>1866</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1972</v>
      </c>
      <c r="E625" s="1" t="s">
        <v>2384</v>
      </c>
      <c r="F625" t="s">
        <v>1936</v>
      </c>
      <c r="G625" s="47" t="s">
        <v>2391</v>
      </c>
      <c r="H625" s="44">
        <v>1867</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1972</v>
      </c>
      <c r="E626" s="1" t="s">
        <v>2385</v>
      </c>
      <c r="F626" t="s">
        <v>1936</v>
      </c>
      <c r="G626" s="47" t="s">
        <v>2392</v>
      </c>
      <c r="H626" s="44">
        <v>1868</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1972</v>
      </c>
      <c r="E627" s="1" t="s">
        <v>2386</v>
      </c>
      <c r="F627" t="s">
        <v>1936</v>
      </c>
      <c r="G627" s="47" t="s">
        <v>2393</v>
      </c>
      <c r="H627" s="44">
        <v>1869</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1972</v>
      </c>
      <c r="E628" s="1" t="s">
        <v>2387</v>
      </c>
      <c r="F628" t="s">
        <v>1936</v>
      </c>
      <c r="G628" s="47" t="s">
        <v>2394</v>
      </c>
      <c r="H628" s="44">
        <v>1870</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1972</v>
      </c>
      <c r="E629" s="1" t="s">
        <v>2388</v>
      </c>
      <c r="F629" t="s">
        <v>1936</v>
      </c>
      <c r="G629" s="47" t="s">
        <v>2395</v>
      </c>
      <c r="H629" s="44">
        <v>1871</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1972</v>
      </c>
      <c r="E630" s="1" t="s">
        <v>2389</v>
      </c>
      <c r="F630" t="s">
        <v>1936</v>
      </c>
      <c r="G630" s="47" t="s">
        <v>2396</v>
      </c>
      <c r="H630" s="44">
        <v>1872</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1972</v>
      </c>
      <c r="E631" s="1" t="s">
        <v>2554</v>
      </c>
      <c r="F631" t="s">
        <v>1936</v>
      </c>
      <c r="G631" s="47" t="s">
        <v>2554</v>
      </c>
      <c r="H631" s="44">
        <v>1873</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1973</v>
      </c>
      <c r="E632" s="1" t="s">
        <v>2383</v>
      </c>
      <c r="F632" t="s">
        <v>1937</v>
      </c>
      <c r="G632" s="47" t="s">
        <v>2390</v>
      </c>
      <c r="H632" s="44">
        <v>1874</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1973</v>
      </c>
      <c r="E633" s="1" t="s">
        <v>2384</v>
      </c>
      <c r="F633" t="s">
        <v>1937</v>
      </c>
      <c r="G633" s="47" t="s">
        <v>2391</v>
      </c>
      <c r="H633" s="44">
        <v>1875</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1973</v>
      </c>
      <c r="E634" s="1" t="s">
        <v>2385</v>
      </c>
      <c r="F634" t="s">
        <v>1937</v>
      </c>
      <c r="G634" s="47" t="s">
        <v>2392</v>
      </c>
      <c r="H634" s="44">
        <v>1876</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1973</v>
      </c>
      <c r="E635" s="1" t="s">
        <v>2386</v>
      </c>
      <c r="F635" t="s">
        <v>1937</v>
      </c>
      <c r="G635" s="47" t="s">
        <v>2393</v>
      </c>
      <c r="H635" s="44">
        <v>1877</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1973</v>
      </c>
      <c r="E636" s="1" t="s">
        <v>2387</v>
      </c>
      <c r="F636" t="s">
        <v>1937</v>
      </c>
      <c r="G636" s="47" t="s">
        <v>2394</v>
      </c>
      <c r="H636" s="44">
        <v>1878</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1973</v>
      </c>
      <c r="E637" s="1" t="s">
        <v>2388</v>
      </c>
      <c r="F637" t="s">
        <v>1937</v>
      </c>
      <c r="G637" s="47" t="s">
        <v>2395</v>
      </c>
      <c r="H637" s="44">
        <v>1879</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1973</v>
      </c>
      <c r="E638" s="1" t="s">
        <v>2389</v>
      </c>
      <c r="F638" t="s">
        <v>1937</v>
      </c>
      <c r="G638" s="47" t="s">
        <v>2396</v>
      </c>
      <c r="H638" s="44">
        <v>1880</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1973</v>
      </c>
      <c r="E639" s="1" t="s">
        <v>2554</v>
      </c>
      <c r="F639" t="s">
        <v>1937</v>
      </c>
      <c r="G639" s="47" t="s">
        <v>2554</v>
      </c>
      <c r="H639" s="44">
        <v>1881</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1974</v>
      </c>
      <c r="E640" s="1" t="s">
        <v>2383</v>
      </c>
      <c r="F640" t="s">
        <v>1938</v>
      </c>
      <c r="G640" s="47" t="s">
        <v>2390</v>
      </c>
      <c r="H640" s="44">
        <v>1882</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1974</v>
      </c>
      <c r="E641" s="1" t="s">
        <v>2384</v>
      </c>
      <c r="F641" t="s">
        <v>1938</v>
      </c>
      <c r="G641" s="47" t="s">
        <v>2391</v>
      </c>
      <c r="H641" s="44">
        <v>1883</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1974</v>
      </c>
      <c r="E642" s="1" t="s">
        <v>2385</v>
      </c>
      <c r="F642" t="s">
        <v>1938</v>
      </c>
      <c r="G642" s="47" t="s">
        <v>2392</v>
      </c>
      <c r="H642" s="44">
        <v>1884</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1974</v>
      </c>
      <c r="E643" s="1" t="s">
        <v>2386</v>
      </c>
      <c r="F643" t="s">
        <v>1938</v>
      </c>
      <c r="G643" s="47" t="s">
        <v>2393</v>
      </c>
      <c r="H643" s="44">
        <v>1885</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1974</v>
      </c>
      <c r="E644" s="1" t="s">
        <v>2387</v>
      </c>
      <c r="F644" t="s">
        <v>1938</v>
      </c>
      <c r="G644" s="47" t="s">
        <v>2394</v>
      </c>
      <c r="H644" s="44">
        <v>1886</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1974</v>
      </c>
      <c r="E645" s="1" t="s">
        <v>2388</v>
      </c>
      <c r="F645" t="s">
        <v>1938</v>
      </c>
      <c r="G645" s="47" t="s">
        <v>2395</v>
      </c>
      <c r="H645" s="44">
        <v>1887</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1974</v>
      </c>
      <c r="E646" s="1" t="s">
        <v>2389</v>
      </c>
      <c r="F646" t="s">
        <v>1938</v>
      </c>
      <c r="G646" s="47" t="s">
        <v>2396</v>
      </c>
      <c r="H646" s="44">
        <v>1888</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1974</v>
      </c>
      <c r="E647" s="1" t="s">
        <v>2554</v>
      </c>
      <c r="F647" t="s">
        <v>1938</v>
      </c>
      <c r="G647" s="47" t="s">
        <v>2554</v>
      </c>
      <c r="H647" s="44">
        <v>1889</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1975</v>
      </c>
      <c r="E648" s="1" t="s">
        <v>2383</v>
      </c>
      <c r="F648" t="s">
        <v>1939</v>
      </c>
      <c r="G648" s="47" t="s">
        <v>2390</v>
      </c>
      <c r="H648" s="44">
        <v>1890</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1975</v>
      </c>
      <c r="E649" s="1" t="s">
        <v>2384</v>
      </c>
      <c r="F649" t="s">
        <v>1939</v>
      </c>
      <c r="G649" s="47" t="s">
        <v>2391</v>
      </c>
      <c r="H649" s="44">
        <v>1891</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1975</v>
      </c>
      <c r="E650" s="1" t="s">
        <v>2385</v>
      </c>
      <c r="F650" t="s">
        <v>1939</v>
      </c>
      <c r="G650" s="47" t="s">
        <v>2392</v>
      </c>
      <c r="H650" s="44">
        <v>1892</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1975</v>
      </c>
      <c r="E651" s="1" t="s">
        <v>2386</v>
      </c>
      <c r="F651" t="s">
        <v>1939</v>
      </c>
      <c r="G651" s="47" t="s">
        <v>2393</v>
      </c>
      <c r="H651" s="44">
        <v>1893</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1975</v>
      </c>
      <c r="E652" s="1" t="s">
        <v>2387</v>
      </c>
      <c r="F652" t="s">
        <v>1939</v>
      </c>
      <c r="G652" s="47" t="s">
        <v>2394</v>
      </c>
      <c r="H652" s="44">
        <v>1894</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1975</v>
      </c>
      <c r="E653" s="1" t="s">
        <v>2388</v>
      </c>
      <c r="F653" t="s">
        <v>1939</v>
      </c>
      <c r="G653" s="47" t="s">
        <v>2395</v>
      </c>
      <c r="H653" s="44">
        <v>1895</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1975</v>
      </c>
      <c r="E654" s="1" t="s">
        <v>2389</v>
      </c>
      <c r="F654" t="s">
        <v>1939</v>
      </c>
      <c r="G654" s="47" t="s">
        <v>2396</v>
      </c>
      <c r="H654" s="44">
        <v>1896</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1975</v>
      </c>
      <c r="E655" s="1" t="s">
        <v>2554</v>
      </c>
      <c r="F655" t="s">
        <v>1939</v>
      </c>
      <c r="G655" s="47" t="s">
        <v>2554</v>
      </c>
      <c r="H655" s="44">
        <v>1897</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1976</v>
      </c>
      <c r="E656" s="1" t="s">
        <v>2383</v>
      </c>
      <c r="F656" t="s">
        <v>1940</v>
      </c>
      <c r="G656" s="47" t="s">
        <v>2390</v>
      </c>
      <c r="H656" s="44">
        <v>1898</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ref="C657:C708" si="35">C$592</f>
        <v>Fraction of Eligible Industrial Energy Use Shifted to Electricity</v>
      </c>
      <c r="D657" s="6" t="s">
        <v>1976</v>
      </c>
      <c r="E657" s="1" t="s">
        <v>2384</v>
      </c>
      <c r="F657" t="s">
        <v>1940</v>
      </c>
      <c r="G657" s="47" t="s">
        <v>2391</v>
      </c>
      <c r="H657" s="44">
        <v>1899</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1976</v>
      </c>
      <c r="E658" s="1" t="s">
        <v>2385</v>
      </c>
      <c r="F658" t="s">
        <v>1940</v>
      </c>
      <c r="G658" s="47" t="s">
        <v>2392</v>
      </c>
      <c r="H658" s="44">
        <v>1900</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1976</v>
      </c>
      <c r="E659" s="1" t="s">
        <v>2386</v>
      </c>
      <c r="F659" t="s">
        <v>1940</v>
      </c>
      <c r="G659" s="47" t="s">
        <v>2393</v>
      </c>
      <c r="H659" s="44">
        <v>1901</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1976</v>
      </c>
      <c r="E660" s="1" t="s">
        <v>2387</v>
      </c>
      <c r="F660" t="s">
        <v>1940</v>
      </c>
      <c r="G660" s="47" t="s">
        <v>2394</v>
      </c>
      <c r="H660" s="44">
        <v>1902</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1976</v>
      </c>
      <c r="E661" s="1" t="s">
        <v>2388</v>
      </c>
      <c r="F661" t="s">
        <v>1940</v>
      </c>
      <c r="G661" s="47" t="s">
        <v>2395</v>
      </c>
      <c r="H661" s="44">
        <v>1903</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1976</v>
      </c>
      <c r="E662" s="1" t="s">
        <v>2389</v>
      </c>
      <c r="F662" t="s">
        <v>1940</v>
      </c>
      <c r="G662" s="47" t="s">
        <v>2396</v>
      </c>
      <c r="H662" s="44">
        <v>1904</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1976</v>
      </c>
      <c r="E663" s="1" t="s">
        <v>2554</v>
      </c>
      <c r="F663" t="s">
        <v>1940</v>
      </c>
      <c r="G663" s="47" t="s">
        <v>2554</v>
      </c>
      <c r="H663" s="44">
        <v>1905</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1977</v>
      </c>
      <c r="E664" s="1" t="s">
        <v>2383</v>
      </c>
      <c r="F664" t="s">
        <v>1480</v>
      </c>
      <c r="G664" s="47" t="s">
        <v>2390</v>
      </c>
      <c r="H664" s="44">
        <v>1906</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1977</v>
      </c>
      <c r="E665" s="1" t="s">
        <v>2384</v>
      </c>
      <c r="F665" t="s">
        <v>1480</v>
      </c>
      <c r="G665" s="47" t="s">
        <v>2391</v>
      </c>
      <c r="H665" s="44">
        <v>1907</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1977</v>
      </c>
      <c r="E666" s="1" t="s">
        <v>2385</v>
      </c>
      <c r="F666" t="s">
        <v>1480</v>
      </c>
      <c r="G666" s="47" t="s">
        <v>2392</v>
      </c>
      <c r="H666" s="44">
        <v>1908</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1977</v>
      </c>
      <c r="E667" s="1" t="s">
        <v>2386</v>
      </c>
      <c r="F667" t="s">
        <v>1480</v>
      </c>
      <c r="G667" s="47" t="s">
        <v>2393</v>
      </c>
      <c r="H667" s="44">
        <v>1909</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1977</v>
      </c>
      <c r="E668" s="1" t="s">
        <v>2387</v>
      </c>
      <c r="F668" t="s">
        <v>1480</v>
      </c>
      <c r="G668" s="47" t="s">
        <v>2394</v>
      </c>
      <c r="H668" s="44">
        <v>1910</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1977</v>
      </c>
      <c r="E669" s="1" t="s">
        <v>2388</v>
      </c>
      <c r="F669" t="s">
        <v>1480</v>
      </c>
      <c r="G669" s="47" t="s">
        <v>2395</v>
      </c>
      <c r="H669" s="44">
        <v>1911</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1977</v>
      </c>
      <c r="E670" s="1" t="s">
        <v>2389</v>
      </c>
      <c r="F670" t="s">
        <v>1480</v>
      </c>
      <c r="G670" s="47" t="s">
        <v>2396</v>
      </c>
      <c r="H670" s="44">
        <v>1912</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1977</v>
      </c>
      <c r="E671" s="1" t="s">
        <v>2554</v>
      </c>
      <c r="F671" t="s">
        <v>1480</v>
      </c>
      <c r="G671" s="47" t="s">
        <v>2554</v>
      </c>
      <c r="H671" s="44">
        <v>1913</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1978</v>
      </c>
      <c r="E672" s="1" t="s">
        <v>2383</v>
      </c>
      <c r="F672" t="s">
        <v>1941</v>
      </c>
      <c r="G672" s="47" t="s">
        <v>2390</v>
      </c>
      <c r="H672" s="44">
        <v>1914</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1978</v>
      </c>
      <c r="E673" s="1" t="s">
        <v>2384</v>
      </c>
      <c r="F673" t="s">
        <v>1941</v>
      </c>
      <c r="G673" s="47" t="s">
        <v>2391</v>
      </c>
      <c r="H673" s="44">
        <v>1915</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1978</v>
      </c>
      <c r="E674" s="1" t="s">
        <v>2385</v>
      </c>
      <c r="F674" t="s">
        <v>1941</v>
      </c>
      <c r="G674" s="47" t="s">
        <v>2392</v>
      </c>
      <c r="H674" s="44">
        <v>1916</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1978</v>
      </c>
      <c r="E675" s="1" t="s">
        <v>2386</v>
      </c>
      <c r="F675" t="s">
        <v>1941</v>
      </c>
      <c r="G675" s="47" t="s">
        <v>2393</v>
      </c>
      <c r="H675" s="44">
        <v>1917</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1978</v>
      </c>
      <c r="E676" s="1" t="s">
        <v>2387</v>
      </c>
      <c r="F676" t="s">
        <v>1941</v>
      </c>
      <c r="G676" s="47" t="s">
        <v>2394</v>
      </c>
      <c r="H676" s="44">
        <v>1918</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1978</v>
      </c>
      <c r="E677" s="1" t="s">
        <v>2388</v>
      </c>
      <c r="F677" t="s">
        <v>1941</v>
      </c>
      <c r="G677" s="47" t="s">
        <v>2395</v>
      </c>
      <c r="H677" s="44">
        <v>1919</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1978</v>
      </c>
      <c r="E678" s="1" t="s">
        <v>2389</v>
      </c>
      <c r="F678" t="s">
        <v>1941</v>
      </c>
      <c r="G678" s="47" t="s">
        <v>2396</v>
      </c>
      <c r="H678" s="44">
        <v>1920</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1978</v>
      </c>
      <c r="E679" s="1" t="s">
        <v>2554</v>
      </c>
      <c r="F679" t="s">
        <v>1941</v>
      </c>
      <c r="G679" s="47" t="s">
        <v>2554</v>
      </c>
      <c r="H679" s="44">
        <v>1921</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1979</v>
      </c>
      <c r="E680" s="1" t="s">
        <v>2383</v>
      </c>
      <c r="F680" t="s">
        <v>1942</v>
      </c>
      <c r="G680" s="47" t="s">
        <v>2390</v>
      </c>
      <c r="H680" s="44">
        <v>1922</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1979</v>
      </c>
      <c r="E681" s="1" t="s">
        <v>2384</v>
      </c>
      <c r="F681" t="s">
        <v>1942</v>
      </c>
      <c r="G681" s="47" t="s">
        <v>2391</v>
      </c>
      <c r="H681" s="44">
        <v>1923</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1979</v>
      </c>
      <c r="E682" s="1" t="s">
        <v>2385</v>
      </c>
      <c r="F682" t="s">
        <v>1942</v>
      </c>
      <c r="G682" s="47" t="s">
        <v>2392</v>
      </c>
      <c r="H682" s="44">
        <v>1924</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1979</v>
      </c>
      <c r="E683" s="1" t="s">
        <v>2386</v>
      </c>
      <c r="F683" t="s">
        <v>1942</v>
      </c>
      <c r="G683" s="47" t="s">
        <v>2393</v>
      </c>
      <c r="H683" s="44">
        <v>1925</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1979</v>
      </c>
      <c r="E684" s="1" t="s">
        <v>2387</v>
      </c>
      <c r="F684" t="s">
        <v>1942</v>
      </c>
      <c r="G684" s="47" t="s">
        <v>2394</v>
      </c>
      <c r="H684" s="44">
        <v>1926</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1979</v>
      </c>
      <c r="E685" s="1" t="s">
        <v>2388</v>
      </c>
      <c r="F685" t="s">
        <v>1942</v>
      </c>
      <c r="G685" s="47" t="s">
        <v>2395</v>
      </c>
      <c r="H685" s="44">
        <v>1927</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1979</v>
      </c>
      <c r="E686" s="1" t="s">
        <v>2389</v>
      </c>
      <c r="F686" t="s">
        <v>1942</v>
      </c>
      <c r="G686" s="47" t="s">
        <v>2396</v>
      </c>
      <c r="H686" s="44">
        <v>1928</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1979</v>
      </c>
      <c r="E687" s="1" t="s">
        <v>2554</v>
      </c>
      <c r="F687" t="s">
        <v>1942</v>
      </c>
      <c r="G687" s="47" t="s">
        <v>2554</v>
      </c>
      <c r="H687" s="44">
        <v>1929</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1980</v>
      </c>
      <c r="E688" s="1" t="s">
        <v>2383</v>
      </c>
      <c r="F688" t="s">
        <v>1943</v>
      </c>
      <c r="G688" s="47" t="s">
        <v>2390</v>
      </c>
      <c r="H688" s="44">
        <v>1930</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1980</v>
      </c>
      <c r="E689" s="1" t="s">
        <v>2384</v>
      </c>
      <c r="F689" t="s">
        <v>1943</v>
      </c>
      <c r="G689" s="47" t="s">
        <v>2391</v>
      </c>
      <c r="H689" s="44">
        <v>1931</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1980</v>
      </c>
      <c r="E690" s="1" t="s">
        <v>2385</v>
      </c>
      <c r="F690" t="s">
        <v>1943</v>
      </c>
      <c r="G690" s="47" t="s">
        <v>2392</v>
      </c>
      <c r="H690" s="44">
        <v>1932</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1980</v>
      </c>
      <c r="E691" s="1" t="s">
        <v>2386</v>
      </c>
      <c r="F691" t="s">
        <v>1943</v>
      </c>
      <c r="G691" s="47" t="s">
        <v>2393</v>
      </c>
      <c r="H691" s="44">
        <v>1933</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1980</v>
      </c>
      <c r="E692" s="1" t="s">
        <v>2387</v>
      </c>
      <c r="F692" t="s">
        <v>1943</v>
      </c>
      <c r="G692" s="47" t="s">
        <v>2394</v>
      </c>
      <c r="H692" s="44">
        <v>1934</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1980</v>
      </c>
      <c r="E693" s="1" t="s">
        <v>2388</v>
      </c>
      <c r="F693" t="s">
        <v>1943</v>
      </c>
      <c r="G693" s="47" t="s">
        <v>2395</v>
      </c>
      <c r="H693" s="44">
        <v>1935</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1980</v>
      </c>
      <c r="E694" s="1" t="s">
        <v>2389</v>
      </c>
      <c r="F694" t="s">
        <v>1943</v>
      </c>
      <c r="G694" s="47" t="s">
        <v>2396</v>
      </c>
      <c r="H694" s="44">
        <v>1936</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1980</v>
      </c>
      <c r="E695" s="1" t="s">
        <v>2554</v>
      </c>
      <c r="F695" t="s">
        <v>1943</v>
      </c>
      <c r="G695" s="47" t="s">
        <v>2554</v>
      </c>
      <c r="H695" s="44">
        <v>1937</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1981</v>
      </c>
      <c r="E696" s="1" t="s">
        <v>2383</v>
      </c>
      <c r="F696" t="s">
        <v>1481</v>
      </c>
      <c r="G696" s="47" t="s">
        <v>2390</v>
      </c>
      <c r="H696" s="44">
        <v>1938</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1981</v>
      </c>
      <c r="E697" s="1" t="s">
        <v>2384</v>
      </c>
      <c r="F697" t="s">
        <v>1481</v>
      </c>
      <c r="G697" s="47" t="s">
        <v>2391</v>
      </c>
      <c r="H697" s="44">
        <v>1939</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1981</v>
      </c>
      <c r="E698" s="1" t="s">
        <v>2385</v>
      </c>
      <c r="F698" t="s">
        <v>1481</v>
      </c>
      <c r="G698" s="47" t="s">
        <v>2392</v>
      </c>
      <c r="H698" s="44">
        <v>1940</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1981</v>
      </c>
      <c r="E699" s="1" t="s">
        <v>2386</v>
      </c>
      <c r="F699" t="s">
        <v>1481</v>
      </c>
      <c r="G699" s="47" t="s">
        <v>2393</v>
      </c>
      <c r="H699" s="44">
        <v>1941</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1981</v>
      </c>
      <c r="E700" s="1" t="s">
        <v>2387</v>
      </c>
      <c r="F700" t="s">
        <v>1481</v>
      </c>
      <c r="G700" s="47" t="s">
        <v>2394</v>
      </c>
      <c r="H700" s="44">
        <v>1942</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1981</v>
      </c>
      <c r="E701" s="1" t="s">
        <v>2388</v>
      </c>
      <c r="F701" t="s">
        <v>1481</v>
      </c>
      <c r="G701" s="47" t="s">
        <v>2395</v>
      </c>
      <c r="H701" s="44">
        <v>1943</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1981</v>
      </c>
      <c r="E702" s="1" t="s">
        <v>2389</v>
      </c>
      <c r="F702" t="s">
        <v>1481</v>
      </c>
      <c r="G702" s="47" t="s">
        <v>2396</v>
      </c>
      <c r="H702" s="44">
        <v>1944</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1981</v>
      </c>
      <c r="E703" s="1" t="s">
        <v>2554</v>
      </c>
      <c r="F703" t="s">
        <v>1481</v>
      </c>
      <c r="G703" s="47" t="s">
        <v>2554</v>
      </c>
      <c r="H703" s="44">
        <v>1945</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1982</v>
      </c>
      <c r="E704" s="1" t="s">
        <v>2383</v>
      </c>
      <c r="F704" t="s">
        <v>1944</v>
      </c>
      <c r="G704" s="47" t="s">
        <v>2390</v>
      </c>
      <c r="H704" s="44">
        <v>1946</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1982</v>
      </c>
      <c r="E705" s="1" t="s">
        <v>2384</v>
      </c>
      <c r="F705" t="s">
        <v>1944</v>
      </c>
      <c r="G705" s="47" t="s">
        <v>2391</v>
      </c>
      <c r="H705" s="44">
        <v>1947</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1982</v>
      </c>
      <c r="E706" s="1" t="s">
        <v>2385</v>
      </c>
      <c r="F706" t="s">
        <v>1944</v>
      </c>
      <c r="G706" s="47" t="s">
        <v>2392</v>
      </c>
      <c r="H706" s="44">
        <v>1948</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1982</v>
      </c>
      <c r="E707" s="1" t="s">
        <v>2386</v>
      </c>
      <c r="F707" t="s">
        <v>1944</v>
      </c>
      <c r="G707" s="47" t="s">
        <v>2393</v>
      </c>
      <c r="H707" s="44">
        <v>1949</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1982</v>
      </c>
      <c r="E708" s="1" t="s">
        <v>2387</v>
      </c>
      <c r="F708" t="s">
        <v>1944</v>
      </c>
      <c r="G708" s="47" t="s">
        <v>2394</v>
      </c>
      <c r="H708" s="44">
        <v>1950</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ref="C709:C759" si="36">C$592</f>
        <v>Fraction of Eligible Industrial Energy Use Shifted to Electricity</v>
      </c>
      <c r="D709" s="6" t="s">
        <v>1982</v>
      </c>
      <c r="E709" s="1" t="s">
        <v>2388</v>
      </c>
      <c r="F709" t="s">
        <v>1944</v>
      </c>
      <c r="G709" s="47" t="s">
        <v>2395</v>
      </c>
      <c r="H709" s="44">
        <v>1951</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1982</v>
      </c>
      <c r="E710" s="1" t="s">
        <v>2389</v>
      </c>
      <c r="F710" t="s">
        <v>1944</v>
      </c>
      <c r="G710" s="47" t="s">
        <v>2396</v>
      </c>
      <c r="H710" s="44">
        <v>1952</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1982</v>
      </c>
      <c r="E711" s="1" t="s">
        <v>2554</v>
      </c>
      <c r="F711" t="s">
        <v>1944</v>
      </c>
      <c r="G711" s="47" t="s">
        <v>2554</v>
      </c>
      <c r="H711" s="44">
        <v>1953</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1983</v>
      </c>
      <c r="E712" s="1" t="s">
        <v>2383</v>
      </c>
      <c r="F712" t="s">
        <v>1945</v>
      </c>
      <c r="G712" s="47" t="s">
        <v>2390</v>
      </c>
      <c r="H712" s="44">
        <v>1954</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1983</v>
      </c>
      <c r="E713" s="1" t="s">
        <v>2384</v>
      </c>
      <c r="F713" t="s">
        <v>1945</v>
      </c>
      <c r="G713" s="47" t="s">
        <v>2391</v>
      </c>
      <c r="H713" s="44">
        <v>1955</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1983</v>
      </c>
      <c r="E714" s="1" t="s">
        <v>2385</v>
      </c>
      <c r="F714" t="s">
        <v>1945</v>
      </c>
      <c r="G714" s="47" t="s">
        <v>2392</v>
      </c>
      <c r="H714" s="44">
        <v>1956</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1983</v>
      </c>
      <c r="E715" s="1" t="s">
        <v>2386</v>
      </c>
      <c r="F715" t="s">
        <v>1945</v>
      </c>
      <c r="G715" s="47" t="s">
        <v>2393</v>
      </c>
      <c r="H715" s="44">
        <v>1957</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1983</v>
      </c>
      <c r="E716" s="1" t="s">
        <v>2387</v>
      </c>
      <c r="F716" t="s">
        <v>1945</v>
      </c>
      <c r="G716" s="47" t="s">
        <v>2394</v>
      </c>
      <c r="H716" s="44">
        <v>1958</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1983</v>
      </c>
      <c r="E717" s="1" t="s">
        <v>2388</v>
      </c>
      <c r="F717" t="s">
        <v>1945</v>
      </c>
      <c r="G717" s="47" t="s">
        <v>2395</v>
      </c>
      <c r="H717" s="44">
        <v>1959</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1983</v>
      </c>
      <c r="E718" s="1" t="s">
        <v>2389</v>
      </c>
      <c r="F718" t="s">
        <v>1945</v>
      </c>
      <c r="G718" s="47" t="s">
        <v>2396</v>
      </c>
      <c r="H718" s="44">
        <v>1960</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1983</v>
      </c>
      <c r="E719" s="1" t="s">
        <v>2554</v>
      </c>
      <c r="F719" t="s">
        <v>1945</v>
      </c>
      <c r="G719" s="47" t="s">
        <v>2554</v>
      </c>
      <c r="H719" s="44">
        <v>1961</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1984</v>
      </c>
      <c r="E720" s="1" t="s">
        <v>2383</v>
      </c>
      <c r="F720" t="s">
        <v>1946</v>
      </c>
      <c r="G720" s="47" t="s">
        <v>2390</v>
      </c>
      <c r="H720" s="44">
        <v>1962</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1984</v>
      </c>
      <c r="E721" s="1" t="s">
        <v>2384</v>
      </c>
      <c r="F721" t="s">
        <v>1946</v>
      </c>
      <c r="G721" s="47" t="s">
        <v>2391</v>
      </c>
      <c r="H721" s="44">
        <v>1963</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1984</v>
      </c>
      <c r="E722" s="1" t="s">
        <v>2385</v>
      </c>
      <c r="F722" t="s">
        <v>1946</v>
      </c>
      <c r="G722" s="47" t="s">
        <v>2392</v>
      </c>
      <c r="H722" s="44">
        <v>1964</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1984</v>
      </c>
      <c r="E723" s="1" t="s">
        <v>2386</v>
      </c>
      <c r="F723" t="s">
        <v>1946</v>
      </c>
      <c r="G723" s="47" t="s">
        <v>2393</v>
      </c>
      <c r="H723" s="44">
        <v>1965</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1984</v>
      </c>
      <c r="E724" s="1" t="s">
        <v>2387</v>
      </c>
      <c r="F724" t="s">
        <v>1946</v>
      </c>
      <c r="G724" s="47" t="s">
        <v>2394</v>
      </c>
      <c r="H724" s="44">
        <v>1966</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1984</v>
      </c>
      <c r="E725" s="1" t="s">
        <v>2388</v>
      </c>
      <c r="F725" t="s">
        <v>1946</v>
      </c>
      <c r="G725" s="47" t="s">
        <v>2395</v>
      </c>
      <c r="H725" s="44">
        <v>1967</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1984</v>
      </c>
      <c r="E726" s="1" t="s">
        <v>2389</v>
      </c>
      <c r="F726" t="s">
        <v>1946</v>
      </c>
      <c r="G726" s="47" t="s">
        <v>2396</v>
      </c>
      <c r="H726" s="44">
        <v>1968</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1984</v>
      </c>
      <c r="E727" s="1" t="s">
        <v>2554</v>
      </c>
      <c r="F727" t="s">
        <v>1946</v>
      </c>
      <c r="G727" s="47" t="s">
        <v>2554</v>
      </c>
      <c r="H727" s="44">
        <v>1969</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1985</v>
      </c>
      <c r="E728" s="1" t="s">
        <v>2383</v>
      </c>
      <c r="F728" t="s">
        <v>1947</v>
      </c>
      <c r="G728" s="47" t="s">
        <v>2390</v>
      </c>
      <c r="H728" s="44">
        <v>1970</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1985</v>
      </c>
      <c r="E729" s="1" t="s">
        <v>2384</v>
      </c>
      <c r="F729" t="s">
        <v>1947</v>
      </c>
      <c r="G729" s="47" t="s">
        <v>2391</v>
      </c>
      <c r="H729" s="44">
        <v>1971</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1985</v>
      </c>
      <c r="E730" s="1" t="s">
        <v>2385</v>
      </c>
      <c r="F730" t="s">
        <v>1947</v>
      </c>
      <c r="G730" s="47" t="s">
        <v>2392</v>
      </c>
      <c r="H730" s="44">
        <v>1972</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1985</v>
      </c>
      <c r="E731" s="1" t="s">
        <v>2386</v>
      </c>
      <c r="F731" t="s">
        <v>1947</v>
      </c>
      <c r="G731" s="47" t="s">
        <v>2393</v>
      </c>
      <c r="H731" s="44">
        <v>1973</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1985</v>
      </c>
      <c r="E732" s="1" t="s">
        <v>2387</v>
      </c>
      <c r="F732" t="s">
        <v>1947</v>
      </c>
      <c r="G732" s="47" t="s">
        <v>2394</v>
      </c>
      <c r="H732" s="44">
        <v>1974</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1985</v>
      </c>
      <c r="E733" s="1" t="s">
        <v>2388</v>
      </c>
      <c r="F733" t="s">
        <v>1947</v>
      </c>
      <c r="G733" s="47" t="s">
        <v>2395</v>
      </c>
      <c r="H733" s="44">
        <v>1975</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1985</v>
      </c>
      <c r="E734" s="1" t="s">
        <v>2389</v>
      </c>
      <c r="F734" t="s">
        <v>1947</v>
      </c>
      <c r="G734" s="47" t="s">
        <v>2396</v>
      </c>
      <c r="H734" s="44">
        <v>1976</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1985</v>
      </c>
      <c r="E735" s="1" t="s">
        <v>2554</v>
      </c>
      <c r="F735" t="s">
        <v>1947</v>
      </c>
      <c r="G735" s="47" t="s">
        <v>2554</v>
      </c>
      <c r="H735" s="44">
        <v>1977</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1986</v>
      </c>
      <c r="E736" s="1" t="s">
        <v>2383</v>
      </c>
      <c r="F736" t="s">
        <v>1948</v>
      </c>
      <c r="G736" s="47" t="s">
        <v>2390</v>
      </c>
      <c r="H736" s="44">
        <v>1978</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1986</v>
      </c>
      <c r="E737" s="1" t="s">
        <v>2384</v>
      </c>
      <c r="F737" t="s">
        <v>1948</v>
      </c>
      <c r="G737" s="47" t="s">
        <v>2391</v>
      </c>
      <c r="H737" s="44">
        <v>1979</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1986</v>
      </c>
      <c r="E738" s="1" t="s">
        <v>2385</v>
      </c>
      <c r="F738" t="s">
        <v>1948</v>
      </c>
      <c r="G738" s="47" t="s">
        <v>2392</v>
      </c>
      <c r="H738" s="44">
        <v>1980</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1986</v>
      </c>
      <c r="E739" s="1" t="s">
        <v>2386</v>
      </c>
      <c r="F739" t="s">
        <v>1948</v>
      </c>
      <c r="G739" s="47" t="s">
        <v>2393</v>
      </c>
      <c r="H739" s="44">
        <v>1981</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1986</v>
      </c>
      <c r="E740" s="1" t="s">
        <v>2387</v>
      </c>
      <c r="F740" t="s">
        <v>1948</v>
      </c>
      <c r="G740" s="47" t="s">
        <v>2394</v>
      </c>
      <c r="H740" s="44">
        <v>1982</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1986</v>
      </c>
      <c r="E741" s="1" t="s">
        <v>2388</v>
      </c>
      <c r="F741" t="s">
        <v>1948</v>
      </c>
      <c r="G741" s="47" t="s">
        <v>2395</v>
      </c>
      <c r="H741" s="44">
        <v>1983</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1986</v>
      </c>
      <c r="E742" s="1" t="s">
        <v>2389</v>
      </c>
      <c r="F742" t="s">
        <v>1948</v>
      </c>
      <c r="G742" s="47" t="s">
        <v>2396</v>
      </c>
      <c r="H742" s="44">
        <v>1984</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1986</v>
      </c>
      <c r="E743" s="1" t="s">
        <v>2554</v>
      </c>
      <c r="F743" t="s">
        <v>1948</v>
      </c>
      <c r="G743" s="47" t="s">
        <v>2554</v>
      </c>
      <c r="H743" s="44">
        <v>1985</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1987</v>
      </c>
      <c r="E744" s="1" t="s">
        <v>2383</v>
      </c>
      <c r="F744" t="s">
        <v>1949</v>
      </c>
      <c r="G744" s="47" t="s">
        <v>2390</v>
      </c>
      <c r="H744" s="44">
        <v>1986</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1987</v>
      </c>
      <c r="E745" s="1" t="s">
        <v>2384</v>
      </c>
      <c r="F745" t="s">
        <v>1949</v>
      </c>
      <c r="G745" s="47" t="s">
        <v>2391</v>
      </c>
      <c r="H745" s="44">
        <v>1987</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1987</v>
      </c>
      <c r="E746" s="1" t="s">
        <v>2385</v>
      </c>
      <c r="F746" t="s">
        <v>1949</v>
      </c>
      <c r="G746" s="47" t="s">
        <v>2392</v>
      </c>
      <c r="H746" s="44">
        <v>1988</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1987</v>
      </c>
      <c r="E747" s="1" t="s">
        <v>2386</v>
      </c>
      <c r="F747" t="s">
        <v>1949</v>
      </c>
      <c r="G747" s="47" t="s">
        <v>2393</v>
      </c>
      <c r="H747" s="44">
        <v>1989</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1987</v>
      </c>
      <c r="E748" s="1" t="s">
        <v>2387</v>
      </c>
      <c r="F748" t="s">
        <v>1949</v>
      </c>
      <c r="G748" s="47" t="s">
        <v>2394</v>
      </c>
      <c r="H748" s="44">
        <v>1990</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1987</v>
      </c>
      <c r="E749" s="1" t="s">
        <v>2388</v>
      </c>
      <c r="F749" t="s">
        <v>1949</v>
      </c>
      <c r="G749" s="47" t="s">
        <v>2395</v>
      </c>
      <c r="H749" s="44">
        <v>1991</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1987</v>
      </c>
      <c r="E750" s="1" t="s">
        <v>2389</v>
      </c>
      <c r="F750" t="s">
        <v>1949</v>
      </c>
      <c r="G750" s="47" t="s">
        <v>2396</v>
      </c>
      <c r="H750" s="44">
        <v>1992</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1987</v>
      </c>
      <c r="E751" s="1" t="s">
        <v>2554</v>
      </c>
      <c r="F751" t="s">
        <v>1949</v>
      </c>
      <c r="G751" s="47" t="s">
        <v>2554</v>
      </c>
      <c r="H751" s="44">
        <v>1993</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1988</v>
      </c>
      <c r="E752" s="1" t="s">
        <v>2383</v>
      </c>
      <c r="F752" t="s">
        <v>1950</v>
      </c>
      <c r="G752" s="47" t="s">
        <v>2390</v>
      </c>
      <c r="H752" s="44">
        <v>1994</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1988</v>
      </c>
      <c r="E753" s="1" t="s">
        <v>2384</v>
      </c>
      <c r="F753" t="s">
        <v>1950</v>
      </c>
      <c r="G753" s="47" t="s">
        <v>2391</v>
      </c>
      <c r="H753" s="44">
        <v>1995</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1988</v>
      </c>
      <c r="E754" s="1" t="s">
        <v>2385</v>
      </c>
      <c r="F754" t="s">
        <v>1950</v>
      </c>
      <c r="G754" s="47" t="s">
        <v>2392</v>
      </c>
      <c r="H754" s="44">
        <v>1996</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1988</v>
      </c>
      <c r="E755" s="1" t="s">
        <v>2386</v>
      </c>
      <c r="F755" t="s">
        <v>1950</v>
      </c>
      <c r="G755" s="47" t="s">
        <v>2393</v>
      </c>
      <c r="H755" s="44">
        <v>1997</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1988</v>
      </c>
      <c r="E756" s="1" t="s">
        <v>2387</v>
      </c>
      <c r="F756" t="s">
        <v>1950</v>
      </c>
      <c r="G756" s="47" t="s">
        <v>2394</v>
      </c>
      <c r="H756" s="44">
        <v>1998</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1988</v>
      </c>
      <c r="E757" s="1" t="s">
        <v>2388</v>
      </c>
      <c r="F757" t="s">
        <v>1950</v>
      </c>
      <c r="G757" s="47" t="s">
        <v>2395</v>
      </c>
      <c r="H757" s="44">
        <v>1999</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1988</v>
      </c>
      <c r="E758" s="1" t="s">
        <v>2389</v>
      </c>
      <c r="F758" t="s">
        <v>1950</v>
      </c>
      <c r="G758" s="47" t="s">
        <v>2396</v>
      </c>
      <c r="H758" s="44">
        <v>2000</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1988</v>
      </c>
      <c r="E759" s="1" t="s">
        <v>2554</v>
      </c>
      <c r="F759" t="s">
        <v>1950</v>
      </c>
      <c r="G759" s="47" t="s">
        <v>2554</v>
      </c>
      <c r="H759" s="44">
        <v>2001</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ref="C760:C791" si="37">C$592</f>
        <v>Fraction of Eligible Industrial Energy Use Shifted to Electricity</v>
      </c>
      <c r="D760" s="6" t="s">
        <v>1989</v>
      </c>
      <c r="E760" s="1" t="s">
        <v>2383</v>
      </c>
      <c r="F760" t="s">
        <v>1951</v>
      </c>
      <c r="G760" s="47" t="s">
        <v>2390</v>
      </c>
      <c r="H760" s="44">
        <v>2002</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1989</v>
      </c>
      <c r="E761" s="1" t="s">
        <v>2384</v>
      </c>
      <c r="F761" t="s">
        <v>1951</v>
      </c>
      <c r="G761" s="47" t="s">
        <v>2391</v>
      </c>
      <c r="H761" s="44">
        <v>2003</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1989</v>
      </c>
      <c r="E762" s="1" t="s">
        <v>2385</v>
      </c>
      <c r="F762" t="s">
        <v>1951</v>
      </c>
      <c r="G762" s="47" t="s">
        <v>2392</v>
      </c>
      <c r="H762" s="44">
        <v>2004</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1989</v>
      </c>
      <c r="E763" s="1" t="s">
        <v>2386</v>
      </c>
      <c r="F763" t="s">
        <v>1951</v>
      </c>
      <c r="G763" s="47" t="s">
        <v>2393</v>
      </c>
      <c r="H763" s="44">
        <v>2005</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1989</v>
      </c>
      <c r="E764" s="1" t="s">
        <v>2387</v>
      </c>
      <c r="F764" t="s">
        <v>1951</v>
      </c>
      <c r="G764" s="47" t="s">
        <v>2394</v>
      </c>
      <c r="H764" s="44">
        <v>2006</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1989</v>
      </c>
      <c r="E765" s="1" t="s">
        <v>2388</v>
      </c>
      <c r="F765" t="s">
        <v>1951</v>
      </c>
      <c r="G765" s="47" t="s">
        <v>2395</v>
      </c>
      <c r="H765" s="44">
        <v>2007</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1989</v>
      </c>
      <c r="E766" s="1" t="s">
        <v>2389</v>
      </c>
      <c r="F766" t="s">
        <v>1951</v>
      </c>
      <c r="G766" s="47" t="s">
        <v>2396</v>
      </c>
      <c r="H766" s="44">
        <v>2008</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1989</v>
      </c>
      <c r="E767" s="1" t="s">
        <v>2554</v>
      </c>
      <c r="F767" t="s">
        <v>1951</v>
      </c>
      <c r="G767" s="47" t="s">
        <v>2554</v>
      </c>
      <c r="H767" s="44">
        <v>2009</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1990</v>
      </c>
      <c r="E768" s="1" t="s">
        <v>2383</v>
      </c>
      <c r="F768" t="s">
        <v>1952</v>
      </c>
      <c r="G768" s="47" t="s">
        <v>2390</v>
      </c>
      <c r="H768" s="44">
        <v>2010</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1990</v>
      </c>
      <c r="E769" s="1" t="s">
        <v>2384</v>
      </c>
      <c r="F769" t="s">
        <v>1952</v>
      </c>
      <c r="G769" s="47" t="s">
        <v>2391</v>
      </c>
      <c r="H769" s="44">
        <v>2011</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1990</v>
      </c>
      <c r="E770" s="1" t="s">
        <v>2385</v>
      </c>
      <c r="F770" t="s">
        <v>1952</v>
      </c>
      <c r="G770" s="47" t="s">
        <v>2392</v>
      </c>
      <c r="H770" s="44">
        <v>2012</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1990</v>
      </c>
      <c r="E771" s="1" t="s">
        <v>2386</v>
      </c>
      <c r="F771" t="s">
        <v>1952</v>
      </c>
      <c r="G771" s="47" t="s">
        <v>2393</v>
      </c>
      <c r="H771" s="44">
        <v>2013</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1990</v>
      </c>
      <c r="E772" s="1" t="s">
        <v>2387</v>
      </c>
      <c r="F772" t="s">
        <v>1952</v>
      </c>
      <c r="G772" s="47" t="s">
        <v>2394</v>
      </c>
      <c r="H772" s="44">
        <v>2014</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1990</v>
      </c>
      <c r="E773" s="1" t="s">
        <v>2388</v>
      </c>
      <c r="F773" t="s">
        <v>1952</v>
      </c>
      <c r="G773" s="47" t="s">
        <v>2395</v>
      </c>
      <c r="H773" s="44">
        <v>2015</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1990</v>
      </c>
      <c r="E774" s="1" t="s">
        <v>2389</v>
      </c>
      <c r="F774" t="s">
        <v>1952</v>
      </c>
      <c r="G774" s="47" t="s">
        <v>2396</v>
      </c>
      <c r="H774" s="44">
        <v>2016</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1990</v>
      </c>
      <c r="E775" s="1" t="s">
        <v>2554</v>
      </c>
      <c r="F775" t="s">
        <v>1952</v>
      </c>
      <c r="G775" s="47" t="s">
        <v>2554</v>
      </c>
      <c r="H775" s="44">
        <v>2017</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1991</v>
      </c>
      <c r="E776" s="1" t="s">
        <v>2383</v>
      </c>
      <c r="F776" t="s">
        <v>1994</v>
      </c>
      <c r="G776" s="47" t="s">
        <v>2390</v>
      </c>
      <c r="H776" s="44">
        <v>2018</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1991</v>
      </c>
      <c r="E777" s="1" t="s">
        <v>2384</v>
      </c>
      <c r="F777" t="s">
        <v>1994</v>
      </c>
      <c r="G777" s="47" t="s">
        <v>2391</v>
      </c>
      <c r="H777" s="44">
        <v>2019</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1991</v>
      </c>
      <c r="E778" s="1" t="s">
        <v>2385</v>
      </c>
      <c r="F778" t="s">
        <v>1994</v>
      </c>
      <c r="G778" s="47" t="s">
        <v>2392</v>
      </c>
      <c r="H778" s="44">
        <v>2020</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1991</v>
      </c>
      <c r="E779" s="1" t="s">
        <v>2386</v>
      </c>
      <c r="F779" t="s">
        <v>1994</v>
      </c>
      <c r="G779" s="47" t="s">
        <v>2393</v>
      </c>
      <c r="H779" s="44">
        <v>2021</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1991</v>
      </c>
      <c r="E780" s="1" t="s">
        <v>2387</v>
      </c>
      <c r="F780" t="s">
        <v>1994</v>
      </c>
      <c r="G780" s="47" t="s">
        <v>2394</v>
      </c>
      <c r="H780" s="44">
        <v>2022</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1991</v>
      </c>
      <c r="E781" s="1" t="s">
        <v>2388</v>
      </c>
      <c r="F781" t="s">
        <v>1994</v>
      </c>
      <c r="G781" s="47" t="s">
        <v>2395</v>
      </c>
      <c r="H781" s="44">
        <v>2023</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1991</v>
      </c>
      <c r="E782" s="1" t="s">
        <v>2389</v>
      </c>
      <c r="F782" t="s">
        <v>1994</v>
      </c>
      <c r="G782" s="47" t="s">
        <v>2396</v>
      </c>
      <c r="H782" s="44">
        <v>2024</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1991</v>
      </c>
      <c r="E783" s="1" t="s">
        <v>2554</v>
      </c>
      <c r="F783" t="s">
        <v>1994</v>
      </c>
      <c r="G783" s="47" t="s">
        <v>2554</v>
      </c>
      <c r="H783" s="44">
        <v>2025</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1992</v>
      </c>
      <c r="E784" s="1" t="s">
        <v>2383</v>
      </c>
      <c r="F784" t="s">
        <v>1953</v>
      </c>
      <c r="G784" s="47" t="s">
        <v>2390</v>
      </c>
      <c r="H784" s="44">
        <v>2026</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1992</v>
      </c>
      <c r="E785" s="1" t="s">
        <v>2384</v>
      </c>
      <c r="F785" t="s">
        <v>1953</v>
      </c>
      <c r="G785" s="47" t="s">
        <v>2391</v>
      </c>
      <c r="H785" s="44">
        <v>2027</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1992</v>
      </c>
      <c r="E786" s="1" t="s">
        <v>2385</v>
      </c>
      <c r="F786" t="s">
        <v>1953</v>
      </c>
      <c r="G786" s="47" t="s">
        <v>2392</v>
      </c>
      <c r="H786" s="44">
        <v>2028</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1992</v>
      </c>
      <c r="E787" s="1" t="s">
        <v>2386</v>
      </c>
      <c r="F787" t="s">
        <v>1953</v>
      </c>
      <c r="G787" s="47" t="s">
        <v>2393</v>
      </c>
      <c r="H787" s="44">
        <v>2029</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1992</v>
      </c>
      <c r="E788" s="1" t="s">
        <v>2387</v>
      </c>
      <c r="F788" t="s">
        <v>1953</v>
      </c>
      <c r="G788" s="47" t="s">
        <v>2394</v>
      </c>
      <c r="H788" s="44">
        <v>2030</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1992</v>
      </c>
      <c r="E789" s="1" t="s">
        <v>2388</v>
      </c>
      <c r="F789" t="s">
        <v>1953</v>
      </c>
      <c r="G789" s="47" t="s">
        <v>2395</v>
      </c>
      <c r="H789" s="44">
        <v>2031</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1992</v>
      </c>
      <c r="E790" s="1" t="s">
        <v>2389</v>
      </c>
      <c r="F790" t="s">
        <v>1953</v>
      </c>
      <c r="G790" s="47" t="s">
        <v>2396</v>
      </c>
      <c r="H790" s="44">
        <v>2032</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1992</v>
      </c>
      <c r="E791" s="1" t="s">
        <v>2554</v>
      </c>
      <c r="F791" t="s">
        <v>1953</v>
      </c>
      <c r="G791" s="47" t="s">
        <v>2554</v>
      </c>
      <c r="H791" s="44">
        <v>2033</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s="2" customFormat="1"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F-Gas Substitution</v>
      </c>
      <c r="C792" s="191" t="s">
        <v>1678</v>
      </c>
      <c r="D792" s="6"/>
      <c r="E792" s="6"/>
      <c r="F792" s="6"/>
      <c r="G792" s="6"/>
      <c r="H792" s="49">
        <v>58</v>
      </c>
      <c r="I792" s="198" t="s">
        <v>43</v>
      </c>
      <c r="J792" s="177" t="str">
        <f>IF(ISBLANK(INDEX('Policy Characteristics'!D:D,MATCH($C792,'Policy Characteristics'!$C:$C,0))),"",INDEX('Policy Characteristics'!D:D,MATCH($C792,'Policy Characteristics'!$C:$C,0)))</f>
        <v>F-gas Measures</v>
      </c>
      <c r="K792" s="177" t="str">
        <f>IF(ISBLANK(INDEX('Policy Characteristics'!E:E,MATCH($C792,'Policy Characteristics'!$C:$C,0))),"",INDEX('Policy Characteristics'!E:E,MATCH($C792,'Policy Characteristics'!$C:$C,0)))</f>
        <v>indst f gas substitution</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potential achieved</v>
      </c>
      <c r="P792" s="177" t="str">
        <f>IF(ISBLANK(INDEX('Policy Characteristics'!J:J,MATCH($C792,'Policy Characteristics'!$C:$C,0))),"",INDEX('Policy Characteristics'!J:J,MATCH($C792,'Policy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2" s="177" t="str">
        <f>IF(ISBLANK(INDEX('Policy Characteristics'!K:K,MATCH($C792,'Policy Characteristics'!$C:$C,0))),"",INDEX('Policy Characteristics'!K:K,MATCH($C792,'Policy Characteristics'!$C:$C,0)))</f>
        <v>industry-ag-main.html#avoid-f-gases</v>
      </c>
      <c r="R792" s="177" t="str">
        <f>IF(ISBLANK(INDEX('Policy Characteristics'!L:L,MATCH($C792,'Policy Characteristics'!$C:$C,0))),"",INDEX('Policy Characteristics'!L:L,MATCH($C792,'Policy Characteristics'!$C:$C,0)))</f>
        <v>avoid-f-gases.html</v>
      </c>
    </row>
    <row r="793" spans="1:18" s="2" customFormat="1"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F-Gas Destruction</v>
      </c>
      <c r="C793" s="191" t="s">
        <v>1679</v>
      </c>
      <c r="D793" s="6"/>
      <c r="E793" s="6"/>
      <c r="F793" s="6"/>
      <c r="G793" s="6"/>
      <c r="H793" s="49">
        <v>510</v>
      </c>
      <c r="I793" s="198" t="s">
        <v>43</v>
      </c>
      <c r="J793" s="177" t="str">
        <f>IF(ISBLANK(INDEX('Policy Characteristics'!D:D,MATCH($C793,'Policy Characteristics'!$C:$C,0))),"",INDEX('Policy Characteristics'!D:D,MATCH($C793,'Policy Characteristics'!$C:$C,0)))</f>
        <v>F-gas Measures</v>
      </c>
      <c r="K793" s="177" t="str">
        <f>IF(ISBLANK(INDEX('Policy Characteristics'!E:E,MATCH($C793,'Policy Characteristics'!$C:$C,0))),"",INDEX('Policy Characteristics'!E:E,MATCH($C793,'Policy Characteristics'!$C:$C,0)))</f>
        <v>indst f gas destruction</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potential achieved</v>
      </c>
      <c r="P793" s="177" t="str">
        <f>IF(ISBLANK(INDEX('Policy Characteristics'!J:J,MATCH($C793,'Policy Characteristics'!$C:$C,0))),"",INDEX('Policy Characteristics'!J:J,MATCH($C793,'Policy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3" s="177" t="str">
        <f>IF(ISBLANK(INDEX('Policy Characteristics'!K:K,MATCH($C793,'Policy Characteristics'!$C:$C,0))),"",INDEX('Policy Characteristics'!K:K,MATCH($C793,'Policy Characteristics'!$C:$C,0)))</f>
        <v>industry-ag-main.html#avoid-f-gases</v>
      </c>
      <c r="R793" s="177" t="str">
        <f>IF(ISBLANK(INDEX('Policy Characteristics'!L:L,MATCH($C793,'Policy Characteristics'!$C:$C,0))),"",INDEX('Policy Characteristics'!L:L,MATCH($C793,'Policy Characteristics'!$C:$C,0)))</f>
        <v>avoid-f-gases.html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Recovery</v>
      </c>
      <c r="C794" s="191" t="s">
        <v>1680</v>
      </c>
      <c r="D794" s="6"/>
      <c r="E794" s="6"/>
      <c r="F794" s="6"/>
      <c r="G794" s="6"/>
      <c r="H794" s="49">
        <v>511</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recovery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Eqpt. Maintenance &amp; Retrofits</v>
      </c>
      <c r="C795" s="191" t="s">
        <v>1681</v>
      </c>
      <c r="D795" s="6" t="s">
        <v>1977</v>
      </c>
      <c r="E795" s="6"/>
      <c r="F795" t="s">
        <v>1480</v>
      </c>
      <c r="G795" s="6"/>
      <c r="H795" s="49">
        <v>512</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inspct maint retrofit</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Eqpt. Maintenance &amp; Retrofits</v>
      </c>
      <c r="C796" s="191" t="s">
        <v>1681</v>
      </c>
      <c r="D796" s="6" t="s">
        <v>1982</v>
      </c>
      <c r="E796" s="6"/>
      <c r="F796" t="s">
        <v>1944</v>
      </c>
      <c r="G796" s="6"/>
      <c r="H796" s="49">
        <v>1653</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inspct maint retrofit</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Hydrogen Combustion</v>
      </c>
      <c r="C797" t="s">
        <v>2407</v>
      </c>
      <c r="D797" s="47" t="s">
        <v>1968</v>
      </c>
      <c r="E797" s="1" t="s">
        <v>2383</v>
      </c>
      <c r="F797" t="s">
        <v>1993</v>
      </c>
      <c r="G797" s="47" t="s">
        <v>2390</v>
      </c>
      <c r="H797" s="44">
        <v>2034</v>
      </c>
      <c r="I797" s="198" t="s">
        <v>44</v>
      </c>
      <c r="J797" s="177" t="str">
        <f>IF(ISBLANK(INDEX('Policy Characteristics'!D:D,MATCH($C797,'Policy Characteristics'!$C:$C,0))),"",INDEX('Policy Characteristics'!D:D,MATCH($C797,'Policy Characteristics'!$C:$C,0)))</f>
        <v>Hydrogen Combustion</v>
      </c>
      <c r="K797" s="177" t="str">
        <f>IF(ISBLANK(INDEX('Policy Characteristics'!E:E,MATCH($C797,'Policy Characteristics'!$C:$C,0))),"",INDEX('Policy Characteristics'!E:E,MATCH($C797,'Policy Characteristics'!$C:$C,0)))</f>
        <v>indst shift to hydrogen</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fuel shifted</v>
      </c>
      <c r="P797" s="1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7" t="str">
        <f>IF(ISBLANK(INDEX('Policy Characteristics'!K:K,MATCH($C797,'Policy Characteristics'!$C:$C,0))),"",INDEX('Policy Characteristics'!K:K,MATCH($C797,'Policy Characteristics'!$C:$C,0)))</f>
        <v>industry-ag-main.html#fuel-switching</v>
      </c>
      <c r="R797" s="177" t="str">
        <f>IF(ISBLANK(INDEX('Policy Characteristics'!L:L,MATCH($C797,'Policy Characteristics'!$C:$C,0))),"",INDEX('Policy Characteristics'!L:L,MATCH($C797,'Policy Characteristics'!$C:$C,0)))</f>
        <v>industry-elec-and-hydrogen.html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Hydrogen Combustion</v>
      </c>
      <c r="C798" s="176" t="str">
        <f>C$797</f>
        <v>Fraction of Eligible Industrial Energy Use Shifted to Hydrogen</v>
      </c>
      <c r="D798" s="47" t="s">
        <v>1968</v>
      </c>
      <c r="E798" s="1" t="s">
        <v>2384</v>
      </c>
      <c r="F798" t="s">
        <v>1993</v>
      </c>
      <c r="G798" s="47" t="s">
        <v>2391</v>
      </c>
      <c r="H798" s="44">
        <v>2035</v>
      </c>
      <c r="I798" s="198" t="s">
        <v>44</v>
      </c>
      <c r="J798" s="177" t="str">
        <f>IF(ISBLANK(INDEX('Policy Characteristics'!D:D,MATCH($C798,'Policy Characteristics'!$C:$C,0))),"",INDEX('Policy Characteristics'!D:D,MATCH($C798,'Policy Characteristics'!$C:$C,0)))</f>
        <v>Hydrogen Combustion</v>
      </c>
      <c r="K798" s="177" t="str">
        <f>IF(ISBLANK(INDEX('Policy Characteristics'!E:E,MATCH($C798,'Policy Characteristics'!$C:$C,0))),"",INDEX('Policy Characteristics'!E:E,MATCH($C798,'Policy Characteristics'!$C:$C,0)))</f>
        <v>indst shift to hydrogen</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fuel shifted</v>
      </c>
      <c r="P798" s="1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7" t="str">
        <f>IF(ISBLANK(INDEX('Policy Characteristics'!K:K,MATCH($C798,'Policy Characteristics'!$C:$C,0))),"",INDEX('Policy Characteristics'!K:K,MATCH($C798,'Policy Characteristics'!$C:$C,0)))</f>
        <v>industry-ag-main.html#fuel-switching</v>
      </c>
      <c r="R798" s="177" t="str">
        <f>IF(ISBLANK(INDEX('Policy Characteristics'!L:L,MATCH($C798,'Policy Characteristics'!$C:$C,0))),"",INDEX('Policy Characteristics'!L:L,MATCH($C798,'Policy Characteristics'!$C:$C,0)))</f>
        <v>industry-elec-and-hydrogen.html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s="176" t="str">
        <f t="shared" ref="C799:C862" si="38">C$797</f>
        <v>Fraction of Eligible Industrial Energy Use Shifted to Hydrogen</v>
      </c>
      <c r="D799" s="47" t="s">
        <v>1968</v>
      </c>
      <c r="E799" s="1" t="s">
        <v>2385</v>
      </c>
      <c r="F799" t="s">
        <v>1993</v>
      </c>
      <c r="G799" s="47" t="s">
        <v>2392</v>
      </c>
      <c r="H799" s="44">
        <v>2036</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 t="shared" si="38"/>
        <v>Fraction of Eligible Industrial Energy Use Shifted to Hydrogen</v>
      </c>
      <c r="D800" s="47" t="s">
        <v>1968</v>
      </c>
      <c r="E800" s="1" t="s">
        <v>2386</v>
      </c>
      <c r="F800" t="s">
        <v>1993</v>
      </c>
      <c r="G800" s="47" t="s">
        <v>2393</v>
      </c>
      <c r="H800" s="44">
        <v>2037</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si="38"/>
        <v>Fraction of Eligible Industrial Energy Use Shifted to Hydrogen</v>
      </c>
      <c r="D801" s="47" t="s">
        <v>1968</v>
      </c>
      <c r="E801" s="1" t="s">
        <v>2387</v>
      </c>
      <c r="F801" t="s">
        <v>1993</v>
      </c>
      <c r="G801" s="47" t="s">
        <v>2394</v>
      </c>
      <c r="H801" s="44">
        <v>2038</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1968</v>
      </c>
      <c r="E802" s="1" t="s">
        <v>2388</v>
      </c>
      <c r="F802" t="s">
        <v>1993</v>
      </c>
      <c r="G802" s="47" t="s">
        <v>2395</v>
      </c>
      <c r="H802" s="44">
        <v>2039</v>
      </c>
      <c r="I802" s="198" t="s">
        <v>43</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1968</v>
      </c>
      <c r="E803" s="1" t="s">
        <v>2389</v>
      </c>
      <c r="F803" t="s">
        <v>1993</v>
      </c>
      <c r="G803" s="47" t="s">
        <v>2396</v>
      </c>
      <c r="H803" s="44">
        <v>2040</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1968</v>
      </c>
      <c r="E804" s="1" t="s">
        <v>2554</v>
      </c>
      <c r="F804" t="s">
        <v>1993</v>
      </c>
      <c r="G804" s="47" t="s">
        <v>2554</v>
      </c>
      <c r="H804" s="44">
        <v>2041</v>
      </c>
      <c r="I804" s="198"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6" t="s">
        <v>1969</v>
      </c>
      <c r="E805" s="1" t="s">
        <v>2383</v>
      </c>
      <c r="F805" t="s">
        <v>1661</v>
      </c>
      <c r="G805" s="47" t="s">
        <v>2390</v>
      </c>
      <c r="H805" s="44">
        <v>2042</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6" t="s">
        <v>1969</v>
      </c>
      <c r="E806" s="1" t="s">
        <v>2384</v>
      </c>
      <c r="F806" t="s">
        <v>1661</v>
      </c>
      <c r="G806" s="47" t="s">
        <v>2391</v>
      </c>
      <c r="H806" s="44">
        <v>2043</v>
      </c>
      <c r="I806" s="198" t="s">
        <v>43</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1969</v>
      </c>
      <c r="E807" s="1" t="s">
        <v>2385</v>
      </c>
      <c r="F807" t="s">
        <v>1661</v>
      </c>
      <c r="G807" s="47" t="s">
        <v>2392</v>
      </c>
      <c r="H807" s="44">
        <v>2044</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1969</v>
      </c>
      <c r="E808" s="1" t="s">
        <v>2386</v>
      </c>
      <c r="F808" t="s">
        <v>1661</v>
      </c>
      <c r="G808" s="47" t="s">
        <v>2393</v>
      </c>
      <c r="H808" s="44">
        <v>2045</v>
      </c>
      <c r="I808" s="198"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1969</v>
      </c>
      <c r="E809" s="1" t="s">
        <v>2387</v>
      </c>
      <c r="F809" t="s">
        <v>1661</v>
      </c>
      <c r="G809" s="47" t="s">
        <v>2394</v>
      </c>
      <c r="H809" s="44">
        <v>2046</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1969</v>
      </c>
      <c r="E810" s="1" t="s">
        <v>2388</v>
      </c>
      <c r="F810" t="s">
        <v>1661</v>
      </c>
      <c r="G810" s="47" t="s">
        <v>2395</v>
      </c>
      <c r="H810" s="44">
        <v>2047</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1969</v>
      </c>
      <c r="E811" s="1" t="s">
        <v>2389</v>
      </c>
      <c r="F811" t="s">
        <v>1661</v>
      </c>
      <c r="G811" s="47" t="s">
        <v>2396</v>
      </c>
      <c r="H811" s="44">
        <v>2048</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1969</v>
      </c>
      <c r="E812" s="1" t="s">
        <v>2554</v>
      </c>
      <c r="F812" t="s">
        <v>1661</v>
      </c>
      <c r="G812" s="47" t="s">
        <v>2554</v>
      </c>
      <c r="H812" s="44">
        <v>2049</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1970</v>
      </c>
      <c r="E813" s="1" t="s">
        <v>2383</v>
      </c>
      <c r="F813" t="s">
        <v>1934</v>
      </c>
      <c r="G813" s="47" t="s">
        <v>2390</v>
      </c>
      <c r="H813" s="44">
        <v>2050</v>
      </c>
      <c r="I813" s="198" t="s">
        <v>43</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1970</v>
      </c>
      <c r="E814" s="1" t="s">
        <v>2384</v>
      </c>
      <c r="F814" t="s">
        <v>1934</v>
      </c>
      <c r="G814" s="47" t="s">
        <v>2391</v>
      </c>
      <c r="H814" s="44">
        <v>2051</v>
      </c>
      <c r="I814" s="198" t="s">
        <v>43</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1970</v>
      </c>
      <c r="E815" s="1" t="s">
        <v>2385</v>
      </c>
      <c r="F815" t="s">
        <v>1934</v>
      </c>
      <c r="G815" s="47" t="s">
        <v>2392</v>
      </c>
      <c r="H815" s="44">
        <v>2052</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1970</v>
      </c>
      <c r="E816" s="1" t="s">
        <v>2386</v>
      </c>
      <c r="F816" t="s">
        <v>1934</v>
      </c>
      <c r="G816" s="47" t="s">
        <v>2393</v>
      </c>
      <c r="H816" s="44">
        <v>2053</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1970</v>
      </c>
      <c r="E817" s="1" t="s">
        <v>2387</v>
      </c>
      <c r="F817" t="s">
        <v>1934</v>
      </c>
      <c r="G817" s="47" t="s">
        <v>2394</v>
      </c>
      <c r="H817" s="44">
        <v>2054</v>
      </c>
      <c r="I817" s="198" t="s">
        <v>44</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1970</v>
      </c>
      <c r="E818" s="1" t="s">
        <v>2388</v>
      </c>
      <c r="F818" t="s">
        <v>1934</v>
      </c>
      <c r="G818" s="47" t="s">
        <v>2395</v>
      </c>
      <c r="H818" s="44">
        <v>2055</v>
      </c>
      <c r="I818" s="198" t="s">
        <v>44</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1970</v>
      </c>
      <c r="E819" s="1" t="s">
        <v>2389</v>
      </c>
      <c r="F819" t="s">
        <v>1934</v>
      </c>
      <c r="G819" s="47" t="s">
        <v>2396</v>
      </c>
      <c r="H819" s="44">
        <v>2056</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1970</v>
      </c>
      <c r="E820" s="1" t="s">
        <v>2554</v>
      </c>
      <c r="F820" t="s">
        <v>1934</v>
      </c>
      <c r="G820" s="47" t="s">
        <v>2554</v>
      </c>
      <c r="H820" s="44">
        <v>2057</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1971</v>
      </c>
      <c r="E821" s="1" t="s">
        <v>2383</v>
      </c>
      <c r="F821" t="s">
        <v>1935</v>
      </c>
      <c r="G821" s="47" t="s">
        <v>2390</v>
      </c>
      <c r="H821" s="44">
        <v>2058</v>
      </c>
      <c r="I821" s="198" t="s">
        <v>43</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1971</v>
      </c>
      <c r="E822" s="1" t="s">
        <v>2384</v>
      </c>
      <c r="F822" t="s">
        <v>1935</v>
      </c>
      <c r="G822" s="47" t="s">
        <v>2391</v>
      </c>
      <c r="H822" s="44">
        <v>2059</v>
      </c>
      <c r="I822" s="198" t="s">
        <v>43</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1971</v>
      </c>
      <c r="E823" s="1" t="s">
        <v>2385</v>
      </c>
      <c r="F823" t="s">
        <v>1935</v>
      </c>
      <c r="G823" s="47" t="s">
        <v>2392</v>
      </c>
      <c r="H823" s="44">
        <v>2060</v>
      </c>
      <c r="I823" s="198"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1971</v>
      </c>
      <c r="E824" s="1" t="s">
        <v>2386</v>
      </c>
      <c r="F824" t="s">
        <v>1935</v>
      </c>
      <c r="G824" s="47" t="s">
        <v>2393</v>
      </c>
      <c r="H824" s="44">
        <v>2061</v>
      </c>
      <c r="I824" s="198"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1971</v>
      </c>
      <c r="E825" s="1" t="s">
        <v>2387</v>
      </c>
      <c r="F825" t="s">
        <v>1935</v>
      </c>
      <c r="G825" s="47" t="s">
        <v>2394</v>
      </c>
      <c r="H825" s="44">
        <v>2062</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1971</v>
      </c>
      <c r="E826" s="1" t="s">
        <v>2388</v>
      </c>
      <c r="F826" t="s">
        <v>1935</v>
      </c>
      <c r="G826" s="47" t="s">
        <v>2395</v>
      </c>
      <c r="H826" s="44">
        <v>2063</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1971</v>
      </c>
      <c r="E827" s="1" t="s">
        <v>2389</v>
      </c>
      <c r="F827" t="s">
        <v>1935</v>
      </c>
      <c r="G827" s="47" t="s">
        <v>2396</v>
      </c>
      <c r="H827" s="44">
        <v>2064</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1971</v>
      </c>
      <c r="E828" s="1" t="s">
        <v>2554</v>
      </c>
      <c r="F828" t="s">
        <v>1935</v>
      </c>
      <c r="G828" s="47" t="s">
        <v>2554</v>
      </c>
      <c r="H828" s="44">
        <v>2065</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1972</v>
      </c>
      <c r="E829" s="1" t="s">
        <v>2383</v>
      </c>
      <c r="F829" t="s">
        <v>1936</v>
      </c>
      <c r="G829" s="47" t="s">
        <v>2390</v>
      </c>
      <c r="H829" s="44">
        <v>2066</v>
      </c>
      <c r="I829" s="198" t="s">
        <v>43</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1972</v>
      </c>
      <c r="E830" s="1" t="s">
        <v>2384</v>
      </c>
      <c r="F830" t="s">
        <v>1936</v>
      </c>
      <c r="G830" s="47" t="s">
        <v>2391</v>
      </c>
      <c r="H830" s="44">
        <v>2067</v>
      </c>
      <c r="I830" s="198" t="s">
        <v>43</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1972</v>
      </c>
      <c r="E831" s="1" t="s">
        <v>2385</v>
      </c>
      <c r="F831" t="s">
        <v>1936</v>
      </c>
      <c r="G831" s="47" t="s">
        <v>2392</v>
      </c>
      <c r="H831" s="44">
        <v>2068</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1972</v>
      </c>
      <c r="E832" s="1" t="s">
        <v>2386</v>
      </c>
      <c r="F832" t="s">
        <v>1936</v>
      </c>
      <c r="G832" s="47" t="s">
        <v>2393</v>
      </c>
      <c r="H832" s="44">
        <v>2069</v>
      </c>
      <c r="I832" s="198" t="s">
        <v>44</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1972</v>
      </c>
      <c r="E833" s="1" t="s">
        <v>2387</v>
      </c>
      <c r="F833" t="s">
        <v>1936</v>
      </c>
      <c r="G833" s="47" t="s">
        <v>2394</v>
      </c>
      <c r="H833" s="44">
        <v>2070</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1972</v>
      </c>
      <c r="E834" s="1" t="s">
        <v>2388</v>
      </c>
      <c r="F834" t="s">
        <v>1936</v>
      </c>
      <c r="G834" s="47" t="s">
        <v>2395</v>
      </c>
      <c r="H834" s="44">
        <v>2071</v>
      </c>
      <c r="I834" s="198"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1972</v>
      </c>
      <c r="E835" s="1" t="s">
        <v>2389</v>
      </c>
      <c r="F835" t="s">
        <v>1936</v>
      </c>
      <c r="G835" s="47" t="s">
        <v>2396</v>
      </c>
      <c r="H835" s="44">
        <v>2072</v>
      </c>
      <c r="I835" s="198"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1972</v>
      </c>
      <c r="E836" s="1" t="s">
        <v>2554</v>
      </c>
      <c r="F836" t="s">
        <v>1936</v>
      </c>
      <c r="G836" s="47" t="s">
        <v>2554</v>
      </c>
      <c r="H836" s="44">
        <v>2073</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1973</v>
      </c>
      <c r="E837" s="1" t="s">
        <v>2383</v>
      </c>
      <c r="F837" t="s">
        <v>1937</v>
      </c>
      <c r="G837" s="47" t="s">
        <v>2390</v>
      </c>
      <c r="H837" s="44">
        <v>2074</v>
      </c>
      <c r="I837" s="198"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1973</v>
      </c>
      <c r="E838" s="1" t="s">
        <v>2384</v>
      </c>
      <c r="F838" t="s">
        <v>1937</v>
      </c>
      <c r="G838" s="47" t="s">
        <v>2391</v>
      </c>
      <c r="H838" s="44">
        <v>2075</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1973</v>
      </c>
      <c r="E839" s="1" t="s">
        <v>2385</v>
      </c>
      <c r="F839" t="s">
        <v>1937</v>
      </c>
      <c r="G839" s="47" t="s">
        <v>2392</v>
      </c>
      <c r="H839" s="44">
        <v>2076</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1973</v>
      </c>
      <c r="E840" s="1" t="s">
        <v>2386</v>
      </c>
      <c r="F840" t="s">
        <v>1937</v>
      </c>
      <c r="G840" s="47" t="s">
        <v>2393</v>
      </c>
      <c r="H840" s="44">
        <v>2077</v>
      </c>
      <c r="I840" s="198" t="s">
        <v>44</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1973</v>
      </c>
      <c r="E841" s="1" t="s">
        <v>2387</v>
      </c>
      <c r="F841" t="s">
        <v>1937</v>
      </c>
      <c r="G841" s="47" t="s">
        <v>2394</v>
      </c>
      <c r="H841" s="44">
        <v>2078</v>
      </c>
      <c r="I841" s="198" t="s">
        <v>44</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1973</v>
      </c>
      <c r="E842" s="1" t="s">
        <v>2388</v>
      </c>
      <c r="F842" t="s">
        <v>1937</v>
      </c>
      <c r="G842" s="47" t="s">
        <v>2395</v>
      </c>
      <c r="H842" s="44">
        <v>2079</v>
      </c>
      <c r="I842" s="198"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1973</v>
      </c>
      <c r="E843" s="1" t="s">
        <v>2389</v>
      </c>
      <c r="F843" t="s">
        <v>1937</v>
      </c>
      <c r="G843" s="47" t="s">
        <v>2396</v>
      </c>
      <c r="H843" s="44">
        <v>2080</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1973</v>
      </c>
      <c r="E844" s="1" t="s">
        <v>2554</v>
      </c>
      <c r="F844" t="s">
        <v>1937</v>
      </c>
      <c r="G844" s="47" t="s">
        <v>2554</v>
      </c>
      <c r="H844" s="44">
        <v>2081</v>
      </c>
      <c r="I844" s="198"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1974</v>
      </c>
      <c r="E845" s="1" t="s">
        <v>2383</v>
      </c>
      <c r="F845" t="s">
        <v>1938</v>
      </c>
      <c r="G845" s="47" t="s">
        <v>2390</v>
      </c>
      <c r="H845" s="44">
        <v>2082</v>
      </c>
      <c r="I845" s="198"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1974</v>
      </c>
      <c r="E846" s="1" t="s">
        <v>2384</v>
      </c>
      <c r="F846" t="s">
        <v>1938</v>
      </c>
      <c r="G846" s="47" t="s">
        <v>2391</v>
      </c>
      <c r="H846" s="44">
        <v>2083</v>
      </c>
      <c r="I846" s="198" t="s">
        <v>43</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1974</v>
      </c>
      <c r="E847" s="1" t="s">
        <v>2385</v>
      </c>
      <c r="F847" t="s">
        <v>1938</v>
      </c>
      <c r="G847" s="47" t="s">
        <v>2392</v>
      </c>
      <c r="H847" s="44">
        <v>2084</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1974</v>
      </c>
      <c r="E848" s="1" t="s">
        <v>2386</v>
      </c>
      <c r="F848" t="s">
        <v>1938</v>
      </c>
      <c r="G848" s="47" t="s">
        <v>2393</v>
      </c>
      <c r="H848" s="44">
        <v>2085</v>
      </c>
      <c r="I848" s="198" t="s">
        <v>44</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1974</v>
      </c>
      <c r="E849" s="1" t="s">
        <v>2387</v>
      </c>
      <c r="F849" t="s">
        <v>1938</v>
      </c>
      <c r="G849" s="47" t="s">
        <v>2394</v>
      </c>
      <c r="H849" s="44">
        <v>2086</v>
      </c>
      <c r="I849" s="198" t="s">
        <v>44</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1974</v>
      </c>
      <c r="E850" s="1" t="s">
        <v>2388</v>
      </c>
      <c r="F850" t="s">
        <v>1938</v>
      </c>
      <c r="G850" s="47" t="s">
        <v>2395</v>
      </c>
      <c r="H850" s="44">
        <v>2087</v>
      </c>
      <c r="I850" s="198"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1974</v>
      </c>
      <c r="E851" s="1" t="s">
        <v>2389</v>
      </c>
      <c r="F851" t="s">
        <v>1938</v>
      </c>
      <c r="G851" s="47" t="s">
        <v>2396</v>
      </c>
      <c r="H851" s="44">
        <v>2088</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1974</v>
      </c>
      <c r="E852" s="1" t="s">
        <v>2554</v>
      </c>
      <c r="F852" t="s">
        <v>1938</v>
      </c>
      <c r="G852" s="47" t="s">
        <v>2554</v>
      </c>
      <c r="H852" s="44">
        <v>2089</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1975</v>
      </c>
      <c r="E853" s="1" t="s">
        <v>2383</v>
      </c>
      <c r="F853" t="s">
        <v>1939</v>
      </c>
      <c r="G853" s="47" t="s">
        <v>2390</v>
      </c>
      <c r="H853" s="44">
        <v>2090</v>
      </c>
      <c r="I853" s="198"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1975</v>
      </c>
      <c r="E854" s="1" t="s">
        <v>2384</v>
      </c>
      <c r="F854" t="s">
        <v>1939</v>
      </c>
      <c r="G854" s="47" t="s">
        <v>2391</v>
      </c>
      <c r="H854" s="44">
        <v>2091</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1975</v>
      </c>
      <c r="E855" s="1" t="s">
        <v>2385</v>
      </c>
      <c r="F855" t="s">
        <v>1939</v>
      </c>
      <c r="G855" s="47" t="s">
        <v>2392</v>
      </c>
      <c r="H855" s="44">
        <v>2092</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1975</v>
      </c>
      <c r="E856" s="1" t="s">
        <v>2386</v>
      </c>
      <c r="F856" t="s">
        <v>1939</v>
      </c>
      <c r="G856" s="47" t="s">
        <v>2393</v>
      </c>
      <c r="H856" s="44">
        <v>2093</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1975</v>
      </c>
      <c r="E857" s="1" t="s">
        <v>2387</v>
      </c>
      <c r="F857" t="s">
        <v>1939</v>
      </c>
      <c r="G857" s="47" t="s">
        <v>2394</v>
      </c>
      <c r="H857" s="44">
        <v>2094</v>
      </c>
      <c r="I857" s="198" t="s">
        <v>44</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1975</v>
      </c>
      <c r="E858" s="1" t="s">
        <v>2388</v>
      </c>
      <c r="F858" t="s">
        <v>1939</v>
      </c>
      <c r="G858" s="47" t="s">
        <v>2395</v>
      </c>
      <c r="H858" s="44">
        <v>2095</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1975</v>
      </c>
      <c r="E859" s="1" t="s">
        <v>2389</v>
      </c>
      <c r="F859" t="s">
        <v>1939</v>
      </c>
      <c r="G859" s="47" t="s">
        <v>2396</v>
      </c>
      <c r="H859" s="44">
        <v>2096</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1975</v>
      </c>
      <c r="E860" s="1" t="s">
        <v>2554</v>
      </c>
      <c r="F860" t="s">
        <v>1939</v>
      </c>
      <c r="G860" s="47" t="s">
        <v>2554</v>
      </c>
      <c r="H860" s="44">
        <v>2097</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1976</v>
      </c>
      <c r="E861" s="1" t="s">
        <v>2383</v>
      </c>
      <c r="F861" t="s">
        <v>1940</v>
      </c>
      <c r="G861" s="47" t="s">
        <v>2390</v>
      </c>
      <c r="H861" s="44">
        <v>2098</v>
      </c>
      <c r="I861" s="198"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1976</v>
      </c>
      <c r="E862" s="1" t="s">
        <v>2384</v>
      </c>
      <c r="F862" t="s">
        <v>1940</v>
      </c>
      <c r="G862" s="47" t="s">
        <v>2391</v>
      </c>
      <c r="H862" s="44">
        <v>2099</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ref="C863:C926" si="39">C$797</f>
        <v>Fraction of Eligible Industrial Energy Use Shifted to Hydrogen</v>
      </c>
      <c r="D863" s="6" t="s">
        <v>1976</v>
      </c>
      <c r="E863" s="1" t="s">
        <v>2385</v>
      </c>
      <c r="F863" t="s">
        <v>1940</v>
      </c>
      <c r="G863" s="47" t="s">
        <v>2392</v>
      </c>
      <c r="H863" s="44">
        <v>2100</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9"/>
        <v>Fraction of Eligible Industrial Energy Use Shifted to Hydrogen</v>
      </c>
      <c r="D864" s="6" t="s">
        <v>1976</v>
      </c>
      <c r="E864" s="1" t="s">
        <v>2386</v>
      </c>
      <c r="F864" t="s">
        <v>1940</v>
      </c>
      <c r="G864" s="47" t="s">
        <v>2393</v>
      </c>
      <c r="H864" s="44">
        <v>2101</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9"/>
        <v>Fraction of Eligible Industrial Energy Use Shifted to Hydrogen</v>
      </c>
      <c r="D865" s="6" t="s">
        <v>1976</v>
      </c>
      <c r="E865" s="1" t="s">
        <v>2387</v>
      </c>
      <c r="F865" t="s">
        <v>1940</v>
      </c>
      <c r="G865" s="47" t="s">
        <v>2394</v>
      </c>
      <c r="H865" s="44">
        <v>2102</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1976</v>
      </c>
      <c r="E866" s="1" t="s">
        <v>2388</v>
      </c>
      <c r="F866" t="s">
        <v>1940</v>
      </c>
      <c r="G866" s="47" t="s">
        <v>2395</v>
      </c>
      <c r="H866" s="44">
        <v>2103</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1976</v>
      </c>
      <c r="E867" s="1" t="s">
        <v>2389</v>
      </c>
      <c r="F867" t="s">
        <v>1940</v>
      </c>
      <c r="G867" s="47" t="s">
        <v>2396</v>
      </c>
      <c r="H867" s="44">
        <v>2104</v>
      </c>
      <c r="I867" s="198" t="s">
        <v>44</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1976</v>
      </c>
      <c r="E868" s="1" t="s">
        <v>2554</v>
      </c>
      <c r="F868" t="s">
        <v>1940</v>
      </c>
      <c r="G868" s="47" t="s">
        <v>2554</v>
      </c>
      <c r="H868" s="44">
        <v>2105</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1977</v>
      </c>
      <c r="E869" s="1" t="s">
        <v>2383</v>
      </c>
      <c r="F869" t="s">
        <v>1480</v>
      </c>
      <c r="G869" s="47" t="s">
        <v>2390</v>
      </c>
      <c r="H869" s="44">
        <v>2106</v>
      </c>
      <c r="I869" s="198"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1977</v>
      </c>
      <c r="E870" s="1" t="s">
        <v>2384</v>
      </c>
      <c r="F870" t="s">
        <v>1480</v>
      </c>
      <c r="G870" s="47" t="s">
        <v>2391</v>
      </c>
      <c r="H870" s="44">
        <v>2107</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1977</v>
      </c>
      <c r="E871" s="1" t="s">
        <v>2385</v>
      </c>
      <c r="F871" t="s">
        <v>1480</v>
      </c>
      <c r="G871" s="47" t="s">
        <v>2392</v>
      </c>
      <c r="H871" s="44">
        <v>2108</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1977</v>
      </c>
      <c r="E872" s="1" t="s">
        <v>2386</v>
      </c>
      <c r="F872" t="s">
        <v>1480</v>
      </c>
      <c r="G872" s="47" t="s">
        <v>2393</v>
      </c>
      <c r="H872" s="44">
        <v>2109</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1977</v>
      </c>
      <c r="E873" s="1" t="s">
        <v>2387</v>
      </c>
      <c r="F873" t="s">
        <v>1480</v>
      </c>
      <c r="G873" s="47" t="s">
        <v>2394</v>
      </c>
      <c r="H873" s="44">
        <v>2110</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1977</v>
      </c>
      <c r="E874" s="1" t="s">
        <v>2388</v>
      </c>
      <c r="F874" t="s">
        <v>1480</v>
      </c>
      <c r="G874" s="47" t="s">
        <v>2395</v>
      </c>
      <c r="H874" s="44">
        <v>2111</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1977</v>
      </c>
      <c r="E875" s="1" t="s">
        <v>2389</v>
      </c>
      <c r="F875" t="s">
        <v>1480</v>
      </c>
      <c r="G875" s="47" t="s">
        <v>2396</v>
      </c>
      <c r="H875" s="44">
        <v>2112</v>
      </c>
      <c r="I875" s="198" t="s">
        <v>44</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1977</v>
      </c>
      <c r="E876" s="1" t="s">
        <v>2554</v>
      </c>
      <c r="F876" t="s">
        <v>1480</v>
      </c>
      <c r="G876" s="47" t="s">
        <v>2554</v>
      </c>
      <c r="H876" s="44">
        <v>2113</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1978</v>
      </c>
      <c r="E877" s="1" t="s">
        <v>2383</v>
      </c>
      <c r="F877" t="s">
        <v>1941</v>
      </c>
      <c r="G877" s="47" t="s">
        <v>2390</v>
      </c>
      <c r="H877" s="44">
        <v>2114</v>
      </c>
      <c r="I877" s="198"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1978</v>
      </c>
      <c r="E878" s="1" t="s">
        <v>2384</v>
      </c>
      <c r="F878" t="s">
        <v>1941</v>
      </c>
      <c r="G878" s="47" t="s">
        <v>2391</v>
      </c>
      <c r="H878" s="44">
        <v>2115</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1978</v>
      </c>
      <c r="E879" s="1" t="s">
        <v>2385</v>
      </c>
      <c r="F879" t="s">
        <v>1941</v>
      </c>
      <c r="G879" s="47" t="s">
        <v>2392</v>
      </c>
      <c r="H879" s="44">
        <v>2116</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1978</v>
      </c>
      <c r="E880" s="1" t="s">
        <v>2386</v>
      </c>
      <c r="F880" t="s">
        <v>1941</v>
      </c>
      <c r="G880" s="47" t="s">
        <v>2393</v>
      </c>
      <c r="H880" s="44">
        <v>2117</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1978</v>
      </c>
      <c r="E881" s="1" t="s">
        <v>2387</v>
      </c>
      <c r="F881" t="s">
        <v>1941</v>
      </c>
      <c r="G881" s="47" t="s">
        <v>2394</v>
      </c>
      <c r="H881" s="44">
        <v>2118</v>
      </c>
      <c r="I881" s="198"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1978</v>
      </c>
      <c r="E882" s="1" t="s">
        <v>2388</v>
      </c>
      <c r="F882" t="s">
        <v>1941</v>
      </c>
      <c r="G882" s="47" t="s">
        <v>2395</v>
      </c>
      <c r="H882" s="44">
        <v>2119</v>
      </c>
      <c r="I882" s="198"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1978</v>
      </c>
      <c r="E883" s="1" t="s">
        <v>2389</v>
      </c>
      <c r="F883" t="s">
        <v>1941</v>
      </c>
      <c r="G883" s="47" t="s">
        <v>2396</v>
      </c>
      <c r="H883" s="44">
        <v>2120</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1978</v>
      </c>
      <c r="E884" s="1" t="s">
        <v>2554</v>
      </c>
      <c r="F884" t="s">
        <v>1941</v>
      </c>
      <c r="G884" s="47" t="s">
        <v>2554</v>
      </c>
      <c r="H884" s="44">
        <v>2121</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1979</v>
      </c>
      <c r="E885" s="1" t="s">
        <v>2383</v>
      </c>
      <c r="F885" t="s">
        <v>1942</v>
      </c>
      <c r="G885" s="47" t="s">
        <v>2390</v>
      </c>
      <c r="H885" s="44">
        <v>2122</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1979</v>
      </c>
      <c r="E886" s="1" t="s">
        <v>2384</v>
      </c>
      <c r="F886" t="s">
        <v>1942</v>
      </c>
      <c r="G886" s="47" t="s">
        <v>2391</v>
      </c>
      <c r="H886" s="44">
        <v>2123</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1979</v>
      </c>
      <c r="E887" s="1" t="s">
        <v>2385</v>
      </c>
      <c r="F887" t="s">
        <v>1942</v>
      </c>
      <c r="G887" s="47" t="s">
        <v>2392</v>
      </c>
      <c r="H887" s="44">
        <v>2124</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1979</v>
      </c>
      <c r="E888" s="1" t="s">
        <v>2386</v>
      </c>
      <c r="F888" t="s">
        <v>1942</v>
      </c>
      <c r="G888" s="47" t="s">
        <v>2393</v>
      </c>
      <c r="H888" s="44">
        <v>2125</v>
      </c>
      <c r="I888" s="198" t="s">
        <v>43</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1979</v>
      </c>
      <c r="E889" s="1" t="s">
        <v>2387</v>
      </c>
      <c r="F889" t="s">
        <v>1942</v>
      </c>
      <c r="G889" s="47" t="s">
        <v>2394</v>
      </c>
      <c r="H889" s="44">
        <v>2126</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1979</v>
      </c>
      <c r="E890" s="1" t="s">
        <v>2388</v>
      </c>
      <c r="F890" t="s">
        <v>1942</v>
      </c>
      <c r="G890" s="47" t="s">
        <v>2395</v>
      </c>
      <c r="H890" s="44">
        <v>2127</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1979</v>
      </c>
      <c r="E891" s="1" t="s">
        <v>2389</v>
      </c>
      <c r="F891" t="s">
        <v>1942</v>
      </c>
      <c r="G891" s="47" t="s">
        <v>2396</v>
      </c>
      <c r="H891" s="44">
        <v>2128</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1979</v>
      </c>
      <c r="E892" s="1" t="s">
        <v>2554</v>
      </c>
      <c r="F892" t="s">
        <v>1942</v>
      </c>
      <c r="G892" s="47" t="s">
        <v>2554</v>
      </c>
      <c r="H892" s="44">
        <v>2129</v>
      </c>
      <c r="I892" s="198"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1980</v>
      </c>
      <c r="E893" s="1" t="s">
        <v>2383</v>
      </c>
      <c r="F893" t="s">
        <v>1943</v>
      </c>
      <c r="G893" s="47" t="s">
        <v>2390</v>
      </c>
      <c r="H893" s="44">
        <v>2130</v>
      </c>
      <c r="I893" s="198"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1980</v>
      </c>
      <c r="E894" s="1" t="s">
        <v>2384</v>
      </c>
      <c r="F894" t="s">
        <v>1943</v>
      </c>
      <c r="G894" s="47" t="s">
        <v>2391</v>
      </c>
      <c r="H894" s="44">
        <v>2131</v>
      </c>
      <c r="I894" s="198" t="s">
        <v>43</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1980</v>
      </c>
      <c r="E895" s="1" t="s">
        <v>2385</v>
      </c>
      <c r="F895" t="s">
        <v>1943</v>
      </c>
      <c r="G895" s="47" t="s">
        <v>2392</v>
      </c>
      <c r="H895" s="44">
        <v>2132</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1980</v>
      </c>
      <c r="E896" s="1" t="s">
        <v>2386</v>
      </c>
      <c r="F896" t="s">
        <v>1943</v>
      </c>
      <c r="G896" s="47" t="s">
        <v>2393</v>
      </c>
      <c r="H896" s="44">
        <v>2133</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1980</v>
      </c>
      <c r="E897" s="1" t="s">
        <v>2387</v>
      </c>
      <c r="F897" t="s">
        <v>1943</v>
      </c>
      <c r="G897" s="47" t="s">
        <v>2394</v>
      </c>
      <c r="H897" s="44">
        <v>2134</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1980</v>
      </c>
      <c r="E898" s="1" t="s">
        <v>2388</v>
      </c>
      <c r="F898" t="s">
        <v>1943</v>
      </c>
      <c r="G898" s="47" t="s">
        <v>2395</v>
      </c>
      <c r="H898" s="44">
        <v>2135</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1980</v>
      </c>
      <c r="E899" s="1" t="s">
        <v>2389</v>
      </c>
      <c r="F899" t="s">
        <v>1943</v>
      </c>
      <c r="G899" s="47" t="s">
        <v>2396</v>
      </c>
      <c r="H899" s="44">
        <v>2136</v>
      </c>
      <c r="I899" s="198" t="s">
        <v>44</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1980</v>
      </c>
      <c r="E900" s="1" t="s">
        <v>2554</v>
      </c>
      <c r="F900" t="s">
        <v>1943</v>
      </c>
      <c r="G900" s="47" t="s">
        <v>2554</v>
      </c>
      <c r="H900" s="44">
        <v>2137</v>
      </c>
      <c r="I900" s="198" t="s">
        <v>44</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1981</v>
      </c>
      <c r="E901" s="1" t="s">
        <v>2383</v>
      </c>
      <c r="F901" t="s">
        <v>1481</v>
      </c>
      <c r="G901" s="47" t="s">
        <v>2390</v>
      </c>
      <c r="H901" s="44">
        <v>2138</v>
      </c>
      <c r="I901" s="198"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1981</v>
      </c>
      <c r="E902" s="1" t="s">
        <v>2384</v>
      </c>
      <c r="F902" t="s">
        <v>1481</v>
      </c>
      <c r="G902" s="47" t="s">
        <v>2391</v>
      </c>
      <c r="H902" s="44">
        <v>2139</v>
      </c>
      <c r="I902" s="198" t="s">
        <v>43</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1981</v>
      </c>
      <c r="E903" s="1" t="s">
        <v>2385</v>
      </c>
      <c r="F903" t="s">
        <v>1481</v>
      </c>
      <c r="G903" s="47" t="s">
        <v>2392</v>
      </c>
      <c r="H903" s="44">
        <v>2140</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1981</v>
      </c>
      <c r="E904" s="1" t="s">
        <v>2386</v>
      </c>
      <c r="F904" t="s">
        <v>1481</v>
      </c>
      <c r="G904" s="47" t="s">
        <v>2393</v>
      </c>
      <c r="H904" s="44">
        <v>2141</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1981</v>
      </c>
      <c r="E905" s="1" t="s">
        <v>2387</v>
      </c>
      <c r="F905" t="s">
        <v>1481</v>
      </c>
      <c r="G905" s="47" t="s">
        <v>2394</v>
      </c>
      <c r="H905" s="44">
        <v>2142</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1981</v>
      </c>
      <c r="E906" s="1" t="s">
        <v>2388</v>
      </c>
      <c r="F906" t="s">
        <v>1481</v>
      </c>
      <c r="G906" s="47" t="s">
        <v>2395</v>
      </c>
      <c r="H906" s="44">
        <v>2143</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1981</v>
      </c>
      <c r="E907" s="1" t="s">
        <v>2389</v>
      </c>
      <c r="F907" t="s">
        <v>1481</v>
      </c>
      <c r="G907" s="47" t="s">
        <v>2396</v>
      </c>
      <c r="H907" s="44">
        <v>2144</v>
      </c>
      <c r="I907" s="198" t="s">
        <v>44</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1981</v>
      </c>
      <c r="E908" s="1" t="s">
        <v>2554</v>
      </c>
      <c r="F908" t="s">
        <v>1481</v>
      </c>
      <c r="G908" s="47" t="s">
        <v>2554</v>
      </c>
      <c r="H908" s="44">
        <v>2145</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1982</v>
      </c>
      <c r="E909" s="1" t="s">
        <v>2383</v>
      </c>
      <c r="F909" t="s">
        <v>1944</v>
      </c>
      <c r="G909" s="47" t="s">
        <v>2390</v>
      </c>
      <c r="H909" s="44">
        <v>2146</v>
      </c>
      <c r="I909" s="198"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1982</v>
      </c>
      <c r="E910" s="1" t="s">
        <v>2384</v>
      </c>
      <c r="F910" t="s">
        <v>1944</v>
      </c>
      <c r="G910" s="47" t="s">
        <v>2391</v>
      </c>
      <c r="H910" s="44">
        <v>2147</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1982</v>
      </c>
      <c r="E911" s="1" t="s">
        <v>2385</v>
      </c>
      <c r="F911" t="s">
        <v>1944</v>
      </c>
      <c r="G911" s="47" t="s">
        <v>2392</v>
      </c>
      <c r="H911" s="44">
        <v>2148</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1982</v>
      </c>
      <c r="E912" s="1" t="s">
        <v>2386</v>
      </c>
      <c r="F912" t="s">
        <v>1944</v>
      </c>
      <c r="G912" s="47" t="s">
        <v>2393</v>
      </c>
      <c r="H912" s="44">
        <v>2149</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1982</v>
      </c>
      <c r="E913" s="1" t="s">
        <v>2387</v>
      </c>
      <c r="F913" t="s">
        <v>1944</v>
      </c>
      <c r="G913" s="47" t="s">
        <v>2394</v>
      </c>
      <c r="H913" s="44">
        <v>2150</v>
      </c>
      <c r="I913" s="198" t="s">
        <v>44</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1982</v>
      </c>
      <c r="E914" s="1" t="s">
        <v>2388</v>
      </c>
      <c r="F914" t="s">
        <v>1944</v>
      </c>
      <c r="G914" s="47" t="s">
        <v>2395</v>
      </c>
      <c r="H914" s="44">
        <v>2151</v>
      </c>
      <c r="I914" s="198" t="s">
        <v>44</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1982</v>
      </c>
      <c r="E915" s="1" t="s">
        <v>2389</v>
      </c>
      <c r="F915" t="s">
        <v>1944</v>
      </c>
      <c r="G915" s="47" t="s">
        <v>2396</v>
      </c>
      <c r="H915" s="44">
        <v>2152</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1982</v>
      </c>
      <c r="E916" s="1" t="s">
        <v>2554</v>
      </c>
      <c r="F916" t="s">
        <v>1944</v>
      </c>
      <c r="G916" s="47" t="s">
        <v>2554</v>
      </c>
      <c r="H916" s="44">
        <v>2153</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1983</v>
      </c>
      <c r="E917" s="1" t="s">
        <v>2383</v>
      </c>
      <c r="F917" t="s">
        <v>1945</v>
      </c>
      <c r="G917" s="47" t="s">
        <v>2390</v>
      </c>
      <c r="H917" s="44">
        <v>2154</v>
      </c>
      <c r="I917" s="198" t="s">
        <v>43</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1983</v>
      </c>
      <c r="E918" s="1" t="s">
        <v>2384</v>
      </c>
      <c r="F918" t="s">
        <v>1945</v>
      </c>
      <c r="G918" s="47" t="s">
        <v>2391</v>
      </c>
      <c r="H918" s="44">
        <v>2155</v>
      </c>
      <c r="I918" s="198" t="s">
        <v>43</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1983</v>
      </c>
      <c r="E919" s="1" t="s">
        <v>2385</v>
      </c>
      <c r="F919" t="s">
        <v>1945</v>
      </c>
      <c r="G919" s="47" t="s">
        <v>2392</v>
      </c>
      <c r="H919" s="44">
        <v>2156</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1983</v>
      </c>
      <c r="E920" s="1" t="s">
        <v>2386</v>
      </c>
      <c r="F920" t="s">
        <v>1945</v>
      </c>
      <c r="G920" s="47" t="s">
        <v>2393</v>
      </c>
      <c r="H920" s="44">
        <v>2157</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1983</v>
      </c>
      <c r="E921" s="1" t="s">
        <v>2387</v>
      </c>
      <c r="F921" t="s">
        <v>1945</v>
      </c>
      <c r="G921" s="47" t="s">
        <v>2394</v>
      </c>
      <c r="H921" s="44">
        <v>2158</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1983</v>
      </c>
      <c r="E922" s="1" t="s">
        <v>2388</v>
      </c>
      <c r="F922" t="s">
        <v>1945</v>
      </c>
      <c r="G922" s="47" t="s">
        <v>2395</v>
      </c>
      <c r="H922" s="44">
        <v>2159</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1983</v>
      </c>
      <c r="E923" s="1" t="s">
        <v>2389</v>
      </c>
      <c r="F923" t="s">
        <v>1945</v>
      </c>
      <c r="G923" s="47" t="s">
        <v>2396</v>
      </c>
      <c r="H923" s="44">
        <v>2160</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1983</v>
      </c>
      <c r="E924" s="1" t="s">
        <v>2554</v>
      </c>
      <c r="F924" t="s">
        <v>1945</v>
      </c>
      <c r="G924" s="47" t="s">
        <v>2554</v>
      </c>
      <c r="H924" s="44">
        <v>2161</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1984</v>
      </c>
      <c r="E925" s="1" t="s">
        <v>2383</v>
      </c>
      <c r="F925" t="s">
        <v>1946</v>
      </c>
      <c r="G925" s="47" t="s">
        <v>2390</v>
      </c>
      <c r="H925" s="44">
        <v>2162</v>
      </c>
      <c r="I925" s="198" t="s">
        <v>43</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1984</v>
      </c>
      <c r="E926" s="1" t="s">
        <v>2384</v>
      </c>
      <c r="F926" t="s">
        <v>1946</v>
      </c>
      <c r="G926" s="47" t="s">
        <v>2391</v>
      </c>
      <c r="H926" s="44">
        <v>2163</v>
      </c>
      <c r="I926" s="198" t="s">
        <v>43</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ref="C927:C990" si="40">C$797</f>
        <v>Fraction of Eligible Industrial Energy Use Shifted to Hydrogen</v>
      </c>
      <c r="D927" s="6" t="s">
        <v>1984</v>
      </c>
      <c r="E927" s="1" t="s">
        <v>2385</v>
      </c>
      <c r="F927" t="s">
        <v>1946</v>
      </c>
      <c r="G927" s="47" t="s">
        <v>2392</v>
      </c>
      <c r="H927" s="44">
        <v>2164</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40"/>
        <v>Fraction of Eligible Industrial Energy Use Shifted to Hydrogen</v>
      </c>
      <c r="D928" s="6" t="s">
        <v>1984</v>
      </c>
      <c r="E928" s="1" t="s">
        <v>2386</v>
      </c>
      <c r="F928" t="s">
        <v>1946</v>
      </c>
      <c r="G928" s="47" t="s">
        <v>2393</v>
      </c>
      <c r="H928" s="44">
        <v>2165</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40"/>
        <v>Fraction of Eligible Industrial Energy Use Shifted to Hydrogen</v>
      </c>
      <c r="D929" s="6" t="s">
        <v>1984</v>
      </c>
      <c r="E929" s="1" t="s">
        <v>2387</v>
      </c>
      <c r="F929" t="s">
        <v>1946</v>
      </c>
      <c r="G929" s="47" t="s">
        <v>2394</v>
      </c>
      <c r="H929" s="44">
        <v>2166</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1984</v>
      </c>
      <c r="E930" s="1" t="s">
        <v>2388</v>
      </c>
      <c r="F930" t="s">
        <v>1946</v>
      </c>
      <c r="G930" s="47" t="s">
        <v>2395</v>
      </c>
      <c r="H930" s="44">
        <v>2167</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1984</v>
      </c>
      <c r="E931" s="1" t="s">
        <v>2389</v>
      </c>
      <c r="F931" t="s">
        <v>1946</v>
      </c>
      <c r="G931" s="47" t="s">
        <v>2396</v>
      </c>
      <c r="H931" s="44">
        <v>2168</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1984</v>
      </c>
      <c r="E932" s="1" t="s">
        <v>2554</v>
      </c>
      <c r="F932" t="s">
        <v>1946</v>
      </c>
      <c r="G932" s="47" t="s">
        <v>2554</v>
      </c>
      <c r="H932" s="44">
        <v>2169</v>
      </c>
      <c r="I932" s="198" t="s">
        <v>43</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1985</v>
      </c>
      <c r="E933" s="1" t="s">
        <v>2383</v>
      </c>
      <c r="F933" t="s">
        <v>1947</v>
      </c>
      <c r="G933" s="47" t="s">
        <v>2390</v>
      </c>
      <c r="H933" s="44">
        <v>2170</v>
      </c>
      <c r="I933" s="198" t="s">
        <v>43</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1985</v>
      </c>
      <c r="E934" s="1" t="s">
        <v>2384</v>
      </c>
      <c r="F934" t="s">
        <v>1947</v>
      </c>
      <c r="G934" s="47" t="s">
        <v>2391</v>
      </c>
      <c r="H934" s="44">
        <v>2171</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1985</v>
      </c>
      <c r="E935" s="1" t="s">
        <v>2385</v>
      </c>
      <c r="F935" t="s">
        <v>1947</v>
      </c>
      <c r="G935" s="47" t="s">
        <v>2392</v>
      </c>
      <c r="H935" s="44">
        <v>2172</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1985</v>
      </c>
      <c r="E936" s="1" t="s">
        <v>2386</v>
      </c>
      <c r="F936" t="s">
        <v>1947</v>
      </c>
      <c r="G936" s="47" t="s">
        <v>2393</v>
      </c>
      <c r="H936" s="44">
        <v>2173</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1985</v>
      </c>
      <c r="E937" s="1" t="s">
        <v>2387</v>
      </c>
      <c r="F937" t="s">
        <v>1947</v>
      </c>
      <c r="G937" s="47" t="s">
        <v>2394</v>
      </c>
      <c r="H937" s="44">
        <v>2174</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1985</v>
      </c>
      <c r="E938" s="1" t="s">
        <v>2388</v>
      </c>
      <c r="F938" t="s">
        <v>1947</v>
      </c>
      <c r="G938" s="47" t="s">
        <v>2395</v>
      </c>
      <c r="H938" s="44">
        <v>2175</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1985</v>
      </c>
      <c r="E939" s="1" t="s">
        <v>2389</v>
      </c>
      <c r="F939" t="s">
        <v>1947</v>
      </c>
      <c r="G939" s="47" t="s">
        <v>2396</v>
      </c>
      <c r="H939" s="44">
        <v>2176</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1985</v>
      </c>
      <c r="E940" s="1" t="s">
        <v>2554</v>
      </c>
      <c r="F940" t="s">
        <v>1947</v>
      </c>
      <c r="G940" s="47" t="s">
        <v>2554</v>
      </c>
      <c r="H940" s="44">
        <v>2177</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1986</v>
      </c>
      <c r="E941" s="1" t="s">
        <v>2383</v>
      </c>
      <c r="F941" t="s">
        <v>1948</v>
      </c>
      <c r="G941" s="47" t="s">
        <v>2390</v>
      </c>
      <c r="H941" s="44">
        <v>2178</v>
      </c>
      <c r="I941" s="198" t="s">
        <v>43</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1986</v>
      </c>
      <c r="E942" s="1" t="s">
        <v>2384</v>
      </c>
      <c r="F942" t="s">
        <v>1948</v>
      </c>
      <c r="G942" s="47" t="s">
        <v>2391</v>
      </c>
      <c r="H942" s="44">
        <v>2179</v>
      </c>
      <c r="I942" s="198" t="s">
        <v>43</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1986</v>
      </c>
      <c r="E943" s="1" t="s">
        <v>2385</v>
      </c>
      <c r="F943" t="s">
        <v>1948</v>
      </c>
      <c r="G943" s="47" t="s">
        <v>2392</v>
      </c>
      <c r="H943" s="44">
        <v>2180</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1986</v>
      </c>
      <c r="E944" s="1" t="s">
        <v>2386</v>
      </c>
      <c r="F944" t="s">
        <v>1948</v>
      </c>
      <c r="G944" s="47" t="s">
        <v>2393</v>
      </c>
      <c r="H944" s="44">
        <v>2181</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1986</v>
      </c>
      <c r="E945" s="1" t="s">
        <v>2387</v>
      </c>
      <c r="F945" t="s">
        <v>1948</v>
      </c>
      <c r="G945" s="47" t="s">
        <v>2394</v>
      </c>
      <c r="H945" s="44">
        <v>2182</v>
      </c>
      <c r="I945" s="198" t="s">
        <v>44</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1986</v>
      </c>
      <c r="E946" s="1" t="s">
        <v>2388</v>
      </c>
      <c r="F946" t="s">
        <v>1948</v>
      </c>
      <c r="G946" s="47" t="s">
        <v>2395</v>
      </c>
      <c r="H946" s="44">
        <v>2183</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1986</v>
      </c>
      <c r="E947" s="1" t="s">
        <v>2389</v>
      </c>
      <c r="F947" t="s">
        <v>1948</v>
      </c>
      <c r="G947" s="47" t="s">
        <v>2396</v>
      </c>
      <c r="H947" s="44">
        <v>2184</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1986</v>
      </c>
      <c r="E948" s="1" t="s">
        <v>2554</v>
      </c>
      <c r="F948" t="s">
        <v>1948</v>
      </c>
      <c r="G948" s="47" t="s">
        <v>2554</v>
      </c>
      <c r="H948" s="44">
        <v>2185</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1987</v>
      </c>
      <c r="E949" s="1" t="s">
        <v>2383</v>
      </c>
      <c r="F949" t="s">
        <v>1949</v>
      </c>
      <c r="G949" s="47" t="s">
        <v>2390</v>
      </c>
      <c r="H949" s="44">
        <v>2186</v>
      </c>
      <c r="I949" s="198"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1987</v>
      </c>
      <c r="E950" s="1" t="s">
        <v>2384</v>
      </c>
      <c r="F950" t="s">
        <v>1949</v>
      </c>
      <c r="G950" s="47" t="s">
        <v>2391</v>
      </c>
      <c r="H950" s="44">
        <v>2187</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1987</v>
      </c>
      <c r="E951" s="1" t="s">
        <v>2385</v>
      </c>
      <c r="F951" t="s">
        <v>1949</v>
      </c>
      <c r="G951" s="47" t="s">
        <v>2392</v>
      </c>
      <c r="H951" s="44">
        <v>2188</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1987</v>
      </c>
      <c r="E952" s="1" t="s">
        <v>2386</v>
      </c>
      <c r="F952" t="s">
        <v>1949</v>
      </c>
      <c r="G952" s="47" t="s">
        <v>2393</v>
      </c>
      <c r="H952" s="44">
        <v>2189</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1987</v>
      </c>
      <c r="E953" s="1" t="s">
        <v>2387</v>
      </c>
      <c r="F953" t="s">
        <v>1949</v>
      </c>
      <c r="G953" s="47" t="s">
        <v>2394</v>
      </c>
      <c r="H953" s="44">
        <v>2190</v>
      </c>
      <c r="I953" s="198" t="s">
        <v>44</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1987</v>
      </c>
      <c r="E954" s="1" t="s">
        <v>2388</v>
      </c>
      <c r="F954" t="s">
        <v>1949</v>
      </c>
      <c r="G954" s="47" t="s">
        <v>2395</v>
      </c>
      <c r="H954" s="44">
        <v>2191</v>
      </c>
      <c r="I954" s="198" t="s">
        <v>44</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1987</v>
      </c>
      <c r="E955" s="1" t="s">
        <v>2389</v>
      </c>
      <c r="F955" t="s">
        <v>1949</v>
      </c>
      <c r="G955" s="47" t="s">
        <v>2396</v>
      </c>
      <c r="H955" s="44">
        <v>2192</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1987</v>
      </c>
      <c r="E956" s="1" t="s">
        <v>2554</v>
      </c>
      <c r="F956" t="s">
        <v>1949</v>
      </c>
      <c r="G956" s="47" t="s">
        <v>2554</v>
      </c>
      <c r="H956" s="44">
        <v>2193</v>
      </c>
      <c r="I956" s="198" t="s">
        <v>43</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1988</v>
      </c>
      <c r="E957" s="1" t="s">
        <v>2383</v>
      </c>
      <c r="F957" t="s">
        <v>1950</v>
      </c>
      <c r="G957" s="47" t="s">
        <v>2390</v>
      </c>
      <c r="H957" s="44">
        <v>2194</v>
      </c>
      <c r="I957" s="198" t="s">
        <v>43</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1988</v>
      </c>
      <c r="E958" s="1" t="s">
        <v>2384</v>
      </c>
      <c r="F958" t="s">
        <v>1950</v>
      </c>
      <c r="G958" s="47" t="s">
        <v>2391</v>
      </c>
      <c r="H958" s="44">
        <v>2195</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1988</v>
      </c>
      <c r="E959" s="1" t="s">
        <v>2385</v>
      </c>
      <c r="F959" t="s">
        <v>1950</v>
      </c>
      <c r="G959" s="47" t="s">
        <v>2392</v>
      </c>
      <c r="H959" s="44">
        <v>2196</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1988</v>
      </c>
      <c r="E960" s="1" t="s">
        <v>2386</v>
      </c>
      <c r="F960" t="s">
        <v>1950</v>
      </c>
      <c r="G960" s="47" t="s">
        <v>2393</v>
      </c>
      <c r="H960" s="44">
        <v>2197</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1988</v>
      </c>
      <c r="E961" s="1" t="s">
        <v>2387</v>
      </c>
      <c r="F961" t="s">
        <v>1950</v>
      </c>
      <c r="G961" s="47" t="s">
        <v>2394</v>
      </c>
      <c r="H961" s="44">
        <v>2198</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1988</v>
      </c>
      <c r="E962" s="1" t="s">
        <v>2388</v>
      </c>
      <c r="F962" t="s">
        <v>1950</v>
      </c>
      <c r="G962" s="47" t="s">
        <v>2395</v>
      </c>
      <c r="H962" s="44">
        <v>2199</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1988</v>
      </c>
      <c r="E963" s="1" t="s">
        <v>2389</v>
      </c>
      <c r="F963" t="s">
        <v>1950</v>
      </c>
      <c r="G963" s="47" t="s">
        <v>2396</v>
      </c>
      <c r="H963" s="44">
        <v>2200</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1988</v>
      </c>
      <c r="E964" s="1" t="s">
        <v>2554</v>
      </c>
      <c r="F964" t="s">
        <v>1950</v>
      </c>
      <c r="G964" s="47" t="s">
        <v>2554</v>
      </c>
      <c r="H964" s="44">
        <v>2201</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1989</v>
      </c>
      <c r="E965" s="1" t="s">
        <v>2383</v>
      </c>
      <c r="F965" t="s">
        <v>1951</v>
      </c>
      <c r="G965" s="47" t="s">
        <v>2390</v>
      </c>
      <c r="H965" s="44">
        <v>2202</v>
      </c>
      <c r="I965" s="198" t="s">
        <v>43</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1989</v>
      </c>
      <c r="E966" s="1" t="s">
        <v>2384</v>
      </c>
      <c r="F966" t="s">
        <v>1951</v>
      </c>
      <c r="G966" s="47" t="s">
        <v>2391</v>
      </c>
      <c r="H966" s="44">
        <v>2203</v>
      </c>
      <c r="I966" s="198" t="s">
        <v>43</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1989</v>
      </c>
      <c r="E967" s="1" t="s">
        <v>2385</v>
      </c>
      <c r="F967" t="s">
        <v>1951</v>
      </c>
      <c r="G967" s="47" t="s">
        <v>2392</v>
      </c>
      <c r="H967" s="44">
        <v>2204</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1989</v>
      </c>
      <c r="E968" s="1" t="s">
        <v>2386</v>
      </c>
      <c r="F968" t="s">
        <v>1951</v>
      </c>
      <c r="G968" s="47" t="s">
        <v>2393</v>
      </c>
      <c r="H968" s="44">
        <v>2205</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1989</v>
      </c>
      <c r="E969" s="1" t="s">
        <v>2387</v>
      </c>
      <c r="F969" t="s">
        <v>1951</v>
      </c>
      <c r="G969" s="47" t="s">
        <v>2394</v>
      </c>
      <c r="H969" s="44">
        <v>2206</v>
      </c>
      <c r="I969" s="198" t="s">
        <v>44</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1989</v>
      </c>
      <c r="E970" s="1" t="s">
        <v>2388</v>
      </c>
      <c r="F970" t="s">
        <v>1951</v>
      </c>
      <c r="G970" s="47" t="s">
        <v>2395</v>
      </c>
      <c r="H970" s="44">
        <v>2207</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1989</v>
      </c>
      <c r="E971" s="1" t="s">
        <v>2389</v>
      </c>
      <c r="F971" t="s">
        <v>1951</v>
      </c>
      <c r="G971" s="47" t="s">
        <v>2396</v>
      </c>
      <c r="H971" s="44">
        <v>2208</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1989</v>
      </c>
      <c r="E972" s="1" t="s">
        <v>2554</v>
      </c>
      <c r="F972" t="s">
        <v>1951</v>
      </c>
      <c r="G972" s="47" t="s">
        <v>2554</v>
      </c>
      <c r="H972" s="44">
        <v>2209</v>
      </c>
      <c r="I972" s="198"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1990</v>
      </c>
      <c r="E973" s="1" t="s">
        <v>2383</v>
      </c>
      <c r="F973" t="s">
        <v>1952</v>
      </c>
      <c r="G973" s="47" t="s">
        <v>2390</v>
      </c>
      <c r="H973" s="44">
        <v>2210</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1990</v>
      </c>
      <c r="E974" s="1" t="s">
        <v>2384</v>
      </c>
      <c r="F974" t="s">
        <v>1952</v>
      </c>
      <c r="G974" s="47" t="s">
        <v>2391</v>
      </c>
      <c r="H974" s="44">
        <v>2211</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1990</v>
      </c>
      <c r="E975" s="1" t="s">
        <v>2385</v>
      </c>
      <c r="F975" t="s">
        <v>1952</v>
      </c>
      <c r="G975" s="47" t="s">
        <v>2392</v>
      </c>
      <c r="H975" s="44">
        <v>2212</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1990</v>
      </c>
      <c r="E976" s="1" t="s">
        <v>2386</v>
      </c>
      <c r="F976" t="s">
        <v>1952</v>
      </c>
      <c r="G976" s="47" t="s">
        <v>2393</v>
      </c>
      <c r="H976" s="44">
        <v>2213</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1990</v>
      </c>
      <c r="E977" s="1" t="s">
        <v>2387</v>
      </c>
      <c r="F977" t="s">
        <v>1952</v>
      </c>
      <c r="G977" s="47" t="s">
        <v>2394</v>
      </c>
      <c r="H977" s="44">
        <v>2214</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1990</v>
      </c>
      <c r="E978" s="1" t="s">
        <v>2388</v>
      </c>
      <c r="F978" t="s">
        <v>1952</v>
      </c>
      <c r="G978" s="47" t="s">
        <v>2395</v>
      </c>
      <c r="H978" s="44">
        <v>2215</v>
      </c>
      <c r="I978" s="198" t="s">
        <v>43</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1990</v>
      </c>
      <c r="E979" s="1" t="s">
        <v>2389</v>
      </c>
      <c r="F979" t="s">
        <v>1952</v>
      </c>
      <c r="G979" s="47" t="s">
        <v>2396</v>
      </c>
      <c r="H979" s="44">
        <v>2216</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1990</v>
      </c>
      <c r="E980" s="1" t="s">
        <v>2554</v>
      </c>
      <c r="F980" t="s">
        <v>1952</v>
      </c>
      <c r="G980" s="47" t="s">
        <v>2554</v>
      </c>
      <c r="H980" s="44">
        <v>2217</v>
      </c>
      <c r="I980" s="198"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1991</v>
      </c>
      <c r="E981" s="1" t="s">
        <v>2383</v>
      </c>
      <c r="F981" t="s">
        <v>1994</v>
      </c>
      <c r="G981" s="47" t="s">
        <v>2390</v>
      </c>
      <c r="H981" s="44">
        <v>2218</v>
      </c>
      <c r="I981" s="198"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1991</v>
      </c>
      <c r="E982" s="1" t="s">
        <v>2384</v>
      </c>
      <c r="F982" t="s">
        <v>1994</v>
      </c>
      <c r="G982" s="47" t="s">
        <v>2391</v>
      </c>
      <c r="H982" s="44">
        <v>2219</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1991</v>
      </c>
      <c r="E983" s="1" t="s">
        <v>2385</v>
      </c>
      <c r="F983" t="s">
        <v>1994</v>
      </c>
      <c r="G983" s="47" t="s">
        <v>2392</v>
      </c>
      <c r="H983" s="44">
        <v>2220</v>
      </c>
      <c r="I983" s="198"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1991</v>
      </c>
      <c r="E984" s="1" t="s">
        <v>2386</v>
      </c>
      <c r="F984" t="s">
        <v>1994</v>
      </c>
      <c r="G984" s="47" t="s">
        <v>2393</v>
      </c>
      <c r="H984" s="44">
        <v>2221</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1991</v>
      </c>
      <c r="E985" s="1" t="s">
        <v>2387</v>
      </c>
      <c r="F985" t="s">
        <v>1994</v>
      </c>
      <c r="G985" s="47" t="s">
        <v>2394</v>
      </c>
      <c r="H985" s="44">
        <v>2222</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1991</v>
      </c>
      <c r="E986" s="1" t="s">
        <v>2388</v>
      </c>
      <c r="F986" t="s">
        <v>1994</v>
      </c>
      <c r="G986" s="47" t="s">
        <v>2395</v>
      </c>
      <c r="H986" s="44">
        <v>2223</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1991</v>
      </c>
      <c r="E987" s="1" t="s">
        <v>2389</v>
      </c>
      <c r="F987" t="s">
        <v>1994</v>
      </c>
      <c r="G987" s="47" t="s">
        <v>2396</v>
      </c>
      <c r="H987" s="44">
        <v>2224</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1991</v>
      </c>
      <c r="E988" s="1" t="s">
        <v>2554</v>
      </c>
      <c r="F988" t="s">
        <v>1994</v>
      </c>
      <c r="G988" s="47" t="s">
        <v>2554</v>
      </c>
      <c r="H988" s="44">
        <v>2225</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1992</v>
      </c>
      <c r="E989" s="1" t="s">
        <v>2383</v>
      </c>
      <c r="F989" t="s">
        <v>1953</v>
      </c>
      <c r="G989" s="47" t="s">
        <v>2390</v>
      </c>
      <c r="H989" s="44">
        <v>2226</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1992</v>
      </c>
      <c r="E990" s="1" t="s">
        <v>2384</v>
      </c>
      <c r="F990" t="s">
        <v>1953</v>
      </c>
      <c r="G990" s="47" t="s">
        <v>2391</v>
      </c>
      <c r="H990" s="44">
        <v>2227</v>
      </c>
      <c r="I990" s="198" t="s">
        <v>43</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ref="C991:C996" si="41">C$797</f>
        <v>Fraction of Eligible Industrial Energy Use Shifted to Hydrogen</v>
      </c>
      <c r="D991" s="6" t="s">
        <v>1992</v>
      </c>
      <c r="E991" s="1" t="s">
        <v>2385</v>
      </c>
      <c r="F991" t="s">
        <v>1953</v>
      </c>
      <c r="G991" s="47" t="s">
        <v>2392</v>
      </c>
      <c r="H991" s="44">
        <v>2228</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1"/>
        <v>Fraction of Eligible Industrial Energy Use Shifted to Hydrogen</v>
      </c>
      <c r="D992" s="6" t="s">
        <v>1992</v>
      </c>
      <c r="E992" s="1" t="s">
        <v>2386</v>
      </c>
      <c r="F992" t="s">
        <v>1953</v>
      </c>
      <c r="G992" s="47" t="s">
        <v>2393</v>
      </c>
      <c r="H992" s="44">
        <v>2229</v>
      </c>
      <c r="I992" s="198"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1"/>
        <v>Fraction of Eligible Industrial Energy Use Shifted to Hydrogen</v>
      </c>
      <c r="D993" s="6" t="s">
        <v>1992</v>
      </c>
      <c r="E993" s="1" t="s">
        <v>2387</v>
      </c>
      <c r="F993" t="s">
        <v>1953</v>
      </c>
      <c r="G993" s="47" t="s">
        <v>2394</v>
      </c>
      <c r="H993" s="44">
        <v>2230</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1992</v>
      </c>
      <c r="E994" s="1" t="s">
        <v>2388</v>
      </c>
      <c r="F994" t="s">
        <v>1953</v>
      </c>
      <c r="G994" s="47" t="s">
        <v>2395</v>
      </c>
      <c r="H994" s="44">
        <v>2231</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1992</v>
      </c>
      <c r="E995" s="1" t="s">
        <v>2389</v>
      </c>
      <c r="F995" t="s">
        <v>1953</v>
      </c>
      <c r="G995" s="47" t="s">
        <v>2396</v>
      </c>
      <c r="H995" s="44">
        <v>2232</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1992</v>
      </c>
      <c r="E996" s="1" t="s">
        <v>2554</v>
      </c>
      <c r="F996" t="s">
        <v>1953</v>
      </c>
      <c r="G996" s="47" t="s">
        <v>2554</v>
      </c>
      <c r="H996" s="44">
        <v>2233</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4"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Improved System Design</v>
      </c>
      <c r="C997" t="s">
        <v>285</v>
      </c>
      <c r="D997" s="47"/>
      <c r="E997" s="47"/>
      <c r="F997" s="47"/>
      <c r="G997" s="47"/>
      <c r="H997" s="44">
        <v>54</v>
      </c>
      <c r="I997" s="198" t="s">
        <v>43</v>
      </c>
      <c r="J997" s="177" t="str">
        <f>IF(ISBLANK(INDEX('Policy Characteristics'!D:D,MATCH($C997,'Policy Characteristics'!$C:$C,0))),"",INDEX('Policy Characteristics'!D:D,MATCH($C997,'Policy Characteristics'!$C:$C,0)))</f>
        <v>Improved System Design</v>
      </c>
      <c r="K997" s="177" t="str">
        <f>IF(ISBLANK(INDEX('Policy Characteristics'!E:E,MATCH($C997,'Policy Characteristics'!$C:$C,0))),"",INDEX('Policy Characteristics'!E:E,MATCH($C997,'Policy Characteristics'!$C:$C,0)))</f>
        <v>indst system integration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potential achieved</v>
      </c>
      <c r="P997" s="177" t="str">
        <f>IF(ISBLANK(INDEX('Policy Characteristics'!J:J,MATCH($C997,'Policy Characteristics'!$C:$C,0))),"",INDEX('Policy Characteristics'!J:J,MATCH($C997,'Policy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7" s="177" t="str">
        <f>IF(ISBLANK(INDEX('Policy Characteristics'!K:K,MATCH($C997,'Policy Characteristics'!$C:$C,0))),"",INDEX('Policy Characteristics'!K:K,MATCH($C997,'Policy Characteristics'!$C:$C,0)))</f>
        <v>industry-ag-main.html#system-integ</v>
      </c>
      <c r="R997" s="177" t="str">
        <f>IF(ISBLANK(INDEX('Policy Characteristics'!L:L,MATCH($C997,'Policy Characteristics'!$C:$C,0))),"",INDEX('Policy Characteristics'!L:L,MATCH($C997,'Policy Characteristics'!$C:$C,0)))</f>
        <v>improved-system-design.html</v>
      </c>
    </row>
    <row r="998" spans="1:18" s="4"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Industry Energy Efficiency Standards</v>
      </c>
      <c r="C998" t="s">
        <v>284</v>
      </c>
      <c r="D998" s="47" t="s">
        <v>1968</v>
      </c>
      <c r="E998" s="47" t="s">
        <v>1299</v>
      </c>
      <c r="F998" t="s">
        <v>1993</v>
      </c>
      <c r="G998" s="47" t="s">
        <v>1305</v>
      </c>
      <c r="H998" s="44">
        <v>958</v>
      </c>
      <c r="I998" s="198" t="s">
        <v>43</v>
      </c>
      <c r="J998" s="177" t="str">
        <f>IF(ISBLANK(INDEX('Policy Characteristics'!D:D,MATCH($C998,'Policy Characteristics'!$C:$C,0))),"",INDEX('Policy Characteristics'!D:D,MATCH($C998,'Policy Characteristics'!$C:$C,0)))</f>
        <v>Industry Energy Efficiency Standards</v>
      </c>
      <c r="K998" s="177" t="str">
        <f>IF(ISBLANK(INDEX('Policy Characteristics'!E:E,MATCH($C998,'Policy Characteristics'!$C:$C,0))),"",INDEX('Policy Characteristics'!E:E,MATCH($C998,'Policy Characteristics'!$C:$C,0)))</f>
        <v>indst efficiency standards</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0.25</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reduction in energy use</v>
      </c>
      <c r="P998" s="1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7" t="str">
        <f>IF(ISBLANK(INDEX('Policy Characteristics'!K:K,MATCH($C998,'Policy Characteristics'!$C:$C,0))),"",INDEX('Policy Characteristics'!K:K,MATCH($C998,'Policy Characteristics'!$C:$C,0)))</f>
        <v>industry-ag-main.html#eff-stds</v>
      </c>
      <c r="R998" s="177" t="str">
        <f>IF(ISBLANK(INDEX('Policy Characteristics'!L:L,MATCH($C998,'Policy Characteristics'!$C:$C,0))),"",INDEX('Policy Characteristics'!L:L,MATCH($C998,'Policy Characteristics'!$C:$C,0)))</f>
        <v>industry-energy-efficiency-standards.html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Industry Energy Efficiency Standards</v>
      </c>
      <c r="C999" s="176" t="str">
        <f t="shared" ref="C999:C1062" si="42">C$998</f>
        <v>Percentage Improvement in Eqpt Efficiency Standards above BAU</v>
      </c>
      <c r="D999" s="47" t="s">
        <v>1968</v>
      </c>
      <c r="E999" s="47" t="s">
        <v>1300</v>
      </c>
      <c r="F999" t="s">
        <v>1993</v>
      </c>
      <c r="G999" s="47" t="s">
        <v>1308</v>
      </c>
      <c r="H999" s="44">
        <v>959</v>
      </c>
      <c r="I999" s="198" t="s">
        <v>44</v>
      </c>
      <c r="J999" s="177" t="str">
        <f>IF(ISBLANK(INDEX('Policy Characteristics'!D:D,MATCH($C999,'Policy Characteristics'!$C:$C,0))),"",INDEX('Policy Characteristics'!D:D,MATCH($C999,'Policy Characteristics'!$C:$C,0)))</f>
        <v>Industry Energy Efficiency Standards</v>
      </c>
      <c r="K999" s="177" t="str">
        <f>IF(ISBLANK(INDEX('Policy Characteristics'!E:E,MATCH($C999,'Policy Characteristics'!$C:$C,0))),"",INDEX('Policy Characteristics'!E:E,MATCH($C999,'Policy Characteristics'!$C:$C,0)))</f>
        <v>indst efficiency standards</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0.25</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reduction in energy use</v>
      </c>
      <c r="P999" s="1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7" t="str">
        <f>IF(ISBLANK(INDEX('Policy Characteristics'!K:K,MATCH($C999,'Policy Characteristics'!$C:$C,0))),"",INDEX('Policy Characteristics'!K:K,MATCH($C999,'Policy Characteristics'!$C:$C,0)))</f>
        <v>industry-ag-main.html#eff-stds</v>
      </c>
      <c r="R999" s="177" t="str">
        <f>IF(ISBLANK(INDEX('Policy Characteristics'!L:L,MATCH($C999,'Policy Characteristics'!$C:$C,0))),"",INDEX('Policy Characteristics'!L:L,MATCH($C999,'Policy Characteristics'!$C:$C,0)))</f>
        <v>industry-energy-efficiency-standards.html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s="176" t="str">
        <f t="shared" si="42"/>
        <v>Percentage Improvement in Eqpt Efficiency Standards above BAU</v>
      </c>
      <c r="D1000" s="47" t="s">
        <v>1968</v>
      </c>
      <c r="E1000" s="47" t="s">
        <v>1301</v>
      </c>
      <c r="F1000" t="s">
        <v>1993</v>
      </c>
      <c r="G1000" s="47" t="s">
        <v>1309</v>
      </c>
      <c r="H1000" s="44">
        <v>960</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si="42"/>
        <v>Percentage Improvement in Eqpt Efficiency Standards above BAU</v>
      </c>
      <c r="D1001" s="47" t="s">
        <v>1968</v>
      </c>
      <c r="E1001" s="47" t="s">
        <v>1302</v>
      </c>
      <c r="F1001" t="s">
        <v>1993</v>
      </c>
      <c r="G1001" s="47" t="s">
        <v>1306</v>
      </c>
      <c r="H1001" s="44">
        <v>961</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1968</v>
      </c>
      <c r="E1002" s="47" t="s">
        <v>1303</v>
      </c>
      <c r="F1002" t="s">
        <v>1993</v>
      </c>
      <c r="G1002" s="47" t="s">
        <v>1307</v>
      </c>
      <c r="H1002" s="44">
        <v>962</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1968</v>
      </c>
      <c r="E1003" s="47" t="s">
        <v>1304</v>
      </c>
      <c r="F1003" t="s">
        <v>1993</v>
      </c>
      <c r="G1003" s="47" t="s">
        <v>1310</v>
      </c>
      <c r="H1003" s="44">
        <v>963</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1968</v>
      </c>
      <c r="E1004" s="47" t="s">
        <v>1607</v>
      </c>
      <c r="F1004" t="s">
        <v>1993</v>
      </c>
      <c r="G1004" s="47" t="s">
        <v>1610</v>
      </c>
      <c r="H1004" s="44">
        <v>964</v>
      </c>
      <c r="I1004" s="198"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1968</v>
      </c>
      <c r="E1005" s="47" t="s">
        <v>1608</v>
      </c>
      <c r="F1005" t="s">
        <v>1993</v>
      </c>
      <c r="G1005" s="47" t="s">
        <v>1612</v>
      </c>
      <c r="H1005" s="44">
        <v>965</v>
      </c>
      <c r="I1005" s="198"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1968</v>
      </c>
      <c r="E1006" s="47" t="s">
        <v>1609</v>
      </c>
      <c r="F1006" t="s">
        <v>1993</v>
      </c>
      <c r="G1006" s="47" t="s">
        <v>1613</v>
      </c>
      <c r="H1006" s="44">
        <v>966</v>
      </c>
      <c r="I1006" s="198" t="s">
        <v>43</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1968</v>
      </c>
      <c r="E1007" s="47" t="s">
        <v>1606</v>
      </c>
      <c r="F1007" t="s">
        <v>1993</v>
      </c>
      <c r="G1007" s="47" t="s">
        <v>1611</v>
      </c>
      <c r="H1007" s="44">
        <v>967</v>
      </c>
      <c r="I1007" s="198"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6" t="s">
        <v>1969</v>
      </c>
      <c r="E1008" s="47" t="s">
        <v>1299</v>
      </c>
      <c r="F1008" t="s">
        <v>1661</v>
      </c>
      <c r="G1008" s="47" t="s">
        <v>1305</v>
      </c>
      <c r="H1008" s="44">
        <v>968</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6" t="s">
        <v>1969</v>
      </c>
      <c r="E1009" s="47" t="s">
        <v>1300</v>
      </c>
      <c r="F1009" t="s">
        <v>1661</v>
      </c>
      <c r="G1009" s="47" t="s">
        <v>1308</v>
      </c>
      <c r="H1009" s="44">
        <v>969</v>
      </c>
      <c r="I1009" s="198"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1969</v>
      </c>
      <c r="E1010" s="47" t="s">
        <v>1301</v>
      </c>
      <c r="F1010" t="s">
        <v>1661</v>
      </c>
      <c r="G1010" s="47" t="s">
        <v>1309</v>
      </c>
      <c r="H1010" s="44">
        <v>970</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1969</v>
      </c>
      <c r="E1011" s="47" t="s">
        <v>1302</v>
      </c>
      <c r="F1011" t="s">
        <v>1661</v>
      </c>
      <c r="G1011" s="47" t="s">
        <v>1306</v>
      </c>
      <c r="H1011" s="44">
        <v>971</v>
      </c>
      <c r="I1011" s="198" t="s">
        <v>44</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1969</v>
      </c>
      <c r="E1012" s="47" t="s">
        <v>1303</v>
      </c>
      <c r="F1012" t="s">
        <v>1661</v>
      </c>
      <c r="G1012" s="47" t="s">
        <v>1307</v>
      </c>
      <c r="H1012" s="44">
        <v>972</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1969</v>
      </c>
      <c r="E1013" s="47" t="s">
        <v>1304</v>
      </c>
      <c r="F1013" t="s">
        <v>1661</v>
      </c>
      <c r="G1013" s="47" t="s">
        <v>1310</v>
      </c>
      <c r="H1013" s="44">
        <v>973</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1969</v>
      </c>
      <c r="E1014" s="47" t="s">
        <v>1607</v>
      </c>
      <c r="F1014" t="s">
        <v>1661</v>
      </c>
      <c r="G1014" s="47" t="s">
        <v>1610</v>
      </c>
      <c r="H1014" s="44">
        <v>974</v>
      </c>
      <c r="I1014" s="198"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1969</v>
      </c>
      <c r="E1015" s="47" t="s">
        <v>1608</v>
      </c>
      <c r="F1015" t="s">
        <v>1661</v>
      </c>
      <c r="G1015" s="47" t="s">
        <v>1612</v>
      </c>
      <c r="H1015" s="44">
        <v>975</v>
      </c>
      <c r="I1015" s="198"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1969</v>
      </c>
      <c r="E1016" s="47" t="s">
        <v>1609</v>
      </c>
      <c r="F1016" t="s">
        <v>1661</v>
      </c>
      <c r="G1016" s="47" t="s">
        <v>1613</v>
      </c>
      <c r="H1016" s="44">
        <v>976</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1969</v>
      </c>
      <c r="E1017" s="47" t="s">
        <v>1606</v>
      </c>
      <c r="F1017" t="s">
        <v>1661</v>
      </c>
      <c r="G1017" s="47" t="s">
        <v>1611</v>
      </c>
      <c r="H1017" s="44">
        <v>977</v>
      </c>
      <c r="I1017" s="198"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1970</v>
      </c>
      <c r="E1018" s="47" t="s">
        <v>1299</v>
      </c>
      <c r="F1018" t="s">
        <v>1934</v>
      </c>
      <c r="G1018" s="47" t="s">
        <v>1305</v>
      </c>
      <c r="H1018" s="44">
        <v>978</v>
      </c>
      <c r="I1018" s="198"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1970</v>
      </c>
      <c r="E1019" s="47" t="s">
        <v>1300</v>
      </c>
      <c r="F1019" t="s">
        <v>1934</v>
      </c>
      <c r="G1019" s="47" t="s">
        <v>1308</v>
      </c>
      <c r="H1019" s="44">
        <v>979</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1970</v>
      </c>
      <c r="E1020" s="47" t="s">
        <v>1301</v>
      </c>
      <c r="F1020" t="s">
        <v>1934</v>
      </c>
      <c r="G1020" s="47" t="s">
        <v>1309</v>
      </c>
      <c r="H1020" s="44">
        <v>980</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1970</v>
      </c>
      <c r="E1021" s="47" t="s">
        <v>1302</v>
      </c>
      <c r="F1021" t="s">
        <v>1934</v>
      </c>
      <c r="G1021" s="47" t="s">
        <v>1306</v>
      </c>
      <c r="H1021" s="44">
        <v>981</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1970</v>
      </c>
      <c r="E1022" s="47" t="s">
        <v>1303</v>
      </c>
      <c r="F1022" t="s">
        <v>1934</v>
      </c>
      <c r="G1022" s="47" t="s">
        <v>1307</v>
      </c>
      <c r="H1022" s="44">
        <v>982</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1970</v>
      </c>
      <c r="E1023" s="47" t="s">
        <v>1304</v>
      </c>
      <c r="F1023" t="s">
        <v>1934</v>
      </c>
      <c r="G1023" s="47" t="s">
        <v>1310</v>
      </c>
      <c r="H1023" s="44">
        <v>983</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1970</v>
      </c>
      <c r="E1024" s="47" t="s">
        <v>1607</v>
      </c>
      <c r="F1024" t="s">
        <v>1934</v>
      </c>
      <c r="G1024" s="47" t="s">
        <v>1610</v>
      </c>
      <c r="H1024" s="44">
        <v>984</v>
      </c>
      <c r="I1024" s="198"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1970</v>
      </c>
      <c r="E1025" s="47" t="s">
        <v>1608</v>
      </c>
      <c r="F1025" t="s">
        <v>1934</v>
      </c>
      <c r="G1025" s="47" t="s">
        <v>1612</v>
      </c>
      <c r="H1025" s="44">
        <v>985</v>
      </c>
      <c r="I1025" s="198"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1970</v>
      </c>
      <c r="E1026" s="47" t="s">
        <v>1609</v>
      </c>
      <c r="F1026" t="s">
        <v>1934</v>
      </c>
      <c r="G1026" s="47" t="s">
        <v>1613</v>
      </c>
      <c r="H1026" s="44">
        <v>986</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1970</v>
      </c>
      <c r="E1027" s="47" t="s">
        <v>1606</v>
      </c>
      <c r="F1027" t="s">
        <v>1934</v>
      </c>
      <c r="G1027" s="47" t="s">
        <v>1611</v>
      </c>
      <c r="H1027" s="44">
        <v>987</v>
      </c>
      <c r="I1027" s="198"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1971</v>
      </c>
      <c r="E1028" s="47" t="s">
        <v>1299</v>
      </c>
      <c r="F1028" t="s">
        <v>1935</v>
      </c>
      <c r="G1028" s="47" t="s">
        <v>1305</v>
      </c>
      <c r="H1028" s="44">
        <v>988</v>
      </c>
      <c r="I1028" s="198"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1971</v>
      </c>
      <c r="E1029" s="47" t="s">
        <v>1300</v>
      </c>
      <c r="F1029" t="s">
        <v>1935</v>
      </c>
      <c r="G1029" s="47" t="s">
        <v>1308</v>
      </c>
      <c r="H1029" s="44">
        <v>989</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1971</v>
      </c>
      <c r="E1030" s="47" t="s">
        <v>1301</v>
      </c>
      <c r="F1030" t="s">
        <v>1935</v>
      </c>
      <c r="G1030" s="47" t="s">
        <v>1309</v>
      </c>
      <c r="H1030" s="44">
        <v>990</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1971</v>
      </c>
      <c r="E1031" s="47" t="s">
        <v>1302</v>
      </c>
      <c r="F1031" t="s">
        <v>1935</v>
      </c>
      <c r="G1031" s="47" t="s">
        <v>1306</v>
      </c>
      <c r="H1031" s="44">
        <v>991</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1971</v>
      </c>
      <c r="E1032" s="47" t="s">
        <v>1303</v>
      </c>
      <c r="F1032" t="s">
        <v>1935</v>
      </c>
      <c r="G1032" s="47" t="s">
        <v>1307</v>
      </c>
      <c r="H1032" s="44">
        <v>992</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1971</v>
      </c>
      <c r="E1033" s="47" t="s">
        <v>1304</v>
      </c>
      <c r="F1033" t="s">
        <v>1935</v>
      </c>
      <c r="G1033" s="47" t="s">
        <v>1310</v>
      </c>
      <c r="H1033" s="44">
        <v>993</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1971</v>
      </c>
      <c r="E1034" s="47" t="s">
        <v>1607</v>
      </c>
      <c r="F1034" t="s">
        <v>1935</v>
      </c>
      <c r="G1034" s="47" t="s">
        <v>1610</v>
      </c>
      <c r="H1034" s="44">
        <v>994</v>
      </c>
      <c r="I1034" s="198"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1971</v>
      </c>
      <c r="E1035" s="47" t="s">
        <v>1608</v>
      </c>
      <c r="F1035" t="s">
        <v>1935</v>
      </c>
      <c r="G1035" s="47" t="s">
        <v>1612</v>
      </c>
      <c r="H1035" s="44">
        <v>995</v>
      </c>
      <c r="I1035" s="198" t="s">
        <v>43</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1971</v>
      </c>
      <c r="E1036" s="47" t="s">
        <v>1609</v>
      </c>
      <c r="F1036" t="s">
        <v>1935</v>
      </c>
      <c r="G1036" s="47" t="s">
        <v>1613</v>
      </c>
      <c r="H1036" s="44">
        <v>996</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1971</v>
      </c>
      <c r="E1037" s="47" t="s">
        <v>1606</v>
      </c>
      <c r="F1037" t="s">
        <v>1935</v>
      </c>
      <c r="G1037" s="47" t="s">
        <v>1611</v>
      </c>
      <c r="H1037" s="44">
        <v>997</v>
      </c>
      <c r="I1037" s="198"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1972</v>
      </c>
      <c r="E1038" s="47" t="s">
        <v>1299</v>
      </c>
      <c r="F1038" t="s">
        <v>1936</v>
      </c>
      <c r="G1038" s="47" t="s">
        <v>1305</v>
      </c>
      <c r="H1038" s="44">
        <v>998</v>
      </c>
      <c r="I1038" s="198" t="s">
        <v>43</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1972</v>
      </c>
      <c r="E1039" s="47" t="s">
        <v>1300</v>
      </c>
      <c r="F1039" t="s">
        <v>1936</v>
      </c>
      <c r="G1039" s="47" t="s">
        <v>1308</v>
      </c>
      <c r="H1039" s="44">
        <v>999</v>
      </c>
      <c r="I1039" s="198" t="s">
        <v>43</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1972</v>
      </c>
      <c r="E1040" s="47" t="s">
        <v>1301</v>
      </c>
      <c r="F1040" t="s">
        <v>1936</v>
      </c>
      <c r="G1040" s="47" t="s">
        <v>1309</v>
      </c>
      <c r="H1040" s="44">
        <v>1000</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1972</v>
      </c>
      <c r="E1041" s="47" t="s">
        <v>1302</v>
      </c>
      <c r="F1041" t="s">
        <v>1936</v>
      </c>
      <c r="G1041" s="47" t="s">
        <v>1306</v>
      </c>
      <c r="H1041" s="44">
        <v>1001</v>
      </c>
      <c r="I1041" s="198" t="s">
        <v>44</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1972</v>
      </c>
      <c r="E1042" s="47" t="s">
        <v>1303</v>
      </c>
      <c r="F1042" t="s">
        <v>1936</v>
      </c>
      <c r="G1042" s="47" t="s">
        <v>1307</v>
      </c>
      <c r="H1042" s="44">
        <v>1002</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1972</v>
      </c>
      <c r="E1043" s="47" t="s">
        <v>1304</v>
      </c>
      <c r="F1043" t="s">
        <v>1936</v>
      </c>
      <c r="G1043" s="47" t="s">
        <v>1310</v>
      </c>
      <c r="H1043" s="44">
        <v>1003</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1972</v>
      </c>
      <c r="E1044" s="47" t="s">
        <v>1607</v>
      </c>
      <c r="F1044" t="s">
        <v>1936</v>
      </c>
      <c r="G1044" s="47" t="s">
        <v>1610</v>
      </c>
      <c r="H1044" s="44">
        <v>1004</v>
      </c>
      <c r="I1044" s="198"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1972</v>
      </c>
      <c r="E1045" s="47" t="s">
        <v>1608</v>
      </c>
      <c r="F1045" t="s">
        <v>1936</v>
      </c>
      <c r="G1045" s="47" t="s">
        <v>1612</v>
      </c>
      <c r="H1045" s="44">
        <v>1005</v>
      </c>
      <c r="I1045" s="198"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1972</v>
      </c>
      <c r="E1046" s="47" t="s">
        <v>1609</v>
      </c>
      <c r="F1046" t="s">
        <v>1936</v>
      </c>
      <c r="G1046" s="47" t="s">
        <v>1613</v>
      </c>
      <c r="H1046" s="44">
        <v>1006</v>
      </c>
      <c r="I1046" s="198" t="s">
        <v>43</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1972</v>
      </c>
      <c r="E1047" s="47" t="s">
        <v>1606</v>
      </c>
      <c r="F1047" t="s">
        <v>1936</v>
      </c>
      <c r="G1047" s="47" t="s">
        <v>1611</v>
      </c>
      <c r="H1047" s="44">
        <v>1007</v>
      </c>
      <c r="I1047" s="198"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1973</v>
      </c>
      <c r="E1048" s="47" t="s">
        <v>1299</v>
      </c>
      <c r="F1048" t="s">
        <v>1937</v>
      </c>
      <c r="G1048" s="47" t="s">
        <v>1305</v>
      </c>
      <c r="H1048" s="44">
        <v>1008</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1973</v>
      </c>
      <c r="E1049" s="47" t="s">
        <v>1300</v>
      </c>
      <c r="F1049" t="s">
        <v>1937</v>
      </c>
      <c r="G1049" s="47" t="s">
        <v>1308</v>
      </c>
      <c r="H1049" s="44">
        <v>1009</v>
      </c>
      <c r="I1049" s="198"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1973</v>
      </c>
      <c r="E1050" s="47" t="s">
        <v>1301</v>
      </c>
      <c r="F1050" t="s">
        <v>1937</v>
      </c>
      <c r="G1050" s="47" t="s">
        <v>1309</v>
      </c>
      <c r="H1050" s="44">
        <v>1010</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1973</v>
      </c>
      <c r="E1051" s="47" t="s">
        <v>1302</v>
      </c>
      <c r="F1051" t="s">
        <v>1937</v>
      </c>
      <c r="G1051" s="47" t="s">
        <v>1306</v>
      </c>
      <c r="H1051" s="44">
        <v>1011</v>
      </c>
      <c r="I1051" s="198" t="s">
        <v>44</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1973</v>
      </c>
      <c r="E1052" s="47" t="s">
        <v>1303</v>
      </c>
      <c r="F1052" t="s">
        <v>1937</v>
      </c>
      <c r="G1052" s="47" t="s">
        <v>1307</v>
      </c>
      <c r="H1052" s="44">
        <v>1012</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1973</v>
      </c>
      <c r="E1053" s="47" t="s">
        <v>1304</v>
      </c>
      <c r="F1053" t="s">
        <v>1937</v>
      </c>
      <c r="G1053" s="47" t="s">
        <v>1310</v>
      </c>
      <c r="H1053" s="44">
        <v>1013</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1973</v>
      </c>
      <c r="E1054" s="47" t="s">
        <v>1607</v>
      </c>
      <c r="F1054" t="s">
        <v>1937</v>
      </c>
      <c r="G1054" s="47" t="s">
        <v>1610</v>
      </c>
      <c r="H1054" s="44">
        <v>1014</v>
      </c>
      <c r="I1054" s="198"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1973</v>
      </c>
      <c r="E1055" s="47" t="s">
        <v>1608</v>
      </c>
      <c r="F1055" t="s">
        <v>1937</v>
      </c>
      <c r="G1055" s="47" t="s">
        <v>1612</v>
      </c>
      <c r="H1055" s="44">
        <v>1015</v>
      </c>
      <c r="I1055" s="198"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1973</v>
      </c>
      <c r="E1056" s="47" t="s">
        <v>1609</v>
      </c>
      <c r="F1056" t="s">
        <v>1937</v>
      </c>
      <c r="G1056" s="47" t="s">
        <v>1613</v>
      </c>
      <c r="H1056" s="44">
        <v>1016</v>
      </c>
      <c r="I1056" s="198" t="s">
        <v>43</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1973</v>
      </c>
      <c r="E1057" s="47" t="s">
        <v>1606</v>
      </c>
      <c r="F1057" t="s">
        <v>1937</v>
      </c>
      <c r="G1057" s="47" t="s">
        <v>1611</v>
      </c>
      <c r="H1057" s="44">
        <v>1017</v>
      </c>
      <c r="I1057" s="198"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1974</v>
      </c>
      <c r="E1058" s="47" t="s">
        <v>1299</v>
      </c>
      <c r="F1058" t="s">
        <v>1938</v>
      </c>
      <c r="G1058" s="47" t="s">
        <v>1305</v>
      </c>
      <c r="H1058" s="44">
        <v>1018</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1974</v>
      </c>
      <c r="E1059" s="47" t="s">
        <v>1300</v>
      </c>
      <c r="F1059" t="s">
        <v>1938</v>
      </c>
      <c r="G1059" s="47" t="s">
        <v>1308</v>
      </c>
      <c r="H1059" s="44">
        <v>1019</v>
      </c>
      <c r="I1059" s="198"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1974</v>
      </c>
      <c r="E1060" s="47" t="s">
        <v>1301</v>
      </c>
      <c r="F1060" t="s">
        <v>1938</v>
      </c>
      <c r="G1060" s="47" t="s">
        <v>1309</v>
      </c>
      <c r="H1060" s="44">
        <v>1020</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1974</v>
      </c>
      <c r="E1061" s="47" t="s">
        <v>1302</v>
      </c>
      <c r="F1061" t="s">
        <v>1938</v>
      </c>
      <c r="G1061" s="47" t="s">
        <v>1306</v>
      </c>
      <c r="H1061" s="44">
        <v>1021</v>
      </c>
      <c r="I1061" s="198" t="s">
        <v>44</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1974</v>
      </c>
      <c r="E1062" s="47" t="s">
        <v>1303</v>
      </c>
      <c r="F1062" t="s">
        <v>1938</v>
      </c>
      <c r="G1062" s="47" t="s">
        <v>1307</v>
      </c>
      <c r="H1062" s="44">
        <v>1022</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ref="C1063:C1126" si="43">C$998</f>
        <v>Percentage Improvement in Eqpt Efficiency Standards above BAU</v>
      </c>
      <c r="D1063" s="6" t="s">
        <v>1974</v>
      </c>
      <c r="E1063" s="47" t="s">
        <v>1304</v>
      </c>
      <c r="F1063" t="s">
        <v>1938</v>
      </c>
      <c r="G1063" s="47" t="s">
        <v>1310</v>
      </c>
      <c r="H1063" s="44">
        <v>1023</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3"/>
        <v>Percentage Improvement in Eqpt Efficiency Standards above BAU</v>
      </c>
      <c r="D1064" s="6" t="s">
        <v>1974</v>
      </c>
      <c r="E1064" s="47" t="s">
        <v>1607</v>
      </c>
      <c r="F1064" t="s">
        <v>1938</v>
      </c>
      <c r="G1064" s="47" t="s">
        <v>1610</v>
      </c>
      <c r="H1064" s="44">
        <v>1024</v>
      </c>
      <c r="I1064" s="198"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3"/>
        <v>Percentage Improvement in Eqpt Efficiency Standards above BAU</v>
      </c>
      <c r="D1065" s="6" t="s">
        <v>1974</v>
      </c>
      <c r="E1065" s="47" t="s">
        <v>1608</v>
      </c>
      <c r="F1065" t="s">
        <v>1938</v>
      </c>
      <c r="G1065" s="47" t="s">
        <v>1612</v>
      </c>
      <c r="H1065" s="44">
        <v>1025</v>
      </c>
      <c r="I1065" s="198"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1974</v>
      </c>
      <c r="E1066" s="47" t="s">
        <v>1609</v>
      </c>
      <c r="F1066" t="s">
        <v>1938</v>
      </c>
      <c r="G1066" s="47" t="s">
        <v>1613</v>
      </c>
      <c r="H1066" s="44">
        <v>1026</v>
      </c>
      <c r="I1066" s="198" t="s">
        <v>43</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1974</v>
      </c>
      <c r="E1067" s="47" t="s">
        <v>1606</v>
      </c>
      <c r="F1067" t="s">
        <v>1938</v>
      </c>
      <c r="G1067" s="47" t="s">
        <v>1611</v>
      </c>
      <c r="H1067" s="44">
        <v>1027</v>
      </c>
      <c r="I1067" s="198"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1975</v>
      </c>
      <c r="E1068" s="47" t="s">
        <v>1299</v>
      </c>
      <c r="F1068" t="s">
        <v>1939</v>
      </c>
      <c r="G1068" s="47" t="s">
        <v>1305</v>
      </c>
      <c r="H1068" s="44">
        <v>1028</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1975</v>
      </c>
      <c r="E1069" s="47" t="s">
        <v>1300</v>
      </c>
      <c r="F1069" t="s">
        <v>1939</v>
      </c>
      <c r="G1069" s="47" t="s">
        <v>1308</v>
      </c>
      <c r="H1069" s="44">
        <v>1029</v>
      </c>
      <c r="I1069" s="198"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1975</v>
      </c>
      <c r="E1070" s="47" t="s">
        <v>1301</v>
      </c>
      <c r="F1070" t="s">
        <v>1939</v>
      </c>
      <c r="G1070" s="47" t="s">
        <v>1309</v>
      </c>
      <c r="H1070" s="44">
        <v>1030</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1975</v>
      </c>
      <c r="E1071" s="47" t="s">
        <v>1302</v>
      </c>
      <c r="F1071" t="s">
        <v>1939</v>
      </c>
      <c r="G1071" s="47" t="s">
        <v>1306</v>
      </c>
      <c r="H1071" s="44">
        <v>1031</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1975</v>
      </c>
      <c r="E1072" s="47" t="s">
        <v>1303</v>
      </c>
      <c r="F1072" t="s">
        <v>1939</v>
      </c>
      <c r="G1072" s="47" t="s">
        <v>1307</v>
      </c>
      <c r="H1072" s="44">
        <v>1032</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1975</v>
      </c>
      <c r="E1073" s="47" t="s">
        <v>1304</v>
      </c>
      <c r="F1073" t="s">
        <v>1939</v>
      </c>
      <c r="G1073" s="47" t="s">
        <v>1310</v>
      </c>
      <c r="H1073" s="44">
        <v>1033</v>
      </c>
      <c r="I1073" s="198"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1975</v>
      </c>
      <c r="E1074" s="47" t="s">
        <v>1607</v>
      </c>
      <c r="F1074" t="s">
        <v>1939</v>
      </c>
      <c r="G1074" s="47" t="s">
        <v>1610</v>
      </c>
      <c r="H1074" s="44">
        <v>1034</v>
      </c>
      <c r="I1074" s="198" t="s">
        <v>44</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1975</v>
      </c>
      <c r="E1075" s="47" t="s">
        <v>1608</v>
      </c>
      <c r="F1075" t="s">
        <v>1939</v>
      </c>
      <c r="G1075" s="47" t="s">
        <v>1612</v>
      </c>
      <c r="H1075" s="44">
        <v>1035</v>
      </c>
      <c r="I1075" s="198"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1975</v>
      </c>
      <c r="E1076" s="47" t="s">
        <v>1609</v>
      </c>
      <c r="F1076" t="s">
        <v>1939</v>
      </c>
      <c r="G1076" s="47" t="s">
        <v>1613</v>
      </c>
      <c r="H1076" s="44">
        <v>1036</v>
      </c>
      <c r="I1076" s="198" t="s">
        <v>43</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1975</v>
      </c>
      <c r="E1077" s="47" t="s">
        <v>1606</v>
      </c>
      <c r="F1077" t="s">
        <v>1939</v>
      </c>
      <c r="G1077" s="47" t="s">
        <v>1611</v>
      </c>
      <c r="H1077" s="44">
        <v>1037</v>
      </c>
      <c r="I1077" s="198"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1976</v>
      </c>
      <c r="E1078" s="47" t="s">
        <v>1299</v>
      </c>
      <c r="F1078" t="s">
        <v>1940</v>
      </c>
      <c r="G1078" s="47" t="s">
        <v>1305</v>
      </c>
      <c r="H1078" s="44">
        <v>1038</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1976</v>
      </c>
      <c r="E1079" s="47" t="s">
        <v>1300</v>
      </c>
      <c r="F1079" t="s">
        <v>1940</v>
      </c>
      <c r="G1079" s="47" t="s">
        <v>1308</v>
      </c>
      <c r="H1079" s="44">
        <v>1039</v>
      </c>
      <c r="I1079" s="198"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1976</v>
      </c>
      <c r="E1080" s="47" t="s">
        <v>1301</v>
      </c>
      <c r="F1080" t="s">
        <v>1940</v>
      </c>
      <c r="G1080" s="47" t="s">
        <v>1309</v>
      </c>
      <c r="H1080" s="44">
        <v>1040</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1976</v>
      </c>
      <c r="E1081" s="47" t="s">
        <v>1302</v>
      </c>
      <c r="F1081" t="s">
        <v>1940</v>
      </c>
      <c r="G1081" s="47" t="s">
        <v>1306</v>
      </c>
      <c r="H1081" s="44">
        <v>1041</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1976</v>
      </c>
      <c r="E1082" s="47" t="s">
        <v>1303</v>
      </c>
      <c r="F1082" t="s">
        <v>1940</v>
      </c>
      <c r="G1082" s="47" t="s">
        <v>1307</v>
      </c>
      <c r="H1082" s="44">
        <v>1042</v>
      </c>
      <c r="I1082" s="198" t="s">
        <v>44</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1976</v>
      </c>
      <c r="E1083" s="47" t="s">
        <v>1304</v>
      </c>
      <c r="F1083" t="s">
        <v>1940</v>
      </c>
      <c r="G1083" s="47" t="s">
        <v>1310</v>
      </c>
      <c r="H1083" s="44">
        <v>1043</v>
      </c>
      <c r="I1083" s="198" t="s">
        <v>44</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1976</v>
      </c>
      <c r="E1084" s="47" t="s">
        <v>1607</v>
      </c>
      <c r="F1084" t="s">
        <v>1940</v>
      </c>
      <c r="G1084" s="47" t="s">
        <v>1610</v>
      </c>
      <c r="H1084" s="44">
        <v>1044</v>
      </c>
      <c r="I1084" s="198"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1976</v>
      </c>
      <c r="E1085" s="47" t="s">
        <v>1608</v>
      </c>
      <c r="F1085" t="s">
        <v>1940</v>
      </c>
      <c r="G1085" s="47" t="s">
        <v>1612</v>
      </c>
      <c r="H1085" s="44">
        <v>1045</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1976</v>
      </c>
      <c r="E1086" s="47" t="s">
        <v>1609</v>
      </c>
      <c r="F1086" t="s">
        <v>1940</v>
      </c>
      <c r="G1086" s="47" t="s">
        <v>1613</v>
      </c>
      <c r="H1086" s="44">
        <v>1046</v>
      </c>
      <c r="I1086" s="198"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1976</v>
      </c>
      <c r="E1087" s="47" t="s">
        <v>1606</v>
      </c>
      <c r="F1087" t="s">
        <v>1940</v>
      </c>
      <c r="G1087" s="47" t="s">
        <v>1611</v>
      </c>
      <c r="H1087" s="44">
        <v>1047</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1977</v>
      </c>
      <c r="E1088" s="47" t="s">
        <v>1299</v>
      </c>
      <c r="F1088" t="s">
        <v>1480</v>
      </c>
      <c r="G1088" s="47" t="s">
        <v>1305</v>
      </c>
      <c r="H1088" s="44">
        <v>1048</v>
      </c>
      <c r="I1088" s="198" t="s">
        <v>43</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1977</v>
      </c>
      <c r="E1089" s="47" t="s">
        <v>1300</v>
      </c>
      <c r="F1089" t="s">
        <v>1480</v>
      </c>
      <c r="G1089" s="47" t="s">
        <v>1308</v>
      </c>
      <c r="H1089" s="44">
        <v>1049</v>
      </c>
      <c r="I1089" s="198" t="s">
        <v>43</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1977</v>
      </c>
      <c r="E1090" s="47" t="s">
        <v>1301</v>
      </c>
      <c r="F1090" t="s">
        <v>1480</v>
      </c>
      <c r="G1090" s="47" t="s">
        <v>1309</v>
      </c>
      <c r="H1090" s="44">
        <v>1050</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1977</v>
      </c>
      <c r="E1091" s="47" t="s">
        <v>1302</v>
      </c>
      <c r="F1091" t="s">
        <v>1480</v>
      </c>
      <c r="G1091" s="47" t="s">
        <v>1306</v>
      </c>
      <c r="H1091" s="44">
        <v>1051</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1977</v>
      </c>
      <c r="E1092" s="47" t="s">
        <v>1303</v>
      </c>
      <c r="F1092" t="s">
        <v>1480</v>
      </c>
      <c r="G1092" s="47" t="s">
        <v>1307</v>
      </c>
      <c r="H1092" s="44">
        <v>1052</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1977</v>
      </c>
      <c r="E1093" s="47" t="s">
        <v>1304</v>
      </c>
      <c r="F1093" t="s">
        <v>1480</v>
      </c>
      <c r="G1093" s="47" t="s">
        <v>1310</v>
      </c>
      <c r="H1093" s="44">
        <v>1053</v>
      </c>
      <c r="I1093" s="198"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1977</v>
      </c>
      <c r="E1094" s="47" t="s">
        <v>1607</v>
      </c>
      <c r="F1094" t="s">
        <v>1480</v>
      </c>
      <c r="G1094" s="47" t="s">
        <v>1610</v>
      </c>
      <c r="H1094" s="44">
        <v>1054</v>
      </c>
      <c r="I1094" s="198" t="s">
        <v>44</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1977</v>
      </c>
      <c r="E1095" s="47" t="s">
        <v>1608</v>
      </c>
      <c r="F1095" t="s">
        <v>1480</v>
      </c>
      <c r="G1095" s="47" t="s">
        <v>1612</v>
      </c>
      <c r="H1095" s="44">
        <v>1055</v>
      </c>
      <c r="I1095" s="198"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1977</v>
      </c>
      <c r="E1096" s="47" t="s">
        <v>1609</v>
      </c>
      <c r="F1096" t="s">
        <v>1480</v>
      </c>
      <c r="G1096" s="47" t="s">
        <v>1613</v>
      </c>
      <c r="H1096" s="44">
        <v>1056</v>
      </c>
      <c r="I1096" s="198" t="s">
        <v>43</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1977</v>
      </c>
      <c r="E1097" s="47" t="s">
        <v>1606</v>
      </c>
      <c r="F1097" t="s">
        <v>1480</v>
      </c>
      <c r="G1097" s="47" t="s">
        <v>1611</v>
      </c>
      <c r="H1097" s="44">
        <v>1057</v>
      </c>
      <c r="I1097" s="198"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1978</v>
      </c>
      <c r="E1098" s="47" t="s">
        <v>1299</v>
      </c>
      <c r="F1098" t="s">
        <v>1941</v>
      </c>
      <c r="G1098" s="47" t="s">
        <v>1305</v>
      </c>
      <c r="H1098" s="44">
        <v>1058</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1978</v>
      </c>
      <c r="E1099" s="47" t="s">
        <v>1300</v>
      </c>
      <c r="F1099" t="s">
        <v>1941</v>
      </c>
      <c r="G1099" s="47" t="s">
        <v>1308</v>
      </c>
      <c r="H1099" s="44">
        <v>1059</v>
      </c>
      <c r="I1099" s="198"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1978</v>
      </c>
      <c r="E1100" s="47" t="s">
        <v>1301</v>
      </c>
      <c r="F1100" t="s">
        <v>1941</v>
      </c>
      <c r="G1100" s="47" t="s">
        <v>1309</v>
      </c>
      <c r="H1100" s="44">
        <v>1060</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1978</v>
      </c>
      <c r="E1101" s="47" t="s">
        <v>1302</v>
      </c>
      <c r="F1101" t="s">
        <v>1941</v>
      </c>
      <c r="G1101" s="47" t="s">
        <v>1306</v>
      </c>
      <c r="H1101" s="44">
        <v>1061</v>
      </c>
      <c r="I1101" s="198"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1978</v>
      </c>
      <c r="E1102" s="47" t="s">
        <v>1303</v>
      </c>
      <c r="F1102" t="s">
        <v>1941</v>
      </c>
      <c r="G1102" s="47" t="s">
        <v>1307</v>
      </c>
      <c r="H1102" s="44">
        <v>1062</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1978</v>
      </c>
      <c r="E1103" s="47" t="s">
        <v>1304</v>
      </c>
      <c r="F1103" t="s">
        <v>1941</v>
      </c>
      <c r="G1103" s="47" t="s">
        <v>1310</v>
      </c>
      <c r="H1103" s="44">
        <v>1063</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1978</v>
      </c>
      <c r="E1104" s="47" t="s">
        <v>1607</v>
      </c>
      <c r="F1104" t="s">
        <v>1941</v>
      </c>
      <c r="G1104" s="47" t="s">
        <v>1610</v>
      </c>
      <c r="H1104" s="44">
        <v>1064</v>
      </c>
      <c r="I1104" s="198"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1978</v>
      </c>
      <c r="E1105" s="47" t="s">
        <v>1608</v>
      </c>
      <c r="F1105" t="s">
        <v>1941</v>
      </c>
      <c r="G1105" s="47" t="s">
        <v>1612</v>
      </c>
      <c r="H1105" s="44">
        <v>1065</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1978</v>
      </c>
      <c r="E1106" s="47" t="s">
        <v>1609</v>
      </c>
      <c r="F1106" t="s">
        <v>1941</v>
      </c>
      <c r="G1106" s="47" t="s">
        <v>1613</v>
      </c>
      <c r="H1106" s="44">
        <v>1066</v>
      </c>
      <c r="I1106" s="198" t="s">
        <v>43</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1978</v>
      </c>
      <c r="E1107" s="47" t="s">
        <v>1606</v>
      </c>
      <c r="F1107" t="s">
        <v>1941</v>
      </c>
      <c r="G1107" s="47" t="s">
        <v>1611</v>
      </c>
      <c r="H1107" s="44">
        <v>1067</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1979</v>
      </c>
      <c r="E1108" s="47" t="s">
        <v>1299</v>
      </c>
      <c r="F1108" t="s">
        <v>1942</v>
      </c>
      <c r="G1108" s="47" t="s">
        <v>1305</v>
      </c>
      <c r="H1108" s="44">
        <v>1068</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1979</v>
      </c>
      <c r="E1109" s="47" t="s">
        <v>1300</v>
      </c>
      <c r="F1109" t="s">
        <v>1942</v>
      </c>
      <c r="G1109" s="47" t="s">
        <v>1308</v>
      </c>
      <c r="H1109" s="44">
        <v>1069</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1979</v>
      </c>
      <c r="E1110" s="47" t="s">
        <v>1301</v>
      </c>
      <c r="F1110" t="s">
        <v>1942</v>
      </c>
      <c r="G1110" s="47" t="s">
        <v>1309</v>
      </c>
      <c r="H1110" s="44">
        <v>1070</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1979</v>
      </c>
      <c r="E1111" s="47" t="s">
        <v>1302</v>
      </c>
      <c r="F1111" t="s">
        <v>1942</v>
      </c>
      <c r="G1111" s="47" t="s">
        <v>1306</v>
      </c>
      <c r="H1111" s="44">
        <v>1071</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1979</v>
      </c>
      <c r="E1112" s="47" t="s">
        <v>1303</v>
      </c>
      <c r="F1112" t="s">
        <v>1942</v>
      </c>
      <c r="G1112" s="47" t="s">
        <v>1307</v>
      </c>
      <c r="H1112" s="44">
        <v>1072</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1979</v>
      </c>
      <c r="E1113" s="47" t="s">
        <v>1304</v>
      </c>
      <c r="F1113" t="s">
        <v>1942</v>
      </c>
      <c r="G1113" s="47" t="s">
        <v>1310</v>
      </c>
      <c r="H1113" s="44">
        <v>1073</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1979</v>
      </c>
      <c r="E1114" s="47" t="s">
        <v>1607</v>
      </c>
      <c r="F1114" t="s">
        <v>1942</v>
      </c>
      <c r="G1114" s="47" t="s">
        <v>1610</v>
      </c>
      <c r="H1114" s="44">
        <v>1074</v>
      </c>
      <c r="I1114" s="198"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1979</v>
      </c>
      <c r="E1115" s="47" t="s">
        <v>1608</v>
      </c>
      <c r="F1115" t="s">
        <v>1942</v>
      </c>
      <c r="G1115" s="47" t="s">
        <v>1612</v>
      </c>
      <c r="H1115" s="44">
        <v>1075</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1979</v>
      </c>
      <c r="E1116" s="47" t="s">
        <v>1609</v>
      </c>
      <c r="F1116" t="s">
        <v>1942</v>
      </c>
      <c r="G1116" s="47" t="s">
        <v>1613</v>
      </c>
      <c r="H1116" s="44">
        <v>1076</v>
      </c>
      <c r="I1116" s="198" t="s">
        <v>43</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1979</v>
      </c>
      <c r="E1117" s="47" t="s">
        <v>1606</v>
      </c>
      <c r="F1117" t="s">
        <v>1942</v>
      </c>
      <c r="G1117" s="47" t="s">
        <v>1611</v>
      </c>
      <c r="H1117" s="44">
        <v>1077</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1980</v>
      </c>
      <c r="E1118" s="47" t="s">
        <v>1299</v>
      </c>
      <c r="F1118" t="s">
        <v>1943</v>
      </c>
      <c r="G1118" s="47" t="s">
        <v>1305</v>
      </c>
      <c r="H1118" s="44">
        <v>1078</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1980</v>
      </c>
      <c r="E1119" s="47" t="s">
        <v>1300</v>
      </c>
      <c r="F1119" t="s">
        <v>1943</v>
      </c>
      <c r="G1119" s="47" t="s">
        <v>1308</v>
      </c>
      <c r="H1119" s="44">
        <v>1079</v>
      </c>
      <c r="I1119" s="198"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1980</v>
      </c>
      <c r="E1120" s="47" t="s">
        <v>1301</v>
      </c>
      <c r="F1120" t="s">
        <v>1943</v>
      </c>
      <c r="G1120" s="47" t="s">
        <v>1309</v>
      </c>
      <c r="H1120" s="44">
        <v>1080</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1980</v>
      </c>
      <c r="E1121" s="47" t="s">
        <v>1302</v>
      </c>
      <c r="F1121" t="s">
        <v>1943</v>
      </c>
      <c r="G1121" s="47" t="s">
        <v>1306</v>
      </c>
      <c r="H1121" s="44">
        <v>1081</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1980</v>
      </c>
      <c r="E1122" s="47" t="s">
        <v>1303</v>
      </c>
      <c r="F1122" t="s">
        <v>1943</v>
      </c>
      <c r="G1122" s="47" t="s">
        <v>1307</v>
      </c>
      <c r="H1122" s="44">
        <v>1082</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1980</v>
      </c>
      <c r="E1123" s="47" t="s">
        <v>1304</v>
      </c>
      <c r="F1123" t="s">
        <v>1943</v>
      </c>
      <c r="G1123" s="47" t="s">
        <v>1310</v>
      </c>
      <c r="H1123" s="44">
        <v>1083</v>
      </c>
      <c r="I1123" s="198"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1980</v>
      </c>
      <c r="E1124" s="47" t="s">
        <v>1607</v>
      </c>
      <c r="F1124" t="s">
        <v>1943</v>
      </c>
      <c r="G1124" s="47" t="s">
        <v>1610</v>
      </c>
      <c r="H1124" s="44">
        <v>1084</v>
      </c>
      <c r="I1124" s="198" t="s">
        <v>44</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1980</v>
      </c>
      <c r="E1125" s="47" t="s">
        <v>1608</v>
      </c>
      <c r="F1125" t="s">
        <v>1943</v>
      </c>
      <c r="G1125" s="47" t="s">
        <v>1612</v>
      </c>
      <c r="H1125" s="44">
        <v>1085</v>
      </c>
      <c r="I1125" s="198"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1980</v>
      </c>
      <c r="E1126" s="47" t="s">
        <v>1609</v>
      </c>
      <c r="F1126" t="s">
        <v>1943</v>
      </c>
      <c r="G1126" s="47" t="s">
        <v>1613</v>
      </c>
      <c r="H1126" s="44">
        <v>1086</v>
      </c>
      <c r="I1126" s="198" t="s">
        <v>43</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ref="C1127:C1190" si="44">C$998</f>
        <v>Percentage Improvement in Eqpt Efficiency Standards above BAU</v>
      </c>
      <c r="D1127" s="6" t="s">
        <v>1980</v>
      </c>
      <c r="E1127" s="47" t="s">
        <v>1606</v>
      </c>
      <c r="F1127" t="s">
        <v>1943</v>
      </c>
      <c r="G1127" s="47" t="s">
        <v>1611</v>
      </c>
      <c r="H1127" s="44">
        <v>1087</v>
      </c>
      <c r="I1127" s="198"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4"/>
        <v>Percentage Improvement in Eqpt Efficiency Standards above BAU</v>
      </c>
      <c r="D1128" s="6" t="s">
        <v>1981</v>
      </c>
      <c r="E1128" s="47" t="s">
        <v>1299</v>
      </c>
      <c r="F1128" t="s">
        <v>1481</v>
      </c>
      <c r="G1128" s="47" t="s">
        <v>1305</v>
      </c>
      <c r="H1128" s="44">
        <v>1088</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4"/>
        <v>Percentage Improvement in Eqpt Efficiency Standards above BAU</v>
      </c>
      <c r="D1129" s="6" t="s">
        <v>1981</v>
      </c>
      <c r="E1129" s="47" t="s">
        <v>1300</v>
      </c>
      <c r="F1129" t="s">
        <v>1481</v>
      </c>
      <c r="G1129" s="47" t="s">
        <v>1308</v>
      </c>
      <c r="H1129" s="44">
        <v>1089</v>
      </c>
      <c r="I1129" s="198"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1981</v>
      </c>
      <c r="E1130" s="47" t="s">
        <v>1301</v>
      </c>
      <c r="F1130" t="s">
        <v>1481</v>
      </c>
      <c r="G1130" s="47" t="s">
        <v>1309</v>
      </c>
      <c r="H1130" s="44">
        <v>1090</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1981</v>
      </c>
      <c r="E1131" s="47" t="s">
        <v>1302</v>
      </c>
      <c r="F1131" t="s">
        <v>1481</v>
      </c>
      <c r="G1131" s="47" t="s">
        <v>1306</v>
      </c>
      <c r="H1131" s="44">
        <v>1091</v>
      </c>
      <c r="I1131" s="198" t="s">
        <v>44</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1981</v>
      </c>
      <c r="E1132" s="47" t="s">
        <v>1303</v>
      </c>
      <c r="F1132" t="s">
        <v>1481</v>
      </c>
      <c r="G1132" s="47" t="s">
        <v>1307</v>
      </c>
      <c r="H1132" s="44">
        <v>1092</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1981</v>
      </c>
      <c r="E1133" s="47" t="s">
        <v>1304</v>
      </c>
      <c r="F1133" t="s">
        <v>1481</v>
      </c>
      <c r="G1133" s="47" t="s">
        <v>1310</v>
      </c>
      <c r="H1133" s="44">
        <v>1093</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1981</v>
      </c>
      <c r="E1134" s="47" t="s">
        <v>1607</v>
      </c>
      <c r="F1134" t="s">
        <v>1481</v>
      </c>
      <c r="G1134" s="47" t="s">
        <v>1610</v>
      </c>
      <c r="H1134" s="44">
        <v>1094</v>
      </c>
      <c r="I1134" s="198"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1981</v>
      </c>
      <c r="E1135" s="47" t="s">
        <v>1608</v>
      </c>
      <c r="F1135" t="s">
        <v>1481</v>
      </c>
      <c r="G1135" s="47" t="s">
        <v>1612</v>
      </c>
      <c r="H1135" s="44">
        <v>1095</v>
      </c>
      <c r="I1135" s="198"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1981</v>
      </c>
      <c r="E1136" s="47" t="s">
        <v>1609</v>
      </c>
      <c r="F1136" t="s">
        <v>1481</v>
      </c>
      <c r="G1136" s="47" t="s">
        <v>1613</v>
      </c>
      <c r="H1136" s="44">
        <v>1096</v>
      </c>
      <c r="I1136" s="198" t="s">
        <v>43</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1981</v>
      </c>
      <c r="E1137" s="47" t="s">
        <v>1606</v>
      </c>
      <c r="F1137" t="s">
        <v>1481</v>
      </c>
      <c r="G1137" s="47" t="s">
        <v>1611</v>
      </c>
      <c r="H1137" s="44">
        <v>1097</v>
      </c>
      <c r="I1137" s="198"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1982</v>
      </c>
      <c r="E1138" s="47" t="s">
        <v>1299</v>
      </c>
      <c r="F1138" t="s">
        <v>1944</v>
      </c>
      <c r="G1138" s="47" t="s">
        <v>1305</v>
      </c>
      <c r="H1138" s="44">
        <v>1098</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1982</v>
      </c>
      <c r="E1139" s="47" t="s">
        <v>1300</v>
      </c>
      <c r="F1139" t="s">
        <v>1944</v>
      </c>
      <c r="G1139" s="47" t="s">
        <v>1308</v>
      </c>
      <c r="H1139" s="44">
        <v>1099</v>
      </c>
      <c r="I1139" s="198"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1982</v>
      </c>
      <c r="E1140" s="47" t="s">
        <v>1301</v>
      </c>
      <c r="F1140" t="s">
        <v>1944</v>
      </c>
      <c r="G1140" s="47" t="s">
        <v>1309</v>
      </c>
      <c r="H1140" s="44">
        <v>1100</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1982</v>
      </c>
      <c r="E1141" s="47" t="s">
        <v>1302</v>
      </c>
      <c r="F1141" t="s">
        <v>1944</v>
      </c>
      <c r="G1141" s="47" t="s">
        <v>1306</v>
      </c>
      <c r="H1141" s="44">
        <v>1101</v>
      </c>
      <c r="I1141" s="198" t="s">
        <v>44</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1982</v>
      </c>
      <c r="E1142" s="47" t="s">
        <v>1303</v>
      </c>
      <c r="F1142" t="s">
        <v>1944</v>
      </c>
      <c r="G1142" s="47" t="s">
        <v>1307</v>
      </c>
      <c r="H1142" s="44">
        <v>1102</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1982</v>
      </c>
      <c r="E1143" s="47" t="s">
        <v>1304</v>
      </c>
      <c r="F1143" t="s">
        <v>1944</v>
      </c>
      <c r="G1143" s="47" t="s">
        <v>1310</v>
      </c>
      <c r="H1143" s="44">
        <v>1103</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1982</v>
      </c>
      <c r="E1144" s="47" t="s">
        <v>1607</v>
      </c>
      <c r="F1144" t="s">
        <v>1944</v>
      </c>
      <c r="G1144" s="47" t="s">
        <v>1610</v>
      </c>
      <c r="H1144" s="44">
        <v>1104</v>
      </c>
      <c r="I1144" s="198"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1982</v>
      </c>
      <c r="E1145" s="47" t="s">
        <v>1608</v>
      </c>
      <c r="F1145" t="s">
        <v>1944</v>
      </c>
      <c r="G1145" s="47" t="s">
        <v>1612</v>
      </c>
      <c r="H1145" s="44">
        <v>1105</v>
      </c>
      <c r="I1145" s="198"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1982</v>
      </c>
      <c r="E1146" s="47" t="s">
        <v>1609</v>
      </c>
      <c r="F1146" t="s">
        <v>1944</v>
      </c>
      <c r="G1146" s="47" t="s">
        <v>1613</v>
      </c>
      <c r="H1146" s="44">
        <v>1106</v>
      </c>
      <c r="I1146" s="198" t="s">
        <v>43</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1982</v>
      </c>
      <c r="E1147" s="47" t="s">
        <v>1606</v>
      </c>
      <c r="F1147" t="s">
        <v>1944</v>
      </c>
      <c r="G1147" s="47" t="s">
        <v>1611</v>
      </c>
      <c r="H1147" s="44">
        <v>1107</v>
      </c>
      <c r="I1147" s="198"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1983</v>
      </c>
      <c r="E1148" s="47" t="s">
        <v>1299</v>
      </c>
      <c r="F1148" t="s">
        <v>1945</v>
      </c>
      <c r="G1148" s="47" t="s">
        <v>1305</v>
      </c>
      <c r="H1148" s="44">
        <v>1108</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1983</v>
      </c>
      <c r="E1149" s="47" t="s">
        <v>1300</v>
      </c>
      <c r="F1149" t="s">
        <v>1945</v>
      </c>
      <c r="G1149" s="47" t="s">
        <v>1308</v>
      </c>
      <c r="H1149" s="44">
        <v>1109</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1983</v>
      </c>
      <c r="E1150" s="47" t="s">
        <v>1301</v>
      </c>
      <c r="F1150" t="s">
        <v>1945</v>
      </c>
      <c r="G1150" s="47" t="s">
        <v>1309</v>
      </c>
      <c r="H1150" s="44">
        <v>1110</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1983</v>
      </c>
      <c r="E1151" s="47" t="s">
        <v>1302</v>
      </c>
      <c r="F1151" t="s">
        <v>1945</v>
      </c>
      <c r="G1151" s="47" t="s">
        <v>1306</v>
      </c>
      <c r="H1151" s="44">
        <v>1111</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1983</v>
      </c>
      <c r="E1152" s="47" t="s">
        <v>1303</v>
      </c>
      <c r="F1152" t="s">
        <v>1945</v>
      </c>
      <c r="G1152" s="47" t="s">
        <v>1307</v>
      </c>
      <c r="H1152" s="44">
        <v>1112</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1983</v>
      </c>
      <c r="E1153" s="47" t="s">
        <v>1304</v>
      </c>
      <c r="F1153" t="s">
        <v>1945</v>
      </c>
      <c r="G1153" s="47" t="s">
        <v>1310</v>
      </c>
      <c r="H1153" s="44">
        <v>1113</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1983</v>
      </c>
      <c r="E1154" s="47" t="s">
        <v>1607</v>
      </c>
      <c r="F1154" t="s">
        <v>1945</v>
      </c>
      <c r="G1154" s="47" t="s">
        <v>1610</v>
      </c>
      <c r="H1154" s="44">
        <v>1114</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1983</v>
      </c>
      <c r="E1155" s="47" t="s">
        <v>1608</v>
      </c>
      <c r="F1155" t="s">
        <v>1945</v>
      </c>
      <c r="G1155" s="47" t="s">
        <v>1612</v>
      </c>
      <c r="H1155" s="44">
        <v>1115</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1983</v>
      </c>
      <c r="E1156" s="47" t="s">
        <v>1609</v>
      </c>
      <c r="F1156" t="s">
        <v>1945</v>
      </c>
      <c r="G1156" s="47" t="s">
        <v>1613</v>
      </c>
      <c r="H1156" s="44">
        <v>1116</v>
      </c>
      <c r="I1156" s="198" t="s">
        <v>43</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1983</v>
      </c>
      <c r="E1157" s="47" t="s">
        <v>1606</v>
      </c>
      <c r="F1157" t="s">
        <v>1945</v>
      </c>
      <c r="G1157" s="47" t="s">
        <v>1611</v>
      </c>
      <c r="H1157" s="44">
        <v>1117</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1984</v>
      </c>
      <c r="E1158" s="47" t="s">
        <v>1299</v>
      </c>
      <c r="F1158" t="s">
        <v>1946</v>
      </c>
      <c r="G1158" s="47" t="s">
        <v>1305</v>
      </c>
      <c r="H1158" s="44">
        <v>1118</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1984</v>
      </c>
      <c r="E1159" s="47" t="s">
        <v>1300</v>
      </c>
      <c r="F1159" t="s">
        <v>1946</v>
      </c>
      <c r="G1159" s="47" t="s">
        <v>1308</v>
      </c>
      <c r="H1159" s="44">
        <v>1119</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1984</v>
      </c>
      <c r="E1160" s="47" t="s">
        <v>1301</v>
      </c>
      <c r="F1160" t="s">
        <v>1946</v>
      </c>
      <c r="G1160" s="47" t="s">
        <v>1309</v>
      </c>
      <c r="H1160" s="44">
        <v>1120</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1984</v>
      </c>
      <c r="E1161" s="47" t="s">
        <v>1302</v>
      </c>
      <c r="F1161" t="s">
        <v>1946</v>
      </c>
      <c r="G1161" s="47" t="s">
        <v>1306</v>
      </c>
      <c r="H1161" s="44">
        <v>1121</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1984</v>
      </c>
      <c r="E1162" s="47" t="s">
        <v>1303</v>
      </c>
      <c r="F1162" t="s">
        <v>1946</v>
      </c>
      <c r="G1162" s="47" t="s">
        <v>1307</v>
      </c>
      <c r="H1162" s="44">
        <v>1122</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1984</v>
      </c>
      <c r="E1163" s="47" t="s">
        <v>1304</v>
      </c>
      <c r="F1163" t="s">
        <v>1946</v>
      </c>
      <c r="G1163" s="47" t="s">
        <v>1310</v>
      </c>
      <c r="H1163" s="44">
        <v>1123</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1984</v>
      </c>
      <c r="E1164" s="47" t="s">
        <v>1607</v>
      </c>
      <c r="F1164" t="s">
        <v>1946</v>
      </c>
      <c r="G1164" s="47" t="s">
        <v>1610</v>
      </c>
      <c r="H1164" s="44">
        <v>1124</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1984</v>
      </c>
      <c r="E1165" s="47" t="s">
        <v>1608</v>
      </c>
      <c r="F1165" t="s">
        <v>1946</v>
      </c>
      <c r="G1165" s="47" t="s">
        <v>1612</v>
      </c>
      <c r="H1165" s="44">
        <v>1125</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1984</v>
      </c>
      <c r="E1166" s="47" t="s">
        <v>1609</v>
      </c>
      <c r="F1166" t="s">
        <v>1946</v>
      </c>
      <c r="G1166" s="47" t="s">
        <v>1613</v>
      </c>
      <c r="H1166" s="44">
        <v>1126</v>
      </c>
      <c r="I1166" s="198" t="s">
        <v>43</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1984</v>
      </c>
      <c r="E1167" s="47" t="s">
        <v>1606</v>
      </c>
      <c r="F1167" t="s">
        <v>1946</v>
      </c>
      <c r="G1167" s="47" t="s">
        <v>1611</v>
      </c>
      <c r="H1167" s="44">
        <v>1127</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1985</v>
      </c>
      <c r="E1168" s="47" t="s">
        <v>1299</v>
      </c>
      <c r="F1168" t="s">
        <v>1947</v>
      </c>
      <c r="G1168" s="47" t="s">
        <v>1305</v>
      </c>
      <c r="H1168" s="44">
        <v>1128</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1985</v>
      </c>
      <c r="E1169" s="47" t="s">
        <v>1300</v>
      </c>
      <c r="F1169" t="s">
        <v>1947</v>
      </c>
      <c r="G1169" s="47" t="s">
        <v>1308</v>
      </c>
      <c r="H1169" s="44">
        <v>1129</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1985</v>
      </c>
      <c r="E1170" s="47" t="s">
        <v>1301</v>
      </c>
      <c r="F1170" t="s">
        <v>1947</v>
      </c>
      <c r="G1170" s="47" t="s">
        <v>1309</v>
      </c>
      <c r="H1170" s="44">
        <v>1130</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1985</v>
      </c>
      <c r="E1171" s="47" t="s">
        <v>1302</v>
      </c>
      <c r="F1171" t="s">
        <v>1947</v>
      </c>
      <c r="G1171" s="47" t="s">
        <v>1306</v>
      </c>
      <c r="H1171" s="44">
        <v>1131</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1985</v>
      </c>
      <c r="E1172" s="47" t="s">
        <v>1303</v>
      </c>
      <c r="F1172" t="s">
        <v>1947</v>
      </c>
      <c r="G1172" s="47" t="s">
        <v>1307</v>
      </c>
      <c r="H1172" s="44">
        <v>1132</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1985</v>
      </c>
      <c r="E1173" s="47" t="s">
        <v>1304</v>
      </c>
      <c r="F1173" t="s">
        <v>1947</v>
      </c>
      <c r="G1173" s="47" t="s">
        <v>1310</v>
      </c>
      <c r="H1173" s="44">
        <v>1133</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1985</v>
      </c>
      <c r="E1174" s="47" t="s">
        <v>1607</v>
      </c>
      <c r="F1174" t="s">
        <v>1947</v>
      </c>
      <c r="G1174" s="47" t="s">
        <v>1610</v>
      </c>
      <c r="H1174" s="44">
        <v>1134</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1985</v>
      </c>
      <c r="E1175" s="47" t="s">
        <v>1608</v>
      </c>
      <c r="F1175" t="s">
        <v>1947</v>
      </c>
      <c r="G1175" s="47" t="s">
        <v>1612</v>
      </c>
      <c r="H1175" s="44">
        <v>1135</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1985</v>
      </c>
      <c r="E1176" s="47" t="s">
        <v>1609</v>
      </c>
      <c r="F1176" t="s">
        <v>1947</v>
      </c>
      <c r="G1176" s="47" t="s">
        <v>1613</v>
      </c>
      <c r="H1176" s="44">
        <v>1136</v>
      </c>
      <c r="I1176" s="198" t="s">
        <v>43</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1985</v>
      </c>
      <c r="E1177" s="47" t="s">
        <v>1606</v>
      </c>
      <c r="F1177" t="s">
        <v>1947</v>
      </c>
      <c r="G1177" s="47" t="s">
        <v>1611</v>
      </c>
      <c r="H1177" s="44">
        <v>1137</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1986</v>
      </c>
      <c r="E1178" s="47" t="s">
        <v>1299</v>
      </c>
      <c r="F1178" t="s">
        <v>1948</v>
      </c>
      <c r="G1178" s="47" t="s">
        <v>1305</v>
      </c>
      <c r="H1178" s="44">
        <v>1138</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1986</v>
      </c>
      <c r="E1179" s="47" t="s">
        <v>1300</v>
      </c>
      <c r="F1179" t="s">
        <v>1948</v>
      </c>
      <c r="G1179" s="47" t="s">
        <v>1308</v>
      </c>
      <c r="H1179" s="44">
        <v>1139</v>
      </c>
      <c r="I1179" s="198" t="s">
        <v>43</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1986</v>
      </c>
      <c r="E1180" s="47" t="s">
        <v>1301</v>
      </c>
      <c r="F1180" t="s">
        <v>1948</v>
      </c>
      <c r="G1180" s="47" t="s">
        <v>1309</v>
      </c>
      <c r="H1180" s="44">
        <v>1140</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1986</v>
      </c>
      <c r="E1181" s="47" t="s">
        <v>1302</v>
      </c>
      <c r="F1181" t="s">
        <v>1948</v>
      </c>
      <c r="G1181" s="47" t="s">
        <v>1306</v>
      </c>
      <c r="H1181" s="44">
        <v>1141</v>
      </c>
      <c r="I1181" s="198" t="s">
        <v>44</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1986</v>
      </c>
      <c r="E1182" s="47" t="s">
        <v>1303</v>
      </c>
      <c r="F1182" t="s">
        <v>1948</v>
      </c>
      <c r="G1182" s="47" t="s">
        <v>1307</v>
      </c>
      <c r="H1182" s="44">
        <v>1142</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1986</v>
      </c>
      <c r="E1183" s="47" t="s">
        <v>1304</v>
      </c>
      <c r="F1183" t="s">
        <v>1948</v>
      </c>
      <c r="G1183" s="47" t="s">
        <v>1310</v>
      </c>
      <c r="H1183" s="44">
        <v>1143</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1986</v>
      </c>
      <c r="E1184" s="47" t="s">
        <v>1607</v>
      </c>
      <c r="F1184" t="s">
        <v>1948</v>
      </c>
      <c r="G1184" s="47" t="s">
        <v>1610</v>
      </c>
      <c r="H1184" s="44">
        <v>1144</v>
      </c>
      <c r="I1184" s="198"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1986</v>
      </c>
      <c r="E1185" s="47" t="s">
        <v>1608</v>
      </c>
      <c r="F1185" t="s">
        <v>1948</v>
      </c>
      <c r="G1185" s="47" t="s">
        <v>1612</v>
      </c>
      <c r="H1185" s="44">
        <v>1145</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1986</v>
      </c>
      <c r="E1186" s="47" t="s">
        <v>1609</v>
      </c>
      <c r="F1186" t="s">
        <v>1948</v>
      </c>
      <c r="G1186" s="47" t="s">
        <v>1613</v>
      </c>
      <c r="H1186" s="44">
        <v>1146</v>
      </c>
      <c r="I1186" s="198" t="s">
        <v>43</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1986</v>
      </c>
      <c r="E1187" s="47" t="s">
        <v>1606</v>
      </c>
      <c r="F1187" t="s">
        <v>1948</v>
      </c>
      <c r="G1187" s="47" t="s">
        <v>1611</v>
      </c>
      <c r="H1187" s="44">
        <v>1147</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1987</v>
      </c>
      <c r="E1188" s="47" t="s">
        <v>1299</v>
      </c>
      <c r="F1188" t="s">
        <v>1949</v>
      </c>
      <c r="G1188" s="47" t="s">
        <v>1305</v>
      </c>
      <c r="H1188" s="44">
        <v>1148</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1987</v>
      </c>
      <c r="E1189" s="47" t="s">
        <v>1300</v>
      </c>
      <c r="F1189" t="s">
        <v>1949</v>
      </c>
      <c r="G1189" s="47" t="s">
        <v>1308</v>
      </c>
      <c r="H1189" s="44">
        <v>1149</v>
      </c>
      <c r="I1189" s="198"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1987</v>
      </c>
      <c r="E1190" s="47" t="s">
        <v>1301</v>
      </c>
      <c r="F1190" t="s">
        <v>1949</v>
      </c>
      <c r="G1190" s="47" t="s">
        <v>1309</v>
      </c>
      <c r="H1190" s="44">
        <v>1150</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ref="C1191:C1247" si="45">C$998</f>
        <v>Percentage Improvement in Eqpt Efficiency Standards above BAU</v>
      </c>
      <c r="D1191" s="6" t="s">
        <v>1987</v>
      </c>
      <c r="E1191" s="47" t="s">
        <v>1302</v>
      </c>
      <c r="F1191" t="s">
        <v>1949</v>
      </c>
      <c r="G1191" s="47" t="s">
        <v>1306</v>
      </c>
      <c r="H1191" s="44">
        <v>1151</v>
      </c>
      <c r="I1191" s="198" t="s">
        <v>44</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5"/>
        <v>Percentage Improvement in Eqpt Efficiency Standards above BAU</v>
      </c>
      <c r="D1192" s="6" t="s">
        <v>1987</v>
      </c>
      <c r="E1192" s="47" t="s">
        <v>1303</v>
      </c>
      <c r="F1192" t="s">
        <v>1949</v>
      </c>
      <c r="G1192" s="47" t="s">
        <v>1307</v>
      </c>
      <c r="H1192" s="44">
        <v>1152</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5"/>
        <v>Percentage Improvement in Eqpt Efficiency Standards above BAU</v>
      </c>
      <c r="D1193" s="6" t="s">
        <v>1987</v>
      </c>
      <c r="E1193" s="47" t="s">
        <v>1304</v>
      </c>
      <c r="F1193" t="s">
        <v>1949</v>
      </c>
      <c r="G1193" s="47" t="s">
        <v>1310</v>
      </c>
      <c r="H1193" s="44">
        <v>1153</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1987</v>
      </c>
      <c r="E1194" s="47" t="s">
        <v>1607</v>
      </c>
      <c r="F1194" t="s">
        <v>1949</v>
      </c>
      <c r="G1194" s="47" t="s">
        <v>1610</v>
      </c>
      <c r="H1194" s="44">
        <v>1154</v>
      </c>
      <c r="I1194" s="198"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1987</v>
      </c>
      <c r="E1195" s="47" t="s">
        <v>1608</v>
      </c>
      <c r="F1195" t="s">
        <v>1949</v>
      </c>
      <c r="G1195" s="47" t="s">
        <v>1612</v>
      </c>
      <c r="H1195" s="44">
        <v>1155</v>
      </c>
      <c r="I1195" s="198"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1987</v>
      </c>
      <c r="E1196" s="47" t="s">
        <v>1609</v>
      </c>
      <c r="F1196" t="s">
        <v>1949</v>
      </c>
      <c r="G1196" s="47" t="s">
        <v>1613</v>
      </c>
      <c r="H1196" s="44">
        <v>1156</v>
      </c>
      <c r="I1196" s="198" t="s">
        <v>43</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1987</v>
      </c>
      <c r="E1197" s="47" t="s">
        <v>1606</v>
      </c>
      <c r="F1197" t="s">
        <v>1949</v>
      </c>
      <c r="G1197" s="47" t="s">
        <v>1611</v>
      </c>
      <c r="H1197" s="44">
        <v>1157</v>
      </c>
      <c r="I1197" s="198"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1988</v>
      </c>
      <c r="E1198" s="47" t="s">
        <v>1299</v>
      </c>
      <c r="F1198" t="s">
        <v>1950</v>
      </c>
      <c r="G1198" s="47" t="s">
        <v>1305</v>
      </c>
      <c r="H1198" s="44">
        <v>1158</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1988</v>
      </c>
      <c r="E1199" s="47" t="s">
        <v>1300</v>
      </c>
      <c r="F1199" t="s">
        <v>1950</v>
      </c>
      <c r="G1199" s="47" t="s">
        <v>1308</v>
      </c>
      <c r="H1199" s="44">
        <v>1159</v>
      </c>
      <c r="I1199" s="198"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1988</v>
      </c>
      <c r="E1200" s="47" t="s">
        <v>1301</v>
      </c>
      <c r="F1200" t="s">
        <v>1950</v>
      </c>
      <c r="G1200" s="47" t="s">
        <v>1309</v>
      </c>
      <c r="H1200" s="44">
        <v>1160</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1988</v>
      </c>
      <c r="E1201" s="47" t="s">
        <v>1302</v>
      </c>
      <c r="F1201" t="s">
        <v>1950</v>
      </c>
      <c r="G1201" s="47" t="s">
        <v>1306</v>
      </c>
      <c r="H1201" s="44">
        <v>1161</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1988</v>
      </c>
      <c r="E1202" s="47" t="s">
        <v>1303</v>
      </c>
      <c r="F1202" t="s">
        <v>1950</v>
      </c>
      <c r="G1202" s="47" t="s">
        <v>1307</v>
      </c>
      <c r="H1202" s="44">
        <v>1162</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1988</v>
      </c>
      <c r="E1203" s="47" t="s">
        <v>1304</v>
      </c>
      <c r="F1203" t="s">
        <v>1950</v>
      </c>
      <c r="G1203" s="47" t="s">
        <v>1310</v>
      </c>
      <c r="H1203" s="44">
        <v>1163</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1988</v>
      </c>
      <c r="E1204" s="47" t="s">
        <v>1607</v>
      </c>
      <c r="F1204" t="s">
        <v>1950</v>
      </c>
      <c r="G1204" s="47" t="s">
        <v>1610</v>
      </c>
      <c r="H1204" s="44">
        <v>1164</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1988</v>
      </c>
      <c r="E1205" s="47" t="s">
        <v>1608</v>
      </c>
      <c r="F1205" t="s">
        <v>1950</v>
      </c>
      <c r="G1205" s="47" t="s">
        <v>1612</v>
      </c>
      <c r="H1205" s="44">
        <v>1165</v>
      </c>
      <c r="I1205" s="198" t="s">
        <v>43</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1988</v>
      </c>
      <c r="E1206" s="47" t="s">
        <v>1609</v>
      </c>
      <c r="F1206" t="s">
        <v>1950</v>
      </c>
      <c r="G1206" s="47" t="s">
        <v>1613</v>
      </c>
      <c r="H1206" s="44">
        <v>1166</v>
      </c>
      <c r="I1206" s="198" t="s">
        <v>43</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1988</v>
      </c>
      <c r="E1207" s="47" t="s">
        <v>1606</v>
      </c>
      <c r="F1207" t="s">
        <v>1950</v>
      </c>
      <c r="G1207" s="47" t="s">
        <v>1611</v>
      </c>
      <c r="H1207" s="44">
        <v>1167</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1989</v>
      </c>
      <c r="E1208" s="47" t="s">
        <v>1299</v>
      </c>
      <c r="F1208" t="s">
        <v>1951</v>
      </c>
      <c r="G1208" s="47" t="s">
        <v>1305</v>
      </c>
      <c r="H1208" s="44">
        <v>1168</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1989</v>
      </c>
      <c r="E1209" s="47" t="s">
        <v>1300</v>
      </c>
      <c r="F1209" t="s">
        <v>1951</v>
      </c>
      <c r="G1209" s="47" t="s">
        <v>1308</v>
      </c>
      <c r="H1209" s="44">
        <v>1169</v>
      </c>
      <c r="I1209" s="198" t="s">
        <v>43</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1989</v>
      </c>
      <c r="E1210" s="47" t="s">
        <v>1301</v>
      </c>
      <c r="F1210" t="s">
        <v>1951</v>
      </c>
      <c r="G1210" s="47" t="s">
        <v>1309</v>
      </c>
      <c r="H1210" s="44">
        <v>1170</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1989</v>
      </c>
      <c r="E1211" s="47" t="s">
        <v>1302</v>
      </c>
      <c r="F1211" t="s">
        <v>1951</v>
      </c>
      <c r="G1211" s="47" t="s">
        <v>1306</v>
      </c>
      <c r="H1211" s="44">
        <v>1171</v>
      </c>
      <c r="I1211" s="198" t="s">
        <v>44</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1989</v>
      </c>
      <c r="E1212" s="47" t="s">
        <v>1303</v>
      </c>
      <c r="F1212" t="s">
        <v>1951</v>
      </c>
      <c r="G1212" s="47" t="s">
        <v>1307</v>
      </c>
      <c r="H1212" s="44">
        <v>1172</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1989</v>
      </c>
      <c r="E1213" s="47" t="s">
        <v>1304</v>
      </c>
      <c r="F1213" t="s">
        <v>1951</v>
      </c>
      <c r="G1213" s="47" t="s">
        <v>1310</v>
      </c>
      <c r="H1213" s="44">
        <v>1173</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1989</v>
      </c>
      <c r="E1214" s="47" t="s">
        <v>1607</v>
      </c>
      <c r="F1214" t="s">
        <v>1951</v>
      </c>
      <c r="G1214" s="47" t="s">
        <v>1610</v>
      </c>
      <c r="H1214" s="44">
        <v>1174</v>
      </c>
      <c r="I1214" s="198"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1989</v>
      </c>
      <c r="E1215" s="47" t="s">
        <v>1608</v>
      </c>
      <c r="F1215" t="s">
        <v>1951</v>
      </c>
      <c r="G1215" s="47" t="s">
        <v>1612</v>
      </c>
      <c r="H1215" s="44">
        <v>1175</v>
      </c>
      <c r="I1215" s="198"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1989</v>
      </c>
      <c r="E1216" s="47" t="s">
        <v>1609</v>
      </c>
      <c r="F1216" t="s">
        <v>1951</v>
      </c>
      <c r="G1216" s="47" t="s">
        <v>1613</v>
      </c>
      <c r="H1216" s="44">
        <v>1176</v>
      </c>
      <c r="I1216" s="198" t="s">
        <v>43</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1989</v>
      </c>
      <c r="E1217" s="47" t="s">
        <v>1606</v>
      </c>
      <c r="F1217" t="s">
        <v>1951</v>
      </c>
      <c r="G1217" s="47" t="s">
        <v>1611</v>
      </c>
      <c r="H1217" s="44">
        <v>1177</v>
      </c>
      <c r="I1217" s="198"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1990</v>
      </c>
      <c r="E1218" s="47" t="s">
        <v>1299</v>
      </c>
      <c r="F1218" t="s">
        <v>1952</v>
      </c>
      <c r="G1218" s="47" t="s">
        <v>1305</v>
      </c>
      <c r="H1218" s="44">
        <v>1178</v>
      </c>
      <c r="I1218" s="199" t="s">
        <v>44</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1990</v>
      </c>
      <c r="E1219" s="47" t="s">
        <v>1300</v>
      </c>
      <c r="F1219" t="s">
        <v>1952</v>
      </c>
      <c r="G1219" s="47" t="s">
        <v>1308</v>
      </c>
      <c r="H1219" s="44">
        <v>1179</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1990</v>
      </c>
      <c r="E1220" s="47" t="s">
        <v>1301</v>
      </c>
      <c r="F1220" t="s">
        <v>1952</v>
      </c>
      <c r="G1220" s="47" t="s">
        <v>1309</v>
      </c>
      <c r="H1220" s="44">
        <v>1180</v>
      </c>
      <c r="I1220" s="198" t="s">
        <v>43</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1990</v>
      </c>
      <c r="E1221" s="47" t="s">
        <v>1302</v>
      </c>
      <c r="F1221" t="s">
        <v>1952</v>
      </c>
      <c r="G1221" s="47" t="s">
        <v>1306</v>
      </c>
      <c r="H1221" s="44">
        <v>1181</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1990</v>
      </c>
      <c r="E1222" s="47" t="s">
        <v>1303</v>
      </c>
      <c r="F1222" t="s">
        <v>1952</v>
      </c>
      <c r="G1222" s="47" t="s">
        <v>1307</v>
      </c>
      <c r="H1222" s="44">
        <v>1182</v>
      </c>
      <c r="I1222" s="198"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1990</v>
      </c>
      <c r="E1223" s="47" t="s">
        <v>1304</v>
      </c>
      <c r="F1223" t="s">
        <v>1952</v>
      </c>
      <c r="G1223" s="47" t="s">
        <v>1310</v>
      </c>
      <c r="H1223" s="44">
        <v>1183</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1990</v>
      </c>
      <c r="E1224" s="47" t="s">
        <v>1607</v>
      </c>
      <c r="F1224" t="s">
        <v>1952</v>
      </c>
      <c r="G1224" s="47" t="s">
        <v>1610</v>
      </c>
      <c r="H1224" s="44">
        <v>1184</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1990</v>
      </c>
      <c r="E1225" s="47" t="s">
        <v>1608</v>
      </c>
      <c r="F1225" t="s">
        <v>1952</v>
      </c>
      <c r="G1225" s="47" t="s">
        <v>1612</v>
      </c>
      <c r="H1225" s="44">
        <v>1185</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1990</v>
      </c>
      <c r="E1226" s="47" t="s">
        <v>1609</v>
      </c>
      <c r="F1226" t="s">
        <v>1952</v>
      </c>
      <c r="G1226" s="47" t="s">
        <v>1613</v>
      </c>
      <c r="H1226" s="44">
        <v>1186</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1990</v>
      </c>
      <c r="E1227" s="47" t="s">
        <v>1606</v>
      </c>
      <c r="F1227" t="s">
        <v>1952</v>
      </c>
      <c r="G1227" s="47" t="s">
        <v>1611</v>
      </c>
      <c r="H1227" s="44">
        <v>1187</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1991</v>
      </c>
      <c r="E1228" s="47" t="s">
        <v>1299</v>
      </c>
      <c r="F1228" t="s">
        <v>1994</v>
      </c>
      <c r="G1228" s="47" t="s">
        <v>1305</v>
      </c>
      <c r="H1228" s="44">
        <v>1188</v>
      </c>
      <c r="I1228" s="198" t="s">
        <v>43</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1991</v>
      </c>
      <c r="E1229" s="47" t="s">
        <v>1300</v>
      </c>
      <c r="F1229" t="s">
        <v>1994</v>
      </c>
      <c r="G1229" s="47" t="s">
        <v>1308</v>
      </c>
      <c r="H1229" s="44">
        <v>1189</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1991</v>
      </c>
      <c r="E1230" s="47" t="s">
        <v>1301</v>
      </c>
      <c r="F1230" t="s">
        <v>1994</v>
      </c>
      <c r="G1230" s="47" t="s">
        <v>1309</v>
      </c>
      <c r="H1230" s="44">
        <v>1190</v>
      </c>
      <c r="I1230" s="198"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1991</v>
      </c>
      <c r="E1231" s="47" t="s">
        <v>1302</v>
      </c>
      <c r="F1231" t="s">
        <v>1994</v>
      </c>
      <c r="G1231" s="47" t="s">
        <v>1306</v>
      </c>
      <c r="H1231" s="44">
        <v>1191</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1991</v>
      </c>
      <c r="E1232" s="47" t="s">
        <v>1303</v>
      </c>
      <c r="F1232" t="s">
        <v>1994</v>
      </c>
      <c r="G1232" s="47" t="s">
        <v>1307</v>
      </c>
      <c r="H1232" s="44">
        <v>1192</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1991</v>
      </c>
      <c r="E1233" s="47" t="s">
        <v>1304</v>
      </c>
      <c r="F1233" t="s">
        <v>1994</v>
      </c>
      <c r="G1233" s="47" t="s">
        <v>1310</v>
      </c>
      <c r="H1233" s="44">
        <v>1193</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1991</v>
      </c>
      <c r="E1234" s="47" t="s">
        <v>1607</v>
      </c>
      <c r="F1234" t="s">
        <v>1994</v>
      </c>
      <c r="G1234" s="47" t="s">
        <v>1610</v>
      </c>
      <c r="H1234" s="44">
        <v>1194</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1991</v>
      </c>
      <c r="E1235" s="47" t="s">
        <v>1608</v>
      </c>
      <c r="F1235" t="s">
        <v>1994</v>
      </c>
      <c r="G1235" s="47" t="s">
        <v>1612</v>
      </c>
      <c r="H1235" s="44">
        <v>1195</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1991</v>
      </c>
      <c r="E1236" s="47" t="s">
        <v>1609</v>
      </c>
      <c r="F1236" t="s">
        <v>1994</v>
      </c>
      <c r="G1236" s="47" t="s">
        <v>1613</v>
      </c>
      <c r="H1236" s="44">
        <v>1196</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1991</v>
      </c>
      <c r="E1237" s="47" t="s">
        <v>1606</v>
      </c>
      <c r="F1237" t="s">
        <v>1994</v>
      </c>
      <c r="G1237" s="47" t="s">
        <v>1611</v>
      </c>
      <c r="H1237" s="44">
        <v>1197</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1992</v>
      </c>
      <c r="E1238" s="47" t="s">
        <v>1299</v>
      </c>
      <c r="F1238" t="s">
        <v>1953</v>
      </c>
      <c r="G1238" s="47" t="s">
        <v>1305</v>
      </c>
      <c r="H1238" s="44">
        <v>1198</v>
      </c>
      <c r="I1238" s="198" t="s">
        <v>43</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1992</v>
      </c>
      <c r="E1239" s="47" t="s">
        <v>1300</v>
      </c>
      <c r="F1239" t="s">
        <v>1953</v>
      </c>
      <c r="G1239" s="47" t="s">
        <v>1308</v>
      </c>
      <c r="H1239" s="44">
        <v>1199</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1992</v>
      </c>
      <c r="E1240" s="47" t="s">
        <v>1301</v>
      </c>
      <c r="F1240" t="s">
        <v>1953</v>
      </c>
      <c r="G1240" s="47" t="s">
        <v>1309</v>
      </c>
      <c r="H1240" s="44">
        <v>1200</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1992</v>
      </c>
      <c r="E1241" s="47" t="s">
        <v>1302</v>
      </c>
      <c r="F1241" t="s">
        <v>1953</v>
      </c>
      <c r="G1241" s="47" t="s">
        <v>1306</v>
      </c>
      <c r="H1241" s="44">
        <v>1201</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1992</v>
      </c>
      <c r="E1242" s="47" t="s">
        <v>1303</v>
      </c>
      <c r="F1242" t="s">
        <v>1953</v>
      </c>
      <c r="G1242" s="47" t="s">
        <v>1307</v>
      </c>
      <c r="H1242" s="44">
        <v>1202</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1992</v>
      </c>
      <c r="E1243" s="47" t="s">
        <v>1304</v>
      </c>
      <c r="F1243" t="s">
        <v>1953</v>
      </c>
      <c r="G1243" s="47" t="s">
        <v>1310</v>
      </c>
      <c r="H1243" s="44">
        <v>1203</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1992</v>
      </c>
      <c r="E1244" s="47" t="s">
        <v>1607</v>
      </c>
      <c r="F1244" t="s">
        <v>1953</v>
      </c>
      <c r="G1244" s="47" t="s">
        <v>1610</v>
      </c>
      <c r="H1244" s="44">
        <v>1204</v>
      </c>
      <c r="I1244" s="198"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1992</v>
      </c>
      <c r="E1245" s="47" t="s">
        <v>1608</v>
      </c>
      <c r="F1245" t="s">
        <v>1953</v>
      </c>
      <c r="G1245" s="47" t="s">
        <v>1612</v>
      </c>
      <c r="H1245" s="44">
        <v>1205</v>
      </c>
      <c r="I1245" s="198" t="s">
        <v>43</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1992</v>
      </c>
      <c r="E1246" s="47" t="s">
        <v>1609</v>
      </c>
      <c r="F1246" t="s">
        <v>1953</v>
      </c>
      <c r="G1246" s="47" t="s">
        <v>1613</v>
      </c>
      <c r="H1246" s="44">
        <v>1206</v>
      </c>
      <c r="I1246" s="198" t="s">
        <v>43</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1992</v>
      </c>
      <c r="E1247" s="47" t="s">
        <v>1606</v>
      </c>
      <c r="F1247" t="s">
        <v>1953</v>
      </c>
      <c r="G1247" s="47" t="s">
        <v>1611</v>
      </c>
      <c r="H1247" s="44">
        <v>1207</v>
      </c>
      <c r="I1247" s="198"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Material Efficiency, Longevity, &amp; Re-Use</v>
      </c>
      <c r="C1248" t="s">
        <v>1335</v>
      </c>
      <c r="D1248" s="47" t="s">
        <v>1980</v>
      </c>
      <c r="E1248" s="47"/>
      <c r="F1248" s="6" t="s">
        <v>1943</v>
      </c>
      <c r="G1248" s="47"/>
      <c r="H1248" s="44">
        <v>429</v>
      </c>
      <c r="I1248" s="198" t="s">
        <v>43</v>
      </c>
      <c r="J1248" s="177" t="str">
        <f>IF(ISBLANK(INDEX('Policy Characteristics'!D:D,MATCH($C1248,'Policy Characteristics'!$C:$C,0))),"",INDEX('Policy Characteristics'!D:D,MATCH($C1248,'Policy Characteristics'!$C:$C,0)))</f>
        <v>Material Efficiency, Longevity, &amp; Re-Use</v>
      </c>
      <c r="K1248" s="177" t="str">
        <f>IF(ISBLANK(INDEX('Policy Characteristics'!E:E,MATCH($C1248,'Policy Characteristics'!$C:$C,0))),"",INDEX('Policy Characteristics'!E:E,MATCH($C1248,'Policy Characteristics'!$C:$C,0)))</f>
        <v>indst reduce nonenergy product demand</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1</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demand reduction</v>
      </c>
      <c r="P1248" s="177"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77" t="str">
        <f>IF(ISBLANK(INDEX('Policy Characteristics'!K:K,MATCH($C1248,'Policy Characteristics'!$C:$C,0))),"",INDEX('Policy Characteristics'!K:K,MATCH($C1248,'Policy Characteristics'!$C:$C,0)))</f>
        <v/>
      </c>
      <c r="R1248" s="177" t="str">
        <f>IF(ISBLANK(INDEX('Policy Characteristics'!L:L,MATCH($C1248,'Policy Characteristics'!$C:$C,0))),"",INDEX('Policy Characteristics'!L:L,MATCH($C1248,'Policy Characteristics'!$C:$C,0)))</f>
        <v>material-efficiency-longevity-reuse.html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Material Efficiency, Longevity, &amp; Re-Use</v>
      </c>
      <c r="C1249" s="176" t="str">
        <f t="shared" ref="C1249" si="46">C$1248</f>
        <v>Percent Reduction in Nonenergy Nonagriculture Industry Product Demand</v>
      </c>
      <c r="D1249" s="6" t="s">
        <v>1981</v>
      </c>
      <c r="E1249" s="47"/>
      <c r="F1249" s="6" t="s">
        <v>1481</v>
      </c>
      <c r="G1249" s="47"/>
      <c r="H1249" s="44">
        <v>430</v>
      </c>
      <c r="I1249" s="198" t="s">
        <v>43</v>
      </c>
      <c r="J1249" s="177" t="str">
        <f>IF(ISBLANK(INDEX('Policy Characteristics'!D:D,MATCH($C1249,'Policy Characteristics'!$C:$C,0))),"",INDEX('Policy Characteristics'!D:D,MATCH($C1249,'Policy Characteristics'!$C:$C,0)))</f>
        <v>Material Efficiency, Longevity, &amp; Re-Use</v>
      </c>
      <c r="K1249" s="177" t="str">
        <f>IF(ISBLANK(INDEX('Policy Characteristics'!E:E,MATCH($C1249,'Policy Characteristics'!$C:$C,0))),"",INDEX('Policy Characteristics'!E:E,MATCH($C1249,'Policy Characteristics'!$C:$C,0)))</f>
        <v>indst reduce nonenergy product demand</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1</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demand reduction</v>
      </c>
      <c r="P1249" s="177"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77" t="str">
        <f>IF(ISBLANK(INDEX('Policy Characteristics'!K:K,MATCH($C1249,'Policy Characteristics'!$C:$C,0))),"",INDEX('Policy Characteristics'!K:K,MATCH($C1249,'Policy Characteristics'!$C:$C,0)))</f>
        <v/>
      </c>
      <c r="R1249" s="177" t="str">
        <f>IF(ISBLANK(INDEX('Policy Characteristics'!L:L,MATCH($C1249,'Policy Characteristics'!$C:$C,0))),"",INDEX('Policy Characteristics'!L:L,MATCH($C1249,'Policy Characteristics'!$C:$C,0)))</f>
        <v>material-efficiency-longevity-reuse.html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s="176" t="str">
        <f t="shared" ref="C1250" si="47">C$1248</f>
        <v>Percent Reduction in Nonenergy Nonagriculture Industry Product Demand</v>
      </c>
      <c r="D1250" s="6" t="s">
        <v>1991</v>
      </c>
      <c r="E1250" s="47"/>
      <c r="F1250" s="6" t="s">
        <v>1994</v>
      </c>
      <c r="G1250" s="47"/>
      <c r="H1250" s="44">
        <v>432</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Methane Capture</v>
      </c>
      <c r="C1251" t="s">
        <v>286</v>
      </c>
      <c r="D1251" s="47" t="s">
        <v>1970</v>
      </c>
      <c r="E1251" s="47"/>
      <c r="F1251" t="s">
        <v>1934</v>
      </c>
      <c r="G1251" s="47"/>
      <c r="H1251" s="44">
        <v>1458</v>
      </c>
      <c r="I1251" s="198" t="s">
        <v>43</v>
      </c>
      <c r="J1251" s="177" t="str">
        <f>IF(ISBLANK(INDEX('Policy Characteristics'!D:D,MATCH($C1251,'Policy Characteristics'!$C:$C,0))),"",INDEX('Policy Characteristics'!D:D,MATCH($C1251,'Policy Characteristics'!$C:$C,0)))</f>
        <v>Methane Capture and Destruction</v>
      </c>
      <c r="K1251" s="177" t="str">
        <f>IF(ISBLANK(INDEX('Policy Characteristics'!E:E,MATCH($C1251,'Policy Characteristics'!$C:$C,0))),"",INDEX('Policy Characteristics'!E:E,MATCH($C1251,'Policy Characteristics'!$C:$C,0)))</f>
        <v>indst methane capture</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of potential achieved</v>
      </c>
      <c r="P1251" s="177"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77" t="str">
        <f>IF(ISBLANK(INDEX('Policy Characteristics'!K:K,MATCH($C1251,'Policy Characteristics'!$C:$C,0))),"",INDEX('Policy Characteristics'!K:K,MATCH($C1251,'Policy Characteristics'!$C:$C,0)))</f>
        <v>industry-ag-main.html#methane-capture</v>
      </c>
      <c r="R1251" s="177" t="str">
        <f>IF(ISBLANK(INDEX('Policy Characteristics'!L:L,MATCH($C1251,'Policy Characteristics'!$C:$C,0))),"",INDEX('Policy Characteristics'!L:L,MATCH($C1251,'Policy Characteristics'!$C:$C,0)))</f>
        <v>methane-capture.html</v>
      </c>
    </row>
    <row r="1252" spans="1:18"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Methane Capture</v>
      </c>
      <c r="C1252" s="176" t="str">
        <f t="shared" ref="C1252:C1254" si="48">C$1251</f>
        <v>Fraction of Methane Capture Opportunities Achieved</v>
      </c>
      <c r="D1252" s="47" t="s">
        <v>1990</v>
      </c>
      <c r="E1252" s="47"/>
      <c r="F1252" t="s">
        <v>1952</v>
      </c>
      <c r="G1252" s="47"/>
      <c r="H1252" s="44">
        <v>1459</v>
      </c>
      <c r="I1252" s="198" t="s">
        <v>43</v>
      </c>
      <c r="J1252" s="177" t="str">
        <f>IF(ISBLANK(INDEX('Policy Characteristics'!D:D,MATCH($C1252,'Policy Characteristics'!$C:$C,0))),"",INDEX('Policy Characteristics'!D:D,MATCH($C1252,'Policy Characteristics'!$C:$C,0)))</f>
        <v>Methane Capture and Destruction</v>
      </c>
      <c r="K1252" s="177" t="str">
        <f>IF(ISBLANK(INDEX('Policy Characteristics'!E:E,MATCH($C1252,'Policy Characteristics'!$C:$C,0))),"",INDEX('Policy Characteristics'!E:E,MATCH($C1252,'Policy Characteristics'!$C:$C,0)))</f>
        <v>indst methane capture</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of potential achieved</v>
      </c>
      <c r="P1252" s="177"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77" t="str">
        <f>IF(ISBLANK(INDEX('Policy Characteristics'!K:K,MATCH($C1252,'Policy Characteristics'!$C:$C,0))),"",INDEX('Policy Characteristics'!K:K,MATCH($C1252,'Policy Characteristics'!$C:$C,0)))</f>
        <v>industry-ag-main.html#methane-capture</v>
      </c>
      <c r="R1252" s="177" t="str">
        <f>IF(ISBLANK(INDEX('Policy Characteristics'!L:L,MATCH($C1252,'Policy Characteristics'!$C:$C,0))),"",INDEX('Policy Characteristics'!L:L,MATCH($C1252,'Policy Characteristics'!$C:$C,0)))</f>
        <v>methane-capture.html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s="176" t="str">
        <f t="shared" si="48"/>
        <v>Fraction of Methane Capture Opportunities Achieved</v>
      </c>
      <c r="D1253" s="47" t="s">
        <v>1969</v>
      </c>
      <c r="E1253" s="47"/>
      <c r="F1253" t="s">
        <v>1661</v>
      </c>
      <c r="G1253" s="47"/>
      <c r="H1253" s="44">
        <v>513</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si="48"/>
        <v>Fraction of Methane Capture Opportunities Achieved</v>
      </c>
      <c r="D1254" s="47" t="s">
        <v>1991</v>
      </c>
      <c r="E1254" s="47"/>
      <c r="F1254" t="s">
        <v>1994</v>
      </c>
      <c r="G1254" s="47"/>
      <c r="H1254" s="44">
        <v>514</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Destruction</v>
      </c>
      <c r="C1255" t="s">
        <v>287</v>
      </c>
      <c r="D1255" s="47" t="s">
        <v>1970</v>
      </c>
      <c r="E1255" s="47"/>
      <c r="F1255" t="s">
        <v>1934</v>
      </c>
      <c r="G1255" s="47"/>
      <c r="H1255" s="44">
        <v>1460</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destruction</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77" t="str">
        <f>IF(ISBLANK(INDEX('Policy Characteristics'!K:K,MATCH($C1255,'Policy Characteristics'!$C:$C,0))),"",INDEX('Policy Characteristics'!K:K,MATCH($C1255,'Policy Characteristics'!$C:$C,0)))</f>
        <v>industry-ag-main.html#methane-destr</v>
      </c>
      <c r="R1255" s="177" t="str">
        <f>IF(ISBLANK(INDEX('Policy Characteristics'!L:L,MATCH($C1255,'Policy Characteristics'!$C:$C,0))),"",INDEX('Policy Characteristics'!L:L,MATCH($C1255,'Policy Characteristics'!$C:$C,0)))</f>
        <v>methane-destruction.html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Destruction</v>
      </c>
      <c r="C1256" s="176" t="str">
        <f t="shared" ref="C1256:C1258" si="49">C$1255</f>
        <v>Fraction of Methane Destruction Opportunities Achieved</v>
      </c>
      <c r="D1256" s="47" t="s">
        <v>1990</v>
      </c>
      <c r="E1256" s="47"/>
      <c r="F1256" t="s">
        <v>1952</v>
      </c>
      <c r="G1256" s="47"/>
      <c r="H1256" s="44">
        <v>1461</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destruction</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77" t="str">
        <f>IF(ISBLANK(INDEX('Policy Characteristics'!K:K,MATCH($C1256,'Policy Characteristics'!$C:$C,0))),"",INDEX('Policy Characteristics'!K:K,MATCH($C1256,'Policy Characteristics'!$C:$C,0)))</f>
        <v>industry-ag-main.html#methane-destr</v>
      </c>
      <c r="R1256" s="177" t="str">
        <f>IF(ISBLANK(INDEX('Policy Characteristics'!L:L,MATCH($C1256,'Policy Characteristics'!$C:$C,0))),"",INDEX('Policy Characteristics'!L:L,MATCH($C1256,'Policy Characteristics'!$C:$C,0)))</f>
        <v>methane-destruction.html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s="176" t="str">
        <f t="shared" si="49"/>
        <v>Fraction of Methane Destruction Opportunities Achieved</v>
      </c>
      <c r="D1257" s="47" t="s">
        <v>1969</v>
      </c>
      <c r="E1257" s="47"/>
      <c r="F1257" t="s">
        <v>1661</v>
      </c>
      <c r="G1257" s="47"/>
      <c r="H1257" s="44">
        <v>515</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si="49"/>
        <v>Fraction of Methane Destruction Opportunities Achieved</v>
      </c>
      <c r="D1258" s="47" t="s">
        <v>1991</v>
      </c>
      <c r="E1258" s="47"/>
      <c r="F1258" t="s">
        <v>1994</v>
      </c>
      <c r="G1258" s="47"/>
      <c r="H1258" s="44">
        <v>516</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N2O Abatement</v>
      </c>
      <c r="C1259" s="1" t="s">
        <v>2138</v>
      </c>
      <c r="D1259" s="47"/>
      <c r="E1259" s="47"/>
      <c r="F1259"/>
      <c r="G1259" s="47"/>
      <c r="H1259" s="44">
        <v>1562</v>
      </c>
      <c r="I1259" s="198" t="s">
        <v>43</v>
      </c>
      <c r="J1259" s="177" t="str">
        <f>IF(ISBLANK(INDEX('Policy Characteristics'!D:D,MATCH($C1259,'Policy Characteristics'!$C:$C,0))),"",INDEX('Policy Characteristics'!D:D,MATCH($C1259,'Policy Characteristics'!$C:$C,0)))</f>
        <v>N2O Abatement</v>
      </c>
      <c r="K1259" s="177" t="str">
        <f>IF(ISBLANK(INDEX('Policy Characteristics'!E:E,MATCH($C1259,'Policy Characteristics'!$C:$C,0))),"",INDEX('Policy Characteristics'!E:E,MATCH($C1259,'Policy Characteristics'!$C:$C,0)))</f>
        <v>indst N2O abatement</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177" t="str">
        <f>IF(ISBLANK(INDEX('Policy Characteristics'!K:K,MATCH($C1259,'Policy Characteristics'!$C:$C,0))),"",INDEX('Policy Characteristics'!K:K,MATCH($C1259,'Policy Characteristics'!$C:$C,0)))</f>
        <v/>
      </c>
      <c r="R1259" s="177" t="str">
        <f>IF(ISBLANK(INDEX('Policy Characteristics'!L:L,MATCH($C1259,'Policy Characteristics'!$C:$C,0))),"",INDEX('Policy Characteristics'!L:L,MATCH($C1259,'Policy Characteristics'!$C:$C,0)))</f>
        <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Reduce Fossil Fuel Exports</v>
      </c>
      <c r="C1260" t="s">
        <v>1392</v>
      </c>
      <c r="D1260" s="6" t="s">
        <v>449</v>
      </c>
      <c r="E1260" s="47"/>
      <c r="F1260" s="6" t="s">
        <v>446</v>
      </c>
      <c r="G1260" s="47"/>
      <c r="H1260" s="44">
        <v>451</v>
      </c>
      <c r="I1260" s="198" t="s">
        <v>43</v>
      </c>
      <c r="J1260" s="177" t="str">
        <f>IF(ISBLANK(INDEX('Policy Characteristics'!D:D,MATCH($C1260,'Policy Characteristics'!$C:$C,0))),"",INDEX('Policy Characteristics'!D:D,MATCH($C1260,'Policy Characteristics'!$C:$C,0)))</f>
        <v>Percent Reduction in Fossil Fuel Exports</v>
      </c>
      <c r="K1260" s="177" t="str">
        <f>IF(ISBLANK(INDEX('Policy Characteristics'!E:E,MATCH($C1260,'Policy Characteristics'!$C:$C,0))),"",INDEX('Policy Characteristics'!E:E,MATCH($C1260,'Policy Characteristics'!$C:$C,0)))</f>
        <v>indst reduce fossil fuel exports</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reduction in exports</v>
      </c>
      <c r="P1260" s="177"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0" s="177" t="str">
        <f>IF(ISBLANK(INDEX('Policy Characteristics'!K:K,MATCH($C1260,'Policy Characteristics'!$C:$C,0))),"",INDEX('Policy Characteristics'!K:K,MATCH($C1260,'Policy Characteristics'!$C:$C,0)))</f>
        <v/>
      </c>
      <c r="R1260" s="177" t="str">
        <f>IF(ISBLANK(INDEX('Policy Characteristics'!L:L,MATCH($C1260,'Policy Characteristics'!$C:$C,0))),"",INDEX('Policy Characteristics'!L:L,MATCH($C1260,'Policy Characteristics'!$C:$C,0)))</f>
        <v>reduce-fuel-exports.html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Reduce Fossil Fuel Exports</v>
      </c>
      <c r="C1261" s="176" t="str">
        <f t="shared" ref="C1261:C1268" si="50">C$1260</f>
        <v>Percent Reduction in Fossil Fuel Exports</v>
      </c>
      <c r="D1261" s="6" t="s">
        <v>46</v>
      </c>
      <c r="E1261" s="47"/>
      <c r="F1261" s="6" t="s">
        <v>87</v>
      </c>
      <c r="G1261" s="47"/>
      <c r="H1261" s="44">
        <v>452</v>
      </c>
      <c r="I1261" s="198" t="s">
        <v>43</v>
      </c>
      <c r="J1261" s="177" t="str">
        <f>IF(ISBLANK(INDEX('Policy Characteristics'!D:D,MATCH($C1261,'Policy Characteristics'!$C:$C,0))),"",INDEX('Policy Characteristics'!D:D,MATCH($C1261,'Policy Characteristics'!$C:$C,0)))</f>
        <v>Percent Reduction in Fossil Fuel Exports</v>
      </c>
      <c r="K1261" s="177" t="str">
        <f>IF(ISBLANK(INDEX('Policy Characteristics'!E:E,MATCH($C1261,'Policy Characteristics'!$C:$C,0))),"",INDEX('Policy Characteristics'!E:E,MATCH($C1261,'Policy Characteristics'!$C:$C,0)))</f>
        <v>indst reduce fossil fuel exports</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reduction in exports</v>
      </c>
      <c r="P1261" s="177"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reduce-fuel-exports.html</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s="176" t="str">
        <f t="shared" si="50"/>
        <v>Percent Reduction in Fossil Fuel Exports</v>
      </c>
      <c r="D1262" s="6" t="s">
        <v>53</v>
      </c>
      <c r="E1262" s="47"/>
      <c r="F1262" s="6" t="s">
        <v>95</v>
      </c>
      <c r="G1262" s="47"/>
      <c r="H1262" s="44">
        <v>453</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si="50"/>
        <v>Percent Reduction in Fossil Fuel Exports</v>
      </c>
      <c r="D1263" s="6" t="s">
        <v>54</v>
      </c>
      <c r="E1263" s="47"/>
      <c r="F1263" s="6" t="s">
        <v>96</v>
      </c>
      <c r="G1263" s="47"/>
      <c r="H1263" s="44">
        <v>454</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1373</v>
      </c>
      <c r="E1264" s="47"/>
      <c r="F1264" s="6" t="s">
        <v>1374</v>
      </c>
      <c r="G1264" s="47"/>
      <c r="H1264" s="44">
        <v>455</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442</v>
      </c>
      <c r="E1265" s="47"/>
      <c r="F1265" s="6" t="s">
        <v>443</v>
      </c>
      <c r="G1265" s="47"/>
      <c r="H1265" s="44">
        <v>456</v>
      </c>
      <c r="I1265" s="199" t="s">
        <v>44</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1365</v>
      </c>
      <c r="E1266" s="47"/>
      <c r="F1266" s="6" t="s">
        <v>1369</v>
      </c>
      <c r="G1266" s="47"/>
      <c r="H1266" s="44">
        <v>457</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1375</v>
      </c>
      <c r="E1267" s="47"/>
      <c r="F1267" s="6" t="s">
        <v>1376</v>
      </c>
      <c r="G1267" s="47"/>
      <c r="H1267" s="44">
        <v>458</v>
      </c>
      <c r="I1267" s="198"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1366</v>
      </c>
      <c r="E1268" s="47"/>
      <c r="F1268" s="6" t="s">
        <v>1370</v>
      </c>
      <c r="G1268" s="47"/>
      <c r="H1268" s="44">
        <v>459</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Agriculture, Land Use, and Forestry</v>
      </c>
      <c r="B1269" s="184" t="str">
        <f>IF(ISBLANK(INDEX('Policy Characteristics'!B:B,MATCH($C1269,'Policy Characteristics'!$C:$C,0))),"",INDEX('Policy Characteristics'!B:B,MATCH($C1269,'Policy Characteristics'!$C:$C,0)))</f>
        <v>Afforestation and Reforestation</v>
      </c>
      <c r="C1269" t="s">
        <v>430</v>
      </c>
      <c r="D1269" s="47"/>
      <c r="E1269" s="47"/>
      <c r="F1269" s="47"/>
      <c r="G1269" s="47"/>
      <c r="H1269" s="44">
        <v>60</v>
      </c>
      <c r="I1269" s="198" t="s">
        <v>43</v>
      </c>
      <c r="J1269" s="177" t="str">
        <f>IF(ISBLANK(INDEX('Policy Characteristics'!D:D,MATCH($C1269,'Policy Characteristics'!$C:$C,0))),"",INDEX('Policy Characteristics'!D:D,MATCH($C1269,'Policy Characteristics'!$C:$C,0)))</f>
        <v>Afforestation and Reforestation</v>
      </c>
      <c r="K1269" s="177" t="str">
        <f>IF(ISBLANK(INDEX('Policy Characteristics'!E:E,MATCH($C1269,'Policy Characteristics'!$C:$C,0))),"",INDEX('Policy Characteristics'!E:E,MATCH($C1269,'Policy Characteristics'!$C:$C,0)))</f>
        <v>land afforestation and reforestation</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of potential achieved</v>
      </c>
      <c r="P1269" s="177"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9" s="177" t="str">
        <f>IF(ISBLANK(INDEX('Policy Characteristics'!K:K,MATCH($C1269,'Policy Characteristics'!$C:$C,0))),"",INDEX('Policy Characteristics'!K:K,MATCH($C1269,'Policy Characteristics'!$C:$C,0)))</f>
        <v>lulucf.html#aff-ref</v>
      </c>
      <c r="R1269" s="177" t="str">
        <f>IF(ISBLANK(INDEX('Policy Characteristics'!L:L,MATCH($C1269,'Policy Characteristics'!$C:$C,0))),"",INDEX('Policy Characteristics'!L:L,MATCH($C1269,'Policy Characteristics'!$C:$C,0)))</f>
        <v>afforestation-and-reforestation.html</v>
      </c>
    </row>
    <row r="1270" spans="1:18" x14ac:dyDescent="0.25">
      <c r="A1270" s="176" t="str">
        <f>IF(ISBLANK(INDEX('Policy Characteristics'!A:A,MATCH($C1270,'Policy Characteristics'!$C:$C,0))),"",INDEX('Policy Characteristics'!A:A,MATCH($C1270,'Policy Characteristics'!$C:$C,0)))</f>
        <v>Agriculture, Land Use, and Forestry</v>
      </c>
      <c r="B1270" s="184" t="str">
        <f>IF(ISBLANK(INDEX('Policy Characteristics'!B:B,MATCH($C1270,'Policy Characteristics'!$C:$C,0))),"",INDEX('Policy Characteristics'!B:B,MATCH($C1270,'Policy Characteristics'!$C:$C,0)))</f>
        <v>Avoid Deforestation</v>
      </c>
      <c r="C1270" t="s">
        <v>437</v>
      </c>
      <c r="D1270" s="47"/>
      <c r="E1270" s="47"/>
      <c r="F1270" s="47"/>
      <c r="G1270" s="47"/>
      <c r="H1270" s="44">
        <v>705</v>
      </c>
      <c r="I1270" s="199" t="s">
        <v>43</v>
      </c>
      <c r="J1270" s="177" t="str">
        <f>IF(ISBLANK(INDEX('Policy Characteristics'!D:D,MATCH($C1270,'Policy Characteristics'!$C:$C,0))),"",INDEX('Policy Characteristics'!D:D,MATCH($C1270,'Policy Characteristics'!$C:$C,0)))</f>
        <v>Avoid Deforestation</v>
      </c>
      <c r="K1270" s="177" t="str">
        <f>IF(ISBLANK(INDEX('Policy Characteristics'!E:E,MATCH($C1270,'Policy Characteristics'!$C:$C,0))),"",INDEX('Policy Characteristics'!E:E,MATCH($C1270,'Policy Characteristics'!$C:$C,0)))</f>
        <v>land avoid deforestation</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of potential achieved</v>
      </c>
      <c r="P1270" s="177"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177" t="str">
        <f>IF(ISBLANK(INDEX('Policy Characteristics'!K:K,MATCH($C1270,'Policy Characteristics'!$C:$C,0))),"",INDEX('Policy Characteristics'!K:K,MATCH($C1270,'Policy Characteristics'!$C:$C,0)))</f>
        <v>lulucf.html#avoid-def</v>
      </c>
      <c r="R1270" s="177" t="str">
        <f>IF(ISBLANK(INDEX('Policy Characteristics'!L:L,MATCH($C1270,'Policy Characteristics'!$C:$C,0))),"",INDEX('Policy Characteristics'!L:L,MATCH($C1270,'Policy Characteristics'!$C:$C,0)))</f>
        <v>avoid-deforestation.html</v>
      </c>
    </row>
    <row r="1271" spans="1:18" x14ac:dyDescent="0.25">
      <c r="A1271" s="176" t="str">
        <f>IF(ISBLANK(INDEX('Policy Characteristics'!A:A,MATCH($C1271,'Policy Characteristics'!$C:$C,0))),"",INDEX('Policy Characteristics'!A:A,MATCH($C1271,'Policy Characteristics'!$C:$C,0)))</f>
        <v>Agriculture, Land Use, and Forestry</v>
      </c>
      <c r="B1271" s="184" t="str">
        <f>IF(ISBLANK(INDEX('Policy Characteristics'!B:B,MATCH($C1271,'Policy Characteristics'!$C:$C,0))),"",INDEX('Policy Characteristics'!B:B,MATCH($C1271,'Policy Characteristics'!$C:$C,0)))</f>
        <v>Grassland Restoration and Avoided Conversion</v>
      </c>
      <c r="C1271" t="s">
        <v>434</v>
      </c>
      <c r="D1271" s="47"/>
      <c r="E1271" s="47"/>
      <c r="F1271" s="47"/>
      <c r="G1271" s="47"/>
      <c r="H1271" s="44">
        <v>177</v>
      </c>
      <c r="I1271" s="199" t="s">
        <v>43</v>
      </c>
      <c r="J1271" s="177" t="str">
        <f>IF(ISBLANK(INDEX('Policy Characteristics'!D:D,MATCH($C1271,'Policy Characteristics'!$C:$C,0))),"",INDEX('Policy Characteristics'!D:D,MATCH($C1271,'Policy Characteristics'!$C:$C,0)))</f>
        <v>Grassland Restoration and Avoided Conversion</v>
      </c>
      <c r="K1271" s="177" t="str">
        <f>IF(ISBLANK(INDEX('Policy Characteristics'!E:E,MATCH($C1271,'Policy Characteristics'!$C:$C,0))),"",INDEX('Policy Characteristics'!E:E,MATCH($C1271,'Policy Characteristics'!$C:$C,0)))</f>
        <v>land forest restoration</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potential achieved</v>
      </c>
      <c r="P1271" s="177"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forest-restoration.html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Forest Set-Asides</v>
      </c>
      <c r="C1272" t="s">
        <v>431</v>
      </c>
      <c r="D1272" s="47"/>
      <c r="E1272" s="47"/>
      <c r="F1272" s="47"/>
      <c r="G1272" s="47"/>
      <c r="H1272" s="44">
        <v>61</v>
      </c>
      <c r="I1272" s="198" t="s">
        <v>43</v>
      </c>
      <c r="J1272" s="177" t="str">
        <f>IF(ISBLANK(INDEX('Policy Characteristics'!D:D,MATCH($C1272,'Policy Characteristics'!$C:$C,0))),"",INDEX('Policy Characteristics'!D:D,MATCH($C1272,'Policy Characteristics'!$C:$C,0)))</f>
        <v>Forest Set-Asides</v>
      </c>
      <c r="K1272" s="177" t="str">
        <f>IF(ISBLANK(INDEX('Policy Characteristics'!E:E,MATCH($C1272,'Policy Characteristics'!$C:$C,0))),"",INDEX('Policy Characteristics'!E:E,MATCH($C1272,'Policy Characteristics'!$C:$C,0)))</f>
        <v>land forest set asides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177" t="str">
        <f>IF(ISBLANK(INDEX('Policy Characteristics'!K:K,MATCH($C1272,'Policy Characteristics'!$C:$C,0))),"",INDEX('Policy Characteristics'!K:K,MATCH($C1272,'Policy Characteristics'!$C:$C,0)))</f>
        <v>lulucf.html#set-asides</v>
      </c>
      <c r="R1272" s="177" t="str">
        <f>IF(ISBLANK(INDEX('Policy Characteristics'!L:L,MATCH($C1272,'Policy Characteristics'!$C:$C,0))),"",INDEX('Policy Characteristics'!L:L,MATCH($C1272,'Policy Characteristics'!$C:$C,0)))</f>
        <v>forest-set-asides.html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Cropland and Rice Measures</v>
      </c>
      <c r="C1273" t="s">
        <v>1673</v>
      </c>
      <c r="D1273" s="47"/>
      <c r="E1273" s="47"/>
      <c r="F1273" s="47"/>
      <c r="G1273" s="47"/>
      <c r="H1273" s="44">
        <v>62</v>
      </c>
      <c r="I1273" s="198" t="s">
        <v>43</v>
      </c>
      <c r="J1273" s="177" t="str">
        <f>IF(ISBLANK(INDEX('Policy Characteristics'!D:D,MATCH($C1273,'Policy Characteristics'!$C:$C,0))),"",INDEX('Policy Characteristics'!D:D,MATCH($C1273,'Policy Characteristics'!$C:$C,0)))</f>
        <v>Cropland and Rice Measures</v>
      </c>
      <c r="K1273" s="177" t="str">
        <f>IF(ISBLANK(INDEX('Policy Characteristics'!E:E,MATCH($C1273,'Policy Characteristics'!$C:$C,0))),"",INDEX('Policy Characteristics'!E:E,MATCH($C1273,'Policy Characteristics'!$C:$C,0)))</f>
        <v>indst cropland and rice measures</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3" s="177" t="str">
        <f>IF(ISBLANK(INDEX('Policy Characteristics'!K:K,MATCH($C1273,'Policy Characteristics'!$C:$C,0))),"",INDEX('Policy Characteristics'!K:K,MATCH($C1273,'Policy Characteristics'!$C:$C,0)))</f>
        <v>industry-ag-main.html#cropland</v>
      </c>
      <c r="R1273" s="177" t="str">
        <f>IF(ISBLANK(INDEX('Policy Characteristics'!L:L,MATCH($C1273,'Policy Characteristics'!$C:$C,0))),"",INDEX('Policy Characteristics'!L:L,MATCH($C1273,'Policy Characteristics'!$C:$C,0)))</f>
        <v>cropland-management.html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Improved Soil Measures</v>
      </c>
      <c r="C1274" t="s">
        <v>2226</v>
      </c>
      <c r="D1274" s="47"/>
      <c r="E1274" s="47"/>
      <c r="F1274" s="47"/>
      <c r="G1274" s="47"/>
      <c r="H1274" s="44">
        <v>1654</v>
      </c>
      <c r="I1274" s="198" t="s">
        <v>43</v>
      </c>
      <c r="J1274" s="177" t="str">
        <f>IF(ISBLANK(INDEX('Policy Characteristics'!D:D,MATCH($C1274,'Policy Characteristics'!$C:$C,0))),"",INDEX('Policy Characteristics'!D:D,MATCH($C1274,'Policy Characteristics'!$C:$C,0)))</f>
        <v>Improved Soil Measures</v>
      </c>
      <c r="K1274" s="177" t="str">
        <f>IF(ISBLANK(INDEX('Policy Characteristics'!E:E,MATCH($C1274,'Policy Characteristics'!$C:$C,0))),"",INDEX('Policy Characteristics'!E:E,MATCH($C1274,'Policy Characteristics'!$C:$C,0)))</f>
        <v>indst tillage</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Improved Forest Management</v>
      </c>
      <c r="C1275" t="s">
        <v>432</v>
      </c>
      <c r="D1275" s="47"/>
      <c r="E1275" s="47"/>
      <c r="F1275" s="47"/>
      <c r="G1275" s="47"/>
      <c r="H1275" s="44">
        <v>63</v>
      </c>
      <c r="I1275" s="198" t="s">
        <v>43</v>
      </c>
      <c r="J1275" s="177" t="str">
        <f>IF(ISBLANK(INDEX('Policy Characteristics'!D:D,MATCH($C1275,'Policy Characteristics'!$C:$C,0))),"",INDEX('Policy Characteristics'!D:D,MATCH($C1275,'Policy Characteristics'!$C:$C,0)))</f>
        <v>Improved Forest Management</v>
      </c>
      <c r="K1275" s="177" t="str">
        <f>IF(ISBLANK(INDEX('Policy Characteristics'!E:E,MATCH($C1275,'Policy Characteristics'!$C:$C,0))),"",INDEX('Policy Characteristics'!E:E,MATCH($C1275,'Policy Characteristics'!$C:$C,0)))</f>
        <v>land forest management</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5" s="177" t="str">
        <f>IF(ISBLANK(INDEX('Policy Characteristics'!K:K,MATCH($C1275,'Policy Characteristics'!$C:$C,0))),"",INDEX('Policy Characteristics'!K:K,MATCH($C1275,'Policy Characteristics'!$C:$C,0)))</f>
        <v>lulucf.html#forest-mgmt</v>
      </c>
      <c r="R1275" s="177" t="str">
        <f>IF(ISBLANK(INDEX('Policy Characteristics'!L:L,MATCH($C1275,'Policy Characteristics'!$C:$C,0))),"",INDEX('Policy Characteristics'!L:L,MATCH($C1275,'Policy Characteristics'!$C:$C,0)))</f>
        <v>improved-forest-management.html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Livestock Measures</v>
      </c>
      <c r="C1276" t="s">
        <v>1706</v>
      </c>
      <c r="D1276" s="47"/>
      <c r="E1276" s="47"/>
      <c r="F1276" s="47"/>
      <c r="G1276" s="47"/>
      <c r="H1276" s="44">
        <v>64</v>
      </c>
      <c r="I1276" s="198" t="s">
        <v>43</v>
      </c>
      <c r="J1276" s="177" t="str">
        <f>IF(ISBLANK(INDEX('Policy Characteristics'!D:D,MATCH($C1276,'Policy Characteristics'!$C:$C,0))),"",INDEX('Policy Characteristics'!D:D,MATCH($C1276,'Policy Characteristics'!$C:$C,0)))</f>
        <v>Livestock Measures</v>
      </c>
      <c r="K1276" s="177" t="str">
        <f>IF(ISBLANK(INDEX('Policy Characteristics'!E:E,MATCH($C1276,'Policy Characteristics'!$C:$C,0))),"",INDEX('Policy Characteristics'!E:E,MATCH($C1276,'Policy Characteristics'!$C:$C,0)))</f>
        <v>indst livestock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6" s="177" t="str">
        <f>IF(ISBLANK(INDEX('Policy Characteristics'!K:K,MATCH($C1276,'Policy Characteristics'!$C:$C,0))),"",INDEX('Policy Characteristics'!K:K,MATCH($C1276,'Policy Characteristics'!$C:$C,0)))</f>
        <v>industry-ag-main.html#livestock</v>
      </c>
      <c r="R1276" s="177" t="str">
        <f>IF(ISBLANK(INDEX('Policy Characteristics'!L:L,MATCH($C1276,'Policy Characteristics'!$C:$C,0))),"",INDEX('Policy Characteristics'!L:L,MATCH($C1276,'Policy Characteristics'!$C:$C,0)))</f>
        <v>livestock-measures.html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Wetland Restoration</v>
      </c>
      <c r="C1277" t="s">
        <v>433</v>
      </c>
      <c r="D1277" s="47"/>
      <c r="E1277" s="47"/>
      <c r="F1277" s="47"/>
      <c r="G1277" s="47"/>
      <c r="H1277" s="44">
        <v>178</v>
      </c>
      <c r="I1277" s="198" t="s">
        <v>43</v>
      </c>
      <c r="J1277" s="177" t="str">
        <f>IF(ISBLANK(INDEX('Policy Characteristics'!D:D,MATCH($C1277,'Policy Characteristics'!$C:$C,0))),"",INDEX('Policy Characteristics'!D:D,MATCH($C1277,'Policy Characteristics'!$C:$C,0)))</f>
        <v>Wetland Restoration</v>
      </c>
      <c r="K1277" s="177" t="str">
        <f>IF(ISBLANK(INDEX('Policy Characteristics'!E:E,MATCH($C1277,'Policy Characteristics'!$C:$C,0))),"",INDEX('Policy Characteristics'!E:E,MATCH($C1277,'Policy Characteristics'!$C:$C,0)))</f>
        <v>land peatland restoration</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peatland-restoration.html</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Shift to Non-Animal Products</v>
      </c>
      <c r="C1278" t="s">
        <v>1341</v>
      </c>
      <c r="D1278" s="47"/>
      <c r="E1278" s="47"/>
      <c r="F1278" s="47"/>
      <c r="G1278" s="47"/>
      <c r="H1278" s="44">
        <v>434</v>
      </c>
      <c r="I1278" s="198" t="s">
        <v>43</v>
      </c>
      <c r="J1278" s="177" t="str">
        <f>IF(ISBLANK(INDEX('Policy Characteristics'!D:D,MATCH($C1278,'Policy Characteristics'!$C:$C,0))),"",INDEX('Policy Characteristics'!D:D,MATCH($C1278,'Policy Characteristics'!$C:$C,0)))</f>
        <v>Shift to Non-Animal Products</v>
      </c>
      <c r="K1278" s="177" t="str">
        <f>IF(ISBLANK(INDEX('Policy Characteristics'!E:E,MATCH($C1278,'Policy Characteristics'!$C:$C,0))),"",INDEX('Policy Characteristics'!E:E,MATCH($C1278,'Policy Characteristics'!$C:$C,0)))</f>
        <v>indst shift to nonanimal products</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reduction in animal products</v>
      </c>
      <c r="P1278" s="177"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shift-to-non-animal-products.html</v>
      </c>
    </row>
    <row r="1279" spans="1:18" s="2" customFormat="1" x14ac:dyDescent="0.25">
      <c r="A1279" s="176" t="str">
        <f>IF(ISBLANK(INDEX('Policy Characteristics'!A:A,MATCH($C1279,'Policy Characteristics'!$C:$C,0))),"",INDEX('Policy Characteristics'!A:A,MATCH($C1279,'Policy Characteristics'!$C:$C,0)))</f>
        <v>District Heat and Hydrogen</v>
      </c>
      <c r="B1279" s="184" t="str">
        <f>IF(ISBLANK(INDEX('Policy Characteristics'!B:B,MATCH($C1279,'Policy Characteristics'!$C:$C,0))),"",INDEX('Policy Characteristics'!B:B,MATCH($C1279,'Policy Characteristics'!$C:$C,0)))</f>
        <v>Use CHP for District Heat</v>
      </c>
      <c r="C1279" s="191" t="s">
        <v>288</v>
      </c>
      <c r="D1279" s="6"/>
      <c r="E1279" s="6"/>
      <c r="F1279" s="6"/>
      <c r="G1279" s="6"/>
      <c r="H1279" s="44">
        <v>68</v>
      </c>
      <c r="I1279" s="199" t="s">
        <v>43</v>
      </c>
      <c r="J1279" s="177" t="str">
        <f>IF(ISBLANK(INDEX('Policy Characteristics'!D:D,MATCH($C1279,'Policy Characteristics'!$C:$C,0))),"",INDEX('Policy Characteristics'!D:D,MATCH($C1279,'Policy Characteristics'!$C:$C,0)))</f>
        <v>District Heat CHP</v>
      </c>
      <c r="K1279" s="177" t="str">
        <f>IF(ISBLANK(INDEX('Policy Characteristics'!E:E,MATCH($C1279,'Policy Characteristics'!$C:$C,0))),"",INDEX('Policy Characteristics'!E:E,MATCH($C1279,'Policy Characteristics'!$C:$C,0)))</f>
        <v>heat convert heat to CHP</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non-CHP heat converted</v>
      </c>
      <c r="P1279" s="177"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177" t="str">
        <f>IF(ISBLANK(INDEX('Policy Characteristics'!K:K,MATCH($C1279,'Policy Characteristics'!$C:$C,0))),"",INDEX('Policy Characteristics'!K:K,MATCH($C1279,'Policy Characteristics'!$C:$C,0)))</f>
        <v>district-heating.html#chp</v>
      </c>
      <c r="R1279" s="177" t="str">
        <f>IF(ISBLANK(INDEX('Policy Characteristics'!L:L,MATCH($C1279,'Policy Characteristics'!$C:$C,0))),"",INDEX('Policy Characteristics'!L:L,MATCH($C1279,'Policy Characteristics'!$C:$C,0)))</f>
        <v>convert-non-chp-heat-production.html</v>
      </c>
    </row>
    <row r="1280" spans="1:18" s="2" customFormat="1" x14ac:dyDescent="0.25">
      <c r="A1280" s="176" t="str">
        <f>IF(ISBLANK(INDEX('Policy Characteristics'!A:A,MATCH($C1280,'Policy Characteristics'!$C:$C,0))),"",INDEX('Policy Characteristics'!A:A,MATCH($C1280,'Policy Characteristics'!$C:$C,0)))</f>
        <v>District Heat and Hydrogen</v>
      </c>
      <c r="B1280" s="184" t="str">
        <f>IF(ISBLANK(INDEX('Policy Characteristics'!B:B,MATCH($C1280,'Policy Characteristics'!$C:$C,0))),"",INDEX('Policy Characteristics'!B:B,MATCH($C1280,'Policy Characteristics'!$C:$C,0)))</f>
        <v>Produce District Heat with Hydrogen</v>
      </c>
      <c r="C1280" s="191" t="s">
        <v>1640</v>
      </c>
      <c r="D1280" s="6"/>
      <c r="E1280" s="6"/>
      <c r="F1280" s="6"/>
      <c r="G1280" s="6"/>
      <c r="H1280" s="44">
        <v>176</v>
      </c>
      <c r="I1280" s="199" t="s">
        <v>43</v>
      </c>
      <c r="J1280" s="177" t="str">
        <f>IF(ISBLANK(INDEX('Policy Characteristics'!D:D,MATCH($C1280,'Policy Characteristics'!$C:$C,0))),"",INDEX('Policy Characteristics'!D:D,MATCH($C1280,'Policy Characteristics'!$C:$C,0)))</f>
        <v>District Heat Fuel Switching</v>
      </c>
      <c r="K1280" s="177" t="str">
        <f>IF(ISBLANK(INDEX('Policy Characteristics'!E:E,MATCH($C1280,'Policy Characteristics'!$C:$C,0))),"",INDEX('Policy Characteristics'!E:E,MATCH($C1280,'Policy Characteristics'!$C:$C,0)))</f>
        <v>heat fuel type shifting</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fuel use</v>
      </c>
      <c r="P1280" s="177" t="str">
        <f>IF(ISBLANK(INDEX('Policy Characteristics'!J:J,MATCH($C1280,'Policy Characteristics'!$C:$C,0))),"",INDEX('Policy Characteristics'!J:J,MATCH($C1280,'Policy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80" s="177" t="str">
        <f>IF(ISBLANK(INDEX('Policy Characteristics'!K:K,MATCH($C1280,'Policy Characteristics'!$C:$C,0))),"",INDEX('Policy Characteristics'!K:K,MATCH($C1280,'Policy Characteristics'!$C:$C,0)))</f>
        <v>district-heating.html#convert-coal</v>
      </c>
      <c r="R1280" s="177" t="str">
        <f>IF(ISBLANK(INDEX('Policy Characteristics'!L:L,MATCH($C1280,'Policy Characteristics'!$C:$C,0))),"",INDEX('Policy Characteristics'!L:L,MATCH($C1280,'Policy Characteristics'!$C:$C,0)))</f>
        <v>district-heat-fuel-switching.html</v>
      </c>
    </row>
    <row r="1281" spans="1:18" s="2" customFormat="1" x14ac:dyDescent="0.25">
      <c r="A1281" s="176" t="str">
        <f>IF(ISBLANK(INDEX('Policy Characteristics'!A:A,MATCH($C1281,'Policy Characteristics'!$C:$C,0))),"",INDEX('Policy Characteristics'!A:A,MATCH($C1281,'Policy Characteristics'!$C:$C,0)))</f>
        <v>District Heat and Hydrogen</v>
      </c>
      <c r="B1281" s="184" t="str">
        <f>IF(ISBLANK(INDEX('Policy Characteristics'!B:B,MATCH($C1281,'Policy Characteristics'!$C:$C,0))),"",INDEX('Policy Characteristics'!B:B,MATCH($C1281,'Policy Characteristics'!$C:$C,0)))</f>
        <v>Shift Hydrogen Production to Electrolysis</v>
      </c>
      <c r="C1281" s="191" t="s">
        <v>1379</v>
      </c>
      <c r="D1281" s="6"/>
      <c r="E1281" s="6"/>
      <c r="F1281" s="6"/>
      <c r="G1281" s="6"/>
      <c r="H1281" s="44">
        <v>450</v>
      </c>
      <c r="I1281" s="199" t="s">
        <v>43</v>
      </c>
      <c r="J1281" s="177" t="str">
        <f>IF(ISBLANK(INDEX('Policy Characteristics'!D:D,MATCH($C1281,'Policy Characteristics'!$C:$C,0))),"",INDEX('Policy Characteristics'!D:D,MATCH($C1281,'Policy Characteristics'!$C:$C,0)))</f>
        <v>Hydrogen Electrolysis</v>
      </c>
      <c r="K1281" s="177" t="str">
        <f>IF(ISBLANK(INDEX('Policy Characteristics'!E:E,MATCH($C1281,'Policy Characteristics'!$C:$C,0))),"",INDEX('Policy Characteristics'!E:E,MATCH($C1281,'Policy Characteristics'!$C:$C,0)))</f>
        <v>hydgn shift production pathways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hydrogen production</v>
      </c>
      <c r="P1281" s="177"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switch-hydrogen-production-pathway.html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1312</v>
      </c>
      <c r="D1282" s="47" t="s">
        <v>332</v>
      </c>
      <c r="E1282" s="47"/>
      <c r="F1282" s="47" t="s">
        <v>336</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340</v>
      </c>
      <c r="E1283" s="47"/>
      <c r="F1283" s="47" t="s">
        <v>341</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334</v>
      </c>
      <c r="E1284" s="47"/>
      <c r="F1284" s="47" t="s">
        <v>338</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335</v>
      </c>
      <c r="E1285" s="47"/>
      <c r="F1285" s="47" t="s">
        <v>339</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333</v>
      </c>
      <c r="E1286" s="47"/>
      <c r="F1286" s="47" t="s">
        <v>337</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1395</v>
      </c>
      <c r="E1287" s="47"/>
      <c r="F1287" s="47" t="s">
        <v>1782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140</v>
      </c>
      <c r="D1288" s="47" t="s">
        <v>52</v>
      </c>
      <c r="E1288" s="47"/>
      <c r="F1288" s="47" t="s">
        <v>93</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449</v>
      </c>
      <c r="E1289" s="47"/>
      <c r="F1289" s="6" t="s">
        <v>446</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87</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88</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89</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451</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94</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92</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95</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96</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97</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98</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1373</v>
      </c>
      <c r="E1300" s="47"/>
      <c r="F1300" s="6" t="s">
        <v>1374</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75</v>
      </c>
      <c r="E1301" s="47"/>
      <c r="F1301" s="6" t="s">
        <v>99</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435</v>
      </c>
      <c r="E1302" s="47"/>
      <c r="F1302" s="6" t="s">
        <v>436</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442</v>
      </c>
      <c r="E1303" s="47"/>
      <c r="F1303" s="6" t="s">
        <v>443</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1365</v>
      </c>
      <c r="E1304" s="47"/>
      <c r="F1304" s="6" t="s">
        <v>1369</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1375</v>
      </c>
      <c r="E1305" s="47"/>
      <c r="F1305" s="6" t="s">
        <v>1376</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1366</v>
      </c>
      <c r="E1306" s="47"/>
      <c r="F1306" s="6" t="s">
        <v>1370</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1367</v>
      </c>
      <c r="E1307" s="47"/>
      <c r="F1307" s="6" t="s">
        <v>1371</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1368</v>
      </c>
      <c r="E1308" s="47"/>
      <c r="F1308" s="6" t="s">
        <v>1372</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1346</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2681</v>
      </c>
      <c r="D1310" s="47" t="s">
        <v>1968</v>
      </c>
      <c r="E1310" s="6"/>
      <c r="F1310" t="s">
        <v>1993</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1969</v>
      </c>
      <c r="E1311" s="6"/>
      <c r="F1311" t="s">
        <v>1661</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1970</v>
      </c>
      <c r="E1312" s="6"/>
      <c r="F1312" t="s">
        <v>1934</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1971</v>
      </c>
      <c r="E1313" s="6"/>
      <c r="F1313" t="s">
        <v>1935</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1972</v>
      </c>
      <c r="E1314" s="6"/>
      <c r="F1314" t="s">
        <v>1936</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1973</v>
      </c>
      <c r="E1315" s="6"/>
      <c r="F1315" t="s">
        <v>1937</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1974</v>
      </c>
      <c r="E1316" s="6"/>
      <c r="F1316" t="s">
        <v>1938</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1975</v>
      </c>
      <c r="E1317" s="6"/>
      <c r="F1317" t="s">
        <v>1939</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1976</v>
      </c>
      <c r="E1318" s="6"/>
      <c r="F1318" t="s">
        <v>1940</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1977</v>
      </c>
      <c r="E1319" s="6"/>
      <c r="F1319" t="s">
        <v>1480</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1978</v>
      </c>
      <c r="E1320" s="6"/>
      <c r="F1320" t="s">
        <v>1941</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1979</v>
      </c>
      <c r="E1321" s="6"/>
      <c r="F1321" t="s">
        <v>1942</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1980</v>
      </c>
      <c r="E1322" s="6"/>
      <c r="F1322" t="s">
        <v>1943</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1981</v>
      </c>
      <c r="E1323" s="6"/>
      <c r="F1323" t="s">
        <v>1481</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1982</v>
      </c>
      <c r="E1324" s="6"/>
      <c r="F1324" t="s">
        <v>1944</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1983</v>
      </c>
      <c r="E1325" s="6"/>
      <c r="F1325" t="s">
        <v>1945</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1984</v>
      </c>
      <c r="E1326" s="6"/>
      <c r="F1326" t="s">
        <v>1946</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1985</v>
      </c>
      <c r="E1327" s="6"/>
      <c r="F1327" t="s">
        <v>1947</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1986</v>
      </c>
      <c r="E1328" s="6"/>
      <c r="F1328" t="s">
        <v>1948</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1987</v>
      </c>
      <c r="E1329" s="6"/>
      <c r="F1329" t="s">
        <v>1949</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1988</v>
      </c>
      <c r="E1330" s="6"/>
      <c r="F1330" t="s">
        <v>1950</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1989</v>
      </c>
      <c r="E1331" s="6"/>
      <c r="F1331" t="s">
        <v>1951</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1990</v>
      </c>
      <c r="E1332" s="6"/>
      <c r="F1332" t="s">
        <v>1952</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1991</v>
      </c>
      <c r="E1333" s="6"/>
      <c r="F1333" t="s">
        <v>1994</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1992</v>
      </c>
      <c r="E1334" s="6"/>
      <c r="F1334" t="s">
        <v>1953</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2208</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1614</v>
      </c>
      <c r="D1336" s="6" t="s">
        <v>52</v>
      </c>
      <c r="E1336" s="6"/>
      <c r="F1336" s="6" t="s">
        <v>93</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75</v>
      </c>
      <c r="E1337" s="6"/>
      <c r="F1337" s="6" t="s">
        <v>99</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1368</v>
      </c>
      <c r="E1338" s="6"/>
      <c r="F1338" s="6" t="s">
        <v>1372</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1614</v>
      </c>
      <c r="D1339" s="6" t="s">
        <v>449</v>
      </c>
      <c r="E1339" s="47"/>
      <c r="F1339" s="6" t="s">
        <v>446</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87</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92</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95</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96</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97</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98</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1373</v>
      </c>
      <c r="E1346" s="47"/>
      <c r="F1346" s="6" t="s">
        <v>1374</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442</v>
      </c>
      <c r="E1347" s="47"/>
      <c r="F1347" s="6" t="s">
        <v>443</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1365</v>
      </c>
      <c r="E1348" s="47"/>
      <c r="F1348" s="6" t="s">
        <v>1369</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1375</v>
      </c>
      <c r="E1349" s="47"/>
      <c r="F1349" s="6" t="s">
        <v>1376</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1366</v>
      </c>
      <c r="E1350" s="47"/>
      <c r="F1350" s="6" t="s">
        <v>1370</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1658</v>
      </c>
      <c r="D1351" s="6" t="s">
        <v>449</v>
      </c>
      <c r="E1351" s="47"/>
      <c r="F1351" s="6" t="s">
        <v>446</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87</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88</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92</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95</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96</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97</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98</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1373</v>
      </c>
      <c r="E1359" s="47"/>
      <c r="F1359" s="6" t="s">
        <v>1374</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442</v>
      </c>
      <c r="E1360" s="47"/>
      <c r="F1360" s="6" t="s">
        <v>443</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1365</v>
      </c>
      <c r="E1361" s="47"/>
      <c r="F1361" s="6" t="s">
        <v>1369</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1375</v>
      </c>
      <c r="E1362" s="47"/>
      <c r="F1362" s="6" t="s">
        <v>1376</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1366</v>
      </c>
      <c r="E1363" s="47"/>
      <c r="F1363" s="6" t="s">
        <v>1370</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1367</v>
      </c>
      <c r="E1364" s="47"/>
      <c r="F1364" s="6" t="s">
        <v>1371</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1368</v>
      </c>
      <c r="E1365" s="47"/>
      <c r="F1365" s="6" t="s">
        <v>1372</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2152</v>
      </c>
      <c r="D1366" s="47" t="s">
        <v>52</v>
      </c>
      <c r="E1366" s="47"/>
      <c r="F1366" s="47" t="s">
        <v>93</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449</v>
      </c>
      <c r="E1367" s="6"/>
      <c r="F1367" s="6" t="s">
        <v>446</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87</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88</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92</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95</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96</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97</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98</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1373</v>
      </c>
      <c r="E1375" s="6"/>
      <c r="F1375" s="6" t="s">
        <v>1374</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75</v>
      </c>
      <c r="E1376" s="6"/>
      <c r="F1376" s="6" t="s">
        <v>99</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442</v>
      </c>
      <c r="E1377" s="6"/>
      <c r="F1377" s="6" t="s">
        <v>443</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1365</v>
      </c>
      <c r="E1378" s="6"/>
      <c r="F1378" s="6" t="s">
        <v>1369</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1375</v>
      </c>
      <c r="E1379" s="6"/>
      <c r="F1379" s="6" t="s">
        <v>1376</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1366</v>
      </c>
      <c r="E1380" s="6"/>
      <c r="F1380" s="6" t="s">
        <v>1370</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1367</v>
      </c>
      <c r="E1381" s="6"/>
      <c r="F1381" s="6" t="s">
        <v>1371</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1368</v>
      </c>
      <c r="E1382" s="6"/>
      <c r="F1382" s="6" t="s">
        <v>1372</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2647</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2650</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2653</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289</v>
      </c>
      <c r="D1386" s="47" t="s">
        <v>115</v>
      </c>
      <c r="E1386" s="47"/>
      <c r="F1386" s="47" t="s">
        <v>315</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116</v>
      </c>
      <c r="E1387" s="47"/>
      <c r="F1387" s="47" t="s">
        <v>316</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117</v>
      </c>
      <c r="E1388" s="47"/>
      <c r="F1388" s="47" t="s">
        <v>317</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118</v>
      </c>
      <c r="E1389" s="47"/>
      <c r="F1389" s="47" t="s">
        <v>318</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119</v>
      </c>
      <c r="E1390" s="47"/>
      <c r="F1390" s="47" t="s">
        <v>319</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120</v>
      </c>
      <c r="E1391" s="47"/>
      <c r="F1391" s="47" t="s">
        <v>320</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290</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291</v>
      </c>
      <c r="D1393" s="47" t="s">
        <v>447</v>
      </c>
      <c r="E1393" s="47"/>
      <c r="F1393" s="47" t="s">
        <v>450</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2357</v>
      </c>
      <c r="E1394" s="47"/>
      <c r="F1394" s="6" t="s">
        <v>2640</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2358</v>
      </c>
      <c r="E1395" s="47"/>
      <c r="F1395" s="6" t="s">
        <v>2370</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76</v>
      </c>
      <c r="E1396" s="47"/>
      <c r="F1396" s="6" t="s">
        <v>2371</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77</v>
      </c>
      <c r="E1397" s="47"/>
      <c r="F1397" s="6" t="s">
        <v>321</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448</v>
      </c>
      <c r="E1398" s="47"/>
      <c r="F1398" s="6" t="s">
        <v>452</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78</v>
      </c>
      <c r="E1399" s="47"/>
      <c r="F1399" s="6" t="s">
        <v>322</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79</v>
      </c>
      <c r="E1400" s="47"/>
      <c r="F1400" s="6" t="s">
        <v>323</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80</v>
      </c>
      <c r="E1401" s="47"/>
      <c r="F1401" s="6" t="s">
        <v>324</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1325</v>
      </c>
      <c r="E1402" s="47"/>
      <c r="F1402" s="6" t="s">
        <v>2372</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309</v>
      </c>
      <c r="E1403" s="47"/>
      <c r="F1403" s="6" t="s">
        <v>2373</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310</v>
      </c>
      <c r="E1404" s="47"/>
      <c r="F1404" s="6" t="s">
        <v>2642</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444</v>
      </c>
      <c r="E1405" s="47"/>
      <c r="F1405" s="6" t="s">
        <v>445</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453</v>
      </c>
      <c r="E1406" s="47"/>
      <c r="F1406" s="6" t="s">
        <v>455</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1650</v>
      </c>
      <c r="E1407" s="47"/>
      <c r="F1407" s="6" t="s">
        <v>2374</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1651</v>
      </c>
      <c r="E1408" s="47"/>
      <c r="F1408" s="6" t="s">
        <v>2375</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1652</v>
      </c>
      <c r="E1409" s="47"/>
      <c r="F1409" s="6" t="s">
        <v>2376</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2356</v>
      </c>
      <c r="E1410" s="47"/>
      <c r="F1410" s="6" t="s">
        <v>2377</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2359</v>
      </c>
      <c r="E1411" s="47"/>
      <c r="F1411" s="6" t="s">
        <v>2378</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2360</v>
      </c>
      <c r="E1412" s="47"/>
      <c r="F1412" s="6" t="s">
        <v>2379</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2361</v>
      </c>
      <c r="E1413" s="47"/>
      <c r="F1413" s="6" t="s">
        <v>2380</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2362</v>
      </c>
      <c r="E1414" s="47"/>
      <c r="F1414" s="6" t="s">
        <v>2381</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2445</v>
      </c>
      <c r="E1415" s="47"/>
      <c r="F1415" s="6" t="s">
        <v>2447</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2446</v>
      </c>
      <c r="E1416" s="47"/>
      <c r="F1416" s="6" t="s">
        <v>2448</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292</v>
      </c>
      <c r="D1417" t="s">
        <v>1968</v>
      </c>
      <c r="E1417" s="47"/>
      <c r="F1417" s="6" t="s">
        <v>1995</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1969</v>
      </c>
      <c r="E1418" s="47"/>
      <c r="F1418" s="6" t="s">
        <v>1996</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1970</v>
      </c>
      <c r="E1419" s="47"/>
      <c r="F1419" s="6" t="s">
        <v>1997</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1971</v>
      </c>
      <c r="E1420" s="47"/>
      <c r="F1420" s="6" t="s">
        <v>1998</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1972</v>
      </c>
      <c r="E1421" s="47"/>
      <c r="F1421" s="6" t="s">
        <v>1999</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1973</v>
      </c>
      <c r="E1422" s="47"/>
      <c r="F1422" s="6" t="s">
        <v>2000</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1974</v>
      </c>
      <c r="E1423" s="47"/>
      <c r="F1423" s="6" t="s">
        <v>2001</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1975</v>
      </c>
      <c r="E1424" s="47"/>
      <c r="F1424" s="6" t="s">
        <v>2002</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1976</v>
      </c>
      <c r="E1425" s="47"/>
      <c r="F1425" s="6" t="s">
        <v>2003</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1977</v>
      </c>
      <c r="E1426" s="47"/>
      <c r="F1426" s="6" t="s">
        <v>326</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1978</v>
      </c>
      <c r="E1427" s="47"/>
      <c r="F1427" s="6" t="s">
        <v>2004</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1979</v>
      </c>
      <c r="E1428" s="47"/>
      <c r="F1428" s="6" t="s">
        <v>2005</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1980</v>
      </c>
      <c r="E1429" s="47"/>
      <c r="F1429" s="6" t="s">
        <v>2006</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1981</v>
      </c>
      <c r="E1430" s="47"/>
      <c r="F1430" s="6" t="s">
        <v>325</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1982</v>
      </c>
      <c r="E1431" s="47"/>
      <c r="F1431" s="6" t="s">
        <v>2007</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1983</v>
      </c>
      <c r="E1432" s="47"/>
      <c r="F1432" s="6" t="s">
        <v>2008</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1984</v>
      </c>
      <c r="E1433" s="47"/>
      <c r="F1433" s="6" t="s">
        <v>2009</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1985</v>
      </c>
      <c r="E1434" s="47"/>
      <c r="F1434" s="6" t="s">
        <v>2010</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1986</v>
      </c>
      <c r="E1435" s="47"/>
      <c r="F1435" s="6" t="s">
        <v>2011</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1987</v>
      </c>
      <c r="E1436" s="47"/>
      <c r="F1436" s="6" t="s">
        <v>2012</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1988</v>
      </c>
      <c r="E1437" s="47"/>
      <c r="F1437" s="6" t="s">
        <v>2013</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1989</v>
      </c>
      <c r="E1438" s="47"/>
      <c r="F1438" s="6" t="s">
        <v>2014</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1990</v>
      </c>
      <c r="E1439" s="47"/>
      <c r="F1439" s="6" t="s">
        <v>2015</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1991</v>
      </c>
      <c r="E1440" s="47"/>
      <c r="F1440" s="6" t="s">
        <v>2016</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1992</v>
      </c>
      <c r="E1441" s="47"/>
      <c r="F1441" s="6" t="s">
        <v>2017</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293</v>
      </c>
      <c r="D1442" s="47" t="s">
        <v>1145</v>
      </c>
      <c r="E1442" s="47"/>
      <c r="F1442" s="47" t="s">
        <v>470</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1146</v>
      </c>
      <c r="E1443" s="47"/>
      <c r="F1443" s="47" t="s">
        <v>471</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1147</v>
      </c>
      <c r="E1444" s="47"/>
      <c r="F1444" s="47" t="s">
        <v>472</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1148</v>
      </c>
      <c r="E1445" s="47"/>
      <c r="F1445" s="47" t="s">
        <v>473</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1149</v>
      </c>
      <c r="E1446" s="47"/>
      <c r="F1446" s="47" t="s">
        <v>474</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1410</v>
      </c>
      <c r="E1447" s="47"/>
      <c r="F1447" s="47" t="s">
        <v>1694</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1409</v>
      </c>
      <c r="E1448" s="47"/>
      <c r="F1448" s="47" t="s">
        <v>1695</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1705</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294</v>
      </c>
      <c r="D1450" s="47" t="s">
        <v>115</v>
      </c>
      <c r="E1450" s="47"/>
      <c r="F1450" s="47" t="s">
        <v>315</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116</v>
      </c>
      <c r="E1451" s="47"/>
      <c r="F1451" s="47" t="s">
        <v>316</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117</v>
      </c>
      <c r="E1452" s="47"/>
      <c r="F1452" s="47" t="s">
        <v>317</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118</v>
      </c>
      <c r="E1453" s="47"/>
      <c r="F1453" s="47" t="s">
        <v>318</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119</v>
      </c>
      <c r="E1454" s="47"/>
      <c r="F1454" s="47" t="s">
        <v>319</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120</v>
      </c>
      <c r="E1455" s="47"/>
      <c r="F1455" s="47" t="s">
        <v>320</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295</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296</v>
      </c>
      <c r="D1457" s="47" t="s">
        <v>447</v>
      </c>
      <c r="E1457" s="47"/>
      <c r="F1457" s="47" t="s">
        <v>450</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2357</v>
      </c>
      <c r="E1458" s="47"/>
      <c r="F1458" s="6" t="s">
        <v>2640</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2358</v>
      </c>
      <c r="E1459" s="47"/>
      <c r="F1459" s="6" t="s">
        <v>2370</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76</v>
      </c>
      <c r="E1460" s="47"/>
      <c r="F1460" s="6" t="s">
        <v>2371</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77</v>
      </c>
      <c r="E1461" s="47"/>
      <c r="F1461" s="6" t="s">
        <v>321</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448</v>
      </c>
      <c r="E1462" s="47"/>
      <c r="F1462" s="6" t="s">
        <v>452</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78</v>
      </c>
      <c r="E1463" s="47"/>
      <c r="F1463" s="6" t="s">
        <v>322</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79</v>
      </c>
      <c r="E1464" s="47"/>
      <c r="F1464" s="6" t="s">
        <v>323</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80</v>
      </c>
      <c r="E1465" s="47"/>
      <c r="F1465" s="6" t="s">
        <v>324</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1325</v>
      </c>
      <c r="E1466" s="47"/>
      <c r="F1466" s="6" t="s">
        <v>2372</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309</v>
      </c>
      <c r="E1467" s="47"/>
      <c r="F1467" s="6" t="s">
        <v>2373</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310</v>
      </c>
      <c r="E1468" s="47"/>
      <c r="F1468" s="6" t="s">
        <v>2642</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444</v>
      </c>
      <c r="E1469" s="47"/>
      <c r="F1469" s="6" t="s">
        <v>445</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453</v>
      </c>
      <c r="E1470" s="47"/>
      <c r="F1470" s="6" t="s">
        <v>455</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1650</v>
      </c>
      <c r="E1471" s="47"/>
      <c r="F1471" s="6" t="s">
        <v>2374</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1651</v>
      </c>
      <c r="E1472" s="47"/>
      <c r="F1472" s="6" t="s">
        <v>2375</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1652</v>
      </c>
      <c r="E1473" s="47"/>
      <c r="F1473" s="6" t="s">
        <v>2376</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2356</v>
      </c>
      <c r="E1474" s="47"/>
      <c r="F1474" s="6" t="s">
        <v>2377</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2359</v>
      </c>
      <c r="E1475" s="47"/>
      <c r="F1475" s="6" t="s">
        <v>2378</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2360</v>
      </c>
      <c r="E1476" s="47"/>
      <c r="F1476" s="6" t="s">
        <v>2379</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2361</v>
      </c>
      <c r="E1477" s="47"/>
      <c r="F1477" s="6" t="s">
        <v>2380</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2362</v>
      </c>
      <c r="E1478" s="47"/>
      <c r="F1478" s="6" t="s">
        <v>2381</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2445</v>
      </c>
      <c r="E1479" s="47"/>
      <c r="F1479" s="6" t="s">
        <v>2447</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2446</v>
      </c>
      <c r="E1480" s="47"/>
      <c r="F1480" s="6" t="s">
        <v>2448</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297</v>
      </c>
      <c r="D1481" t="s">
        <v>1968</v>
      </c>
      <c r="E1481" s="47"/>
      <c r="F1481" s="6" t="s">
        <v>1995</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1969</v>
      </c>
      <c r="E1482" s="47"/>
      <c r="F1482" s="6" t="s">
        <v>1996</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1970</v>
      </c>
      <c r="E1483" s="47"/>
      <c r="F1483" s="6" t="s">
        <v>1997</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1971</v>
      </c>
      <c r="E1484" s="47"/>
      <c r="F1484" s="6" t="s">
        <v>1998</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1972</v>
      </c>
      <c r="E1485" s="47"/>
      <c r="F1485" s="6" t="s">
        <v>1999</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1973</v>
      </c>
      <c r="E1486" s="47"/>
      <c r="F1486" s="6" t="s">
        <v>2000</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1974</v>
      </c>
      <c r="E1487" s="47"/>
      <c r="F1487" s="6" t="s">
        <v>2001</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1975</v>
      </c>
      <c r="E1488" s="47"/>
      <c r="F1488" s="6" t="s">
        <v>2002</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1976</v>
      </c>
      <c r="E1489" s="47"/>
      <c r="F1489" s="6" t="s">
        <v>2003</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1977</v>
      </c>
      <c r="E1490" s="47"/>
      <c r="F1490" s="6" t="s">
        <v>326</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1978</v>
      </c>
      <c r="E1491" s="47"/>
      <c r="F1491" s="6" t="s">
        <v>2004</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1979</v>
      </c>
      <c r="E1492" s="47"/>
      <c r="F1492" s="6" t="s">
        <v>2005</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1980</v>
      </c>
      <c r="E1493" s="47"/>
      <c r="F1493" s="6" t="s">
        <v>2006</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1981</v>
      </c>
      <c r="E1494" s="47"/>
      <c r="F1494" s="6" t="s">
        <v>325</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1982</v>
      </c>
      <c r="E1495" s="47"/>
      <c r="F1495" s="6" t="s">
        <v>2007</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1983</v>
      </c>
      <c r="E1496" s="47"/>
      <c r="F1496" s="6" t="s">
        <v>2008</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1984</v>
      </c>
      <c r="E1497" s="47"/>
      <c r="F1497" s="6" t="s">
        <v>2009</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1985</v>
      </c>
      <c r="E1498" s="47"/>
      <c r="F1498" s="6" t="s">
        <v>2010</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1986</v>
      </c>
      <c r="E1499" s="47"/>
      <c r="F1499" s="6" t="s">
        <v>2011</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1987</v>
      </c>
      <c r="E1500" s="47"/>
      <c r="F1500" s="6" t="s">
        <v>2012</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1988</v>
      </c>
      <c r="E1501" s="47"/>
      <c r="F1501" s="6" t="s">
        <v>2013</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1989</v>
      </c>
      <c r="E1502" s="47"/>
      <c r="F1502" s="6" t="s">
        <v>2014</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1990</v>
      </c>
      <c r="E1503" s="47"/>
      <c r="F1503" s="6" t="s">
        <v>2015</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1991</v>
      </c>
      <c r="E1504" s="47"/>
      <c r="F1504" s="6" t="s">
        <v>2016</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1992</v>
      </c>
      <c r="E1505" s="47"/>
      <c r="F1505" s="6" t="s">
        <v>2017</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298</v>
      </c>
      <c r="D1506" s="47" t="s">
        <v>1145</v>
      </c>
      <c r="E1506" s="47"/>
      <c r="F1506" s="47" t="s">
        <v>470</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1146</v>
      </c>
      <c r="E1507" s="47"/>
      <c r="F1507" s="47" t="s">
        <v>471</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1147</v>
      </c>
      <c r="E1508" s="47"/>
      <c r="F1508" s="47" t="s">
        <v>472</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1148</v>
      </c>
      <c r="E1509" s="47"/>
      <c r="F1509" s="47" t="s">
        <v>473</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1149</v>
      </c>
      <c r="E1510" s="47"/>
      <c r="F1510" s="47" t="s">
        <v>474</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1410</v>
      </c>
      <c r="E1511" s="47"/>
      <c r="F1511" s="47" t="s">
        <v>1694</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1409</v>
      </c>
      <c r="E1512" s="47"/>
      <c r="F1512" s="47" t="s">
        <v>1695</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1857</v>
      </c>
      <c r="D1513" s="1" t="s">
        <v>1865</v>
      </c>
      <c r="F1513" s="1" t="s">
        <v>1870</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1866</v>
      </c>
      <c r="F1514" s="1" t="s">
        <v>1882</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1867</v>
      </c>
      <c r="F1515" s="1" t="s">
        <v>1871</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1868</v>
      </c>
      <c r="F1516" s="1" t="s">
        <v>1872</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1869</v>
      </c>
      <c r="F1517" s="1" t="s">
        <v>1873</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1858</v>
      </c>
      <c r="D1518" s="1" t="s">
        <v>1865</v>
      </c>
      <c r="F1518" s="1" t="s">
        <v>1870</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1866</v>
      </c>
      <c r="F1519" s="1" t="s">
        <v>1882</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1867</v>
      </c>
      <c r="F1520" s="1" t="s">
        <v>1871</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1868</v>
      </c>
      <c r="F1521" s="1" t="s">
        <v>1872</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1869</v>
      </c>
      <c r="F1522" s="1" t="s">
        <v>1873</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2485</v>
      </c>
      <c r="D1523" s="1" t="s">
        <v>1865</v>
      </c>
      <c r="F1523" s="1" t="s">
        <v>1870</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1866</v>
      </c>
      <c r="F1524" s="1" t="s">
        <v>1882</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1867</v>
      </c>
      <c r="F1525" s="1" t="s">
        <v>1871</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1868</v>
      </c>
      <c r="F1526" s="1" t="s">
        <v>1872</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1869</v>
      </c>
      <c r="F1527" s="1" t="s">
        <v>1873</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2487</v>
      </c>
      <c r="D1528" s="1" t="s">
        <v>1865</v>
      </c>
      <c r="F1528" s="1" t="s">
        <v>1870</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1866</v>
      </c>
      <c r="F1529" s="1" t="s">
        <v>1882</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1867</v>
      </c>
      <c r="F1530" s="1" t="s">
        <v>1871</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1868</v>
      </c>
      <c r="F1531" s="1" t="s">
        <v>1872</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1869</v>
      </c>
      <c r="F1532" s="1" t="s">
        <v>1873</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1859</v>
      </c>
      <c r="D1533" s="1" t="s">
        <v>1865</v>
      </c>
      <c r="F1533" s="1" t="s">
        <v>1870</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1866</v>
      </c>
      <c r="F1534" s="1" t="s">
        <v>1882</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1867</v>
      </c>
      <c r="F1535" s="1" t="s">
        <v>1871</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1868</v>
      </c>
      <c r="F1536" s="1" t="s">
        <v>1872</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1869</v>
      </c>
      <c r="F1537" s="1" t="s">
        <v>1873</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1860</v>
      </c>
      <c r="D1538" s="1" t="s">
        <v>1865</v>
      </c>
      <c r="F1538" s="1" t="s">
        <v>1870</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1866</v>
      </c>
      <c r="F1539" s="1" t="s">
        <v>1882</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1867</v>
      </c>
      <c r="F1540" s="1" t="s">
        <v>1871</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1868</v>
      </c>
      <c r="F1541" s="1" t="s">
        <v>1872</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1869</v>
      </c>
      <c r="F1542" s="1" t="s">
        <v>1873</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1861</v>
      </c>
      <c r="D1543" s="1" t="s">
        <v>1865</v>
      </c>
      <c r="F1543" s="1" t="s">
        <v>1870</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1866</v>
      </c>
      <c r="F1544" s="1" t="s">
        <v>1882</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1867</v>
      </c>
      <c r="F1545" s="1" t="s">
        <v>1871</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1868</v>
      </c>
      <c r="F1546" s="1" t="s">
        <v>1872</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1869</v>
      </c>
      <c r="F1547" s="1" t="s">
        <v>1873</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1862</v>
      </c>
      <c r="D1548" s="1" t="s">
        <v>1865</v>
      </c>
      <c r="F1548" s="1" t="s">
        <v>1870</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1866</v>
      </c>
      <c r="F1549" s="1" t="s">
        <v>1882</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1867</v>
      </c>
      <c r="F1550" s="1" t="s">
        <v>1871</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1868</v>
      </c>
      <c r="F1551" s="1" t="s">
        <v>1872</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1869</v>
      </c>
      <c r="F1552" s="1" t="s">
        <v>1873</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2490</v>
      </c>
      <c r="D1553" s="1" t="s">
        <v>1865</v>
      </c>
      <c r="F1553" s="1" t="s">
        <v>1870</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1866</v>
      </c>
      <c r="F1554" s="1" t="s">
        <v>1882</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1867</v>
      </c>
      <c r="F1555" s="1" t="s">
        <v>1871</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1868</v>
      </c>
      <c r="F1556" s="1" t="s">
        <v>1872</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1869</v>
      </c>
      <c r="F1557" s="1" t="s">
        <v>1873</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1863</v>
      </c>
      <c r="D1558" s="1" t="s">
        <v>1865</v>
      </c>
      <c r="F1558" s="1" t="s">
        <v>1870</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1866</v>
      </c>
      <c r="F1559" s="1" t="s">
        <v>1882</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1867</v>
      </c>
      <c r="F1560" s="1" t="s">
        <v>1871</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1868</v>
      </c>
      <c r="F1561" s="1" t="s">
        <v>1872</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1869</v>
      </c>
      <c r="F1562" s="1" t="s">
        <v>1873</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1864</v>
      </c>
      <c r="D1563" s="1" t="s">
        <v>1865</v>
      </c>
      <c r="F1563" s="1" t="s">
        <v>1870</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1866</v>
      </c>
      <c r="F1564" s="1" t="s">
        <v>1882</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1867</v>
      </c>
      <c r="F1565" s="1" t="s">
        <v>1871</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1868</v>
      </c>
      <c r="F1566" s="1" t="s">
        <v>1872</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1869</v>
      </c>
      <c r="F1567" s="1" t="s">
        <v>1873</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2286</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2164</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568:I1569 I1573:I1048576 I1:I1513">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abSelected="1" topLeftCell="A9" zoomScale="85" zoomScaleNormal="85" workbookViewId="0">
      <selection activeCell="B21" sqref="B21"/>
    </sheetView>
  </sheetViews>
  <sheetFormatPr defaultColWidth="9.140625" defaultRowHeight="15" x14ac:dyDescent="0.25"/>
  <cols>
    <col min="1" max="2" width="76.85546875" customWidth="1"/>
  </cols>
  <sheetData>
    <row r="1" spans="1:2" x14ac:dyDescent="0.25">
      <c r="A1" s="261" t="s">
        <v>1717</v>
      </c>
      <c r="B1" s="261"/>
    </row>
    <row r="2" spans="1:2" x14ac:dyDescent="0.25">
      <c r="A2" s="137" t="s">
        <v>1718</v>
      </c>
      <c r="B2" s="137" t="s">
        <v>1719</v>
      </c>
    </row>
    <row r="3" spans="1:2" x14ac:dyDescent="0.25">
      <c r="A3" s="138" t="s">
        <v>352</v>
      </c>
      <c r="B3" t="s">
        <v>352</v>
      </c>
    </row>
    <row r="4" spans="1:2" x14ac:dyDescent="0.25">
      <c r="A4" s="138" t="s">
        <v>2346</v>
      </c>
      <c r="B4" t="s">
        <v>2346</v>
      </c>
    </row>
    <row r="5" spans="1:2" x14ac:dyDescent="0.25">
      <c r="A5" s="138" t="s">
        <v>2538</v>
      </c>
      <c r="B5" t="s">
        <v>2660</v>
      </c>
    </row>
    <row r="6" spans="1:2" x14ac:dyDescent="0.25">
      <c r="A6" s="139" t="s">
        <v>1220</v>
      </c>
      <c r="B6" t="s">
        <v>1220</v>
      </c>
    </row>
    <row r="7" spans="1:2" x14ac:dyDescent="0.25">
      <c r="A7" s="139" t="s">
        <v>2539</v>
      </c>
      <c r="B7" t="s">
        <v>2659</v>
      </c>
    </row>
    <row r="8" spans="1:2" ht="30" x14ac:dyDescent="0.25">
      <c r="A8" s="139" t="s">
        <v>2562</v>
      </c>
      <c r="B8" t="s">
        <v>2676</v>
      </c>
    </row>
    <row r="9" spans="1:2" x14ac:dyDescent="0.25">
      <c r="A9" s="139" t="s">
        <v>2540</v>
      </c>
      <c r="B9" t="s">
        <v>2662</v>
      </c>
    </row>
    <row r="10" spans="1:2" x14ac:dyDescent="0.25">
      <c r="A10" s="139" t="s">
        <v>2541</v>
      </c>
      <c r="B10" t="s">
        <v>2663</v>
      </c>
    </row>
    <row r="11" spans="1:2" x14ac:dyDescent="0.25">
      <c r="A11" s="139" t="s">
        <v>1761</v>
      </c>
      <c r="B11" t="s">
        <v>1761</v>
      </c>
    </row>
    <row r="12" spans="1:2" x14ac:dyDescent="0.25">
      <c r="A12" s="139" t="s">
        <v>1803</v>
      </c>
      <c r="B12" t="s">
        <v>1803</v>
      </c>
    </row>
    <row r="13" spans="1:2" x14ac:dyDescent="0.25">
      <c r="A13" s="139" t="s">
        <v>1780</v>
      </c>
      <c r="B13" t="s">
        <v>1780</v>
      </c>
    </row>
    <row r="14" spans="1:2" x14ac:dyDescent="0.25">
      <c r="A14" s="139" t="s">
        <v>2542</v>
      </c>
      <c r="B14" t="s">
        <v>2664</v>
      </c>
    </row>
    <row r="15" spans="1:2" x14ac:dyDescent="0.25">
      <c r="A15" s="139" t="s">
        <v>353</v>
      </c>
      <c r="B15" t="s">
        <v>353</v>
      </c>
    </row>
    <row r="16" spans="1:2" x14ac:dyDescent="0.25">
      <c r="A16" s="139" t="s">
        <v>354</v>
      </c>
      <c r="B16" t="s">
        <v>354</v>
      </c>
    </row>
    <row r="17" spans="1:2" x14ac:dyDescent="0.25">
      <c r="A17" s="139" t="s">
        <v>2424</v>
      </c>
      <c r="B17" t="s">
        <v>2424</v>
      </c>
    </row>
    <row r="18" spans="1:2" x14ac:dyDescent="0.25">
      <c r="A18" s="139" t="s">
        <v>2211</v>
      </c>
      <c r="B18" t="s">
        <v>2211</v>
      </c>
    </row>
    <row r="19" spans="1:2" x14ac:dyDescent="0.25">
      <c r="A19" s="139" t="s">
        <v>2212</v>
      </c>
      <c r="B19" t="s">
        <v>2212</v>
      </c>
    </row>
    <row r="20" spans="1:2" x14ac:dyDescent="0.25">
      <c r="A20" s="139" t="s">
        <v>2543</v>
      </c>
      <c r="B20" t="s">
        <v>2661</v>
      </c>
    </row>
    <row r="21" spans="1:2" x14ac:dyDescent="0.25">
      <c r="A21" s="139" t="s">
        <v>355</v>
      </c>
      <c r="B21" t="s">
        <v>355</v>
      </c>
    </row>
    <row r="22" spans="1:2" x14ac:dyDescent="0.25">
      <c r="A22" s="139" t="s">
        <v>2544</v>
      </c>
      <c r="B22" t="s">
        <v>2665</v>
      </c>
    </row>
    <row r="23" spans="1:2" x14ac:dyDescent="0.25">
      <c r="A23" s="139" t="s">
        <v>1359</v>
      </c>
      <c r="B23" t="s">
        <v>1359</v>
      </c>
    </row>
    <row r="24" spans="1:2" x14ac:dyDescent="0.25">
      <c r="A24" s="139" t="s">
        <v>1279</v>
      </c>
      <c r="B24" t="s">
        <v>1279</v>
      </c>
    </row>
    <row r="25" spans="1:2" x14ac:dyDescent="0.25">
      <c r="A25" s="139" t="s">
        <v>1280</v>
      </c>
      <c r="B25" t="s">
        <v>1280</v>
      </c>
    </row>
    <row r="26" spans="1:2" x14ac:dyDescent="0.25">
      <c r="A26" s="139" t="s">
        <v>475</v>
      </c>
      <c r="B26" t="s">
        <v>475</v>
      </c>
    </row>
    <row r="27" spans="1:2" x14ac:dyDescent="0.25">
      <c r="A27" s="139" t="s">
        <v>1257</v>
      </c>
      <c r="B27" t="s">
        <v>1257</v>
      </c>
    </row>
    <row r="28" spans="1:2" x14ac:dyDescent="0.25">
      <c r="A28" s="139" t="s">
        <v>1256</v>
      </c>
      <c r="B28" t="s">
        <v>1256</v>
      </c>
    </row>
    <row r="29" spans="1:2" x14ac:dyDescent="0.25">
      <c r="A29" s="139" t="s">
        <v>1289</v>
      </c>
      <c r="B29" t="s">
        <v>1289</v>
      </c>
    </row>
    <row r="30" spans="1:2" x14ac:dyDescent="0.25">
      <c r="A30" s="139" t="s">
        <v>457</v>
      </c>
      <c r="B30" t="s">
        <v>457</v>
      </c>
    </row>
    <row r="31" spans="1:2" x14ac:dyDescent="0.25">
      <c r="A31" s="139" t="s">
        <v>2545</v>
      </c>
      <c r="B31" t="s">
        <v>2666</v>
      </c>
    </row>
    <row r="32" spans="1:2" x14ac:dyDescent="0.25">
      <c r="A32" s="139" t="s">
        <v>1262</v>
      </c>
      <c r="B32" t="s">
        <v>1262</v>
      </c>
    </row>
    <row r="33" spans="1:2" x14ac:dyDescent="0.25">
      <c r="A33" s="139" t="s">
        <v>1263</v>
      </c>
      <c r="B33" t="s">
        <v>1263</v>
      </c>
    </row>
    <row r="34" spans="1:2" x14ac:dyDescent="0.25">
      <c r="A34" s="139" t="s">
        <v>2180</v>
      </c>
      <c r="B34" t="s">
        <v>2180</v>
      </c>
    </row>
    <row r="35" spans="1:2" x14ac:dyDescent="0.25">
      <c r="A35" s="139" t="s">
        <v>1535</v>
      </c>
      <c r="B35" t="s">
        <v>1535</v>
      </c>
    </row>
    <row r="36" spans="1:2" x14ac:dyDescent="0.25">
      <c r="A36" s="139" t="s">
        <v>1324</v>
      </c>
      <c r="B36" s="286" t="s">
        <v>2690</v>
      </c>
    </row>
    <row r="37" spans="1:2" x14ac:dyDescent="0.25">
      <c r="A37" s="139" t="s">
        <v>2546</v>
      </c>
      <c r="B37" t="s">
        <v>2667</v>
      </c>
    </row>
    <row r="38" spans="1:2" x14ac:dyDescent="0.25">
      <c r="A38" s="139" t="s">
        <v>2547</v>
      </c>
      <c r="B38" t="s">
        <v>2668</v>
      </c>
    </row>
    <row r="39" spans="1:2" x14ac:dyDescent="0.25">
      <c r="A39" s="139" t="s">
        <v>2548</v>
      </c>
      <c r="B39" t="s">
        <v>2669</v>
      </c>
    </row>
    <row r="40" spans="1:2" x14ac:dyDescent="0.25">
      <c r="A40" s="139" t="s">
        <v>2549</v>
      </c>
      <c r="B40" t="s">
        <v>2670</v>
      </c>
    </row>
    <row r="41" spans="1:2" x14ac:dyDescent="0.25">
      <c r="A41" s="139" t="s">
        <v>2550</v>
      </c>
      <c r="B41" t="s">
        <v>2671</v>
      </c>
    </row>
    <row r="42" spans="1:2" x14ac:dyDescent="0.25">
      <c r="A42" s="139" t="s">
        <v>2551</v>
      </c>
      <c r="B42" t="s">
        <v>2672</v>
      </c>
    </row>
    <row r="43" spans="1:2" x14ac:dyDescent="0.25">
      <c r="A43" s="139" t="s">
        <v>2544</v>
      </c>
      <c r="B43" t="s">
        <v>2665</v>
      </c>
    </row>
    <row r="44" spans="1:2" x14ac:dyDescent="0.25">
      <c r="A44" s="139" t="s">
        <v>2167</v>
      </c>
      <c r="B44" t="s">
        <v>2673</v>
      </c>
    </row>
    <row r="45" spans="1:2" x14ac:dyDescent="0.25">
      <c r="A45" s="139" t="s">
        <v>2552</v>
      </c>
      <c r="B45" t="s">
        <v>2675</v>
      </c>
    </row>
    <row r="46" spans="1:2" x14ac:dyDescent="0.25">
      <c r="A46" s="139" t="s">
        <v>2553</v>
      </c>
      <c r="B46" t="s">
        <v>2674</v>
      </c>
    </row>
    <row r="48" spans="1:2" x14ac:dyDescent="0.25">
      <c r="A48" s="261" t="s">
        <v>1721</v>
      </c>
      <c r="B48" s="261"/>
    </row>
    <row r="49" spans="1:5" x14ac:dyDescent="0.25">
      <c r="A49" s="137" t="s">
        <v>1718</v>
      </c>
      <c r="B49" s="137" t="s">
        <v>1719</v>
      </c>
      <c r="E49" t="s">
        <v>2633</v>
      </c>
    </row>
    <row r="50" spans="1:5" x14ac:dyDescent="0.25">
      <c r="A50" s="100" t="s">
        <v>139</v>
      </c>
      <c r="B50" t="s">
        <v>2636</v>
      </c>
    </row>
    <row r="51" spans="1:5" x14ac:dyDescent="0.25">
      <c r="A51" s="100" t="s">
        <v>141</v>
      </c>
      <c r="B51" t="s">
        <v>2637</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70" zoomScaleNormal="70" workbookViewId="0">
      <pane ySplit="1" topLeftCell="A173" activePane="bottomLeft" state="frozen"/>
      <selection pane="bottomLeft" activeCell="F176" sqref="F17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1211</v>
      </c>
      <c r="B1" s="104" t="s">
        <v>1212</v>
      </c>
      <c r="C1" s="140" t="s">
        <v>1720</v>
      </c>
      <c r="D1" s="104" t="s">
        <v>60</v>
      </c>
      <c r="E1" s="104" t="s">
        <v>62</v>
      </c>
      <c r="F1" s="104" t="s">
        <v>439</v>
      </c>
      <c r="G1" s="104" t="s">
        <v>61</v>
      </c>
      <c r="H1" s="104" t="s">
        <v>1221</v>
      </c>
      <c r="I1" s="105" t="s">
        <v>304</v>
      </c>
      <c r="J1" s="45" t="s">
        <v>2429</v>
      </c>
    </row>
    <row r="2" spans="1:10" x14ac:dyDescent="0.25">
      <c r="A2" s="2" t="s">
        <v>1226</v>
      </c>
      <c r="B2" s="1" t="s">
        <v>1227</v>
      </c>
      <c r="C2" s="44">
        <v>1</v>
      </c>
      <c r="D2" s="1" t="s">
        <v>63</v>
      </c>
      <c r="E2" s="1" t="s">
        <v>64</v>
      </c>
      <c r="F2" s="1" t="str">
        <f>UnitControlCenter!$B$3</f>
        <v>million metric tons / year</v>
      </c>
      <c r="G2" s="1" t="s">
        <v>175</v>
      </c>
      <c r="J2" s="1" t="s">
        <v>2435</v>
      </c>
    </row>
    <row r="3" spans="1:10" x14ac:dyDescent="0.25">
      <c r="A3" s="2" t="s">
        <v>1226</v>
      </c>
      <c r="B3" s="1" t="s">
        <v>1228</v>
      </c>
      <c r="C3" s="49">
        <v>1</v>
      </c>
      <c r="D3" s="2" t="s">
        <v>63</v>
      </c>
      <c r="E3" s="2" t="s">
        <v>64</v>
      </c>
      <c r="F3" s="1" t="str">
        <f>UnitControlCenter!$B$3</f>
        <v>million metric tons / year</v>
      </c>
      <c r="G3" s="1" t="s">
        <v>1210</v>
      </c>
    </row>
    <row r="4" spans="1:10" ht="30" x14ac:dyDescent="0.25">
      <c r="A4" s="2" t="s">
        <v>1226</v>
      </c>
      <c r="B4" s="1" t="s">
        <v>2344</v>
      </c>
      <c r="C4" s="44">
        <v>1</v>
      </c>
      <c r="D4" s="1" t="s">
        <v>63</v>
      </c>
      <c r="E4" s="1" t="s">
        <v>64</v>
      </c>
      <c r="F4" s="1" t="str">
        <f>UnitControlCenter!B4</f>
        <v>million metric tons</v>
      </c>
      <c r="G4" s="1" t="s">
        <v>2347</v>
      </c>
      <c r="J4" s="1" t="s">
        <v>2436</v>
      </c>
    </row>
    <row r="5" spans="1:10" ht="30" x14ac:dyDescent="0.25">
      <c r="A5" s="2" t="s">
        <v>1226</v>
      </c>
      <c r="B5" s="1" t="s">
        <v>2345</v>
      </c>
      <c r="C5" s="49">
        <v>1</v>
      </c>
      <c r="D5" s="2" t="s">
        <v>63</v>
      </c>
      <c r="E5" s="2" t="s">
        <v>64</v>
      </c>
      <c r="F5" s="1" t="str">
        <f>UnitControlCenter!B4</f>
        <v>million metric tons</v>
      </c>
      <c r="G5" s="1" t="s">
        <v>2348</v>
      </c>
    </row>
    <row r="6" spans="1:10" ht="90" x14ac:dyDescent="0.25">
      <c r="A6" s="2" t="s">
        <v>1226</v>
      </c>
      <c r="B6" s="2" t="s">
        <v>1229</v>
      </c>
      <c r="C6" s="44">
        <v>1</v>
      </c>
      <c r="D6" s="1" t="s">
        <v>65</v>
      </c>
      <c r="E6" s="1" t="s">
        <v>66</v>
      </c>
      <c r="F6" s="1" t="str">
        <f>UnitControlCenter!$B$3</f>
        <v>million metric tons / year</v>
      </c>
      <c r="G6" s="1" t="s">
        <v>1698</v>
      </c>
      <c r="H6" s="1" t="s">
        <v>1699</v>
      </c>
      <c r="I6" s="1" t="s">
        <v>1700</v>
      </c>
    </row>
    <row r="7" spans="1:10" ht="30" x14ac:dyDescent="0.25">
      <c r="A7" s="2" t="s">
        <v>1226</v>
      </c>
      <c r="B7" s="2" t="s">
        <v>1230</v>
      </c>
      <c r="C7" s="44">
        <v>1</v>
      </c>
      <c r="D7" s="1" t="s">
        <v>65</v>
      </c>
      <c r="E7" s="1" t="s">
        <v>66</v>
      </c>
      <c r="F7" s="1" t="str">
        <f>UnitControlCenter!$B$3</f>
        <v>million metric tons / year</v>
      </c>
      <c r="G7" s="1" t="s">
        <v>1701</v>
      </c>
      <c r="H7" s="1" t="s">
        <v>1702</v>
      </c>
      <c r="I7" s="1" t="s">
        <v>1703</v>
      </c>
    </row>
    <row r="8" spans="1:10" ht="30" x14ac:dyDescent="0.25">
      <c r="A8" s="2" t="s">
        <v>1226</v>
      </c>
      <c r="B8" s="2" t="s">
        <v>1231</v>
      </c>
      <c r="C8" s="44">
        <v>1</v>
      </c>
      <c r="D8" s="1" t="s">
        <v>65</v>
      </c>
      <c r="E8" s="1" t="s">
        <v>66</v>
      </c>
      <c r="F8" s="1" t="str">
        <f>UnitControlCenter!$B$3</f>
        <v>million metric tons / year</v>
      </c>
      <c r="G8" s="1" t="s">
        <v>1503</v>
      </c>
      <c r="H8" s="1" t="s">
        <v>1504</v>
      </c>
      <c r="I8" s="1" t="s">
        <v>1505</v>
      </c>
    </row>
    <row r="9" spans="1:10" x14ac:dyDescent="0.25">
      <c r="A9" s="2" t="s">
        <v>1226</v>
      </c>
      <c r="B9" s="2" t="s">
        <v>1771</v>
      </c>
      <c r="C9" s="44">
        <v>0</v>
      </c>
      <c r="D9" s="1" t="s">
        <v>63</v>
      </c>
      <c r="E9" s="1" t="s">
        <v>64</v>
      </c>
      <c r="F9" s="1" t="str">
        <f>UnitControlCenter!$B$5</f>
        <v>g CO2e / 2023 Euro</v>
      </c>
      <c r="G9" s="1" t="s">
        <v>1723</v>
      </c>
    </row>
    <row r="10" spans="1:10" x14ac:dyDescent="0.25">
      <c r="A10" s="2" t="s">
        <v>1226</v>
      </c>
      <c r="B10" s="2" t="s">
        <v>132</v>
      </c>
      <c r="C10" s="44">
        <v>1</v>
      </c>
      <c r="D10" s="1" t="s">
        <v>63</v>
      </c>
      <c r="E10" s="1" t="s">
        <v>64</v>
      </c>
      <c r="F10" s="1" t="str">
        <f>UnitControlCenter!$B$3</f>
        <v>million metric tons / year</v>
      </c>
      <c r="G10" s="1" t="s">
        <v>1329</v>
      </c>
    </row>
    <row r="11" spans="1:10" x14ac:dyDescent="0.25">
      <c r="A11" s="2" t="s">
        <v>1226</v>
      </c>
      <c r="B11" s="2" t="s">
        <v>1327</v>
      </c>
      <c r="C11" s="44">
        <v>1</v>
      </c>
      <c r="D11" s="1" t="s">
        <v>63</v>
      </c>
      <c r="E11" s="1" t="s">
        <v>64</v>
      </c>
      <c r="F11" s="1" t="str">
        <f>UnitControlCenter!$B$3</f>
        <v>million metric tons / year</v>
      </c>
      <c r="G11" s="1" t="s">
        <v>1330</v>
      </c>
    </row>
    <row r="12" spans="1:10" x14ac:dyDescent="0.25">
      <c r="A12" s="2" t="s">
        <v>1226</v>
      </c>
      <c r="B12" s="2" t="s">
        <v>1388</v>
      </c>
      <c r="C12" s="44">
        <v>1</v>
      </c>
      <c r="D12" s="1" t="s">
        <v>63</v>
      </c>
      <c r="E12" s="1" t="s">
        <v>64</v>
      </c>
      <c r="F12" s="1" t="str">
        <f>UnitControlCenter!$B$3</f>
        <v>million metric tons / year</v>
      </c>
      <c r="G12" s="1" t="s">
        <v>1396</v>
      </c>
    </row>
    <row r="13" spans="1:10" x14ac:dyDescent="0.25">
      <c r="A13" s="2" t="s">
        <v>1226</v>
      </c>
      <c r="B13" s="2" t="s">
        <v>93</v>
      </c>
      <c r="C13" s="44">
        <v>1</v>
      </c>
      <c r="D13" s="1" t="s">
        <v>63</v>
      </c>
      <c r="E13" s="1" t="s">
        <v>64</v>
      </c>
      <c r="F13" s="1" t="str">
        <f>UnitControlCenter!$B$3</f>
        <v>million metric tons / year</v>
      </c>
      <c r="G13" s="1" t="s">
        <v>1331</v>
      </c>
    </row>
    <row r="14" spans="1:10" x14ac:dyDescent="0.25">
      <c r="A14" s="2" t="s">
        <v>1226</v>
      </c>
      <c r="B14" s="2" t="s">
        <v>9</v>
      </c>
      <c r="C14" s="44">
        <v>1</v>
      </c>
      <c r="D14" s="1" t="s">
        <v>63</v>
      </c>
      <c r="E14" s="1" t="s">
        <v>64</v>
      </c>
      <c r="F14" s="1" t="str">
        <f>UnitControlCenter!$B$3</f>
        <v>million metric tons / year</v>
      </c>
      <c r="G14" s="1" t="s">
        <v>1350</v>
      </c>
    </row>
    <row r="15" spans="1:10" x14ac:dyDescent="0.25">
      <c r="A15" s="2" t="s">
        <v>1226</v>
      </c>
      <c r="B15" s="2" t="s">
        <v>1328</v>
      </c>
      <c r="C15" s="44">
        <v>1</v>
      </c>
      <c r="D15" s="1" t="s">
        <v>63</v>
      </c>
      <c r="E15" s="1" t="s">
        <v>64</v>
      </c>
      <c r="F15" s="1" t="str">
        <f>UnitControlCenter!$B$3</f>
        <v>million metric tons / year</v>
      </c>
      <c r="G15" s="1" t="s">
        <v>1332</v>
      </c>
    </row>
    <row r="16" spans="1:10" x14ac:dyDescent="0.25">
      <c r="A16" s="2" t="s">
        <v>1226</v>
      </c>
      <c r="B16" s="2" t="s">
        <v>4</v>
      </c>
      <c r="C16" s="44">
        <v>1</v>
      </c>
      <c r="D16" s="1" t="s">
        <v>63</v>
      </c>
      <c r="E16" s="1" t="s">
        <v>64</v>
      </c>
      <c r="F16" s="1" t="str">
        <f>UnitControlCenter!$B$3</f>
        <v>million metric tons / year</v>
      </c>
      <c r="G16" s="1" t="s">
        <v>1333</v>
      </c>
    </row>
    <row r="17" spans="1:10" ht="15.75" thickBot="1" x14ac:dyDescent="0.3">
      <c r="A17" s="134" t="s">
        <v>1226</v>
      </c>
      <c r="B17" s="134" t="s">
        <v>1337</v>
      </c>
      <c r="C17" s="141">
        <v>1</v>
      </c>
      <c r="D17" s="135" t="s">
        <v>63</v>
      </c>
      <c r="E17" s="135" t="s">
        <v>64</v>
      </c>
      <c r="F17" s="135" t="str">
        <f>UnitControlCenter!$B$3</f>
        <v>million metric tons / year</v>
      </c>
      <c r="G17" s="135" t="s">
        <v>1334</v>
      </c>
      <c r="H17" s="135"/>
      <c r="I17" s="135"/>
      <c r="J17" s="135"/>
    </row>
    <row r="18" spans="1:10" ht="105" x14ac:dyDescent="0.25">
      <c r="A18" s="2" t="s">
        <v>1232</v>
      </c>
      <c r="B18" s="2" t="s">
        <v>1133</v>
      </c>
      <c r="C18" s="44">
        <v>1</v>
      </c>
      <c r="D18" s="1" t="s">
        <v>65</v>
      </c>
      <c r="E18" s="1" t="s">
        <v>66</v>
      </c>
      <c r="F18" s="1" t="str">
        <f>UnitControlCenter!$B$3</f>
        <v>million metric tons / year</v>
      </c>
      <c r="G18" s="1" t="s">
        <v>2185</v>
      </c>
      <c r="H18" s="1" t="s">
        <v>1699</v>
      </c>
      <c r="I18" s="1" t="s">
        <v>1700</v>
      </c>
    </row>
    <row r="19" spans="1:10" ht="105" x14ac:dyDescent="0.25">
      <c r="A19" s="2" t="s">
        <v>1232</v>
      </c>
      <c r="B19" s="2" t="s">
        <v>1141</v>
      </c>
      <c r="C19" s="44">
        <v>1</v>
      </c>
      <c r="D19" s="1" t="s">
        <v>65</v>
      </c>
      <c r="E19" s="1" t="s">
        <v>66</v>
      </c>
      <c r="F19" s="1" t="str">
        <f>UnitControlCenter!$B$3</f>
        <v>million metric tons / year</v>
      </c>
      <c r="G19" s="1" t="s">
        <v>2197</v>
      </c>
      <c r="H19" s="1" t="s">
        <v>1699</v>
      </c>
      <c r="I19" s="1" t="s">
        <v>2186</v>
      </c>
    </row>
    <row r="20" spans="1:10" ht="105" x14ac:dyDescent="0.25">
      <c r="A20" s="2" t="s">
        <v>1232</v>
      </c>
      <c r="B20" s="2" t="s">
        <v>1142</v>
      </c>
      <c r="C20" s="44">
        <v>1</v>
      </c>
      <c r="D20" s="1" t="s">
        <v>65</v>
      </c>
      <c r="E20" s="1" t="s">
        <v>66</v>
      </c>
      <c r="F20" s="1" t="str">
        <f>UnitControlCenter!$B$3</f>
        <v>million metric tons / year</v>
      </c>
      <c r="G20" s="1" t="s">
        <v>2198</v>
      </c>
      <c r="H20" s="1" t="s">
        <v>1699</v>
      </c>
      <c r="I20" s="1" t="s">
        <v>2187</v>
      </c>
    </row>
    <row r="21" spans="1:10" ht="105" x14ac:dyDescent="0.25">
      <c r="A21" s="2" t="s">
        <v>1232</v>
      </c>
      <c r="B21" s="2" t="s">
        <v>1219</v>
      </c>
      <c r="C21" s="44">
        <v>1</v>
      </c>
      <c r="D21" s="1" t="s">
        <v>65</v>
      </c>
      <c r="E21" s="1" t="s">
        <v>66</v>
      </c>
      <c r="F21" s="1" t="str">
        <f>UnitControlCenter!$B$3</f>
        <v>million metric tons / year</v>
      </c>
      <c r="G21" s="1" t="s">
        <v>2199</v>
      </c>
      <c r="H21" s="1" t="s">
        <v>1699</v>
      </c>
      <c r="I21" s="1" t="s">
        <v>2188</v>
      </c>
    </row>
    <row r="22" spans="1:10" ht="105" x14ac:dyDescent="0.25">
      <c r="A22" s="2" t="s">
        <v>1232</v>
      </c>
      <c r="B22" s="2" t="s">
        <v>1218</v>
      </c>
      <c r="C22" s="44">
        <v>1</v>
      </c>
      <c r="D22" s="1" t="s">
        <v>65</v>
      </c>
      <c r="E22" s="1" t="s">
        <v>66</v>
      </c>
      <c r="F22" s="1" t="str">
        <f>UnitControlCenter!$B$6</f>
        <v>thousand metric tons / year</v>
      </c>
      <c r="G22" s="1" t="s">
        <v>2200</v>
      </c>
      <c r="H22" s="1" t="s">
        <v>1699</v>
      </c>
      <c r="I22" s="1" t="s">
        <v>2189</v>
      </c>
    </row>
    <row r="23" spans="1:10" ht="105" x14ac:dyDescent="0.25">
      <c r="A23" s="2" t="s">
        <v>1232</v>
      </c>
      <c r="B23" s="2" t="s">
        <v>1136</v>
      </c>
      <c r="C23" s="44">
        <v>1</v>
      </c>
      <c r="D23" s="1" t="s">
        <v>65</v>
      </c>
      <c r="E23" s="1" t="s">
        <v>66</v>
      </c>
      <c r="F23" s="1" t="str">
        <f>UnitControlCenter!$B$6</f>
        <v>thousand metric tons / year</v>
      </c>
      <c r="G23" s="1" t="s">
        <v>2201</v>
      </c>
      <c r="H23" s="1" t="s">
        <v>1699</v>
      </c>
      <c r="I23" s="1" t="s">
        <v>2190</v>
      </c>
    </row>
    <row r="24" spans="1:10" ht="105" x14ac:dyDescent="0.25">
      <c r="A24" s="2" t="s">
        <v>1232</v>
      </c>
      <c r="B24" s="2" t="s">
        <v>1139</v>
      </c>
      <c r="C24" s="44">
        <v>1</v>
      </c>
      <c r="D24" s="1" t="s">
        <v>65</v>
      </c>
      <c r="E24" s="1" t="s">
        <v>66</v>
      </c>
      <c r="F24" s="1" t="str">
        <f>UnitControlCenter!$B$6</f>
        <v>thousand metric tons / year</v>
      </c>
      <c r="G24" s="1" t="s">
        <v>2202</v>
      </c>
      <c r="H24" s="1" t="s">
        <v>1699</v>
      </c>
      <c r="I24" s="1" t="s">
        <v>2191</v>
      </c>
    </row>
    <row r="25" spans="1:10" ht="105" x14ac:dyDescent="0.25">
      <c r="A25" s="2" t="s">
        <v>1232</v>
      </c>
      <c r="B25" s="2" t="s">
        <v>1140</v>
      </c>
      <c r="C25" s="44">
        <v>1</v>
      </c>
      <c r="D25" s="1" t="s">
        <v>65</v>
      </c>
      <c r="E25" s="1" t="s">
        <v>66</v>
      </c>
      <c r="F25" s="1" t="str">
        <f>UnitControlCenter!$B$6</f>
        <v>thousand metric tons / year</v>
      </c>
      <c r="G25" s="1" t="s">
        <v>2203</v>
      </c>
      <c r="H25" s="1" t="s">
        <v>1699</v>
      </c>
      <c r="I25" s="1" t="s">
        <v>2192</v>
      </c>
    </row>
    <row r="26" spans="1:10" ht="105" x14ac:dyDescent="0.25">
      <c r="A26" s="2" t="s">
        <v>1232</v>
      </c>
      <c r="B26" s="2" t="s">
        <v>1135</v>
      </c>
      <c r="C26" s="44">
        <v>1</v>
      </c>
      <c r="D26" s="1" t="s">
        <v>65</v>
      </c>
      <c r="E26" s="1" t="s">
        <v>66</v>
      </c>
      <c r="F26" s="1" t="str">
        <f>UnitControlCenter!$B$3</f>
        <v>million metric tons / year</v>
      </c>
      <c r="G26" s="1" t="s">
        <v>2204</v>
      </c>
      <c r="H26" s="1" t="s">
        <v>1699</v>
      </c>
      <c r="I26" s="1" t="s">
        <v>2193</v>
      </c>
    </row>
    <row r="27" spans="1:10" ht="105" x14ac:dyDescent="0.25">
      <c r="A27" s="2" t="s">
        <v>1232</v>
      </c>
      <c r="B27" s="2" t="s">
        <v>1134</v>
      </c>
      <c r="C27" s="44">
        <v>1</v>
      </c>
      <c r="D27" s="1" t="s">
        <v>65</v>
      </c>
      <c r="E27" s="1" t="s">
        <v>66</v>
      </c>
      <c r="F27" s="1" t="str">
        <f>UnitControlCenter!$B$6</f>
        <v>thousand metric tons / year</v>
      </c>
      <c r="G27" s="1" t="s">
        <v>2205</v>
      </c>
      <c r="H27" s="1" t="s">
        <v>1699</v>
      </c>
      <c r="I27" s="1" t="s">
        <v>2194</v>
      </c>
    </row>
    <row r="28" spans="1:10" ht="105" x14ac:dyDescent="0.25">
      <c r="A28" s="2" t="s">
        <v>1232</v>
      </c>
      <c r="B28" s="2" t="s">
        <v>1138</v>
      </c>
      <c r="C28" s="44">
        <v>1</v>
      </c>
      <c r="D28" s="1" t="s">
        <v>65</v>
      </c>
      <c r="E28" s="1" t="s">
        <v>66</v>
      </c>
      <c r="F28" s="1" t="str">
        <f>UnitControlCenter!$B$3</f>
        <v>million metric tons / year</v>
      </c>
      <c r="G28" s="1" t="s">
        <v>2206</v>
      </c>
      <c r="H28" s="1" t="s">
        <v>1699</v>
      </c>
      <c r="I28" s="1" t="s">
        <v>2195</v>
      </c>
    </row>
    <row r="29" spans="1:10" ht="105.75" thickBot="1" x14ac:dyDescent="0.3">
      <c r="A29" s="134" t="s">
        <v>1232</v>
      </c>
      <c r="B29" s="134" t="s">
        <v>480</v>
      </c>
      <c r="C29" s="141">
        <v>1</v>
      </c>
      <c r="D29" s="1" t="s">
        <v>65</v>
      </c>
      <c r="E29" s="1" t="s">
        <v>66</v>
      </c>
      <c r="F29" s="135" t="str">
        <f>UnitControlCenter!$B$3</f>
        <v>million metric tons / year</v>
      </c>
      <c r="G29" s="1" t="s">
        <v>2207</v>
      </c>
      <c r="H29" s="1" t="s">
        <v>1699</v>
      </c>
      <c r="I29" s="1" t="s">
        <v>2196</v>
      </c>
    </row>
    <row r="30" spans="1:10" ht="75" x14ac:dyDescent="0.25">
      <c r="A30" s="2" t="s">
        <v>1233</v>
      </c>
      <c r="B30" s="2" t="s">
        <v>1229</v>
      </c>
      <c r="C30" s="44">
        <v>1</v>
      </c>
      <c r="D30" s="1" t="s">
        <v>65</v>
      </c>
      <c r="E30" s="1" t="s">
        <v>66</v>
      </c>
      <c r="F30" s="1" t="str">
        <f>UnitControlCenter!$B$3</f>
        <v>million metric tons / year</v>
      </c>
      <c r="G30" s="1" t="s">
        <v>1783</v>
      </c>
      <c r="H30" s="1" t="s">
        <v>1784</v>
      </c>
      <c r="I30" s="1" t="s">
        <v>1785</v>
      </c>
    </row>
    <row r="31" spans="1:10" ht="105" x14ac:dyDescent="0.25">
      <c r="A31" s="2" t="s">
        <v>1233</v>
      </c>
      <c r="B31" s="2" t="s">
        <v>1397</v>
      </c>
      <c r="C31" s="44">
        <v>1</v>
      </c>
      <c r="D31" s="1" t="s">
        <v>65</v>
      </c>
      <c r="E31" s="1" t="s">
        <v>66</v>
      </c>
      <c r="F31" s="1" t="str">
        <f>UnitControlCenter!$B$3</f>
        <v>million metric tons / year</v>
      </c>
      <c r="G31" s="1" t="s">
        <v>1786</v>
      </c>
      <c r="H31" s="1" t="s">
        <v>1787</v>
      </c>
      <c r="I31" s="1" t="s">
        <v>1788</v>
      </c>
    </row>
    <row r="32" spans="1:10" ht="60" x14ac:dyDescent="0.25">
      <c r="A32" s="2" t="s">
        <v>1233</v>
      </c>
      <c r="B32" s="2" t="s">
        <v>1234</v>
      </c>
      <c r="C32" s="44">
        <v>1</v>
      </c>
      <c r="D32" s="1" t="s">
        <v>65</v>
      </c>
      <c r="E32" s="1" t="s">
        <v>66</v>
      </c>
      <c r="F32" s="1" t="str">
        <f>UnitControlCenter!$B$3</f>
        <v>million metric tons / year</v>
      </c>
      <c r="G32" s="1" t="s">
        <v>1789</v>
      </c>
      <c r="H32" s="1" t="s">
        <v>1790</v>
      </c>
      <c r="I32" s="1" t="s">
        <v>1791</v>
      </c>
    </row>
    <row r="33" spans="1:10" ht="15.75" thickBot="1" x14ac:dyDescent="0.3">
      <c r="A33" s="134" t="s">
        <v>1233</v>
      </c>
      <c r="B33" s="134" t="s">
        <v>1771</v>
      </c>
      <c r="C33" s="141">
        <v>0</v>
      </c>
      <c r="D33" s="135" t="s">
        <v>63</v>
      </c>
      <c r="E33" s="135" t="s">
        <v>64</v>
      </c>
      <c r="F33" s="135" t="str">
        <f>UnitControlCenter!$B$7</f>
        <v>g CO2 / 2023 Euro</v>
      </c>
      <c r="G33" s="135" t="s">
        <v>1722</v>
      </c>
      <c r="H33" s="135"/>
      <c r="I33" s="135"/>
      <c r="J33" s="135"/>
    </row>
    <row r="34" spans="1:10" ht="105" x14ac:dyDescent="0.25">
      <c r="A34" s="2" t="s">
        <v>1629</v>
      </c>
      <c r="B34" s="2" t="s">
        <v>1468</v>
      </c>
      <c r="C34" s="44">
        <v>1</v>
      </c>
      <c r="D34" s="1" t="s">
        <v>63</v>
      </c>
      <c r="E34" s="1" t="s">
        <v>1877</v>
      </c>
      <c r="F34" s="1" t="str">
        <f>UnitControlCenter!$B$3</f>
        <v>million metric tons / year</v>
      </c>
      <c r="G34" s="1" t="s">
        <v>1921</v>
      </c>
    </row>
    <row r="35" spans="1:10" x14ac:dyDescent="0.25">
      <c r="A35" s="2" t="s">
        <v>1629</v>
      </c>
      <c r="B35" s="2" t="s">
        <v>132</v>
      </c>
      <c r="C35" s="44">
        <v>1</v>
      </c>
      <c r="D35" s="1" t="s">
        <v>63</v>
      </c>
      <c r="E35" s="1" t="s">
        <v>1877</v>
      </c>
      <c r="F35" s="1" t="str">
        <f>UnitControlCenter!$B$3</f>
        <v>million metric tons / year</v>
      </c>
      <c r="G35" s="1" t="s">
        <v>1329</v>
      </c>
    </row>
    <row r="36" spans="1:10" x14ac:dyDescent="0.25">
      <c r="A36" s="2" t="s">
        <v>1629</v>
      </c>
      <c r="B36" s="2" t="s">
        <v>1327</v>
      </c>
      <c r="C36" s="44">
        <v>1</v>
      </c>
      <c r="D36" s="1" t="s">
        <v>63</v>
      </c>
      <c r="E36" s="1" t="s">
        <v>1877</v>
      </c>
      <c r="F36" s="1" t="str">
        <f>UnitControlCenter!$B$3</f>
        <v>million metric tons / year</v>
      </c>
      <c r="G36" s="1" t="s">
        <v>1330</v>
      </c>
    </row>
    <row r="37" spans="1:10" x14ac:dyDescent="0.25">
      <c r="A37" s="2" t="s">
        <v>1629</v>
      </c>
      <c r="B37" s="2" t="s">
        <v>1388</v>
      </c>
      <c r="C37" s="44">
        <v>1</v>
      </c>
      <c r="D37" s="1" t="s">
        <v>63</v>
      </c>
      <c r="E37" s="1" t="s">
        <v>1877</v>
      </c>
      <c r="F37" s="1" t="str">
        <f>UnitControlCenter!$B$3</f>
        <v>million metric tons / year</v>
      </c>
      <c r="G37" s="1" t="s">
        <v>1396</v>
      </c>
    </row>
    <row r="38" spans="1:10" x14ac:dyDescent="0.25">
      <c r="A38" s="2" t="s">
        <v>1629</v>
      </c>
      <c r="B38" s="2" t="s">
        <v>93</v>
      </c>
      <c r="C38" s="44">
        <v>1</v>
      </c>
      <c r="D38" s="1" t="s">
        <v>63</v>
      </c>
      <c r="E38" s="1" t="s">
        <v>1877</v>
      </c>
      <c r="F38" s="1" t="str">
        <f>UnitControlCenter!$B$3</f>
        <v>million metric tons / year</v>
      </c>
      <c r="G38" s="1" t="s">
        <v>1331</v>
      </c>
    </row>
    <row r="39" spans="1:10" ht="30" x14ac:dyDescent="0.25">
      <c r="A39" s="2" t="s">
        <v>1629</v>
      </c>
      <c r="B39" s="2" t="s">
        <v>9</v>
      </c>
      <c r="C39" s="44">
        <v>1</v>
      </c>
      <c r="D39" s="1" t="s">
        <v>63</v>
      </c>
      <c r="E39" s="1" t="s">
        <v>1877</v>
      </c>
      <c r="F39" s="1" t="str">
        <f>UnitControlCenter!$B$3</f>
        <v>million metric tons / year</v>
      </c>
      <c r="G39" s="1" t="s">
        <v>1922</v>
      </c>
    </row>
    <row r="40" spans="1:10" ht="15.75" thickBot="1" x14ac:dyDescent="0.3">
      <c r="A40" s="134" t="s">
        <v>1629</v>
      </c>
      <c r="B40" s="134" t="s">
        <v>4</v>
      </c>
      <c r="C40" s="141">
        <v>1</v>
      </c>
      <c r="D40" s="135" t="s">
        <v>63</v>
      </c>
      <c r="E40" s="135" t="s">
        <v>1877</v>
      </c>
      <c r="F40" s="135" t="str">
        <f>UnitControlCenter!$B$3</f>
        <v>million metric tons / year</v>
      </c>
      <c r="G40" s="135" t="s">
        <v>1333</v>
      </c>
      <c r="H40" s="135"/>
      <c r="I40" s="135"/>
      <c r="J40" s="135"/>
    </row>
    <row r="41" spans="1:10" ht="45" x14ac:dyDescent="0.25">
      <c r="A41" s="2" t="s">
        <v>356</v>
      </c>
      <c r="B41" s="2" t="s">
        <v>1843</v>
      </c>
      <c r="C41" s="44">
        <v>1</v>
      </c>
      <c r="D41" s="1" t="s">
        <v>65</v>
      </c>
      <c r="E41" s="1" t="s">
        <v>438</v>
      </c>
      <c r="F41" s="1" t="str">
        <f>UnitControlCenter!$B$8</f>
        <v>2023 Euro / metric ton CO2e abated, Annual average abatement (million metric tons CO2e)</v>
      </c>
      <c r="G41" s="1" t="s">
        <v>1923</v>
      </c>
    </row>
    <row r="42" spans="1:10" ht="45.75" thickBot="1" x14ac:dyDescent="0.3">
      <c r="A42" s="134" t="s">
        <v>356</v>
      </c>
      <c r="B42" s="134" t="s">
        <v>1844</v>
      </c>
      <c r="C42" s="141">
        <v>1</v>
      </c>
      <c r="D42" s="135" t="s">
        <v>65</v>
      </c>
      <c r="E42" s="135" t="s">
        <v>438</v>
      </c>
      <c r="F42" s="135" t="str">
        <f>UnitControlCenter!$B$8</f>
        <v>2023 Euro / metric ton CO2e abated, Annual average abatement (million metric tons CO2e)</v>
      </c>
      <c r="G42" s="135" t="s">
        <v>1923</v>
      </c>
      <c r="H42" s="135"/>
      <c r="I42" s="135"/>
      <c r="J42" s="135"/>
    </row>
    <row r="43" spans="1:10" ht="45" x14ac:dyDescent="0.25">
      <c r="A43" s="2" t="s">
        <v>1235</v>
      </c>
      <c r="B43" s="2" t="s">
        <v>1848</v>
      </c>
      <c r="C43" s="44">
        <v>1</v>
      </c>
      <c r="D43" s="1" t="s">
        <v>65</v>
      </c>
      <c r="E43" s="1" t="s">
        <v>64</v>
      </c>
      <c r="F43" s="1" t="str">
        <f>UnitControlCenter!$B$9</f>
        <v>billion 2023 Euro / year</v>
      </c>
      <c r="G43" s="1" t="s">
        <v>1845</v>
      </c>
      <c r="H43" s="1" t="s">
        <v>1313</v>
      </c>
      <c r="I43" s="1" t="s">
        <v>1297</v>
      </c>
    </row>
    <row r="44" spans="1:10" x14ac:dyDescent="0.25">
      <c r="A44" s="2" t="s">
        <v>1235</v>
      </c>
      <c r="B44" s="133" t="s">
        <v>1649</v>
      </c>
      <c r="C44" s="44">
        <v>1</v>
      </c>
      <c r="D44" s="1" t="s">
        <v>63</v>
      </c>
      <c r="E44" s="1" t="s">
        <v>64</v>
      </c>
      <c r="F44" s="1" t="str">
        <f>UnitControlCenter!$B$9</f>
        <v>billion 2023 Euro / year</v>
      </c>
      <c r="G44" s="1" t="s">
        <v>1643</v>
      </c>
    </row>
    <row r="45" spans="1:10" ht="75" x14ac:dyDescent="0.25">
      <c r="A45" s="2" t="s">
        <v>1235</v>
      </c>
      <c r="B45" s="2" t="s">
        <v>1834</v>
      </c>
      <c r="C45" s="44">
        <v>1</v>
      </c>
      <c r="D45" s="1" t="s">
        <v>65</v>
      </c>
      <c r="E45" s="1" t="s">
        <v>66</v>
      </c>
      <c r="F45" s="1" t="str">
        <f>UnitControlCenter!$B$9</f>
        <v>billion 2023 Euro / year</v>
      </c>
      <c r="G45" s="1" t="s">
        <v>1835</v>
      </c>
      <c r="H45" s="1" t="s">
        <v>1836</v>
      </c>
      <c r="I45" s="1" t="s">
        <v>1837</v>
      </c>
    </row>
    <row r="46" spans="1:10" ht="30" x14ac:dyDescent="0.25">
      <c r="A46" s="2" t="s">
        <v>1235</v>
      </c>
      <c r="B46" s="133" t="s">
        <v>1838</v>
      </c>
      <c r="C46" s="44">
        <v>1</v>
      </c>
      <c r="D46" s="1" t="s">
        <v>63</v>
      </c>
      <c r="E46" s="1" t="s">
        <v>64</v>
      </c>
      <c r="F46" s="1" t="str">
        <f>UnitControlCenter!$B$10</f>
        <v>billion 2023 Euro</v>
      </c>
      <c r="G46" s="1" t="s">
        <v>1839</v>
      </c>
    </row>
    <row r="47" spans="1:10" ht="30" x14ac:dyDescent="0.25">
      <c r="A47" s="2" t="s">
        <v>1235</v>
      </c>
      <c r="B47" s="133" t="s">
        <v>1840</v>
      </c>
      <c r="C47" s="44">
        <v>1</v>
      </c>
      <c r="D47" s="1" t="s">
        <v>63</v>
      </c>
      <c r="E47" s="1" t="s">
        <v>64</v>
      </c>
      <c r="F47" s="1" t="str">
        <f>UnitControlCenter!$B$9</f>
        <v>billion 2023 Euro / year</v>
      </c>
      <c r="G47" s="1" t="s">
        <v>1841</v>
      </c>
    </row>
    <row r="48" spans="1:10" ht="135.75" thickBot="1" x14ac:dyDescent="0.3">
      <c r="A48" s="134" t="s">
        <v>1235</v>
      </c>
      <c r="B48" s="136" t="s">
        <v>1916</v>
      </c>
      <c r="C48" s="141">
        <v>1</v>
      </c>
      <c r="D48" s="135" t="s">
        <v>65</v>
      </c>
      <c r="E48" s="135" t="s">
        <v>64</v>
      </c>
      <c r="F48" s="135" t="str">
        <f>UnitControlCenter!$B$9</f>
        <v>billion 2023 Euro / year</v>
      </c>
      <c r="G48" s="135" t="s">
        <v>1920</v>
      </c>
      <c r="H48" s="135" t="s">
        <v>1917</v>
      </c>
      <c r="I48" s="135" t="s">
        <v>1919</v>
      </c>
      <c r="J48" s="135"/>
    </row>
    <row r="49" spans="1:10" ht="45" x14ac:dyDescent="0.25">
      <c r="A49" s="2" t="s">
        <v>1758</v>
      </c>
      <c r="B49" s="133" t="s">
        <v>1775</v>
      </c>
      <c r="C49" s="44">
        <v>1</v>
      </c>
      <c r="D49" s="1" t="s">
        <v>65</v>
      </c>
      <c r="E49" s="1" t="s">
        <v>64</v>
      </c>
      <c r="F49" s="1" t="str">
        <f>UnitControlCenter!$B$11</f>
        <v>jobs</v>
      </c>
      <c r="G49" s="1" t="s">
        <v>1766</v>
      </c>
      <c r="H49" s="1" t="s">
        <v>1765</v>
      </c>
      <c r="I49" s="1" t="s">
        <v>1298</v>
      </c>
    </row>
    <row r="50" spans="1:10" ht="30" x14ac:dyDescent="0.25">
      <c r="A50" s="2" t="s">
        <v>1758</v>
      </c>
      <c r="B50" s="133" t="s">
        <v>2147</v>
      </c>
      <c r="C50" s="44">
        <v>0</v>
      </c>
      <c r="D50" s="1" t="s">
        <v>65</v>
      </c>
      <c r="E50" s="1" t="s">
        <v>66</v>
      </c>
      <c r="F50" s="1" t="str">
        <f>UnitControlCenter!$B$11</f>
        <v>jobs</v>
      </c>
      <c r="G50" s="1" t="s">
        <v>2050</v>
      </c>
      <c r="H50" s="1" t="s">
        <v>2051</v>
      </c>
      <c r="I50" s="1" t="s">
        <v>2052</v>
      </c>
    </row>
    <row r="51" spans="1:10" ht="30" x14ac:dyDescent="0.25">
      <c r="A51" s="2" t="s">
        <v>1758</v>
      </c>
      <c r="B51" s="133" t="s">
        <v>2148</v>
      </c>
      <c r="C51" s="44">
        <v>0</v>
      </c>
      <c r="D51" s="1" t="s">
        <v>65</v>
      </c>
      <c r="E51" s="1" t="s">
        <v>64</v>
      </c>
      <c r="F51" s="1" t="str">
        <f>UnitControlCenter!$B$13</f>
        <v>% change</v>
      </c>
      <c r="G51" s="1" t="s">
        <v>2069</v>
      </c>
      <c r="H51" s="1" t="s">
        <v>2051</v>
      </c>
      <c r="I51" s="1" t="s">
        <v>2052</v>
      </c>
    </row>
    <row r="52" spans="1:10" ht="45" x14ac:dyDescent="0.25">
      <c r="A52" s="2" t="s">
        <v>1758</v>
      </c>
      <c r="B52" s="133" t="s">
        <v>2034</v>
      </c>
      <c r="C52" s="44">
        <v>0</v>
      </c>
      <c r="D52" s="1" t="s">
        <v>65</v>
      </c>
      <c r="E52" s="1" t="s">
        <v>66</v>
      </c>
      <c r="F52" s="1" t="str">
        <f>UnitControlCenter!$B$11</f>
        <v>jobs</v>
      </c>
      <c r="G52" s="1" t="s">
        <v>2073</v>
      </c>
      <c r="H52" s="1" t="s">
        <v>2053</v>
      </c>
      <c r="I52" s="20" t="s">
        <v>2054</v>
      </c>
      <c r="J52" s="20"/>
    </row>
    <row r="53" spans="1:10" ht="45" x14ac:dyDescent="0.25">
      <c r="A53" s="2" t="s">
        <v>1758</v>
      </c>
      <c r="B53" s="133" t="s">
        <v>2066</v>
      </c>
      <c r="C53" s="44">
        <v>0</v>
      </c>
      <c r="D53" s="1" t="s">
        <v>65</v>
      </c>
      <c r="E53" s="1" t="s">
        <v>64</v>
      </c>
      <c r="F53" s="1" t="str">
        <f>UnitControlCenter!$B$13</f>
        <v>% change</v>
      </c>
      <c r="G53" s="1" t="s">
        <v>2072</v>
      </c>
      <c r="H53" s="1" t="s">
        <v>2053</v>
      </c>
      <c r="I53" s="20" t="s">
        <v>2054</v>
      </c>
      <c r="J53" s="20"/>
    </row>
    <row r="54" spans="1:10" ht="30" x14ac:dyDescent="0.25">
      <c r="A54" s="2" t="s">
        <v>1758</v>
      </c>
      <c r="B54" s="133" t="s">
        <v>2039</v>
      </c>
      <c r="C54" s="44">
        <v>0</v>
      </c>
      <c r="D54" s="1" t="s">
        <v>65</v>
      </c>
      <c r="E54" s="1" t="s">
        <v>66</v>
      </c>
      <c r="F54" s="1" t="str">
        <f>UnitControlCenter!$B$11</f>
        <v>jobs</v>
      </c>
      <c r="G54" s="1" t="s">
        <v>2055</v>
      </c>
      <c r="H54" s="1" t="s">
        <v>2056</v>
      </c>
      <c r="I54" s="1" t="s">
        <v>2057</v>
      </c>
    </row>
    <row r="55" spans="1:10" ht="30" x14ac:dyDescent="0.25">
      <c r="A55" s="2" t="s">
        <v>1758</v>
      </c>
      <c r="B55" s="133" t="s">
        <v>2067</v>
      </c>
      <c r="C55" s="44">
        <v>0</v>
      </c>
      <c r="D55" s="1" t="s">
        <v>65</v>
      </c>
      <c r="E55" s="1" t="s">
        <v>64</v>
      </c>
      <c r="F55" s="1" t="str">
        <f>UnitControlCenter!$B$13</f>
        <v>% change</v>
      </c>
      <c r="G55" s="1" t="s">
        <v>2070</v>
      </c>
      <c r="H55" s="1" t="s">
        <v>2056</v>
      </c>
      <c r="I55" s="1" t="s">
        <v>2057</v>
      </c>
    </row>
    <row r="56" spans="1:10" ht="75" x14ac:dyDescent="0.25">
      <c r="A56" s="2" t="s">
        <v>1758</v>
      </c>
      <c r="B56" s="133" t="s">
        <v>2042</v>
      </c>
      <c r="C56" s="44">
        <v>0</v>
      </c>
      <c r="D56" s="1" t="s">
        <v>65</v>
      </c>
      <c r="E56" s="1" t="s">
        <v>66</v>
      </c>
      <c r="F56" s="1" t="str">
        <f>UnitControlCenter!$B$11</f>
        <v>jobs</v>
      </c>
      <c r="G56" s="1" t="s">
        <v>2058</v>
      </c>
      <c r="H56" s="1" t="s">
        <v>2059</v>
      </c>
      <c r="I56" s="1" t="s">
        <v>2060</v>
      </c>
    </row>
    <row r="57" spans="1:10" ht="90" x14ac:dyDescent="0.25">
      <c r="A57" s="2" t="s">
        <v>1758</v>
      </c>
      <c r="B57" s="133" t="s">
        <v>2068</v>
      </c>
      <c r="C57" s="44">
        <v>0</v>
      </c>
      <c r="D57" s="1" t="s">
        <v>65</v>
      </c>
      <c r="E57" s="1" t="s">
        <v>64</v>
      </c>
      <c r="F57" s="1" t="str">
        <f>UnitControlCenter!$B$13</f>
        <v>% change</v>
      </c>
      <c r="G57" s="1" t="s">
        <v>2071</v>
      </c>
      <c r="H57" s="1" t="s">
        <v>2059</v>
      </c>
      <c r="I57" s="1" t="s">
        <v>2060</v>
      </c>
    </row>
    <row r="58" spans="1:10" ht="30" x14ac:dyDescent="0.25">
      <c r="A58" s="2" t="s">
        <v>1758</v>
      </c>
      <c r="B58" s="133" t="s">
        <v>2131</v>
      </c>
      <c r="C58" s="44">
        <v>1</v>
      </c>
      <c r="D58" s="1" t="s">
        <v>65</v>
      </c>
      <c r="E58" s="1" t="s">
        <v>66</v>
      </c>
      <c r="F58" s="1" t="str">
        <f>UnitControlCenter!$B$11</f>
        <v>jobs</v>
      </c>
      <c r="G58" s="1" t="s">
        <v>2132</v>
      </c>
      <c r="H58" s="1" t="s">
        <v>2133</v>
      </c>
      <c r="I58" s="1" t="s">
        <v>2134</v>
      </c>
    </row>
    <row r="59" spans="1:10" ht="30" x14ac:dyDescent="0.25">
      <c r="A59" s="2" t="s">
        <v>1758</v>
      </c>
      <c r="B59" s="133" t="s">
        <v>2135</v>
      </c>
      <c r="C59" s="44">
        <v>1</v>
      </c>
      <c r="D59" s="1" t="s">
        <v>65</v>
      </c>
      <c r="E59" s="1" t="s">
        <v>64</v>
      </c>
      <c r="F59" s="1" t="str">
        <f>UnitControlCenter!$B$13</f>
        <v>% change</v>
      </c>
      <c r="G59" s="1" t="s">
        <v>2136</v>
      </c>
      <c r="H59" s="1" t="s">
        <v>2133</v>
      </c>
      <c r="I59" s="1" t="s">
        <v>2134</v>
      </c>
    </row>
    <row r="60" spans="1:10" ht="30" x14ac:dyDescent="0.25">
      <c r="A60" s="2" t="s">
        <v>1758</v>
      </c>
      <c r="B60" s="133" t="s">
        <v>1819</v>
      </c>
      <c r="C60" s="44">
        <v>1</v>
      </c>
      <c r="D60" s="1" t="s">
        <v>65</v>
      </c>
      <c r="E60" s="1" t="s">
        <v>64</v>
      </c>
      <c r="F60" s="1" t="str">
        <f>UnitControlCenter!$B$11</f>
        <v>jobs</v>
      </c>
      <c r="G60" s="1" t="s">
        <v>1823</v>
      </c>
      <c r="H60" s="1" t="s">
        <v>1822</v>
      </c>
      <c r="I60" s="1" t="s">
        <v>1833</v>
      </c>
    </row>
    <row r="61" spans="1:10" ht="45" x14ac:dyDescent="0.25">
      <c r="A61" s="2" t="s">
        <v>1758</v>
      </c>
      <c r="B61" s="133" t="s">
        <v>1875</v>
      </c>
      <c r="C61" s="44">
        <v>1</v>
      </c>
      <c r="D61" s="1" t="s">
        <v>65</v>
      </c>
      <c r="E61" s="1" t="s">
        <v>64</v>
      </c>
      <c r="F61" s="1" t="str">
        <f>UnitControlCenter!$B$11</f>
        <v>jobs</v>
      </c>
      <c r="G61" s="1" t="s">
        <v>1874</v>
      </c>
      <c r="H61" s="1" t="s">
        <v>1765</v>
      </c>
      <c r="I61" s="1" t="s">
        <v>1298</v>
      </c>
    </row>
    <row r="62" spans="1:10" ht="45" x14ac:dyDescent="0.25">
      <c r="A62" s="2" t="s">
        <v>1758</v>
      </c>
      <c r="B62" s="133" t="s">
        <v>1760</v>
      </c>
      <c r="C62" s="44">
        <v>1</v>
      </c>
      <c r="D62" s="1" t="s">
        <v>65</v>
      </c>
      <c r="E62" s="1" t="s">
        <v>64</v>
      </c>
      <c r="F62" s="1" t="str">
        <f>UnitControlCenter!$B$9</f>
        <v>billion 2023 Euro / year</v>
      </c>
      <c r="G62" s="1" t="s">
        <v>1767</v>
      </c>
      <c r="H62" s="1" t="s">
        <v>1769</v>
      </c>
      <c r="I62" s="1" t="s">
        <v>1298</v>
      </c>
    </row>
    <row r="63" spans="1:10" ht="45" x14ac:dyDescent="0.25">
      <c r="A63" s="2" t="s">
        <v>1758</v>
      </c>
      <c r="B63" s="133" t="s">
        <v>1779</v>
      </c>
      <c r="C63" s="44">
        <v>1</v>
      </c>
      <c r="D63" s="1" t="s">
        <v>65</v>
      </c>
      <c r="E63" s="1" t="s">
        <v>64</v>
      </c>
      <c r="F63" s="1" t="str">
        <f>UnitControlCenter!$B$13</f>
        <v>% change</v>
      </c>
      <c r="G63" s="1" t="s">
        <v>1781</v>
      </c>
      <c r="H63" s="1" t="s">
        <v>1769</v>
      </c>
      <c r="I63" s="1" t="s">
        <v>1298</v>
      </c>
    </row>
    <row r="64" spans="1:10" ht="30" x14ac:dyDescent="0.25">
      <c r="A64" s="2" t="s">
        <v>1758</v>
      </c>
      <c r="B64" s="133" t="s">
        <v>1820</v>
      </c>
      <c r="C64" s="44">
        <v>1</v>
      </c>
      <c r="D64" s="1" t="s">
        <v>65</v>
      </c>
      <c r="E64" s="1" t="s">
        <v>64</v>
      </c>
      <c r="F64" s="1" t="str">
        <f>UnitControlCenter!$B$9</f>
        <v>billion 2023 Euro / year</v>
      </c>
      <c r="G64" s="1" t="s">
        <v>1824</v>
      </c>
      <c r="H64" s="1" t="s">
        <v>1822</v>
      </c>
      <c r="I64" s="1" t="s">
        <v>1833</v>
      </c>
    </row>
    <row r="65" spans="1:10" ht="45" x14ac:dyDescent="0.25">
      <c r="A65" s="2" t="s">
        <v>1758</v>
      </c>
      <c r="B65" s="133" t="s">
        <v>1774</v>
      </c>
      <c r="C65" s="44">
        <v>1</v>
      </c>
      <c r="D65" s="1" t="s">
        <v>65</v>
      </c>
      <c r="E65" s="1" t="s">
        <v>64</v>
      </c>
      <c r="F65" s="1" t="str">
        <f>UnitControlCenter!$B$9</f>
        <v>billion 2023 Euro / year</v>
      </c>
      <c r="G65" s="1" t="s">
        <v>1770</v>
      </c>
      <c r="H65" s="1" t="s">
        <v>1768</v>
      </c>
      <c r="I65" s="1" t="s">
        <v>1298</v>
      </c>
    </row>
    <row r="66" spans="1:10" ht="30" x14ac:dyDescent="0.25">
      <c r="A66" s="2" t="s">
        <v>1758</v>
      </c>
      <c r="B66" s="133" t="s">
        <v>1772</v>
      </c>
      <c r="C66" s="44">
        <v>1</v>
      </c>
      <c r="D66" s="1" t="s">
        <v>63</v>
      </c>
      <c r="E66" s="1" t="s">
        <v>64</v>
      </c>
      <c r="F66" s="1" t="str">
        <f>UnitControlCenter!$B$14</f>
        <v>2023 Euro / employee-year</v>
      </c>
      <c r="G66" s="1" t="s">
        <v>1773</v>
      </c>
    </row>
    <row r="67" spans="1:10" ht="30.75" thickBot="1" x14ac:dyDescent="0.3">
      <c r="A67" s="134" t="s">
        <v>1758</v>
      </c>
      <c r="B67" s="136" t="s">
        <v>1821</v>
      </c>
      <c r="C67" s="141">
        <v>1</v>
      </c>
      <c r="D67" s="135" t="s">
        <v>65</v>
      </c>
      <c r="E67" s="135" t="s">
        <v>64</v>
      </c>
      <c r="F67" s="135" t="str">
        <f>UnitControlCenter!$B$9</f>
        <v>billion 2023 Euro / year</v>
      </c>
      <c r="G67" s="135" t="s">
        <v>1825</v>
      </c>
      <c r="H67" s="135" t="s">
        <v>1822</v>
      </c>
      <c r="I67" s="135" t="s">
        <v>1833</v>
      </c>
      <c r="J67" s="135"/>
    </row>
    <row r="68" spans="1:10" ht="90" x14ac:dyDescent="0.25">
      <c r="A68" s="2" t="s">
        <v>1759</v>
      </c>
      <c r="B68" s="2" t="s">
        <v>1561</v>
      </c>
      <c r="C68" s="44">
        <v>0</v>
      </c>
      <c r="D68" s="1" t="s">
        <v>65</v>
      </c>
      <c r="E68" s="1" t="s">
        <v>64</v>
      </c>
      <c r="F68" s="1" t="str">
        <f>UnitControlCenter!$B$9</f>
        <v>billion 2023 Euro / year</v>
      </c>
      <c r="G68" s="1" t="s">
        <v>1562</v>
      </c>
      <c r="H68" s="1" t="s">
        <v>1563</v>
      </c>
      <c r="I68" s="1" t="s">
        <v>1542</v>
      </c>
    </row>
    <row r="69" spans="1:10" ht="45" x14ac:dyDescent="0.25">
      <c r="A69" s="2" t="s">
        <v>1759</v>
      </c>
      <c r="B69" s="2" t="s">
        <v>1565</v>
      </c>
      <c r="C69" s="44">
        <v>0</v>
      </c>
      <c r="D69" s="1" t="s">
        <v>65</v>
      </c>
      <c r="E69" s="1" t="s">
        <v>64</v>
      </c>
      <c r="F69" s="1" t="str">
        <f>UnitControlCenter!$B$9</f>
        <v>billion 2023 Euro / year</v>
      </c>
      <c r="G69" s="1" t="s">
        <v>1575</v>
      </c>
      <c r="H69" s="1" t="s">
        <v>1576</v>
      </c>
      <c r="I69" s="1" t="s">
        <v>1577</v>
      </c>
    </row>
    <row r="70" spans="1:10" ht="60" x14ac:dyDescent="0.25">
      <c r="A70" s="2" t="s">
        <v>1759</v>
      </c>
      <c r="B70" s="2" t="s">
        <v>1566</v>
      </c>
      <c r="C70" s="44">
        <v>0</v>
      </c>
      <c r="D70" s="1" t="s">
        <v>65</v>
      </c>
      <c r="E70" s="1" t="s">
        <v>64</v>
      </c>
      <c r="F70" s="1" t="str">
        <f>UnitControlCenter!$B$9</f>
        <v>billion 2023 Euro / year</v>
      </c>
      <c r="G70" s="1" t="s">
        <v>1586</v>
      </c>
      <c r="H70" s="1" t="s">
        <v>1584</v>
      </c>
      <c r="I70" s="1" t="s">
        <v>1585</v>
      </c>
    </row>
    <row r="71" spans="1:10" ht="45" x14ac:dyDescent="0.25">
      <c r="A71" s="2" t="s">
        <v>1759</v>
      </c>
      <c r="B71" s="2" t="s">
        <v>1567</v>
      </c>
      <c r="C71" s="44">
        <v>0</v>
      </c>
      <c r="D71" s="1" t="s">
        <v>65</v>
      </c>
      <c r="E71" s="1" t="s">
        <v>64</v>
      </c>
      <c r="F71" s="1" t="str">
        <f>UnitControlCenter!$B$9</f>
        <v>billion 2023 Euro / year</v>
      </c>
      <c r="G71" s="1" t="s">
        <v>1580</v>
      </c>
      <c r="H71" s="1" t="s">
        <v>1576</v>
      </c>
      <c r="I71" s="1" t="s">
        <v>1578</v>
      </c>
    </row>
    <row r="72" spans="1:10" ht="45" x14ac:dyDescent="0.25">
      <c r="A72" s="2" t="s">
        <v>1759</v>
      </c>
      <c r="B72" s="2" t="s">
        <v>1568</v>
      </c>
      <c r="C72" s="44">
        <v>0</v>
      </c>
      <c r="D72" s="1" t="s">
        <v>65</v>
      </c>
      <c r="E72" s="1" t="s">
        <v>64</v>
      </c>
      <c r="F72" s="1" t="str">
        <f>UnitControlCenter!$B$9</f>
        <v>billion 2023 Euro / year</v>
      </c>
      <c r="G72" s="1" t="s">
        <v>1581</v>
      </c>
      <c r="H72" s="1" t="s">
        <v>1576</v>
      </c>
      <c r="I72" s="1" t="s">
        <v>1579</v>
      </c>
    </row>
    <row r="73" spans="1:10" ht="60" x14ac:dyDescent="0.25">
      <c r="A73" s="2" t="s">
        <v>1759</v>
      </c>
      <c r="B73" s="2" t="s">
        <v>1569</v>
      </c>
      <c r="C73" s="44">
        <v>0</v>
      </c>
      <c r="D73" s="1" t="s">
        <v>65</v>
      </c>
      <c r="E73" s="1" t="s">
        <v>64</v>
      </c>
      <c r="F73" s="1" t="str">
        <f>UnitControlCenter!$B$9</f>
        <v>billion 2023 Euro / year</v>
      </c>
      <c r="G73" s="1" t="s">
        <v>1587</v>
      </c>
      <c r="H73" s="1" t="s">
        <v>1584</v>
      </c>
      <c r="I73" s="1" t="s">
        <v>1585</v>
      </c>
    </row>
    <row r="74" spans="1:10" ht="60" x14ac:dyDescent="0.25">
      <c r="A74" s="2" t="s">
        <v>1759</v>
      </c>
      <c r="B74" s="2" t="s">
        <v>1570</v>
      </c>
      <c r="C74" s="44">
        <v>0</v>
      </c>
      <c r="D74" s="1" t="s">
        <v>65</v>
      </c>
      <c r="E74" s="1" t="s">
        <v>64</v>
      </c>
      <c r="F74" s="1" t="str">
        <f>UnitControlCenter!$B$9</f>
        <v>billion 2023 Euro / year</v>
      </c>
      <c r="G74" s="1" t="s">
        <v>1588</v>
      </c>
      <c r="H74" s="1" t="s">
        <v>1584</v>
      </c>
      <c r="I74" s="1" t="s">
        <v>1585</v>
      </c>
    </row>
    <row r="75" spans="1:10" ht="75" x14ac:dyDescent="0.25">
      <c r="A75" s="2" t="s">
        <v>1759</v>
      </c>
      <c r="B75" s="2" t="s">
        <v>1571</v>
      </c>
      <c r="C75" s="44">
        <v>0</v>
      </c>
      <c r="D75" s="1" t="s">
        <v>65</v>
      </c>
      <c r="E75" s="1" t="s">
        <v>64</v>
      </c>
      <c r="F75" s="1" t="str">
        <f>UnitControlCenter!$B$9</f>
        <v>billion 2023 Euro / year</v>
      </c>
      <c r="G75" s="1" t="s">
        <v>1589</v>
      </c>
      <c r="H75" s="1" t="s">
        <v>1584</v>
      </c>
      <c r="I75" s="1" t="s">
        <v>1585</v>
      </c>
    </row>
    <row r="76" spans="1:10" ht="75" x14ac:dyDescent="0.25">
      <c r="A76" s="2" t="s">
        <v>1759</v>
      </c>
      <c r="B76" s="2" t="s">
        <v>1594</v>
      </c>
      <c r="C76" s="44">
        <v>0</v>
      </c>
      <c r="D76" s="1" t="s">
        <v>65</v>
      </c>
      <c r="E76" s="1" t="s">
        <v>64</v>
      </c>
      <c r="F76" s="1" t="str">
        <f>UnitControlCenter!$B$9</f>
        <v>billion 2023 Euro / year</v>
      </c>
      <c r="G76" s="1" t="s">
        <v>1592</v>
      </c>
      <c r="H76" s="1" t="s">
        <v>1584</v>
      </c>
      <c r="I76" s="1" t="s">
        <v>1590</v>
      </c>
    </row>
    <row r="77" spans="1:10" ht="60.75" thickBot="1" x14ac:dyDescent="0.3">
      <c r="A77" s="134" t="s">
        <v>1759</v>
      </c>
      <c r="B77" s="134" t="s">
        <v>1595</v>
      </c>
      <c r="C77" s="141">
        <v>0</v>
      </c>
      <c r="D77" s="135" t="s">
        <v>65</v>
      </c>
      <c r="E77" s="135" t="s">
        <v>64</v>
      </c>
      <c r="F77" s="135" t="str">
        <f>UnitControlCenter!$B$9</f>
        <v>billion 2023 Euro / year</v>
      </c>
      <c r="G77" s="135" t="s">
        <v>1593</v>
      </c>
      <c r="H77" s="135" t="s">
        <v>1584</v>
      </c>
      <c r="I77" s="135" t="s">
        <v>1591</v>
      </c>
      <c r="J77" s="135"/>
    </row>
    <row r="78" spans="1:10" ht="30" x14ac:dyDescent="0.25">
      <c r="A78" s="2" t="s">
        <v>1236</v>
      </c>
      <c r="B78" s="2" t="s">
        <v>1876</v>
      </c>
      <c r="C78" s="44">
        <v>1</v>
      </c>
      <c r="D78" s="1" t="s">
        <v>63</v>
      </c>
      <c r="E78" s="1" t="s">
        <v>1878</v>
      </c>
      <c r="F78" s="1" t="str">
        <f>UnitControlCenter!$B$12</f>
        <v>incidents / year</v>
      </c>
      <c r="G78" s="1" t="s">
        <v>1804</v>
      </c>
    </row>
    <row r="79" spans="1:10" x14ac:dyDescent="0.25">
      <c r="A79" s="2" t="s">
        <v>1236</v>
      </c>
      <c r="B79" s="2" t="s">
        <v>2079</v>
      </c>
      <c r="C79" s="44">
        <v>1</v>
      </c>
      <c r="D79" s="1" t="s">
        <v>63</v>
      </c>
      <c r="E79" s="1" t="s">
        <v>64</v>
      </c>
      <c r="F79" s="1" t="str">
        <f>UnitControlCenter!$B$13</f>
        <v>% change</v>
      </c>
      <c r="G79" s="1" t="s">
        <v>2080</v>
      </c>
    </row>
    <row r="80" spans="1:10" ht="30" x14ac:dyDescent="0.25">
      <c r="A80" s="2" t="s">
        <v>1236</v>
      </c>
      <c r="B80" s="2" t="s">
        <v>2145</v>
      </c>
      <c r="C80" s="44">
        <v>1</v>
      </c>
      <c r="D80" s="1" t="s">
        <v>65</v>
      </c>
      <c r="E80" s="1" t="s">
        <v>66</v>
      </c>
      <c r="F80" s="1" t="str">
        <f>UnitControlCenter!$B$12</f>
        <v>incidents / year</v>
      </c>
      <c r="G80" s="1" t="s">
        <v>2063</v>
      </c>
      <c r="H80" s="1" t="s">
        <v>2051</v>
      </c>
      <c r="I80" s="1" t="s">
        <v>2052</v>
      </c>
    </row>
    <row r="81" spans="1:10" ht="30" x14ac:dyDescent="0.25">
      <c r="A81" s="2" t="s">
        <v>1236</v>
      </c>
      <c r="B81" s="2" t="s">
        <v>2146</v>
      </c>
      <c r="C81" s="44">
        <v>1</v>
      </c>
      <c r="D81" s="1" t="s">
        <v>65</v>
      </c>
      <c r="E81" s="1" t="s">
        <v>64</v>
      </c>
      <c r="F81" s="1" t="str">
        <f>UnitControlCenter!$B$13</f>
        <v>% change</v>
      </c>
      <c r="G81" s="1" t="s">
        <v>2074</v>
      </c>
      <c r="H81" s="1" t="s">
        <v>2051</v>
      </c>
      <c r="I81" s="1" t="s">
        <v>2052</v>
      </c>
    </row>
    <row r="82" spans="1:10" ht="45" x14ac:dyDescent="0.25">
      <c r="A82" s="2" t="s">
        <v>1236</v>
      </c>
      <c r="B82" s="2" t="s">
        <v>2061</v>
      </c>
      <c r="C82" s="44">
        <v>1</v>
      </c>
      <c r="D82" s="1" t="s">
        <v>65</v>
      </c>
      <c r="E82" s="1" t="s">
        <v>66</v>
      </c>
      <c r="F82" s="1" t="str">
        <f>UnitControlCenter!$B$12</f>
        <v>incidents / year</v>
      </c>
      <c r="G82" s="1" t="s">
        <v>2064</v>
      </c>
      <c r="H82" s="1" t="s">
        <v>2053</v>
      </c>
      <c r="I82" s="20" t="s">
        <v>2054</v>
      </c>
      <c r="J82" s="20"/>
    </row>
    <row r="83" spans="1:10" ht="45" x14ac:dyDescent="0.25">
      <c r="A83" s="2" t="s">
        <v>1236</v>
      </c>
      <c r="B83" s="2" t="s">
        <v>2077</v>
      </c>
      <c r="C83" s="44">
        <v>1</v>
      </c>
      <c r="D83" s="1" t="s">
        <v>65</v>
      </c>
      <c r="E83" s="1" t="s">
        <v>64</v>
      </c>
      <c r="F83" s="1" t="str">
        <f>UnitControlCenter!$B$13</f>
        <v>% change</v>
      </c>
      <c r="G83" s="1" t="s">
        <v>2075</v>
      </c>
      <c r="H83" s="1" t="s">
        <v>2053</v>
      </c>
      <c r="I83" s="20" t="s">
        <v>2054</v>
      </c>
      <c r="J83" s="20"/>
    </row>
    <row r="84" spans="1:10" ht="30" x14ac:dyDescent="0.25">
      <c r="A84" s="2" t="s">
        <v>1236</v>
      </c>
      <c r="B84" s="2" t="s">
        <v>2062</v>
      </c>
      <c r="C84" s="44">
        <v>1</v>
      </c>
      <c r="D84" s="1" t="s">
        <v>65</v>
      </c>
      <c r="E84" s="1" t="s">
        <v>66</v>
      </c>
      <c r="F84" s="1" t="str">
        <f>UnitControlCenter!$B$12</f>
        <v>incidents / year</v>
      </c>
      <c r="G84" s="1" t="s">
        <v>2065</v>
      </c>
      <c r="H84" s="1" t="s">
        <v>2056</v>
      </c>
      <c r="I84" s="1" t="s">
        <v>2057</v>
      </c>
    </row>
    <row r="85" spans="1:10" ht="30" x14ac:dyDescent="0.25">
      <c r="A85" s="2" t="s">
        <v>1236</v>
      </c>
      <c r="B85" s="2" t="s">
        <v>2078</v>
      </c>
      <c r="C85" s="44">
        <v>1</v>
      </c>
      <c r="D85" s="1" t="s">
        <v>65</v>
      </c>
      <c r="E85" s="1" t="s">
        <v>64</v>
      </c>
      <c r="F85" s="1" t="str">
        <f>UnitControlCenter!$B$13</f>
        <v>% change</v>
      </c>
      <c r="G85" s="1" t="s">
        <v>2076</v>
      </c>
      <c r="H85" s="1" t="s">
        <v>2056</v>
      </c>
      <c r="I85" s="1" t="s">
        <v>2057</v>
      </c>
    </row>
    <row r="86" spans="1:10" x14ac:dyDescent="0.25">
      <c r="A86" s="2" t="s">
        <v>1236</v>
      </c>
      <c r="B86" s="2" t="s">
        <v>1796</v>
      </c>
      <c r="C86" s="44">
        <v>0</v>
      </c>
      <c r="D86" s="1" t="s">
        <v>63</v>
      </c>
      <c r="E86" s="1" t="s">
        <v>64</v>
      </c>
      <c r="F86" s="1" t="str">
        <f>UnitControlCenter!$B$12</f>
        <v>incidents / year</v>
      </c>
      <c r="G86" s="1" t="s">
        <v>1804</v>
      </c>
    </row>
    <row r="87" spans="1:10" ht="30" x14ac:dyDescent="0.25">
      <c r="A87" s="2" t="s">
        <v>1236</v>
      </c>
      <c r="B87" s="2" t="s">
        <v>1237</v>
      </c>
      <c r="C87" s="44">
        <v>1</v>
      </c>
      <c r="D87" s="1" t="s">
        <v>63</v>
      </c>
      <c r="E87" s="1" t="s">
        <v>64</v>
      </c>
      <c r="F87" s="1" t="str">
        <f>UnitControlCenter!$B$9</f>
        <v>billion 2023 Euro / year</v>
      </c>
      <c r="G87" s="1" t="s">
        <v>67</v>
      </c>
    </row>
    <row r="88" spans="1:10" x14ac:dyDescent="0.25">
      <c r="A88" s="2" t="s">
        <v>1236</v>
      </c>
      <c r="B88" s="2" t="s">
        <v>1797</v>
      </c>
      <c r="C88" s="44">
        <v>1</v>
      </c>
      <c r="D88" s="1" t="s">
        <v>63</v>
      </c>
      <c r="E88" s="1" t="s">
        <v>64</v>
      </c>
      <c r="F88" s="1" t="str">
        <f>UnitControlCenter!$B$12</f>
        <v>incidents / year</v>
      </c>
      <c r="G88" s="1" t="s">
        <v>1805</v>
      </c>
    </row>
    <row r="89" spans="1:10" ht="30" x14ac:dyDescent="0.25">
      <c r="A89" s="2" t="s">
        <v>1236</v>
      </c>
      <c r="B89" s="2" t="s">
        <v>1798</v>
      </c>
      <c r="C89" s="44">
        <v>1</v>
      </c>
      <c r="D89" s="1" t="s">
        <v>63</v>
      </c>
      <c r="E89" s="1" t="s">
        <v>64</v>
      </c>
      <c r="F89" s="1" t="str">
        <f>UnitControlCenter!$B$12</f>
        <v>incidents / year</v>
      </c>
      <c r="G89" s="1" t="s">
        <v>1806</v>
      </c>
    </row>
    <row r="90" spans="1:10" x14ac:dyDescent="0.25">
      <c r="A90" s="2" t="s">
        <v>1236</v>
      </c>
      <c r="B90" s="2" t="s">
        <v>1811</v>
      </c>
      <c r="C90" s="44">
        <v>1</v>
      </c>
      <c r="D90" s="1" t="s">
        <v>63</v>
      </c>
      <c r="E90" s="1" t="s">
        <v>64</v>
      </c>
      <c r="F90" s="1" t="str">
        <f>UnitControlCenter!$B$12</f>
        <v>incidents / year</v>
      </c>
      <c r="G90" s="1" t="s">
        <v>1812</v>
      </c>
    </row>
    <row r="91" spans="1:10" ht="30" x14ac:dyDescent="0.25">
      <c r="A91" s="2" t="s">
        <v>1236</v>
      </c>
      <c r="B91" s="2" t="s">
        <v>1799</v>
      </c>
      <c r="C91" s="44">
        <v>1</v>
      </c>
      <c r="D91" s="1" t="s">
        <v>63</v>
      </c>
      <c r="E91" s="1" t="s">
        <v>64</v>
      </c>
      <c r="F91" s="1" t="str">
        <f>UnitControlCenter!$B$12</f>
        <v>incidents / year</v>
      </c>
      <c r="G91" s="1" t="s">
        <v>1807</v>
      </c>
    </row>
    <row r="92" spans="1:10" x14ac:dyDescent="0.25">
      <c r="A92" s="2" t="s">
        <v>1236</v>
      </c>
      <c r="B92" s="2" t="s">
        <v>1800</v>
      </c>
      <c r="C92" s="44">
        <v>1</v>
      </c>
      <c r="D92" s="1" t="s">
        <v>63</v>
      </c>
      <c r="E92" s="1" t="s">
        <v>64</v>
      </c>
      <c r="F92" s="1" t="str">
        <f>UnitControlCenter!$B$12</f>
        <v>incidents / year</v>
      </c>
      <c r="G92" s="1" t="s">
        <v>1808</v>
      </c>
    </row>
    <row r="93" spans="1:10" x14ac:dyDescent="0.25">
      <c r="A93" s="2" t="s">
        <v>1236</v>
      </c>
      <c r="B93" s="2" t="s">
        <v>1801</v>
      </c>
      <c r="C93" s="44">
        <v>1</v>
      </c>
      <c r="D93" s="1" t="s">
        <v>63</v>
      </c>
      <c r="E93" s="1" t="s">
        <v>64</v>
      </c>
      <c r="F93" s="1" t="str">
        <f>UnitControlCenter!$B$12</f>
        <v>incidents / year</v>
      </c>
      <c r="G93" s="1" t="s">
        <v>1809</v>
      </c>
    </row>
    <row r="94" spans="1:10" ht="30.75" thickBot="1" x14ac:dyDescent="0.3">
      <c r="A94" s="134" t="s">
        <v>1236</v>
      </c>
      <c r="B94" s="134" t="s">
        <v>1802</v>
      </c>
      <c r="C94" s="141">
        <v>1</v>
      </c>
      <c r="D94" s="135" t="s">
        <v>63</v>
      </c>
      <c r="E94" s="135" t="s">
        <v>64</v>
      </c>
      <c r="F94" s="135" t="str">
        <f>UnitControlCenter!$B$12</f>
        <v>incidents / year</v>
      </c>
      <c r="G94" s="135" t="s">
        <v>1810</v>
      </c>
      <c r="H94" s="135"/>
      <c r="I94" s="135"/>
      <c r="J94" s="135"/>
    </row>
    <row r="95" spans="1:10" ht="225" x14ac:dyDescent="0.25">
      <c r="A95" s="2" t="s">
        <v>1363</v>
      </c>
      <c r="B95" s="2" t="s">
        <v>1238</v>
      </c>
      <c r="C95" s="44">
        <v>1</v>
      </c>
      <c r="D95" s="1" t="s">
        <v>65</v>
      </c>
      <c r="E95" s="1" t="s">
        <v>66</v>
      </c>
      <c r="F95" s="1" t="str">
        <f>UnitControlCenter!$B$16</f>
        <v>terawatt-hours (TWh) / year</v>
      </c>
      <c r="G95" s="1" t="s">
        <v>2532</v>
      </c>
      <c r="H95" s="1" t="s">
        <v>2526</v>
      </c>
      <c r="I95" s="1" t="s">
        <v>2527</v>
      </c>
    </row>
    <row r="96" spans="1:10" ht="270" x14ac:dyDescent="0.25">
      <c r="A96" s="2" t="s">
        <v>1363</v>
      </c>
      <c r="B96" s="2" t="s">
        <v>1239</v>
      </c>
      <c r="C96" s="44">
        <v>1</v>
      </c>
      <c r="D96" s="1" t="s">
        <v>65</v>
      </c>
      <c r="E96" s="1" t="s">
        <v>64</v>
      </c>
      <c r="F96" s="1" t="str">
        <f>UnitControlCenter!$B$16</f>
        <v>terawatt-hours (TWh) / year</v>
      </c>
      <c r="G96" s="1" t="s">
        <v>2533</v>
      </c>
      <c r="H96" s="1" t="s">
        <v>2526</v>
      </c>
      <c r="I96" s="1" t="s">
        <v>2527</v>
      </c>
    </row>
    <row r="97" spans="1:10" ht="225" x14ac:dyDescent="0.25">
      <c r="A97" s="2" t="s">
        <v>1363</v>
      </c>
      <c r="B97" s="2" t="s">
        <v>1240</v>
      </c>
      <c r="C97" s="44">
        <v>1</v>
      </c>
      <c r="D97" s="1" t="s">
        <v>65</v>
      </c>
      <c r="E97" s="1" t="s">
        <v>66</v>
      </c>
      <c r="F97" s="1" t="str">
        <f>UnitControlCenter!$B$21</f>
        <v>gigawatts (GW) / year</v>
      </c>
      <c r="G97" s="1" t="s">
        <v>2534</v>
      </c>
      <c r="H97" s="1" t="s">
        <v>2530</v>
      </c>
      <c r="I97" s="1" t="s">
        <v>2528</v>
      </c>
    </row>
    <row r="98" spans="1:10" ht="255" x14ac:dyDescent="0.25">
      <c r="A98" s="2" t="s">
        <v>1363</v>
      </c>
      <c r="B98" s="2" t="s">
        <v>1241</v>
      </c>
      <c r="C98" s="44">
        <v>1</v>
      </c>
      <c r="D98" s="1" t="s">
        <v>65</v>
      </c>
      <c r="E98" s="1" t="s">
        <v>64</v>
      </c>
      <c r="F98" s="1" t="str">
        <f>UnitControlCenter!$B$21</f>
        <v>gigawatts (GW) / year</v>
      </c>
      <c r="G98" s="1" t="s">
        <v>2535</v>
      </c>
      <c r="H98" s="1" t="s">
        <v>2531</v>
      </c>
      <c r="I98" s="1" t="s">
        <v>2529</v>
      </c>
    </row>
    <row r="99" spans="1:10" ht="45" x14ac:dyDescent="0.25">
      <c r="A99" s="2" t="s">
        <v>1363</v>
      </c>
      <c r="B99" s="2" t="s">
        <v>1364</v>
      </c>
      <c r="C99" s="44">
        <v>1</v>
      </c>
      <c r="D99" s="1" t="s">
        <v>65</v>
      </c>
      <c r="E99" s="1" t="s">
        <v>66</v>
      </c>
      <c r="F99" s="1" t="str">
        <f>UnitControlCenter!$B$16</f>
        <v>terawatt-hours (TWh) / year</v>
      </c>
      <c r="G99" s="1" t="s">
        <v>1729</v>
      </c>
      <c r="H99" s="1" t="s">
        <v>1730</v>
      </c>
      <c r="I99" s="1" t="s">
        <v>1398</v>
      </c>
    </row>
    <row r="100" spans="1:10" ht="30" x14ac:dyDescent="0.25">
      <c r="A100" s="2" t="s">
        <v>1363</v>
      </c>
      <c r="B100" s="2" t="s">
        <v>2210</v>
      </c>
      <c r="C100" s="44">
        <v>1</v>
      </c>
      <c r="D100" s="1" t="s">
        <v>63</v>
      </c>
      <c r="E100" s="1" t="s">
        <v>64</v>
      </c>
      <c r="F100" s="1" t="str">
        <f>UnitControlCenter!B18</f>
        <v>%</v>
      </c>
      <c r="G100" s="1" t="s">
        <v>2213</v>
      </c>
    </row>
    <row r="101" spans="1:10" ht="30" x14ac:dyDescent="0.25">
      <c r="A101" s="2" t="s">
        <v>1363</v>
      </c>
      <c r="B101" s="2" t="s">
        <v>2215</v>
      </c>
      <c r="C101" s="44">
        <v>1</v>
      </c>
      <c r="D101" s="1" t="s">
        <v>63</v>
      </c>
      <c r="E101" s="1" t="s">
        <v>64</v>
      </c>
      <c r="F101" s="1" t="str">
        <f>UnitControlCenter!B19</f>
        <v>metric tons CO2e / megawatt-hour (MWh)</v>
      </c>
      <c r="G101" s="1" t="s">
        <v>2214</v>
      </c>
    </row>
    <row r="102" spans="1:10" ht="30.75" thickBot="1" x14ac:dyDescent="0.3">
      <c r="A102" s="134" t="s">
        <v>1363</v>
      </c>
      <c r="B102" s="134" t="s">
        <v>2222</v>
      </c>
      <c r="C102" s="141">
        <v>1</v>
      </c>
      <c r="D102" s="135" t="s">
        <v>63</v>
      </c>
      <c r="E102" s="135" t="s">
        <v>64</v>
      </c>
      <c r="F102" s="135" t="str">
        <f>UnitControlCenter!B20</f>
        <v>kilowatt-hour / 2023 Euro</v>
      </c>
      <c r="G102" s="135" t="s">
        <v>2223</v>
      </c>
      <c r="H102" s="135"/>
      <c r="I102" s="135"/>
      <c r="J102" s="135"/>
    </row>
    <row r="103" spans="1:10" ht="195" x14ac:dyDescent="0.25">
      <c r="A103" s="2" t="s">
        <v>2019</v>
      </c>
      <c r="B103" s="2" t="s">
        <v>1242</v>
      </c>
      <c r="C103" s="44">
        <v>1</v>
      </c>
      <c r="D103" s="1" t="s">
        <v>65</v>
      </c>
      <c r="E103" s="1" t="s">
        <v>1254</v>
      </c>
      <c r="F103" s="1" t="str">
        <f>UnitControlCenter!$B$22</f>
        <v>2023 Euro / megawatt-hour (MWh)</v>
      </c>
      <c r="G103" s="1" t="s">
        <v>2449</v>
      </c>
      <c r="H103" s="1" t="s">
        <v>2689</v>
      </c>
      <c r="I103" s="44" t="s">
        <v>2524</v>
      </c>
    </row>
    <row r="104" spans="1:10" ht="30" x14ac:dyDescent="0.25">
      <c r="A104" s="2" t="s">
        <v>2019</v>
      </c>
      <c r="B104" s="2" t="s">
        <v>1243</v>
      </c>
      <c r="C104" s="44">
        <v>1</v>
      </c>
      <c r="D104" s="1" t="s">
        <v>65</v>
      </c>
      <c r="E104" s="1" t="s">
        <v>66</v>
      </c>
      <c r="F104" s="1" t="str">
        <f>UnitControlCenter!$B$16</f>
        <v>terawatt-hours (TWh) / year</v>
      </c>
      <c r="G104" s="1" t="s">
        <v>1667</v>
      </c>
      <c r="H104" s="1" t="s">
        <v>1668</v>
      </c>
      <c r="I104" s="1" t="s">
        <v>1669</v>
      </c>
    </row>
    <row r="105" spans="1:10" ht="120" x14ac:dyDescent="0.25">
      <c r="A105" s="2" t="s">
        <v>2019</v>
      </c>
      <c r="B105" s="2" t="s">
        <v>2020</v>
      </c>
      <c r="C105" s="44">
        <v>1</v>
      </c>
      <c r="D105" s="1" t="s">
        <v>65</v>
      </c>
      <c r="E105" s="1" t="s">
        <v>66</v>
      </c>
      <c r="F105" s="1" t="str">
        <f>UnitControlCenter!$B$3</f>
        <v>million metric tons / year</v>
      </c>
      <c r="G105" s="1" t="s">
        <v>2451</v>
      </c>
      <c r="H105" s="1" t="s">
        <v>2523</v>
      </c>
      <c r="I105" s="44" t="s">
        <v>2525</v>
      </c>
    </row>
    <row r="106" spans="1:10" ht="225" x14ac:dyDescent="0.25">
      <c r="A106" s="2" t="s">
        <v>2019</v>
      </c>
      <c r="B106" s="2" t="s">
        <v>1357</v>
      </c>
      <c r="C106" s="44">
        <v>1</v>
      </c>
      <c r="D106" s="1" t="s">
        <v>65</v>
      </c>
      <c r="E106" s="1" t="s">
        <v>66</v>
      </c>
      <c r="F106" s="1" t="str">
        <f>UnitControlCenter!$B$23</f>
        <v>cubic km / yr</v>
      </c>
      <c r="G106" s="1" t="s">
        <v>2450</v>
      </c>
      <c r="H106" s="1" t="s">
        <v>2522</v>
      </c>
      <c r="I106" s="44" t="s">
        <v>2524</v>
      </c>
    </row>
    <row r="107" spans="1:10" s="135" customFormat="1" ht="225.75" thickBot="1" x14ac:dyDescent="0.3">
      <c r="A107" s="134" t="s">
        <v>2019</v>
      </c>
      <c r="B107" s="134" t="s">
        <v>1358</v>
      </c>
      <c r="C107" s="141">
        <v>1</v>
      </c>
      <c r="D107" s="135" t="s">
        <v>65</v>
      </c>
      <c r="E107" s="135" t="s">
        <v>66</v>
      </c>
      <c r="F107" s="135" t="str">
        <f>UnitControlCenter!$B$23</f>
        <v>cubic km / yr</v>
      </c>
      <c r="G107" s="135" t="s">
        <v>2452</v>
      </c>
      <c r="H107" s="1" t="s">
        <v>2522</v>
      </c>
      <c r="I107" s="44" t="s">
        <v>2524</v>
      </c>
    </row>
    <row r="108" spans="1:10" ht="409.5" x14ac:dyDescent="0.25">
      <c r="A108" s="2" t="s">
        <v>2415</v>
      </c>
      <c r="B108" s="2" t="s">
        <v>2416</v>
      </c>
      <c r="C108" s="44">
        <v>1</v>
      </c>
      <c r="D108" s="1" t="s">
        <v>65</v>
      </c>
      <c r="E108" s="1" t="s">
        <v>2422</v>
      </c>
      <c r="F108" s="1" t="str">
        <f>UnitControlCenter!$B$17</f>
        <v>terawatt-hours (TWh)</v>
      </c>
      <c r="G108" s="1" t="s">
        <v>2478</v>
      </c>
      <c r="H108" s="1" t="s">
        <v>2474</v>
      </c>
      <c r="I108" s="1" t="s">
        <v>2475</v>
      </c>
    </row>
    <row r="109" spans="1:10" ht="409.5" x14ac:dyDescent="0.25">
      <c r="A109" s="2" t="s">
        <v>2415</v>
      </c>
      <c r="B109" s="2" t="s">
        <v>2417</v>
      </c>
      <c r="C109" s="44">
        <v>1</v>
      </c>
      <c r="D109" s="1" t="s">
        <v>65</v>
      </c>
      <c r="E109" s="1" t="s">
        <v>2422</v>
      </c>
      <c r="F109" s="1" t="str">
        <f>UnitControlCenter!$B$17</f>
        <v>terawatt-hours (TWh)</v>
      </c>
      <c r="G109" s="1" t="s">
        <v>2479</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2415</v>
      </c>
      <c r="B110" s="2" t="s">
        <v>2418</v>
      </c>
      <c r="C110" s="44">
        <v>1</v>
      </c>
      <c r="D110" s="1" t="s">
        <v>65</v>
      </c>
      <c r="E110" s="1" t="s">
        <v>2422</v>
      </c>
      <c r="F110" s="1" t="str">
        <f>UnitControlCenter!$B$17</f>
        <v>terawatt-hours (TWh)</v>
      </c>
      <c r="G110" s="1" t="s">
        <v>2480</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2415</v>
      </c>
      <c r="B111" s="2" t="s">
        <v>2419</v>
      </c>
      <c r="C111" s="44">
        <v>1</v>
      </c>
      <c r="D111" s="1" t="s">
        <v>65</v>
      </c>
      <c r="E111" s="1" t="s">
        <v>2422</v>
      </c>
      <c r="F111" s="1" t="str">
        <f>UnitControlCenter!$B$17</f>
        <v>terawatt-hours (TWh)</v>
      </c>
      <c r="G111" s="1" t="s">
        <v>2481</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2415</v>
      </c>
      <c r="B112" s="2" t="s">
        <v>2420</v>
      </c>
      <c r="C112" s="44">
        <v>1</v>
      </c>
      <c r="D112" s="1" t="s">
        <v>65</v>
      </c>
      <c r="E112" s="1" t="s">
        <v>2422</v>
      </c>
      <c r="F112" s="1" t="str">
        <f>UnitControlCenter!$B$17</f>
        <v>terawatt-hours (TWh)</v>
      </c>
      <c r="G112" s="1" t="s">
        <v>2476</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2415</v>
      </c>
      <c r="B113" s="2" t="s">
        <v>2421</v>
      </c>
      <c r="C113" s="44">
        <v>1</v>
      </c>
      <c r="D113" s="1" t="s">
        <v>65</v>
      </c>
      <c r="E113" s="1" t="s">
        <v>2422</v>
      </c>
      <c r="F113" s="1" t="str">
        <f>UnitControlCenter!$B$17</f>
        <v>terawatt-hours (TWh)</v>
      </c>
      <c r="G113" s="1" t="s">
        <v>2477</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2415</v>
      </c>
      <c r="B114" s="2" t="s">
        <v>2682</v>
      </c>
      <c r="C114" s="44">
        <v>1</v>
      </c>
      <c r="D114" s="1" t="s">
        <v>65</v>
      </c>
      <c r="E114" s="1" t="s">
        <v>2683</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9.5" x14ac:dyDescent="0.25">
      <c r="A115" s="2" t="s">
        <v>2415</v>
      </c>
      <c r="B115" s="2" t="s">
        <v>2684</v>
      </c>
      <c r="C115" s="44">
        <v>1</v>
      </c>
      <c r="D115" s="1" t="s">
        <v>65</v>
      </c>
      <c r="E115" s="1" t="s">
        <v>2683</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2415</v>
      </c>
      <c r="B116" s="2" t="s">
        <v>2685</v>
      </c>
      <c r="C116" s="44">
        <v>1</v>
      </c>
      <c r="D116" s="1" t="s">
        <v>65</v>
      </c>
      <c r="E116" s="1" t="s">
        <v>2683</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2415</v>
      </c>
      <c r="B117" s="2" t="s">
        <v>2686</v>
      </c>
      <c r="C117" s="44">
        <v>1</v>
      </c>
      <c r="D117" s="1" t="s">
        <v>65</v>
      </c>
      <c r="E117" s="1" t="s">
        <v>2683</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2415</v>
      </c>
      <c r="B118" s="2" t="s">
        <v>2425</v>
      </c>
      <c r="C118" s="44">
        <v>1</v>
      </c>
      <c r="D118" s="1" t="s">
        <v>65</v>
      </c>
      <c r="E118" s="1" t="s">
        <v>2423</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3">
      <c r="A119" s="134" t="s">
        <v>2415</v>
      </c>
      <c r="B119" s="134" t="s">
        <v>2687</v>
      </c>
      <c r="C119" s="141">
        <v>1</v>
      </c>
      <c r="D119" s="135" t="s">
        <v>65</v>
      </c>
      <c r="E119" s="135" t="s">
        <v>2683</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90" x14ac:dyDescent="0.25">
      <c r="A120" s="2" t="s">
        <v>1644</v>
      </c>
      <c r="B120" s="2" t="s">
        <v>1645</v>
      </c>
      <c r="C120" s="44">
        <v>1</v>
      </c>
      <c r="D120" s="1" t="s">
        <v>65</v>
      </c>
      <c r="E120" s="1" t="s">
        <v>66</v>
      </c>
      <c r="F120" s="1" t="str">
        <f>UnitControlCenter!$B$26</f>
        <v>million vehicles / year</v>
      </c>
      <c r="G120" s="1" t="s">
        <v>1508</v>
      </c>
      <c r="H120" s="1" t="s">
        <v>1509</v>
      </c>
      <c r="I120" s="1" t="s">
        <v>1510</v>
      </c>
    </row>
    <row r="121" spans="1:10" ht="90" x14ac:dyDescent="0.25">
      <c r="A121" s="2" t="s">
        <v>1644</v>
      </c>
      <c r="B121" s="2" t="s">
        <v>1646</v>
      </c>
      <c r="C121" s="44">
        <v>1</v>
      </c>
      <c r="D121" s="1" t="s">
        <v>65</v>
      </c>
      <c r="E121" s="1" t="s">
        <v>66</v>
      </c>
      <c r="F121" s="1" t="str">
        <f>UnitControlCenter!$B$27</f>
        <v>thousand vehicles / year</v>
      </c>
      <c r="G121" s="1" t="s">
        <v>1511</v>
      </c>
      <c r="H121" s="1" t="s">
        <v>1512</v>
      </c>
      <c r="I121" s="1" t="s">
        <v>1513</v>
      </c>
    </row>
    <row r="122" spans="1:10" ht="90" x14ac:dyDescent="0.25">
      <c r="A122" s="2" t="s">
        <v>1644</v>
      </c>
      <c r="B122" s="2" t="s">
        <v>2021</v>
      </c>
      <c r="C122" s="44">
        <v>1</v>
      </c>
      <c r="D122" s="1" t="s">
        <v>65</v>
      </c>
      <c r="E122" s="1" t="s">
        <v>66</v>
      </c>
      <c r="F122" s="1" t="str">
        <f>UnitControlCenter!$B$27</f>
        <v>thousand vehicles / year</v>
      </c>
      <c r="G122" s="1" t="s">
        <v>1514</v>
      </c>
      <c r="H122" s="1" t="s">
        <v>1509</v>
      </c>
      <c r="I122" s="1" t="s">
        <v>1510</v>
      </c>
    </row>
    <row r="123" spans="1:10" ht="90" x14ac:dyDescent="0.25">
      <c r="A123" s="2" t="s">
        <v>1644</v>
      </c>
      <c r="B123" s="2" t="s">
        <v>2024</v>
      </c>
      <c r="C123" s="44">
        <v>1</v>
      </c>
      <c r="D123" s="1" t="s">
        <v>65</v>
      </c>
      <c r="E123" s="1" t="s">
        <v>66</v>
      </c>
      <c r="F123" s="1" t="str">
        <f>UnitControlCenter!$B$27</f>
        <v>thousand vehicles / year</v>
      </c>
      <c r="G123" s="1" t="s">
        <v>1515</v>
      </c>
      <c r="H123" s="1" t="s">
        <v>1512</v>
      </c>
      <c r="I123" s="1" t="s">
        <v>1513</v>
      </c>
    </row>
    <row r="124" spans="1:10" ht="30" x14ac:dyDescent="0.25">
      <c r="A124" s="2" t="s">
        <v>1644</v>
      </c>
      <c r="B124" s="2" t="s">
        <v>2247</v>
      </c>
      <c r="C124" s="44">
        <v>1</v>
      </c>
      <c r="D124" s="1" t="s">
        <v>65</v>
      </c>
      <c r="E124" s="1" t="s">
        <v>66</v>
      </c>
      <c r="F124" s="1" t="str">
        <f>UnitControlCenter!$B$27</f>
        <v>thousand vehicles / year</v>
      </c>
      <c r="G124" s="1" t="s">
        <v>1399</v>
      </c>
      <c r="H124" s="1" t="s">
        <v>1400</v>
      </c>
      <c r="I124" s="1" t="s">
        <v>1499</v>
      </c>
    </row>
    <row r="125" spans="1:10" ht="30" x14ac:dyDescent="0.25">
      <c r="A125" s="2" t="s">
        <v>1644</v>
      </c>
      <c r="B125" s="2" t="s">
        <v>2248</v>
      </c>
      <c r="C125" s="44">
        <v>0</v>
      </c>
      <c r="D125" s="1" t="s">
        <v>65</v>
      </c>
      <c r="E125" s="1" t="s">
        <v>66</v>
      </c>
      <c r="F125" s="1" t="str">
        <f>UnitControlCenter!$B$27</f>
        <v>thousand vehicles / year</v>
      </c>
      <c r="G125" s="1" t="s">
        <v>2249</v>
      </c>
      <c r="H125" s="1" t="s">
        <v>1400</v>
      </c>
      <c r="I125" s="1" t="s">
        <v>1499</v>
      </c>
    </row>
    <row r="126" spans="1:10" ht="75" x14ac:dyDescent="0.25">
      <c r="A126" s="2" t="s">
        <v>1644</v>
      </c>
      <c r="B126" s="2" t="s">
        <v>1647</v>
      </c>
      <c r="C126" s="44">
        <v>1</v>
      </c>
      <c r="D126" s="1" t="s">
        <v>65</v>
      </c>
      <c r="E126" s="1" t="s">
        <v>66</v>
      </c>
      <c r="F126" s="1" t="str">
        <f>UnitControlCenter!$B$28</f>
        <v>million vehicles</v>
      </c>
      <c r="G126" s="1" t="s">
        <v>1516</v>
      </c>
      <c r="H126" s="1" t="s">
        <v>1509</v>
      </c>
      <c r="I126" s="1" t="s">
        <v>1510</v>
      </c>
    </row>
    <row r="127" spans="1:10" ht="90" x14ac:dyDescent="0.25">
      <c r="A127" s="2" t="s">
        <v>1644</v>
      </c>
      <c r="B127" s="2" t="s">
        <v>1648</v>
      </c>
      <c r="C127" s="44">
        <v>1</v>
      </c>
      <c r="D127" s="1" t="s">
        <v>65</v>
      </c>
      <c r="E127" s="1" t="s">
        <v>66</v>
      </c>
      <c r="F127" s="1" t="str">
        <f>UnitControlCenter!$B$29</f>
        <v>thousand vehicles</v>
      </c>
      <c r="G127" s="1" t="s">
        <v>1728</v>
      </c>
      <c r="H127" s="1" t="s">
        <v>1512</v>
      </c>
      <c r="I127" s="1" t="s">
        <v>1513</v>
      </c>
    </row>
    <row r="128" spans="1:10" ht="75" x14ac:dyDescent="0.25">
      <c r="A128" s="2" t="s">
        <v>1644</v>
      </c>
      <c r="B128" s="2" t="s">
        <v>2022</v>
      </c>
      <c r="C128" s="44">
        <v>1</v>
      </c>
      <c r="D128" s="1" t="s">
        <v>65</v>
      </c>
      <c r="E128" s="1" t="s">
        <v>66</v>
      </c>
      <c r="F128" s="1" t="str">
        <f>UnitControlCenter!$B$28</f>
        <v>million vehicles</v>
      </c>
      <c r="G128" s="1" t="s">
        <v>1517</v>
      </c>
      <c r="H128" s="1" t="s">
        <v>1509</v>
      </c>
      <c r="I128" s="1" t="s">
        <v>1510</v>
      </c>
    </row>
    <row r="129" spans="1:10" ht="75" x14ac:dyDescent="0.25">
      <c r="A129" s="2" t="s">
        <v>1644</v>
      </c>
      <c r="B129" s="2" t="s">
        <v>2025</v>
      </c>
      <c r="C129" s="44">
        <v>1</v>
      </c>
      <c r="D129" s="1" t="s">
        <v>65</v>
      </c>
      <c r="E129" s="1" t="s">
        <v>66</v>
      </c>
      <c r="F129" s="1" t="str">
        <f>UnitControlCenter!$B$28</f>
        <v>million vehicles</v>
      </c>
      <c r="G129" s="1" t="s">
        <v>1518</v>
      </c>
      <c r="H129" s="1" t="s">
        <v>1512</v>
      </c>
      <c r="I129" s="1" t="s">
        <v>1513</v>
      </c>
    </row>
    <row r="130" spans="1:10" ht="30" x14ac:dyDescent="0.25">
      <c r="A130" s="2" t="s">
        <v>1644</v>
      </c>
      <c r="B130" s="2" t="s">
        <v>2250</v>
      </c>
      <c r="C130" s="44">
        <v>1</v>
      </c>
      <c r="D130" s="1" t="s">
        <v>65</v>
      </c>
      <c r="E130" s="1" t="s">
        <v>66</v>
      </c>
      <c r="F130" s="1" t="str">
        <f>UnitControlCenter!$B$28</f>
        <v>million vehicles</v>
      </c>
      <c r="G130" s="1" t="s">
        <v>1500</v>
      </c>
      <c r="H130" s="1" t="s">
        <v>1400</v>
      </c>
      <c r="I130" s="1" t="s">
        <v>1499</v>
      </c>
    </row>
    <row r="131" spans="1:10" s="135" customFormat="1" ht="30.75" thickBot="1" x14ac:dyDescent="0.3">
      <c r="A131" s="134" t="s">
        <v>1644</v>
      </c>
      <c r="B131" s="134" t="s">
        <v>2251</v>
      </c>
      <c r="C131" s="141">
        <v>0</v>
      </c>
      <c r="D131" s="135" t="s">
        <v>65</v>
      </c>
      <c r="E131" s="135" t="s">
        <v>66</v>
      </c>
      <c r="F131" s="135" t="str">
        <f>UnitControlCenter!$B$28</f>
        <v>million vehicles</v>
      </c>
      <c r="G131" s="135" t="s">
        <v>2252</v>
      </c>
      <c r="H131" s="135" t="s">
        <v>1400</v>
      </c>
      <c r="I131" s="135" t="s">
        <v>1499</v>
      </c>
    </row>
    <row r="132" spans="1:10" ht="150" x14ac:dyDescent="0.25">
      <c r="A132" s="2" t="s">
        <v>1755</v>
      </c>
      <c r="B132" s="2" t="s">
        <v>1245</v>
      </c>
      <c r="C132" s="44">
        <v>1</v>
      </c>
      <c r="D132" s="1" t="s">
        <v>65</v>
      </c>
      <c r="E132" s="1" t="s">
        <v>66</v>
      </c>
      <c r="F132" s="1" t="str">
        <f>UnitControlCenter!$B$3</f>
        <v>million metric tons / year</v>
      </c>
      <c r="G132" s="1" t="s">
        <v>2150</v>
      </c>
      <c r="H132" s="1" t="s">
        <v>2149</v>
      </c>
      <c r="I132" s="1" t="s">
        <v>1501</v>
      </c>
    </row>
    <row r="133" spans="1:10" ht="105" x14ac:dyDescent="0.25">
      <c r="A133" s="2" t="s">
        <v>1755</v>
      </c>
      <c r="B133" s="2" t="s">
        <v>1246</v>
      </c>
      <c r="C133" s="44">
        <v>1</v>
      </c>
      <c r="D133" s="1" t="s">
        <v>65</v>
      </c>
      <c r="E133" s="1" t="s">
        <v>66</v>
      </c>
      <c r="F133" s="1" t="str">
        <f>UnitControlCenter!$B$30</f>
        <v>quads / year</v>
      </c>
      <c r="G133" s="1" t="s">
        <v>1666</v>
      </c>
      <c r="H133" s="1" t="s">
        <v>1519</v>
      </c>
      <c r="I133" s="1" t="s">
        <v>1520</v>
      </c>
    </row>
    <row r="134" spans="1:10" ht="135" x14ac:dyDescent="0.25">
      <c r="A134" s="2" t="s">
        <v>1755</v>
      </c>
      <c r="B134" s="2" t="s">
        <v>1296</v>
      </c>
      <c r="C134" s="44">
        <v>1</v>
      </c>
      <c r="D134" s="1" t="s">
        <v>65</v>
      </c>
      <c r="E134" s="1" t="s">
        <v>66</v>
      </c>
      <c r="F134" s="1" t="str">
        <f>UnitControlCenter!$B$30</f>
        <v>quads / year</v>
      </c>
      <c r="G134" s="1" t="s">
        <v>2151</v>
      </c>
      <c r="H134" s="1" t="s">
        <v>2149</v>
      </c>
      <c r="I134" s="1" t="s">
        <v>1501</v>
      </c>
    </row>
    <row r="135" spans="1:10" ht="30" x14ac:dyDescent="0.25">
      <c r="A135" s="2" t="s">
        <v>1755</v>
      </c>
      <c r="B135" s="2" t="s">
        <v>2157</v>
      </c>
      <c r="C135" s="44">
        <v>1</v>
      </c>
      <c r="D135" s="1" t="s">
        <v>63</v>
      </c>
      <c r="E135" s="1" t="s">
        <v>64</v>
      </c>
      <c r="F135" s="1" t="str">
        <f>UnitControlCenter!$B$30</f>
        <v>quads / year</v>
      </c>
      <c r="G135" s="1" t="s">
        <v>2158</v>
      </c>
    </row>
    <row r="136" spans="1:10" ht="45" x14ac:dyDescent="0.25">
      <c r="A136" s="2" t="s">
        <v>1755</v>
      </c>
      <c r="B136" s="2" t="s">
        <v>1756</v>
      </c>
      <c r="C136" s="44">
        <v>1</v>
      </c>
      <c r="D136" s="1" t="s">
        <v>65</v>
      </c>
      <c r="E136" s="1" t="s">
        <v>66</v>
      </c>
      <c r="F136" s="1" t="str">
        <f>UnitControlCenter!$B$24</f>
        <v>trillion passenger-miles / year</v>
      </c>
      <c r="G136" s="1" t="s">
        <v>1255</v>
      </c>
      <c r="H136" s="1" t="s">
        <v>1460</v>
      </c>
      <c r="I136" s="1" t="s">
        <v>1461</v>
      </c>
    </row>
    <row r="137" spans="1:10" ht="45.75" thickBot="1" x14ac:dyDescent="0.3">
      <c r="A137" s="134" t="s">
        <v>1755</v>
      </c>
      <c r="B137" s="134" t="s">
        <v>1757</v>
      </c>
      <c r="C137" s="141">
        <v>1</v>
      </c>
      <c r="D137" s="135" t="s">
        <v>65</v>
      </c>
      <c r="E137" s="135" t="s">
        <v>66</v>
      </c>
      <c r="F137" s="135" t="str">
        <f>UnitControlCenter!$B$25</f>
        <v>trillion freight ton-miles / year</v>
      </c>
      <c r="G137" s="135" t="s">
        <v>1497</v>
      </c>
      <c r="H137" s="135" t="s">
        <v>2026</v>
      </c>
      <c r="I137" s="135" t="s">
        <v>1498</v>
      </c>
      <c r="J137" s="135"/>
    </row>
    <row r="138" spans="1:10" ht="315" x14ac:dyDescent="0.25">
      <c r="A138" s="2" t="s">
        <v>1247</v>
      </c>
      <c r="B138" s="2" t="s">
        <v>1635</v>
      </c>
      <c r="C138" s="44">
        <v>1</v>
      </c>
      <c r="D138" s="1" t="s">
        <v>65</v>
      </c>
      <c r="E138" s="1" t="s">
        <v>66</v>
      </c>
      <c r="F138" s="1" t="str">
        <f>UnitControlCenter!$B$30</f>
        <v>quads / year</v>
      </c>
      <c r="G138" s="1" t="s">
        <v>1965</v>
      </c>
      <c r="H138" s="1" t="s">
        <v>1963</v>
      </c>
      <c r="I138" s="156" t="s">
        <v>1964</v>
      </c>
      <c r="J138" s="156"/>
    </row>
    <row r="139" spans="1:10" ht="120" x14ac:dyDescent="0.25">
      <c r="A139" s="2" t="s">
        <v>1247</v>
      </c>
      <c r="B139" s="2" t="s">
        <v>1636</v>
      </c>
      <c r="C139" s="44">
        <v>1</v>
      </c>
      <c r="D139" s="1" t="s">
        <v>65</v>
      </c>
      <c r="E139" s="1" t="s">
        <v>66</v>
      </c>
      <c r="F139" s="1" t="str">
        <f>UnitControlCenter!$B$30</f>
        <v>quads / year</v>
      </c>
      <c r="G139" s="1" t="s">
        <v>1637</v>
      </c>
      <c r="H139" s="1" t="s">
        <v>1631</v>
      </c>
      <c r="I139" s="1" t="s">
        <v>1632</v>
      </c>
    </row>
    <row r="140" spans="1:10" x14ac:dyDescent="0.25">
      <c r="A140" s="2" t="s">
        <v>1247</v>
      </c>
      <c r="B140" s="2" t="s">
        <v>2159</v>
      </c>
      <c r="C140" s="44">
        <v>1</v>
      </c>
      <c r="D140" s="1" t="s">
        <v>63</v>
      </c>
      <c r="E140" s="1" t="s">
        <v>64</v>
      </c>
      <c r="F140" s="1" t="str">
        <f>UnitControlCenter!$B$30</f>
        <v>quads / year</v>
      </c>
      <c r="G140" s="1" t="s">
        <v>2160</v>
      </c>
    </row>
    <row r="141" spans="1:10" ht="240" x14ac:dyDescent="0.25">
      <c r="A141" s="2" t="s">
        <v>1247</v>
      </c>
      <c r="B141" s="2" t="s">
        <v>1633</v>
      </c>
      <c r="C141" s="44">
        <v>1</v>
      </c>
      <c r="D141" s="1" t="s">
        <v>65</v>
      </c>
      <c r="E141" s="1" t="s">
        <v>66</v>
      </c>
      <c r="F141" s="1" t="str">
        <f>UnitControlCenter!$B$30</f>
        <v>quads / year</v>
      </c>
      <c r="G141" s="1" t="s">
        <v>1962</v>
      </c>
      <c r="H141" s="1" t="s">
        <v>1963</v>
      </c>
      <c r="I141" s="156" t="s">
        <v>1964</v>
      </c>
      <c r="J141" s="156"/>
    </row>
    <row r="142" spans="1:10" ht="90" x14ac:dyDescent="0.25">
      <c r="A142" s="2" t="s">
        <v>1247</v>
      </c>
      <c r="B142" s="2" t="s">
        <v>1634</v>
      </c>
      <c r="C142" s="44">
        <v>1</v>
      </c>
      <c r="D142" s="1" t="s">
        <v>65</v>
      </c>
      <c r="E142" s="1" t="s">
        <v>66</v>
      </c>
      <c r="F142" s="1" t="str">
        <f>UnitControlCenter!$B$30</f>
        <v>quads / year</v>
      </c>
      <c r="G142" s="1" t="s">
        <v>1630</v>
      </c>
      <c r="H142" s="1" t="s">
        <v>1631</v>
      </c>
      <c r="I142" s="1" t="s">
        <v>1632</v>
      </c>
    </row>
    <row r="143" spans="1:10" x14ac:dyDescent="0.25">
      <c r="A143" s="2" t="s">
        <v>1247</v>
      </c>
      <c r="B143" s="2" t="s">
        <v>2161</v>
      </c>
      <c r="C143" s="44">
        <v>1</v>
      </c>
      <c r="D143" s="1" t="s">
        <v>63</v>
      </c>
      <c r="E143" s="1" t="s">
        <v>64</v>
      </c>
      <c r="F143" s="1" t="str">
        <f>UnitControlCenter!$B$30</f>
        <v>quads / year</v>
      </c>
      <c r="G143" s="1" t="s">
        <v>2162</v>
      </c>
    </row>
    <row r="144" spans="1:10" ht="150" x14ac:dyDescent="0.25">
      <c r="A144" s="2" t="s">
        <v>1247</v>
      </c>
      <c r="B144" s="2" t="s">
        <v>2398</v>
      </c>
      <c r="C144" s="44">
        <v>1</v>
      </c>
      <c r="D144" s="1" t="s">
        <v>65</v>
      </c>
      <c r="E144" s="1" t="s">
        <v>66</v>
      </c>
      <c r="F144" s="1" t="str">
        <f>UnitControlCenter!$B$30</f>
        <v>quads / year</v>
      </c>
      <c r="G144" s="1" t="s">
        <v>2559</v>
      </c>
      <c r="H144" s="1" t="s">
        <v>2402</v>
      </c>
      <c r="I144" s="1" t="s">
        <v>2403</v>
      </c>
    </row>
    <row r="145" spans="1:10" s="135" customFormat="1" ht="90.75" thickBot="1" x14ac:dyDescent="0.3">
      <c r="A145" s="134" t="s">
        <v>1247</v>
      </c>
      <c r="B145" s="134" t="s">
        <v>2399</v>
      </c>
      <c r="C145" s="141">
        <v>1</v>
      </c>
      <c r="D145" s="135" t="s">
        <v>65</v>
      </c>
      <c r="E145" s="135" t="s">
        <v>66</v>
      </c>
      <c r="F145" s="135" t="str">
        <f>UnitControlCenter!$B$16</f>
        <v>terawatt-hours (TWh) / year</v>
      </c>
      <c r="G145" s="135" t="s">
        <v>2560</v>
      </c>
      <c r="H145" s="135" t="s">
        <v>2400</v>
      </c>
      <c r="I145" s="135" t="s">
        <v>2401</v>
      </c>
    </row>
    <row r="146" spans="1:10" ht="285" x14ac:dyDescent="0.25">
      <c r="A146" s="2" t="s">
        <v>1713</v>
      </c>
      <c r="B146" s="2" t="s">
        <v>1292</v>
      </c>
      <c r="C146" s="44">
        <v>1</v>
      </c>
      <c r="D146" s="1" t="s">
        <v>65</v>
      </c>
      <c r="E146" s="1" t="s">
        <v>66</v>
      </c>
      <c r="F146" s="1" t="str">
        <f>UnitControlCenter!$B$3</f>
        <v>million metric tons / year</v>
      </c>
      <c r="G146" s="1" t="s">
        <v>1966</v>
      </c>
      <c r="H146" s="1" t="s">
        <v>1963</v>
      </c>
      <c r="I146" s="156" t="s">
        <v>1964</v>
      </c>
      <c r="J146" s="156"/>
    </row>
    <row r="147" spans="1:10" ht="45" x14ac:dyDescent="0.25">
      <c r="A147" s="2" t="s">
        <v>1713</v>
      </c>
      <c r="B147" s="2" t="s">
        <v>1293</v>
      </c>
      <c r="C147" s="44">
        <v>1</v>
      </c>
      <c r="D147" s="1" t="s">
        <v>65</v>
      </c>
      <c r="E147" s="1" t="s">
        <v>66</v>
      </c>
      <c r="F147" s="1" t="str">
        <f>UnitControlCenter!$B$3</f>
        <v>million metric tons / year</v>
      </c>
      <c r="G147" s="1" t="s">
        <v>1506</v>
      </c>
      <c r="H147" s="1" t="s">
        <v>1504</v>
      </c>
      <c r="I147" s="1" t="s">
        <v>1505</v>
      </c>
    </row>
    <row r="148" spans="1:10" ht="270" x14ac:dyDescent="0.25">
      <c r="A148" s="2" t="s">
        <v>1713</v>
      </c>
      <c r="B148" s="2" t="s">
        <v>1294</v>
      </c>
      <c r="C148" s="44">
        <v>1</v>
      </c>
      <c r="D148" s="1" t="s">
        <v>65</v>
      </c>
      <c r="E148" s="1" t="s">
        <v>66</v>
      </c>
      <c r="F148" s="1" t="str">
        <f>UnitControlCenter!$B$3</f>
        <v>million metric tons / year</v>
      </c>
      <c r="G148" s="1" t="s">
        <v>2018</v>
      </c>
      <c r="H148" s="1" t="s">
        <v>1963</v>
      </c>
      <c r="I148" s="156" t="s">
        <v>1964</v>
      </c>
      <c r="J148" s="156"/>
    </row>
    <row r="149" spans="1:10" ht="45" x14ac:dyDescent="0.25">
      <c r="A149" s="2" t="s">
        <v>1713</v>
      </c>
      <c r="B149" s="2" t="s">
        <v>1295</v>
      </c>
      <c r="C149" s="44">
        <v>1</v>
      </c>
      <c r="D149" s="1" t="s">
        <v>65</v>
      </c>
      <c r="E149" s="1" t="s">
        <v>66</v>
      </c>
      <c r="F149" s="1" t="str">
        <f>UnitControlCenter!$B$3</f>
        <v>million metric tons / year</v>
      </c>
      <c r="G149" s="1" t="s">
        <v>1507</v>
      </c>
      <c r="H149" s="1" t="s">
        <v>1504</v>
      </c>
      <c r="I149" s="1" t="s">
        <v>1505</v>
      </c>
    </row>
    <row r="150" spans="1:10" ht="330" x14ac:dyDescent="0.25">
      <c r="A150" s="2" t="s">
        <v>1713</v>
      </c>
      <c r="B150" s="2" t="s">
        <v>1711</v>
      </c>
      <c r="C150" s="44">
        <v>1</v>
      </c>
      <c r="D150" s="1" t="s">
        <v>65</v>
      </c>
      <c r="E150" s="1" t="s">
        <v>66</v>
      </c>
      <c r="F150" s="1" t="str">
        <f>UnitControlCenter!$B$3</f>
        <v>million metric tons / year</v>
      </c>
      <c r="G150" s="1" t="s">
        <v>1967</v>
      </c>
      <c r="H150" s="1" t="s">
        <v>1963</v>
      </c>
      <c r="I150" s="156" t="s">
        <v>1964</v>
      </c>
      <c r="J150" s="156"/>
    </row>
    <row r="151" spans="1:10" ht="45" x14ac:dyDescent="0.25">
      <c r="A151" s="2" t="s">
        <v>1713</v>
      </c>
      <c r="B151" s="2" t="s">
        <v>1712</v>
      </c>
      <c r="C151" s="44">
        <v>1</v>
      </c>
      <c r="D151" s="1" t="s">
        <v>65</v>
      </c>
      <c r="E151" s="1" t="s">
        <v>66</v>
      </c>
      <c r="F151" s="1" t="str">
        <f>UnitControlCenter!$B$3</f>
        <v>million metric tons / year</v>
      </c>
      <c r="G151" s="1" t="s">
        <v>1752</v>
      </c>
      <c r="H151" s="1" t="s">
        <v>1714</v>
      </c>
      <c r="I151" s="1" t="s">
        <v>1715</v>
      </c>
    </row>
    <row r="152" spans="1:10" ht="30" x14ac:dyDescent="0.25">
      <c r="A152" s="2" t="s">
        <v>1713</v>
      </c>
      <c r="B152" s="2" t="s">
        <v>2224</v>
      </c>
      <c r="C152" s="44">
        <v>1</v>
      </c>
      <c r="D152" s="1" t="s">
        <v>65</v>
      </c>
      <c r="E152" s="1" t="s">
        <v>66</v>
      </c>
      <c r="F152" s="1" t="str">
        <f>UnitControlCenter!$B$3</f>
        <v>million metric tons / year</v>
      </c>
      <c r="G152" s="1" t="s">
        <v>2303</v>
      </c>
      <c r="H152" s="1" t="s">
        <v>2218</v>
      </c>
      <c r="I152" s="1" t="s">
        <v>2221</v>
      </c>
    </row>
    <row r="153" spans="1:10" ht="255" x14ac:dyDescent="0.25">
      <c r="A153" s="2" t="s">
        <v>1713</v>
      </c>
      <c r="B153" s="2" t="s">
        <v>2216</v>
      </c>
      <c r="C153" s="44">
        <v>1</v>
      </c>
      <c r="D153" s="1" t="s">
        <v>65</v>
      </c>
      <c r="E153" s="1" t="s">
        <v>66</v>
      </c>
      <c r="F153" s="1" t="str">
        <f>UnitControlCenter!$B$3</f>
        <v>million metric tons / year</v>
      </c>
      <c r="G153" s="1" t="s">
        <v>2219</v>
      </c>
      <c r="H153" s="1" t="s">
        <v>1963</v>
      </c>
      <c r="I153" s="156" t="s">
        <v>1964</v>
      </c>
      <c r="J153" s="156"/>
    </row>
    <row r="154" spans="1:10" ht="330.75" thickBot="1" x14ac:dyDescent="0.3">
      <c r="A154" s="134" t="s">
        <v>1713</v>
      </c>
      <c r="B154" s="134" t="s">
        <v>2217</v>
      </c>
      <c r="C154" s="141">
        <v>1</v>
      </c>
      <c r="D154" s="134" t="s">
        <v>65</v>
      </c>
      <c r="E154" s="134" t="s">
        <v>66</v>
      </c>
      <c r="F154" s="134" t="str">
        <f>UnitControlCenter!$B$3</f>
        <v>million metric tons / year</v>
      </c>
      <c r="G154" s="134" t="s">
        <v>2220</v>
      </c>
      <c r="H154" s="134" t="s">
        <v>1963</v>
      </c>
      <c r="I154" s="134" t="s">
        <v>1964</v>
      </c>
      <c r="J154" s="134"/>
    </row>
    <row r="155" spans="1:10" ht="60" x14ac:dyDescent="0.25">
      <c r="A155" s="2" t="s">
        <v>2335</v>
      </c>
      <c r="B155" s="2" t="s">
        <v>2336</v>
      </c>
      <c r="C155" s="44">
        <v>1</v>
      </c>
      <c r="D155" s="1" t="s">
        <v>65</v>
      </c>
      <c r="E155" s="1" t="s">
        <v>66</v>
      </c>
      <c r="F155" s="1" t="str">
        <f>UnitControlCenter!$B$30</f>
        <v>quads / year</v>
      </c>
      <c r="G155" s="1" t="s">
        <v>1258</v>
      </c>
      <c r="H155" s="1" t="s">
        <v>1259</v>
      </c>
      <c r="I155" s="1" t="s">
        <v>1490</v>
      </c>
    </row>
    <row r="156" spans="1:10" s="2" customFormat="1" ht="30" x14ac:dyDescent="0.25">
      <c r="A156" s="2" t="s">
        <v>2335</v>
      </c>
      <c r="B156" s="2" t="s">
        <v>2337</v>
      </c>
      <c r="C156" s="44">
        <v>1</v>
      </c>
      <c r="D156" s="2" t="s">
        <v>65</v>
      </c>
      <c r="E156" s="2" t="s">
        <v>66</v>
      </c>
      <c r="F156" s="2" t="str">
        <f>UnitControlCenter!$B$30</f>
        <v>quads / year</v>
      </c>
      <c r="G156" s="2" t="s">
        <v>1276</v>
      </c>
      <c r="H156" s="2" t="s">
        <v>1260</v>
      </c>
      <c r="I156" s="2" t="s">
        <v>1261</v>
      </c>
    </row>
    <row r="157" spans="1:10" ht="90" x14ac:dyDescent="0.25">
      <c r="A157" s="2" t="s">
        <v>2335</v>
      </c>
      <c r="B157" s="2" t="s">
        <v>2338</v>
      </c>
      <c r="C157" s="44">
        <v>1</v>
      </c>
      <c r="D157" s="1" t="s">
        <v>65</v>
      </c>
      <c r="E157" s="1" t="s">
        <v>66</v>
      </c>
      <c r="F157" s="1" t="str">
        <f>UnitControlCenter!$B$30</f>
        <v>quads / year</v>
      </c>
      <c r="G157" s="1" t="s">
        <v>1529</v>
      </c>
      <c r="H157" s="1" t="s">
        <v>1531</v>
      </c>
      <c r="I157" s="1" t="s">
        <v>1530</v>
      </c>
    </row>
    <row r="158" spans="1:10" s="2" customFormat="1" x14ac:dyDescent="0.25">
      <c r="A158" s="2" t="s">
        <v>2335</v>
      </c>
      <c r="B158" s="2" t="s">
        <v>2339</v>
      </c>
      <c r="C158" s="44">
        <v>1</v>
      </c>
      <c r="D158" s="2" t="s">
        <v>63</v>
      </c>
      <c r="E158" s="2" t="s">
        <v>64</v>
      </c>
      <c r="F158" s="2" t="str">
        <f>UnitControlCenter!$B$30</f>
        <v>quads / year</v>
      </c>
      <c r="G158" s="2" t="s">
        <v>2163</v>
      </c>
    </row>
    <row r="159" spans="1:10" ht="210" x14ac:dyDescent="0.25">
      <c r="A159" s="2" t="s">
        <v>2335</v>
      </c>
      <c r="B159" s="2" t="s">
        <v>2340</v>
      </c>
      <c r="C159" s="44">
        <v>1</v>
      </c>
      <c r="D159" s="1" t="s">
        <v>65</v>
      </c>
      <c r="E159" s="1" t="s">
        <v>66</v>
      </c>
      <c r="F159" s="2" t="str">
        <f>UnitControlCenter!B3</f>
        <v>million metric tons / year</v>
      </c>
      <c r="G159" s="1" t="s">
        <v>2482</v>
      </c>
      <c r="H159" s="1" t="s">
        <v>2342</v>
      </c>
      <c r="I159" s="2" t="s">
        <v>2343</v>
      </c>
      <c r="J159" s="2"/>
    </row>
    <row r="160" spans="1:10" s="135" customFormat="1" ht="255.75" thickBot="1" x14ac:dyDescent="0.3">
      <c r="A160" s="2" t="s">
        <v>2335</v>
      </c>
      <c r="B160" s="134" t="s">
        <v>2341</v>
      </c>
      <c r="C160" s="141">
        <v>1</v>
      </c>
      <c r="D160" s="135" t="s">
        <v>65</v>
      </c>
      <c r="E160" s="135" t="s">
        <v>66</v>
      </c>
      <c r="F160" s="134" t="str">
        <f>UnitControlCenter!B3</f>
        <v>million metric tons / year</v>
      </c>
      <c r="G160" s="135" t="s">
        <v>2483</v>
      </c>
      <c r="H160" s="135" t="s">
        <v>2342</v>
      </c>
      <c r="I160" s="134" t="s">
        <v>2343</v>
      </c>
      <c r="J160" s="134"/>
    </row>
    <row r="161" spans="1:10" ht="90" x14ac:dyDescent="0.25">
      <c r="A161" s="2" t="s">
        <v>1314</v>
      </c>
      <c r="B161" s="2" t="s">
        <v>1315</v>
      </c>
      <c r="C161" s="44">
        <v>1</v>
      </c>
      <c r="D161" s="1" t="s">
        <v>65</v>
      </c>
      <c r="E161" s="1" t="s">
        <v>66</v>
      </c>
      <c r="F161" s="1" t="str">
        <f>UnitControlCenter!$B$30</f>
        <v>quads / year</v>
      </c>
      <c r="G161" s="1" t="s">
        <v>2516</v>
      </c>
      <c r="H161" s="1" t="s">
        <v>2515</v>
      </c>
      <c r="I161" s="1" t="s">
        <v>2514</v>
      </c>
    </row>
    <row r="162" spans="1:10" ht="75" x14ac:dyDescent="0.25">
      <c r="A162" s="2" t="s">
        <v>1314</v>
      </c>
      <c r="B162" s="2" t="s">
        <v>1316</v>
      </c>
      <c r="C162" s="44">
        <v>1</v>
      </c>
      <c r="D162" s="1" t="s">
        <v>65</v>
      </c>
      <c r="E162" s="1" t="s">
        <v>66</v>
      </c>
      <c r="F162" s="1" t="str">
        <f>UnitControlCenter!$B$30</f>
        <v>quads / year</v>
      </c>
      <c r="G162" s="1" t="s">
        <v>2517</v>
      </c>
      <c r="H162" s="1" t="s">
        <v>2155</v>
      </c>
      <c r="I162" s="1" t="s">
        <v>2156</v>
      </c>
    </row>
    <row r="163" spans="1:10" ht="75" x14ac:dyDescent="0.25">
      <c r="A163" s="2" t="s">
        <v>1314</v>
      </c>
      <c r="B163" s="2" t="s">
        <v>2512</v>
      </c>
      <c r="C163" s="44">
        <v>1</v>
      </c>
      <c r="D163" s="1" t="s">
        <v>65</v>
      </c>
      <c r="E163" s="1" t="s">
        <v>66</v>
      </c>
      <c r="F163" s="1" t="str">
        <f>UnitControlCenter!$B$30</f>
        <v>quads / year</v>
      </c>
      <c r="G163" s="1" t="s">
        <v>2536</v>
      </c>
      <c r="H163" s="1" t="s">
        <v>2518</v>
      </c>
      <c r="I163" s="44" t="s">
        <v>2519</v>
      </c>
    </row>
    <row r="164" spans="1:10" ht="75" x14ac:dyDescent="0.25">
      <c r="A164" s="2" t="s">
        <v>1314</v>
      </c>
      <c r="B164" s="2" t="s">
        <v>2513</v>
      </c>
      <c r="C164" s="44">
        <v>1</v>
      </c>
      <c r="D164" s="1" t="s">
        <v>65</v>
      </c>
      <c r="E164" s="1" t="s">
        <v>66</v>
      </c>
      <c r="F164" s="1" t="str">
        <f>UnitControlCenter!$B$30</f>
        <v>quads / year</v>
      </c>
      <c r="G164" s="1" t="s">
        <v>2537</v>
      </c>
      <c r="H164" s="1" t="s">
        <v>2155</v>
      </c>
      <c r="I164" s="1" t="s">
        <v>2156</v>
      </c>
    </row>
    <row r="165" spans="1:10" x14ac:dyDescent="0.25">
      <c r="A165" s="2" t="s">
        <v>1314</v>
      </c>
      <c r="B165" s="2" t="s">
        <v>1771</v>
      </c>
      <c r="C165" s="44">
        <v>0</v>
      </c>
      <c r="D165" s="1" t="s">
        <v>63</v>
      </c>
      <c r="E165" s="1" t="s">
        <v>64</v>
      </c>
      <c r="F165" s="1" t="str">
        <f>UnitControlCenter!$B$31</f>
        <v>thousand BTU / 2023 Euro</v>
      </c>
      <c r="G165" s="1" t="s">
        <v>1724</v>
      </c>
    </row>
    <row r="166" spans="1:10" x14ac:dyDescent="0.25">
      <c r="A166" s="2" t="s">
        <v>1314</v>
      </c>
      <c r="B166" s="2" t="s">
        <v>1317</v>
      </c>
      <c r="C166" s="44">
        <v>1</v>
      </c>
      <c r="D166" s="1" t="s">
        <v>63</v>
      </c>
      <c r="E166" s="1" t="s">
        <v>64</v>
      </c>
      <c r="F166" s="1" t="str">
        <f>UnitControlCenter!$B$16</f>
        <v>terawatt-hours (TWh) / year</v>
      </c>
      <c r="G166" s="1" t="s">
        <v>1217</v>
      </c>
    </row>
    <row r="167" spans="1:10" x14ac:dyDescent="0.25">
      <c r="A167" s="2" t="s">
        <v>1314</v>
      </c>
      <c r="B167" s="2" t="s">
        <v>1318</v>
      </c>
      <c r="C167" s="44">
        <v>1</v>
      </c>
      <c r="D167" s="1" t="s">
        <v>63</v>
      </c>
      <c r="E167" s="1" t="s">
        <v>64</v>
      </c>
      <c r="F167" s="1" t="str">
        <f>UnitControlCenter!$B$32</f>
        <v>millions of short tons / year</v>
      </c>
      <c r="G167" s="1" t="s">
        <v>1216</v>
      </c>
    </row>
    <row r="168" spans="1:10" x14ac:dyDescent="0.25">
      <c r="A168" s="2" t="s">
        <v>1314</v>
      </c>
      <c r="B168" s="2" t="s">
        <v>1319</v>
      </c>
      <c r="C168" s="44">
        <v>1</v>
      </c>
      <c r="D168" s="1" t="s">
        <v>63</v>
      </c>
      <c r="E168" s="1" t="s">
        <v>64</v>
      </c>
      <c r="F168" s="1" t="str">
        <f>UnitControlCenter!$B$32</f>
        <v>millions of short tons / year</v>
      </c>
      <c r="G168" s="1" t="s">
        <v>1215</v>
      </c>
    </row>
    <row r="169" spans="1:10" x14ac:dyDescent="0.25">
      <c r="A169" s="2" t="s">
        <v>1314</v>
      </c>
      <c r="B169" s="2" t="s">
        <v>1320</v>
      </c>
      <c r="C169" s="44">
        <v>1</v>
      </c>
      <c r="D169" s="1" t="s">
        <v>63</v>
      </c>
      <c r="E169" s="1" t="s">
        <v>64</v>
      </c>
      <c r="F169" s="1" t="str">
        <f>UnitControlCenter!$B$33</f>
        <v>trillion cubic feet / year</v>
      </c>
      <c r="G169" s="1" t="s">
        <v>1214</v>
      </c>
    </row>
    <row r="170" spans="1:10" ht="30" x14ac:dyDescent="0.25">
      <c r="A170" s="2" t="s">
        <v>1314</v>
      </c>
      <c r="B170" s="2" t="s">
        <v>1321</v>
      </c>
      <c r="C170" s="44">
        <v>1</v>
      </c>
      <c r="D170" s="1" t="s">
        <v>63</v>
      </c>
      <c r="E170" s="1" t="s">
        <v>64</v>
      </c>
      <c r="F170" s="1" t="str">
        <f>UnitControlCenter!$B$34</f>
        <v>million barrels of oil / year</v>
      </c>
      <c r="G170" s="1" t="s">
        <v>1213</v>
      </c>
    </row>
    <row r="171" spans="1:10" x14ac:dyDescent="0.25">
      <c r="A171" s="2" t="s">
        <v>1314</v>
      </c>
      <c r="B171" s="2" t="s">
        <v>1322</v>
      </c>
      <c r="C171" s="44">
        <v>1</v>
      </c>
      <c r="D171" s="1" t="s">
        <v>63</v>
      </c>
      <c r="E171" s="1" t="s">
        <v>64</v>
      </c>
      <c r="F171" s="1" t="str">
        <f>UnitControlCenter!$B$34</f>
        <v>million barrels of oil / year</v>
      </c>
      <c r="G171" s="1" t="s">
        <v>1264</v>
      </c>
    </row>
    <row r="172" spans="1:10" x14ac:dyDescent="0.25">
      <c r="A172" s="2" t="s">
        <v>1314</v>
      </c>
      <c r="B172" s="2" t="s">
        <v>1323</v>
      </c>
      <c r="C172" s="44">
        <v>1</v>
      </c>
      <c r="D172" s="1" t="s">
        <v>63</v>
      </c>
      <c r="E172" s="1" t="s">
        <v>64</v>
      </c>
      <c r="F172" s="1" t="str">
        <f>UnitControlCenter!$B$32</f>
        <v>millions of short tons / year</v>
      </c>
      <c r="G172" s="1" t="s">
        <v>1265</v>
      </c>
    </row>
    <row r="173" spans="1:10" ht="30" x14ac:dyDescent="0.25">
      <c r="A173" s="2" t="s">
        <v>1314</v>
      </c>
      <c r="B173" s="2" t="s">
        <v>1532</v>
      </c>
      <c r="C173" s="44">
        <v>1</v>
      </c>
      <c r="D173" s="1" t="s">
        <v>63</v>
      </c>
      <c r="E173" s="1" t="s">
        <v>64</v>
      </c>
      <c r="F173" s="1" t="str">
        <f>UnitControlCenter!$B$35</f>
        <v>million gallons / year</v>
      </c>
      <c r="G173" s="1" t="s">
        <v>1536</v>
      </c>
    </row>
    <row r="174" spans="1:10" ht="30" x14ac:dyDescent="0.25">
      <c r="A174" s="2" t="s">
        <v>1314</v>
      </c>
      <c r="B174" s="2" t="s">
        <v>1533</v>
      </c>
      <c r="C174" s="44">
        <v>1</v>
      </c>
      <c r="D174" s="1" t="s">
        <v>63</v>
      </c>
      <c r="E174" s="1" t="s">
        <v>64</v>
      </c>
      <c r="F174" s="1" t="str">
        <f>UnitControlCenter!$B$32</f>
        <v>millions of short tons / year</v>
      </c>
      <c r="G174" s="1" t="s">
        <v>1537</v>
      </c>
    </row>
    <row r="175" spans="1:10" ht="15.75" thickBot="1" x14ac:dyDescent="0.3">
      <c r="A175" s="134" t="s">
        <v>1314</v>
      </c>
      <c r="B175" s="134" t="s">
        <v>1534</v>
      </c>
      <c r="C175" s="141">
        <v>1</v>
      </c>
      <c r="D175" s="135" t="s">
        <v>63</v>
      </c>
      <c r="E175" s="135" t="s">
        <v>64</v>
      </c>
      <c r="F175" s="135" t="str">
        <f>UnitControlCenter!$B$6</f>
        <v>thousand metric tons / year</v>
      </c>
      <c r="G175" s="135" t="s">
        <v>1538</v>
      </c>
      <c r="H175" s="135"/>
      <c r="I175" s="135"/>
      <c r="J175" s="135"/>
    </row>
    <row r="176" spans="1:10" ht="60" x14ac:dyDescent="0.25">
      <c r="A176" s="2" t="s">
        <v>2229</v>
      </c>
      <c r="B176" s="2" t="s">
        <v>2256</v>
      </c>
      <c r="C176" s="44">
        <v>1</v>
      </c>
      <c r="D176" s="1" t="s">
        <v>65</v>
      </c>
      <c r="E176" s="1" t="s">
        <v>66</v>
      </c>
      <c r="F176" s="1" t="str">
        <f>UnitControlCenter!$B$36</f>
        <v>TWh/year</v>
      </c>
      <c r="G176" s="1" t="s">
        <v>1543</v>
      </c>
      <c r="H176" s="1" t="s">
        <v>1544</v>
      </c>
      <c r="I176" s="1" t="s">
        <v>1545</v>
      </c>
    </row>
    <row r="177" spans="1:10" ht="60" x14ac:dyDescent="0.25">
      <c r="A177" s="2" t="s">
        <v>2229</v>
      </c>
      <c r="B177" s="2" t="s">
        <v>2257</v>
      </c>
      <c r="C177" s="44">
        <v>1</v>
      </c>
      <c r="D177" s="1" t="s">
        <v>65</v>
      </c>
      <c r="E177" s="1" t="s">
        <v>66</v>
      </c>
      <c r="F177" s="1" t="str">
        <f>UnitControlCenter!$B$36</f>
        <v>TWh/year</v>
      </c>
      <c r="G177" s="1" t="s">
        <v>1546</v>
      </c>
      <c r="H177" s="1" t="s">
        <v>1544</v>
      </c>
      <c r="I177" s="1" t="s">
        <v>1545</v>
      </c>
    </row>
    <row r="178" spans="1:10" ht="60" x14ac:dyDescent="0.25">
      <c r="A178" s="2" t="s">
        <v>2229</v>
      </c>
      <c r="B178" s="2" t="s">
        <v>2258</v>
      </c>
      <c r="C178" s="44">
        <v>1</v>
      </c>
      <c r="D178" s="1" t="s">
        <v>65</v>
      </c>
      <c r="E178" s="1" t="s">
        <v>66</v>
      </c>
      <c r="F178" s="1" t="str">
        <f>UnitControlCenter!$B$9</f>
        <v>billion 2023 Euro / year</v>
      </c>
      <c r="G178" s="1" t="s">
        <v>1547</v>
      </c>
      <c r="H178" s="1" t="s">
        <v>1544</v>
      </c>
      <c r="I178" s="1" t="s">
        <v>1545</v>
      </c>
    </row>
    <row r="179" spans="1:10" ht="75" x14ac:dyDescent="0.25">
      <c r="A179" s="2" t="s">
        <v>2229</v>
      </c>
      <c r="B179" s="2" t="s">
        <v>2259</v>
      </c>
      <c r="C179" s="44">
        <v>1</v>
      </c>
      <c r="D179" s="1" t="s">
        <v>65</v>
      </c>
      <c r="E179" s="1" t="s">
        <v>66</v>
      </c>
      <c r="F179" s="1" t="str">
        <f>UnitControlCenter!$B$9</f>
        <v>billion 2023 Euro / year</v>
      </c>
      <c r="G179" s="1" t="s">
        <v>1548</v>
      </c>
      <c r="H179" s="1" t="s">
        <v>1544</v>
      </c>
      <c r="I179" s="1" t="s">
        <v>1545</v>
      </c>
    </row>
    <row r="180" spans="1:10" ht="60" x14ac:dyDescent="0.25">
      <c r="A180" s="2" t="s">
        <v>2229</v>
      </c>
      <c r="B180" s="2" t="s">
        <v>2260</v>
      </c>
      <c r="C180" s="44">
        <v>1</v>
      </c>
      <c r="D180" s="1" t="s">
        <v>65</v>
      </c>
      <c r="E180" s="1" t="s">
        <v>66</v>
      </c>
      <c r="F180" s="1" t="str">
        <f>UnitControlCenter!B3</f>
        <v>million metric tons / year</v>
      </c>
      <c r="G180" s="1" t="s">
        <v>1794</v>
      </c>
      <c r="H180" s="1" t="s">
        <v>1792</v>
      </c>
      <c r="I180" s="1" t="s">
        <v>1793</v>
      </c>
    </row>
    <row r="181" spans="1:10" ht="60" x14ac:dyDescent="0.25">
      <c r="A181" s="2" t="s">
        <v>2229</v>
      </c>
      <c r="B181" s="2" t="s">
        <v>2261</v>
      </c>
      <c r="C181" s="44">
        <v>1</v>
      </c>
      <c r="D181" s="1" t="s">
        <v>65</v>
      </c>
      <c r="E181" s="1" t="s">
        <v>66</v>
      </c>
      <c r="F181" s="1" t="str">
        <f>UnitControlCenter!B3</f>
        <v>million metric tons / year</v>
      </c>
      <c r="G181" s="1" t="s">
        <v>1795</v>
      </c>
      <c r="H181" s="1" t="s">
        <v>1792</v>
      </c>
      <c r="I181" s="1" t="s">
        <v>1793</v>
      </c>
    </row>
    <row r="182" spans="1:10" ht="60" x14ac:dyDescent="0.25">
      <c r="A182" s="2" t="s">
        <v>2229</v>
      </c>
      <c r="B182" s="2" t="s">
        <v>2262</v>
      </c>
      <c r="C182" s="44">
        <v>1</v>
      </c>
      <c r="D182" s="1" t="s">
        <v>65</v>
      </c>
      <c r="E182" s="1" t="s">
        <v>66</v>
      </c>
      <c r="F182" s="1" t="str">
        <f>UnitControlCenter!$B$36</f>
        <v>TWh/year</v>
      </c>
      <c r="G182" s="1" t="s">
        <v>1625</v>
      </c>
      <c r="H182" s="1" t="s">
        <v>1620</v>
      </c>
      <c r="I182" s="1" t="s">
        <v>1621</v>
      </c>
    </row>
    <row r="183" spans="1:10" ht="75" x14ac:dyDescent="0.25">
      <c r="A183" s="2" t="s">
        <v>2229</v>
      </c>
      <c r="B183" s="2" t="s">
        <v>2263</v>
      </c>
      <c r="C183" s="44">
        <v>1</v>
      </c>
      <c r="D183" s="1" t="s">
        <v>65</v>
      </c>
      <c r="E183" s="1" t="s">
        <v>66</v>
      </c>
      <c r="F183" s="1" t="str">
        <f>UnitControlCenter!$B$36</f>
        <v>TWh/year</v>
      </c>
      <c r="G183" s="1" t="s">
        <v>1626</v>
      </c>
      <c r="H183" s="1" t="s">
        <v>1620</v>
      </c>
      <c r="I183" s="1" t="s">
        <v>1622</v>
      </c>
    </row>
    <row r="184" spans="1:10" ht="75" x14ac:dyDescent="0.25">
      <c r="A184" s="2" t="s">
        <v>2229</v>
      </c>
      <c r="B184" s="2" t="s">
        <v>2264</v>
      </c>
      <c r="C184" s="44">
        <v>1</v>
      </c>
      <c r="D184" s="1" t="s">
        <v>65</v>
      </c>
      <c r="E184" s="1" t="s">
        <v>66</v>
      </c>
      <c r="F184" s="1" t="str">
        <f>UnitControlCenter!$B$9</f>
        <v>billion 2023 Euro / year</v>
      </c>
      <c r="G184" s="1" t="s">
        <v>1627</v>
      </c>
      <c r="H184" s="1" t="s">
        <v>1620</v>
      </c>
      <c r="I184" s="1" t="s">
        <v>1623</v>
      </c>
    </row>
    <row r="185" spans="1:10" ht="90" x14ac:dyDescent="0.25">
      <c r="A185" s="2" t="s">
        <v>2229</v>
      </c>
      <c r="B185" s="2" t="s">
        <v>2265</v>
      </c>
      <c r="C185" s="44">
        <v>1</v>
      </c>
      <c r="D185" s="1" t="s">
        <v>65</v>
      </c>
      <c r="E185" s="1" t="s">
        <v>66</v>
      </c>
      <c r="F185" s="1" t="str">
        <f>UnitControlCenter!$B$9</f>
        <v>billion 2023 Euro / year</v>
      </c>
      <c r="G185" s="1" t="s">
        <v>1628</v>
      </c>
      <c r="H185" s="1" t="s">
        <v>1620</v>
      </c>
      <c r="I185" s="1" t="s">
        <v>1624</v>
      </c>
    </row>
    <row r="186" spans="1:10" ht="105" x14ac:dyDescent="0.25">
      <c r="A186" s="2" t="s">
        <v>2229</v>
      </c>
      <c r="B186" s="2" t="s">
        <v>2266</v>
      </c>
      <c r="C186" s="44">
        <v>1</v>
      </c>
      <c r="D186" s="1" t="s">
        <v>65</v>
      </c>
      <c r="E186" s="1" t="s">
        <v>66</v>
      </c>
      <c r="F186" s="1" t="str">
        <f>UnitControlCenter!$B$30</f>
        <v>quads / year</v>
      </c>
      <c r="G186" s="1" t="s">
        <v>1654</v>
      </c>
      <c r="H186" s="1" t="s">
        <v>1656</v>
      </c>
      <c r="I186" s="1" t="s">
        <v>1657</v>
      </c>
    </row>
    <row r="187" spans="1:10" ht="120" x14ac:dyDescent="0.25">
      <c r="A187" s="2" t="s">
        <v>2229</v>
      </c>
      <c r="B187" s="2" t="s">
        <v>2267</v>
      </c>
      <c r="C187" s="44">
        <v>1</v>
      </c>
      <c r="D187" s="1" t="s">
        <v>65</v>
      </c>
      <c r="E187" s="1" t="s">
        <v>66</v>
      </c>
      <c r="F187" s="1" t="str">
        <f>UnitControlCenter!$B$30</f>
        <v>quads / year</v>
      </c>
      <c r="G187" s="1" t="s">
        <v>1655</v>
      </c>
      <c r="H187" s="1" t="s">
        <v>1656</v>
      </c>
      <c r="I187" s="1" t="s">
        <v>1657</v>
      </c>
    </row>
    <row r="188" spans="1:10" ht="225" x14ac:dyDescent="0.25">
      <c r="A188" s="2" t="s">
        <v>2229</v>
      </c>
      <c r="B188" s="2" t="s">
        <v>2275</v>
      </c>
      <c r="C188" s="44">
        <v>1</v>
      </c>
      <c r="D188" s="1" t="s">
        <v>65</v>
      </c>
      <c r="E188" s="1" t="s">
        <v>66</v>
      </c>
      <c r="F188" s="1" t="str">
        <f>UnitControlCenter!$B$10</f>
        <v>billion 2023 Euro</v>
      </c>
      <c r="G188" s="1" t="s">
        <v>2232</v>
      </c>
      <c r="H188" s="1" t="s">
        <v>2231</v>
      </c>
      <c r="I188" s="156" t="s">
        <v>2230</v>
      </c>
      <c r="J188" s="156"/>
    </row>
    <row r="189" spans="1:10" ht="255" x14ac:dyDescent="0.25">
      <c r="A189" s="2" t="s">
        <v>2229</v>
      </c>
      <c r="B189" s="2" t="s">
        <v>2268</v>
      </c>
      <c r="C189" s="44">
        <v>1</v>
      </c>
      <c r="D189" s="1" t="s">
        <v>65</v>
      </c>
      <c r="E189" s="1" t="s">
        <v>66</v>
      </c>
      <c r="F189" s="1" t="str">
        <f>UnitControlCenter!$B$10</f>
        <v>billion 2023 Euro</v>
      </c>
      <c r="G189" s="1" t="s">
        <v>2240</v>
      </c>
      <c r="H189" s="1" t="s">
        <v>2231</v>
      </c>
      <c r="I189" s="156" t="s">
        <v>2233</v>
      </c>
      <c r="J189" s="156"/>
    </row>
    <row r="190" spans="1:10" ht="225" x14ac:dyDescent="0.25">
      <c r="A190" s="2" t="s">
        <v>2229</v>
      </c>
      <c r="B190" s="2" t="s">
        <v>2269</v>
      </c>
      <c r="C190" s="44">
        <v>1</v>
      </c>
      <c r="D190" s="1" t="s">
        <v>65</v>
      </c>
      <c r="E190" s="1" t="s">
        <v>66</v>
      </c>
      <c r="F190" s="1" t="str">
        <f>UnitControlCenter!$B$10</f>
        <v>billion 2023 Euro</v>
      </c>
      <c r="G190" s="1" t="s">
        <v>2241</v>
      </c>
      <c r="H190" s="1" t="s">
        <v>2231</v>
      </c>
      <c r="I190" s="156" t="s">
        <v>2234</v>
      </c>
      <c r="J190" s="156"/>
    </row>
    <row r="191" spans="1:10" ht="255" x14ac:dyDescent="0.25">
      <c r="A191" s="2" t="s">
        <v>2229</v>
      </c>
      <c r="B191" s="2" t="s">
        <v>2270</v>
      </c>
      <c r="C191" s="44">
        <v>1</v>
      </c>
      <c r="D191" s="1" t="s">
        <v>65</v>
      </c>
      <c r="E191" s="1" t="s">
        <v>66</v>
      </c>
      <c r="F191" s="1" t="str">
        <f>UnitControlCenter!$B$10</f>
        <v>billion 2023 Euro</v>
      </c>
      <c r="G191" s="1" t="s">
        <v>2242</v>
      </c>
      <c r="H191" s="1" t="s">
        <v>2231</v>
      </c>
      <c r="I191" s="156" t="s">
        <v>2235</v>
      </c>
      <c r="J191" s="156"/>
    </row>
    <row r="192" spans="1:10" ht="210" x14ac:dyDescent="0.25">
      <c r="A192" s="2" t="s">
        <v>2229</v>
      </c>
      <c r="B192" s="2" t="s">
        <v>2271</v>
      </c>
      <c r="C192" s="44">
        <v>1</v>
      </c>
      <c r="D192" s="1" t="s">
        <v>65</v>
      </c>
      <c r="E192" s="1" t="s">
        <v>66</v>
      </c>
      <c r="F192" s="1" t="str">
        <f>UnitControlCenter!$B$10</f>
        <v>billion 2023 Euro</v>
      </c>
      <c r="G192" s="1" t="s">
        <v>2245</v>
      </c>
      <c r="H192" s="1" t="s">
        <v>2231</v>
      </c>
      <c r="I192" s="156" t="s">
        <v>2236</v>
      </c>
      <c r="J192" s="156"/>
    </row>
    <row r="193" spans="1:10" ht="240" x14ac:dyDescent="0.25">
      <c r="A193" s="2" t="s">
        <v>2229</v>
      </c>
      <c r="B193" s="2" t="s">
        <v>2272</v>
      </c>
      <c r="C193" s="44">
        <v>1</v>
      </c>
      <c r="D193" s="1" t="s">
        <v>65</v>
      </c>
      <c r="E193" s="1" t="s">
        <v>66</v>
      </c>
      <c r="F193" s="1" t="str">
        <f>UnitControlCenter!$B$10</f>
        <v>billion 2023 Euro</v>
      </c>
      <c r="G193" s="1" t="s">
        <v>2246</v>
      </c>
      <c r="H193" s="1" t="s">
        <v>2231</v>
      </c>
      <c r="I193" s="156" t="s">
        <v>2237</v>
      </c>
      <c r="J193" s="156"/>
    </row>
    <row r="194" spans="1:10" ht="270" x14ac:dyDescent="0.25">
      <c r="A194" s="2" t="s">
        <v>2229</v>
      </c>
      <c r="B194" s="2" t="s">
        <v>2273</v>
      </c>
      <c r="C194" s="44">
        <v>1</v>
      </c>
      <c r="D194" s="1" t="s">
        <v>65</v>
      </c>
      <c r="E194" s="1" t="s">
        <v>66</v>
      </c>
      <c r="F194" s="1" t="str">
        <f>UnitControlCenter!$B$10</f>
        <v>billion 2023 Euro</v>
      </c>
      <c r="G194" s="1" t="s">
        <v>2243</v>
      </c>
      <c r="H194" s="1" t="s">
        <v>2231</v>
      </c>
      <c r="I194" s="156" t="s">
        <v>2238</v>
      </c>
      <c r="J194" s="156"/>
    </row>
    <row r="195" spans="1:10" ht="315.75" thickBot="1" x14ac:dyDescent="0.3">
      <c r="A195" s="134" t="s">
        <v>2229</v>
      </c>
      <c r="B195" s="134" t="s">
        <v>2274</v>
      </c>
      <c r="C195" s="141">
        <v>1</v>
      </c>
      <c r="D195" s="135" t="s">
        <v>65</v>
      </c>
      <c r="E195" s="135" t="s">
        <v>66</v>
      </c>
      <c r="F195" s="135" t="str">
        <f>UnitControlCenter!$B$10</f>
        <v>billion 2023 Euro</v>
      </c>
      <c r="G195" s="135" t="s">
        <v>2244</v>
      </c>
      <c r="H195" s="135" t="s">
        <v>2231</v>
      </c>
      <c r="I195" s="189" t="s">
        <v>2239</v>
      </c>
      <c r="J195" s="189"/>
    </row>
    <row r="196" spans="1:10" ht="75" x14ac:dyDescent="0.25">
      <c r="A196" s="2" t="s">
        <v>1248</v>
      </c>
      <c r="B196" s="2" t="s">
        <v>93</v>
      </c>
      <c r="C196" s="44">
        <v>1</v>
      </c>
      <c r="D196" s="1" t="s">
        <v>65</v>
      </c>
      <c r="E196" s="1" t="s">
        <v>1254</v>
      </c>
      <c r="F196" s="1" t="str">
        <f>UnitControlCenter!$B$22</f>
        <v>2023 Euro / megawatt-hour (MWh)</v>
      </c>
      <c r="G196" s="1" t="s">
        <v>2182</v>
      </c>
      <c r="H196" s="1" t="s">
        <v>2181</v>
      </c>
      <c r="I196" s="1" t="s">
        <v>2520</v>
      </c>
    </row>
    <row r="197" spans="1:10" ht="45" x14ac:dyDescent="0.25">
      <c r="A197" s="2" t="s">
        <v>1248</v>
      </c>
      <c r="B197" s="2" t="s">
        <v>446</v>
      </c>
      <c r="C197" s="44">
        <v>1</v>
      </c>
      <c r="D197" s="1" t="s">
        <v>65</v>
      </c>
      <c r="E197" s="1" t="s">
        <v>1254</v>
      </c>
      <c r="F197" s="1" t="str">
        <f>UnitControlCenter!$B$37</f>
        <v>2023 Euro / short ton</v>
      </c>
      <c r="G197" s="1" t="s">
        <v>1556</v>
      </c>
      <c r="H197" s="1" t="s">
        <v>1557</v>
      </c>
      <c r="I197" s="1" t="s">
        <v>1558</v>
      </c>
    </row>
    <row r="198" spans="1:10" x14ac:dyDescent="0.25">
      <c r="A198" s="2" t="s">
        <v>1248</v>
      </c>
      <c r="B198" s="2" t="s">
        <v>443</v>
      </c>
      <c r="C198" s="44">
        <v>1</v>
      </c>
      <c r="D198" s="1" t="s">
        <v>65</v>
      </c>
      <c r="E198" s="1" t="s">
        <v>1254</v>
      </c>
      <c r="F198" s="1" t="str">
        <f>UnitControlCenter!$B$37</f>
        <v>2023 Euro / short ton</v>
      </c>
      <c r="G198" s="1" t="s">
        <v>1267</v>
      </c>
      <c r="H198" s="1" t="s">
        <v>341</v>
      </c>
      <c r="I198" s="1" t="s">
        <v>1443</v>
      </c>
    </row>
    <row r="199" spans="1:10" ht="90" x14ac:dyDescent="0.25">
      <c r="A199" s="2" t="s">
        <v>1248</v>
      </c>
      <c r="B199" s="2" t="s">
        <v>87</v>
      </c>
      <c r="C199" s="44">
        <v>1</v>
      </c>
      <c r="D199" s="1" t="s">
        <v>65</v>
      </c>
      <c r="E199" s="1" t="s">
        <v>1254</v>
      </c>
      <c r="F199" s="1" t="str">
        <f>UnitControlCenter!$B$38</f>
        <v>2023 Euro / thousand cubic feet</v>
      </c>
      <c r="G199" s="1" t="s">
        <v>2184</v>
      </c>
      <c r="H199" s="1" t="s">
        <v>2183</v>
      </c>
      <c r="I199" s="1" t="s">
        <v>2521</v>
      </c>
    </row>
    <row r="200" spans="1:10" x14ac:dyDescent="0.25">
      <c r="A200" s="2" t="s">
        <v>1248</v>
      </c>
      <c r="B200" s="2" t="s">
        <v>95</v>
      </c>
      <c r="C200" s="44">
        <v>1</v>
      </c>
      <c r="D200" s="1" t="s">
        <v>65</v>
      </c>
      <c r="E200" s="1" t="s">
        <v>1254</v>
      </c>
      <c r="F200" s="1" t="str">
        <f>UnitControlCenter!$B$39</f>
        <v>2023 Euro / gallon</v>
      </c>
      <c r="G200" s="1" t="s">
        <v>1269</v>
      </c>
      <c r="H200" s="1" t="s">
        <v>336</v>
      </c>
      <c r="I200" s="44">
        <v>969696</v>
      </c>
      <c r="J200" s="44"/>
    </row>
    <row r="201" spans="1:10" ht="90" x14ac:dyDescent="0.25">
      <c r="A201" s="2" t="s">
        <v>1248</v>
      </c>
      <c r="B201" s="2" t="s">
        <v>96</v>
      </c>
      <c r="C201" s="44">
        <v>1</v>
      </c>
      <c r="D201" s="1" t="s">
        <v>65</v>
      </c>
      <c r="E201" s="1" t="s">
        <v>1254</v>
      </c>
      <c r="F201" s="1" t="str">
        <f>UnitControlCenter!$B$39</f>
        <v>2023 Euro / gallon</v>
      </c>
      <c r="G201" s="1" t="s">
        <v>1551</v>
      </c>
      <c r="H201" s="1" t="s">
        <v>1549</v>
      </c>
      <c r="I201" s="1" t="s">
        <v>1550</v>
      </c>
    </row>
    <row r="202" spans="1:10" ht="60" x14ac:dyDescent="0.25">
      <c r="A202" s="2" t="s">
        <v>1248</v>
      </c>
      <c r="B202" s="2" t="s">
        <v>92</v>
      </c>
      <c r="C202" s="44">
        <v>1</v>
      </c>
      <c r="D202" s="1" t="s">
        <v>65</v>
      </c>
      <c r="E202" s="1" t="s">
        <v>1254</v>
      </c>
      <c r="F202" s="1" t="str">
        <f>UnitControlCenter!$B$37</f>
        <v>2023 Euro / short ton</v>
      </c>
      <c r="G202" s="1" t="s">
        <v>1552</v>
      </c>
      <c r="H202" s="1" t="s">
        <v>1553</v>
      </c>
      <c r="I202" s="1" t="s">
        <v>1554</v>
      </c>
    </row>
    <row r="203" spans="1:10" ht="60" x14ac:dyDescent="0.25">
      <c r="A203" s="2" t="s">
        <v>1248</v>
      </c>
      <c r="B203" s="2" t="s">
        <v>1493</v>
      </c>
      <c r="C203" s="44">
        <v>1</v>
      </c>
      <c r="D203" s="1" t="s">
        <v>65</v>
      </c>
      <c r="E203" s="1" t="s">
        <v>1254</v>
      </c>
      <c r="F203" s="1" t="str">
        <f>UnitControlCenter!$B$40</f>
        <v>2023 Euro / barrel of oil</v>
      </c>
      <c r="G203" s="1" t="s">
        <v>1617</v>
      </c>
      <c r="H203" s="1" t="s">
        <v>1618</v>
      </c>
      <c r="I203" s="1" t="s">
        <v>1619</v>
      </c>
    </row>
    <row r="204" spans="1:10" ht="60" x14ac:dyDescent="0.25">
      <c r="A204" s="2" t="s">
        <v>1248</v>
      </c>
      <c r="B204" s="2" t="s">
        <v>1555</v>
      </c>
      <c r="C204" s="44">
        <v>1</v>
      </c>
      <c r="D204" s="1" t="s">
        <v>65</v>
      </c>
      <c r="E204" s="1" t="s">
        <v>1254</v>
      </c>
      <c r="F204" s="1" t="str">
        <f>UnitControlCenter!$B$39</f>
        <v>2023 Euro / gallon</v>
      </c>
      <c r="G204" s="1" t="s">
        <v>1559</v>
      </c>
      <c r="H204" s="1" t="s">
        <v>1266</v>
      </c>
      <c r="I204" s="1" t="s">
        <v>1489</v>
      </c>
    </row>
    <row r="205" spans="1:10" ht="30.75" thickBot="1" x14ac:dyDescent="0.3">
      <c r="A205" s="134" t="s">
        <v>1248</v>
      </c>
      <c r="B205" s="134" t="s">
        <v>1372</v>
      </c>
      <c r="C205" s="141">
        <v>1</v>
      </c>
      <c r="D205" s="135" t="s">
        <v>65</v>
      </c>
      <c r="E205" s="135" t="s">
        <v>1254</v>
      </c>
      <c r="F205" s="135" t="str">
        <f>UnitControlCenter!$B$41</f>
        <v>2023 Euro / kg</v>
      </c>
      <c r="G205" s="135" t="s">
        <v>1662</v>
      </c>
      <c r="H205" s="135" t="s">
        <v>1663</v>
      </c>
      <c r="I205" s="135" t="s">
        <v>1664</v>
      </c>
      <c r="J205" s="135"/>
    </row>
    <row r="206" spans="1:10" x14ac:dyDescent="0.25">
      <c r="A206" s="2" t="s">
        <v>1249</v>
      </c>
      <c r="B206" s="2" t="s">
        <v>2349</v>
      </c>
      <c r="C206" s="44">
        <v>1</v>
      </c>
      <c r="D206" s="1" t="s">
        <v>63</v>
      </c>
      <c r="E206" s="1" t="s">
        <v>64</v>
      </c>
      <c r="F206" s="1" t="str">
        <f>UnitControlCenter!$B$42</f>
        <v>2023 Euro / kilowatt-hour (kWh)</v>
      </c>
      <c r="G206" s="1" t="s">
        <v>1270</v>
      </c>
    </row>
    <row r="207" spans="1:10" ht="30" x14ac:dyDescent="0.25">
      <c r="A207" s="2" t="s">
        <v>1249</v>
      </c>
      <c r="B207" s="2" t="s">
        <v>1250</v>
      </c>
      <c r="C207" s="44">
        <v>1</v>
      </c>
      <c r="D207" s="1" t="s">
        <v>65</v>
      </c>
      <c r="E207" s="1" t="s">
        <v>64</v>
      </c>
      <c r="F207" s="1" t="str">
        <f>UnitControlCenter!$B$44</f>
        <v>cost of eqpt. to capture 1 metric ton CO2e/yr (2023 Euro)</v>
      </c>
      <c r="G207" s="1" t="s">
        <v>1274</v>
      </c>
      <c r="H207" s="1" t="s">
        <v>1275</v>
      </c>
      <c r="I207" s="1" t="s">
        <v>1450</v>
      </c>
    </row>
    <row r="208" spans="1:10" x14ac:dyDescent="0.25">
      <c r="A208" s="2" t="s">
        <v>1249</v>
      </c>
      <c r="B208" s="2" t="s">
        <v>1251</v>
      </c>
      <c r="C208" s="44">
        <v>1</v>
      </c>
      <c r="D208" s="1" t="s">
        <v>63</v>
      </c>
      <c r="E208" s="1" t="s">
        <v>64</v>
      </c>
      <c r="F208" s="1" t="str">
        <f>UnitControlCenter!$B$45</f>
        <v>million 2023 Euro / megawatt (MW)</v>
      </c>
      <c r="G208" s="1" t="s">
        <v>1271</v>
      </c>
    </row>
    <row r="209" spans="1:10" x14ac:dyDescent="0.25">
      <c r="A209" s="2" t="s">
        <v>1249</v>
      </c>
      <c r="B209" s="2" t="s">
        <v>1252</v>
      </c>
      <c r="C209" s="44">
        <v>1</v>
      </c>
      <c r="D209" s="1" t="s">
        <v>63</v>
      </c>
      <c r="E209" s="1" t="s">
        <v>64</v>
      </c>
      <c r="F209" s="1" t="str">
        <f>UnitControlCenter!$B$45</f>
        <v>million 2023 Euro / megawatt (MW)</v>
      </c>
      <c r="G209" s="1" t="s">
        <v>1272</v>
      </c>
    </row>
    <row r="210" spans="1:10" x14ac:dyDescent="0.25">
      <c r="A210" s="2" t="s">
        <v>1249</v>
      </c>
      <c r="B210" s="2" t="s">
        <v>1253</v>
      </c>
      <c r="C210" s="44">
        <v>1</v>
      </c>
      <c r="D210" s="1" t="s">
        <v>63</v>
      </c>
      <c r="E210" s="1" t="s">
        <v>64</v>
      </c>
      <c r="F210" s="1" t="str">
        <f>UnitControlCenter!$B$45</f>
        <v>million 2023 Euro / megawatt (MW)</v>
      </c>
      <c r="G210" s="1" t="s">
        <v>1273</v>
      </c>
    </row>
    <row r="211" spans="1:10" ht="30.75" thickBot="1" x14ac:dyDescent="0.3">
      <c r="A211" s="134" t="s">
        <v>1249</v>
      </c>
      <c r="B211" s="134" t="s">
        <v>1389</v>
      </c>
      <c r="C211" s="141">
        <v>1</v>
      </c>
      <c r="D211" s="135" t="s">
        <v>63</v>
      </c>
      <c r="E211" s="135" t="s">
        <v>64</v>
      </c>
      <c r="F211" s="135" t="str">
        <f>UnitControlCenter!$B$46</f>
        <v>cost of eqpt. to produce 1 kg H2/yr (2023 Euro)</v>
      </c>
      <c r="G211" s="135" t="s">
        <v>1390</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1438</v>
      </c>
      <c r="B1" s="111"/>
      <c r="C1" s="100"/>
      <c r="D1" s="100"/>
    </row>
    <row r="2" spans="1:5" x14ac:dyDescent="0.25">
      <c r="A2" s="9" t="s">
        <v>1402</v>
      </c>
      <c r="B2" s="112" t="s">
        <v>1403</v>
      </c>
      <c r="C2" s="9" t="s">
        <v>1404</v>
      </c>
      <c r="D2" s="9" t="s">
        <v>1405</v>
      </c>
    </row>
    <row r="3" spans="1:5" x14ac:dyDescent="0.25">
      <c r="A3" s="220" t="s">
        <v>2454</v>
      </c>
      <c r="B3" s="224" t="s">
        <v>2456</v>
      </c>
      <c r="C3" s="221"/>
      <c r="D3" s="223" t="s">
        <v>2455</v>
      </c>
    </row>
    <row r="4" spans="1:5" x14ac:dyDescent="0.25">
      <c r="A4" t="s">
        <v>1452</v>
      </c>
      <c r="B4" s="20" t="s">
        <v>1446</v>
      </c>
      <c r="C4" s="130"/>
      <c r="D4" s="225" t="s">
        <v>2458</v>
      </c>
      <c r="E4" t="s">
        <v>2461</v>
      </c>
    </row>
    <row r="5" spans="1:5" x14ac:dyDescent="0.25">
      <c r="A5" t="s">
        <v>2465</v>
      </c>
      <c r="B5" s="113" t="s">
        <v>2466</v>
      </c>
      <c r="C5" s="226"/>
      <c r="D5" s="225" t="s">
        <v>2460</v>
      </c>
      <c r="E5" t="s">
        <v>2464</v>
      </c>
    </row>
    <row r="6" spans="1:5" x14ac:dyDescent="0.25">
      <c r="A6" t="s">
        <v>1958</v>
      </c>
      <c r="B6" s="113" t="s">
        <v>2467</v>
      </c>
      <c r="C6" s="153"/>
      <c r="D6" t="s">
        <v>2471</v>
      </c>
    </row>
    <row r="7" spans="1:5" x14ac:dyDescent="0.25">
      <c r="A7" t="s">
        <v>2472</v>
      </c>
      <c r="B7" s="113" t="s">
        <v>2473</v>
      </c>
      <c r="C7" s="228"/>
      <c r="D7" s="227" t="s">
        <v>2444</v>
      </c>
    </row>
    <row r="8" spans="1:5" x14ac:dyDescent="0.25">
      <c r="A8" t="s">
        <v>1412</v>
      </c>
      <c r="B8" s="20" t="s">
        <v>1423</v>
      </c>
      <c r="C8" s="118"/>
      <c r="D8" t="s">
        <v>436</v>
      </c>
    </row>
    <row r="9" spans="1:5" x14ac:dyDescent="0.25">
      <c r="A9" t="s">
        <v>2428</v>
      </c>
      <c r="B9" s="20" t="s">
        <v>2427</v>
      </c>
      <c r="C9" s="212"/>
      <c r="D9" t="s">
        <v>2365</v>
      </c>
    </row>
    <row r="10" spans="1:5" x14ac:dyDescent="0.25">
      <c r="A10" t="s">
        <v>1420</v>
      </c>
      <c r="B10" s="113" t="s">
        <v>1421</v>
      </c>
      <c r="C10" s="117"/>
      <c r="D10" t="s">
        <v>92</v>
      </c>
    </row>
    <row r="11" spans="1:5" x14ac:dyDescent="0.25">
      <c r="A11" t="s">
        <v>1448</v>
      </c>
      <c r="B11" s="20" t="s">
        <v>1442</v>
      </c>
      <c r="C11" s="127"/>
      <c r="D11" t="s">
        <v>91</v>
      </c>
    </row>
    <row r="12" spans="1:5" x14ac:dyDescent="0.25">
      <c r="A12" t="s">
        <v>1427</v>
      </c>
      <c r="B12" s="20" t="s">
        <v>1443</v>
      </c>
      <c r="C12" s="122"/>
      <c r="D12" t="s">
        <v>1439</v>
      </c>
    </row>
    <row r="13" spans="1:5" x14ac:dyDescent="0.25">
      <c r="A13" t="s">
        <v>1449</v>
      </c>
      <c r="B13" s="20" t="s">
        <v>1268</v>
      </c>
      <c r="C13" s="126"/>
      <c r="D13" t="s">
        <v>1440</v>
      </c>
    </row>
    <row r="14" spans="1:5" x14ac:dyDescent="0.25">
      <c r="A14" t="s">
        <v>1447</v>
      </c>
      <c r="B14" s="20" t="s">
        <v>1444</v>
      </c>
      <c r="C14" s="129"/>
      <c r="D14" t="s">
        <v>451</v>
      </c>
    </row>
    <row r="15" spans="1:5" x14ac:dyDescent="0.25">
      <c r="A15" t="s">
        <v>1428</v>
      </c>
      <c r="B15" s="20" t="s">
        <v>1424</v>
      </c>
      <c r="C15" s="121"/>
      <c r="D15" t="s">
        <v>454</v>
      </c>
    </row>
    <row r="16" spans="1:5" x14ac:dyDescent="0.25">
      <c r="A16" t="s">
        <v>1401</v>
      </c>
      <c r="B16" s="114" t="s">
        <v>1408</v>
      </c>
      <c r="C16" s="110"/>
      <c r="D16" t="s">
        <v>89</v>
      </c>
    </row>
    <row r="17" spans="1:5" x14ac:dyDescent="0.25">
      <c r="A17" t="s">
        <v>1959</v>
      </c>
      <c r="B17" t="s">
        <v>2468</v>
      </c>
      <c r="C17" s="154"/>
      <c r="D17" t="s">
        <v>2367</v>
      </c>
    </row>
    <row r="18" spans="1:5" x14ac:dyDescent="0.25">
      <c r="A18" t="s">
        <v>1429</v>
      </c>
      <c r="B18" s="20" t="s">
        <v>1425</v>
      </c>
      <c r="C18" s="123"/>
      <c r="D18" t="s">
        <v>2368</v>
      </c>
    </row>
    <row r="19" spans="1:5" x14ac:dyDescent="0.25">
      <c r="A19" t="s">
        <v>1411</v>
      </c>
      <c r="B19" s="113" t="s">
        <v>1416</v>
      </c>
      <c r="C19" s="119"/>
      <c r="D19" t="s">
        <v>1441</v>
      </c>
    </row>
    <row r="20" spans="1:5" x14ac:dyDescent="0.25">
      <c r="A20" t="s">
        <v>1451</v>
      </c>
      <c r="B20" s="20" t="s">
        <v>1445</v>
      </c>
      <c r="C20" s="128"/>
      <c r="D20" t="s">
        <v>1371</v>
      </c>
    </row>
    <row r="21" spans="1:5" x14ac:dyDescent="0.25">
      <c r="A21" t="s">
        <v>1414</v>
      </c>
      <c r="B21" s="113" t="s">
        <v>1415</v>
      </c>
      <c r="C21" s="109"/>
      <c r="D21" t="s">
        <v>1526</v>
      </c>
    </row>
    <row r="22" spans="1:5" x14ac:dyDescent="0.25">
      <c r="A22" t="s">
        <v>1494</v>
      </c>
      <c r="B22" s="113" t="s">
        <v>1496</v>
      </c>
      <c r="C22" s="131"/>
      <c r="D22" t="s">
        <v>1493</v>
      </c>
    </row>
    <row r="23" spans="1:5" x14ac:dyDescent="0.25">
      <c r="A23" t="s">
        <v>1495</v>
      </c>
      <c r="B23" s="113">
        <v>740000</v>
      </c>
      <c r="C23" s="132"/>
      <c r="D23" t="s">
        <v>1369</v>
      </c>
    </row>
    <row r="24" spans="1:5" x14ac:dyDescent="0.25">
      <c r="A24" t="s">
        <v>1430</v>
      </c>
      <c r="B24" s="20" t="s">
        <v>1426</v>
      </c>
      <c r="C24" s="124"/>
      <c r="D24" t="s">
        <v>311</v>
      </c>
    </row>
    <row r="25" spans="1:5" x14ac:dyDescent="0.25">
      <c r="A25" t="s">
        <v>2426</v>
      </c>
      <c r="B25" s="20" t="s">
        <v>2469</v>
      </c>
      <c r="C25" s="211"/>
      <c r="D25" t="s">
        <v>2364</v>
      </c>
    </row>
    <row r="26" spans="1:5" x14ac:dyDescent="0.25">
      <c r="A26" t="s">
        <v>1413</v>
      </c>
      <c r="B26" s="113" t="s">
        <v>1418</v>
      </c>
      <c r="C26" s="116"/>
      <c r="D26" t="s">
        <v>2292</v>
      </c>
    </row>
    <row r="27" spans="1:5" x14ac:dyDescent="0.25">
      <c r="A27" t="s">
        <v>2293</v>
      </c>
      <c r="B27" s="113" t="s">
        <v>2294</v>
      </c>
      <c r="C27" s="206"/>
      <c r="D27" t="s">
        <v>2291</v>
      </c>
    </row>
    <row r="28" spans="1:5" x14ac:dyDescent="0.25">
      <c r="A28" t="s">
        <v>1960</v>
      </c>
      <c r="B28" s="17" t="s">
        <v>2470</v>
      </c>
      <c r="C28" s="155"/>
      <c r="D28" t="s">
        <v>2366</v>
      </c>
    </row>
    <row r="29" spans="1:5" x14ac:dyDescent="0.25">
      <c r="A29" t="s">
        <v>1437</v>
      </c>
      <c r="B29" s="20" t="s">
        <v>1436</v>
      </c>
      <c r="C29" s="125"/>
      <c r="D29" t="s">
        <v>443</v>
      </c>
    </row>
    <row r="30" spans="1:5" x14ac:dyDescent="0.25">
      <c r="A30" t="s">
        <v>1961</v>
      </c>
      <c r="B30" s="152" t="s">
        <v>1954</v>
      </c>
      <c r="C30" s="151"/>
      <c r="D30" t="s">
        <v>2363</v>
      </c>
    </row>
    <row r="31" spans="1:5" x14ac:dyDescent="0.25">
      <c r="A31" t="s">
        <v>1407</v>
      </c>
      <c r="B31" s="113" t="s">
        <v>1417</v>
      </c>
      <c r="C31" s="115"/>
      <c r="D31" t="s">
        <v>446</v>
      </c>
    </row>
    <row r="32" spans="1:5" x14ac:dyDescent="0.25">
      <c r="A32" t="s">
        <v>2465</v>
      </c>
      <c r="B32" s="113" t="s">
        <v>2466</v>
      </c>
      <c r="C32" s="226"/>
      <c r="D32" t="s">
        <v>2459</v>
      </c>
      <c r="E32" t="s">
        <v>2463</v>
      </c>
    </row>
    <row r="33" spans="1:5" x14ac:dyDescent="0.25">
      <c r="A33" t="s">
        <v>1452</v>
      </c>
      <c r="B33" s="20" t="s">
        <v>1446</v>
      </c>
      <c r="C33" s="130"/>
      <c r="D33" s="225" t="s">
        <v>2457</v>
      </c>
      <c r="E33" t="s">
        <v>2462</v>
      </c>
    </row>
    <row r="35" spans="1:5" x14ac:dyDescent="0.25">
      <c r="A35" s="42" t="s">
        <v>1422</v>
      </c>
      <c r="B35" s="111"/>
      <c r="C35" s="100"/>
      <c r="D35" s="100"/>
    </row>
    <row r="36" spans="1:5" s="9" customFormat="1" x14ac:dyDescent="0.25">
      <c r="A36" s="9" t="s">
        <v>1402</v>
      </c>
      <c r="B36" s="112" t="s">
        <v>1403</v>
      </c>
      <c r="C36" s="9" t="s">
        <v>1404</v>
      </c>
      <c r="D36" s="9" t="s">
        <v>1486</v>
      </c>
    </row>
    <row r="37" spans="1:5" x14ac:dyDescent="0.25">
      <c r="A37" t="s">
        <v>1428</v>
      </c>
      <c r="B37" s="20" t="s">
        <v>1424</v>
      </c>
      <c r="C37" s="121"/>
      <c r="D37" t="s">
        <v>1488</v>
      </c>
    </row>
    <row r="38" spans="1:5" x14ac:dyDescent="0.25">
      <c r="A38" t="s">
        <v>1401</v>
      </c>
      <c r="B38" s="114" t="s">
        <v>1408</v>
      </c>
      <c r="C38" s="110"/>
      <c r="D38" t="s">
        <v>1487</v>
      </c>
    </row>
    <row r="39" spans="1:5" x14ac:dyDescent="0.25">
      <c r="A39" t="s">
        <v>1413</v>
      </c>
      <c r="B39" s="20" t="s">
        <v>1418</v>
      </c>
      <c r="C39" s="116"/>
      <c r="D39" t="s">
        <v>4</v>
      </c>
    </row>
    <row r="40" spans="1:5" x14ac:dyDescent="0.25">
      <c r="A40" t="s">
        <v>1427</v>
      </c>
      <c r="B40" s="20" t="s">
        <v>1443</v>
      </c>
      <c r="C40" s="122"/>
      <c r="D40" t="s">
        <v>93</v>
      </c>
    </row>
    <row r="41" spans="1:5" x14ac:dyDescent="0.25">
      <c r="A41" t="s">
        <v>1407</v>
      </c>
      <c r="B41" s="20">
        <v>969696</v>
      </c>
      <c r="C41" s="115"/>
      <c r="D41" t="s">
        <v>9</v>
      </c>
    </row>
    <row r="42" spans="1:5" x14ac:dyDescent="0.25">
      <c r="A42" t="s">
        <v>1420</v>
      </c>
      <c r="B42" s="20" t="s">
        <v>1421</v>
      </c>
      <c r="C42" s="117"/>
      <c r="D42" t="s">
        <v>1328</v>
      </c>
    </row>
    <row r="43" spans="1:5" x14ac:dyDescent="0.25">
      <c r="A43" t="s">
        <v>1429</v>
      </c>
      <c r="B43" s="20" t="s">
        <v>1425</v>
      </c>
      <c r="C43" s="123"/>
      <c r="D43" t="s">
        <v>132</v>
      </c>
    </row>
    <row r="44" spans="1:5" x14ac:dyDescent="0.25">
      <c r="A44" t="s">
        <v>1430</v>
      </c>
      <c r="B44" s="20" t="s">
        <v>1426</v>
      </c>
      <c r="C44" s="124"/>
      <c r="D44" t="s">
        <v>1337</v>
      </c>
    </row>
    <row r="45" spans="1:5" x14ac:dyDescent="0.25">
      <c r="A45" t="s">
        <v>1412</v>
      </c>
      <c r="B45" s="20" t="s">
        <v>1423</v>
      </c>
      <c r="C45" s="120"/>
      <c r="D45" t="s">
        <v>1388</v>
      </c>
    </row>
    <row r="46" spans="1:5" x14ac:dyDescent="0.25">
      <c r="A46" t="s">
        <v>1494</v>
      </c>
      <c r="B46" s="113" t="s">
        <v>1496</v>
      </c>
      <c r="C46" s="131"/>
      <c r="D46" t="s">
        <v>1696</v>
      </c>
    </row>
    <row r="48" spans="1:5" x14ac:dyDescent="0.25">
      <c r="A48" s="42" t="s">
        <v>1431</v>
      </c>
      <c r="B48" s="111"/>
      <c r="C48" s="100"/>
      <c r="D48" s="100"/>
    </row>
    <row r="49" spans="1:4" x14ac:dyDescent="0.25">
      <c r="A49" s="9" t="s">
        <v>1402</v>
      </c>
      <c r="B49" s="112" t="s">
        <v>1403</v>
      </c>
      <c r="C49" s="9" t="s">
        <v>1404</v>
      </c>
      <c r="D49" s="9" t="s">
        <v>1405</v>
      </c>
    </row>
    <row r="50" spans="1:4" x14ac:dyDescent="0.25">
      <c r="A50" t="s">
        <v>1413</v>
      </c>
      <c r="B50" s="113" t="s">
        <v>1418</v>
      </c>
      <c r="C50" s="116"/>
      <c r="D50" t="s">
        <v>1432</v>
      </c>
    </row>
    <row r="51" spans="1:4" x14ac:dyDescent="0.25">
      <c r="A51" t="s">
        <v>1407</v>
      </c>
      <c r="B51" s="20">
        <v>969696</v>
      </c>
      <c r="C51" s="115"/>
      <c r="D51" t="s">
        <v>1433</v>
      </c>
    </row>
    <row r="52" spans="1:4" x14ac:dyDescent="0.25">
      <c r="A52" t="s">
        <v>1420</v>
      </c>
      <c r="B52" s="20" t="s">
        <v>1421</v>
      </c>
      <c r="C52" s="117"/>
      <c r="D52" t="s">
        <v>1434</v>
      </c>
    </row>
    <row r="53" spans="1:4" x14ac:dyDescent="0.25">
      <c r="A53" t="s">
        <v>1494</v>
      </c>
      <c r="B53" s="113" t="s">
        <v>1496</v>
      </c>
      <c r="C53" s="131"/>
      <c r="D53" t="s">
        <v>1697</v>
      </c>
    </row>
    <row r="55" spans="1:4" x14ac:dyDescent="0.25">
      <c r="A55" s="42" t="s">
        <v>1435</v>
      </c>
      <c r="B55" s="111"/>
      <c r="C55" s="100"/>
      <c r="D55" s="100"/>
    </row>
    <row r="56" spans="1:4" x14ac:dyDescent="0.25">
      <c r="A56" s="9" t="s">
        <v>1402</v>
      </c>
      <c r="B56" s="112" t="s">
        <v>1403</v>
      </c>
      <c r="C56" s="9" t="s">
        <v>1404</v>
      </c>
      <c r="D56" s="9" t="s">
        <v>1405</v>
      </c>
    </row>
    <row r="57" spans="1:4" x14ac:dyDescent="0.25">
      <c r="A57" t="s">
        <v>1420</v>
      </c>
      <c r="B57" s="20" t="s">
        <v>1421</v>
      </c>
      <c r="C57" s="117"/>
      <c r="D57" t="s">
        <v>1142</v>
      </c>
    </row>
    <row r="58" spans="1:4" x14ac:dyDescent="0.25">
      <c r="A58" t="s">
        <v>1414</v>
      </c>
      <c r="B58" s="113" t="s">
        <v>1415</v>
      </c>
      <c r="C58" s="109"/>
      <c r="D58" t="s">
        <v>560</v>
      </c>
    </row>
    <row r="59" spans="1:4" x14ac:dyDescent="0.25">
      <c r="A59" t="s">
        <v>1413</v>
      </c>
      <c r="B59" s="113" t="s">
        <v>1418</v>
      </c>
      <c r="C59" s="116"/>
      <c r="D59" t="s">
        <v>1141</v>
      </c>
    </row>
    <row r="60" spans="1:4" x14ac:dyDescent="0.25">
      <c r="A60" t="s">
        <v>1407</v>
      </c>
      <c r="B60" s="113" t="s">
        <v>1417</v>
      </c>
      <c r="C60" s="115"/>
      <c r="D60" t="s">
        <v>1133</v>
      </c>
    </row>
    <row r="61" spans="1:4" x14ac:dyDescent="0.25">
      <c r="B61" s="113"/>
    </row>
    <row r="62" spans="1:4" x14ac:dyDescent="0.25">
      <c r="A62" s="42" t="s">
        <v>1572</v>
      </c>
      <c r="B62" s="111"/>
      <c r="C62" s="100"/>
      <c r="D62" s="100"/>
    </row>
    <row r="63" spans="1:4" x14ac:dyDescent="0.25">
      <c r="A63" s="9" t="s">
        <v>1402</v>
      </c>
      <c r="B63" s="112" t="s">
        <v>1403</v>
      </c>
      <c r="C63" s="9" t="s">
        <v>1404</v>
      </c>
      <c r="D63" s="9" t="s">
        <v>1405</v>
      </c>
    </row>
    <row r="64" spans="1:4" x14ac:dyDescent="0.25">
      <c r="A64" t="s">
        <v>1413</v>
      </c>
      <c r="B64" s="113" t="s">
        <v>1418</v>
      </c>
      <c r="C64" s="116"/>
      <c r="D64" t="s">
        <v>1464</v>
      </c>
    </row>
    <row r="65" spans="1:4" x14ac:dyDescent="0.25">
      <c r="A65" t="s">
        <v>1428</v>
      </c>
      <c r="B65" s="20" t="s">
        <v>1424</v>
      </c>
      <c r="C65" s="121"/>
      <c r="D65" t="s">
        <v>1465</v>
      </c>
    </row>
    <row r="66" spans="1:4" x14ac:dyDescent="0.25">
      <c r="A66" t="s">
        <v>1427</v>
      </c>
      <c r="B66" s="20" t="s">
        <v>1443</v>
      </c>
      <c r="C66" s="122"/>
      <c r="D66" t="s">
        <v>1466</v>
      </c>
    </row>
    <row r="67" spans="1:4" x14ac:dyDescent="0.25">
      <c r="A67" t="s">
        <v>1420</v>
      </c>
      <c r="B67" s="113" t="s">
        <v>1421</v>
      </c>
      <c r="C67" s="117"/>
      <c r="D67" t="s">
        <v>1467</v>
      </c>
    </row>
    <row r="68" spans="1:4" x14ac:dyDescent="0.25">
      <c r="A68" t="s">
        <v>1414</v>
      </c>
      <c r="B68" s="113" t="s">
        <v>1415</v>
      </c>
      <c r="C68" s="109"/>
      <c r="D68" t="s">
        <v>1468</v>
      </c>
    </row>
    <row r="70" spans="1:4" x14ac:dyDescent="0.25">
      <c r="A70" s="42" t="s">
        <v>1842</v>
      </c>
      <c r="B70" s="111"/>
      <c r="C70" s="100"/>
      <c r="D70" s="100"/>
    </row>
    <row r="71" spans="1:4" x14ac:dyDescent="0.25">
      <c r="A71" s="9" t="s">
        <v>1402</v>
      </c>
      <c r="B71" s="112" t="s">
        <v>1403</v>
      </c>
      <c r="C71" s="9" t="s">
        <v>1404</v>
      </c>
      <c r="D71" s="9" t="s">
        <v>1405</v>
      </c>
    </row>
    <row r="72" spans="1:4" x14ac:dyDescent="0.25">
      <c r="A72" t="s">
        <v>1428</v>
      </c>
      <c r="B72" s="20" t="s">
        <v>1424</v>
      </c>
      <c r="C72" s="121"/>
      <c r="D72" t="s">
        <v>1832</v>
      </c>
    </row>
    <row r="73" spans="1:4" x14ac:dyDescent="0.25">
      <c r="A73" t="s">
        <v>1413</v>
      </c>
      <c r="B73" s="113" t="s">
        <v>1418</v>
      </c>
      <c r="C73" s="116"/>
      <c r="D73" t="s">
        <v>1831</v>
      </c>
    </row>
    <row r="74" spans="1:4" x14ac:dyDescent="0.25">
      <c r="A74" t="s">
        <v>1412</v>
      </c>
      <c r="B74" s="20" t="s">
        <v>1423</v>
      </c>
      <c r="C74" s="120"/>
      <c r="D74" t="s">
        <v>1828</v>
      </c>
    </row>
    <row r="75" spans="1:4" x14ac:dyDescent="0.25">
      <c r="A75" t="s">
        <v>1452</v>
      </c>
      <c r="B75" s="20" t="s">
        <v>1446</v>
      </c>
      <c r="C75" s="130"/>
      <c r="D75" t="s">
        <v>1829</v>
      </c>
    </row>
    <row r="76" spans="1:4" x14ac:dyDescent="0.25">
      <c r="A76" t="s">
        <v>1430</v>
      </c>
      <c r="B76" s="20" t="s">
        <v>1426</v>
      </c>
      <c r="C76" s="124"/>
      <c r="D76" t="s">
        <v>1830</v>
      </c>
    </row>
    <row r="78" spans="1:4" x14ac:dyDescent="0.25">
      <c r="A78" s="42" t="s">
        <v>1918</v>
      </c>
      <c r="B78" s="111"/>
      <c r="C78" s="100"/>
      <c r="D78" s="100"/>
    </row>
    <row r="79" spans="1:4" x14ac:dyDescent="0.25">
      <c r="A79" s="9" t="s">
        <v>1402</v>
      </c>
      <c r="B79" s="112" t="s">
        <v>1403</v>
      </c>
      <c r="C79" s="9" t="s">
        <v>1404</v>
      </c>
      <c r="D79" s="9" t="s">
        <v>1405</v>
      </c>
    </row>
    <row r="80" spans="1:4" x14ac:dyDescent="0.25">
      <c r="A80" t="s">
        <v>1494</v>
      </c>
      <c r="B80" s="113" t="s">
        <v>1496</v>
      </c>
      <c r="C80" s="131"/>
      <c r="D80" t="s">
        <v>1850</v>
      </c>
    </row>
    <row r="81" spans="1:4" x14ac:dyDescent="0.25">
      <c r="A81" t="s">
        <v>1428</v>
      </c>
      <c r="B81" s="20" t="s">
        <v>1424</v>
      </c>
      <c r="C81" s="121"/>
      <c r="D81" t="s">
        <v>1851</v>
      </c>
    </row>
    <row r="82" spans="1:4" x14ac:dyDescent="0.25">
      <c r="A82" t="s">
        <v>1430</v>
      </c>
      <c r="B82" s="20" t="s">
        <v>1426</v>
      </c>
      <c r="C82" s="124"/>
      <c r="D82" t="s">
        <v>458</v>
      </c>
    </row>
    <row r="83" spans="1:4" x14ac:dyDescent="0.25">
      <c r="A83" t="s">
        <v>1429</v>
      </c>
      <c r="B83" s="20" t="s">
        <v>1425</v>
      </c>
      <c r="C83" s="123"/>
      <c r="D83" t="s">
        <v>1852</v>
      </c>
    </row>
    <row r="84" spans="1:4" x14ac:dyDescent="0.25">
      <c r="A84" t="s">
        <v>1427</v>
      </c>
      <c r="B84" s="20" t="s">
        <v>1443</v>
      </c>
      <c r="C84" s="122"/>
      <c r="D84" t="s">
        <v>1853</v>
      </c>
    </row>
    <row r="85" spans="1:4" x14ac:dyDescent="0.25">
      <c r="A85" t="s">
        <v>1407</v>
      </c>
      <c r="B85" s="113" t="s">
        <v>1417</v>
      </c>
      <c r="C85" s="115"/>
      <c r="D85" t="s">
        <v>264</v>
      </c>
    </row>
    <row r="86" spans="1:4" x14ac:dyDescent="0.25">
      <c r="A86" t="s">
        <v>1413</v>
      </c>
      <c r="B86" s="113" t="s">
        <v>1418</v>
      </c>
      <c r="C86" s="116"/>
      <c r="D86" t="s">
        <v>1854</v>
      </c>
    </row>
    <row r="87" spans="1:4" x14ac:dyDescent="0.25">
      <c r="A87" t="s">
        <v>1420</v>
      </c>
      <c r="B87" s="113" t="s">
        <v>1421</v>
      </c>
      <c r="C87" s="117"/>
      <c r="D87" t="s">
        <v>1855</v>
      </c>
    </row>
    <row r="88" spans="1:4" x14ac:dyDescent="0.25">
      <c r="A88" t="s">
        <v>1412</v>
      </c>
      <c r="B88" s="20" t="s">
        <v>1423</v>
      </c>
      <c r="C88" s="120"/>
      <c r="D88" t="s">
        <v>1856</v>
      </c>
    </row>
    <row r="89" spans="1:4" x14ac:dyDescent="0.25">
      <c r="A89" t="s">
        <v>1414</v>
      </c>
      <c r="B89" s="113" t="s">
        <v>1415</v>
      </c>
      <c r="C89" s="109"/>
      <c r="D89" t="s">
        <v>1468</v>
      </c>
    </row>
    <row r="90" spans="1:4" x14ac:dyDescent="0.25">
      <c r="B90" s="113"/>
    </row>
    <row r="91" spans="1:4" x14ac:dyDescent="0.25">
      <c r="A91" s="42" t="s">
        <v>1814</v>
      </c>
      <c r="B91" s="111"/>
      <c r="C91" s="100"/>
      <c r="D91" s="100"/>
    </row>
    <row r="92" spans="1:4" x14ac:dyDescent="0.25">
      <c r="A92" s="9" t="s">
        <v>1402</v>
      </c>
      <c r="B92" s="112" t="s">
        <v>1403</v>
      </c>
      <c r="C92" s="9" t="s">
        <v>1404</v>
      </c>
      <c r="D92" s="9" t="s">
        <v>1405</v>
      </c>
    </row>
    <row r="93" spans="1:4" x14ac:dyDescent="0.25">
      <c r="A93" t="s">
        <v>1413</v>
      </c>
      <c r="B93" s="113" t="s">
        <v>1418</v>
      </c>
      <c r="C93" s="116"/>
      <c r="D93" t="s">
        <v>1762</v>
      </c>
    </row>
    <row r="94" spans="1:4" x14ac:dyDescent="0.25">
      <c r="A94" t="s">
        <v>1428</v>
      </c>
      <c r="B94" s="20" t="s">
        <v>1424</v>
      </c>
      <c r="C94" s="121"/>
      <c r="D94" t="s">
        <v>1763</v>
      </c>
    </row>
    <row r="95" spans="1:4" x14ac:dyDescent="0.25">
      <c r="A95" t="s">
        <v>1427</v>
      </c>
      <c r="B95" s="20" t="s">
        <v>1443</v>
      </c>
      <c r="C95" s="122"/>
      <c r="D95" t="s">
        <v>1764</v>
      </c>
    </row>
    <row r="96" spans="1:4" x14ac:dyDescent="0.25">
      <c r="A96" t="s">
        <v>1414</v>
      </c>
      <c r="B96" s="113" t="s">
        <v>1415</v>
      </c>
      <c r="C96" s="109"/>
      <c r="D96" t="s">
        <v>1468</v>
      </c>
    </row>
    <row r="98" spans="1:4" x14ac:dyDescent="0.25">
      <c r="A98" s="42" t="s">
        <v>2147</v>
      </c>
      <c r="B98" s="111"/>
      <c r="C98" s="100"/>
      <c r="D98" s="100"/>
    </row>
    <row r="99" spans="1:4" x14ac:dyDescent="0.25">
      <c r="A99" s="9" t="s">
        <v>1402</v>
      </c>
      <c r="B99" s="112" t="s">
        <v>1403</v>
      </c>
      <c r="C99" s="9" t="s">
        <v>1404</v>
      </c>
      <c r="D99" s="9" t="s">
        <v>1405</v>
      </c>
    </row>
    <row r="100" spans="1:4" x14ac:dyDescent="0.25">
      <c r="A100" t="s">
        <v>1448</v>
      </c>
      <c r="B100" s="20" t="s">
        <v>1442</v>
      </c>
      <c r="C100" s="127"/>
      <c r="D100" t="s">
        <v>2032</v>
      </c>
    </row>
    <row r="101" spans="1:4" x14ac:dyDescent="0.25">
      <c r="A101" t="s">
        <v>1420</v>
      </c>
      <c r="B101" s="113" t="s">
        <v>1421</v>
      </c>
      <c r="C101" s="117"/>
      <c r="D101" t="s">
        <v>2033</v>
      </c>
    </row>
    <row r="103" spans="1:4" x14ac:dyDescent="0.25">
      <c r="A103" s="42" t="s">
        <v>2034</v>
      </c>
      <c r="B103" s="111"/>
      <c r="C103" s="100"/>
      <c r="D103" s="100"/>
    </row>
    <row r="104" spans="1:4" x14ac:dyDescent="0.25">
      <c r="A104" s="9" t="s">
        <v>1402</v>
      </c>
      <c r="B104" s="112" t="s">
        <v>1403</v>
      </c>
      <c r="C104" s="9" t="s">
        <v>1404</v>
      </c>
      <c r="D104" s="9" t="s">
        <v>1405</v>
      </c>
    </row>
    <row r="105" spans="1:4" x14ac:dyDescent="0.25">
      <c r="A105" t="s">
        <v>1413</v>
      </c>
      <c r="B105" s="113" t="s">
        <v>1418</v>
      </c>
      <c r="C105" s="116"/>
      <c r="D105" t="s">
        <v>2035</v>
      </c>
    </row>
    <row r="106" spans="1:4" x14ac:dyDescent="0.25">
      <c r="A106" t="s">
        <v>1427</v>
      </c>
      <c r="B106" s="20" t="s">
        <v>1443</v>
      </c>
      <c r="C106" s="122"/>
      <c r="D106" t="s">
        <v>2036</v>
      </c>
    </row>
    <row r="107" spans="1:4" x14ac:dyDescent="0.25">
      <c r="A107" t="s">
        <v>1420</v>
      </c>
      <c r="B107" s="113" t="s">
        <v>1421</v>
      </c>
      <c r="C107" s="117"/>
      <c r="D107" t="s">
        <v>2037</v>
      </c>
    </row>
    <row r="108" spans="1:4" x14ac:dyDescent="0.25">
      <c r="A108" t="s">
        <v>1428</v>
      </c>
      <c r="B108" s="20" t="s">
        <v>1424</v>
      </c>
      <c r="C108" s="121"/>
      <c r="D108" t="s">
        <v>2038</v>
      </c>
    </row>
    <row r="110" spans="1:4" x14ac:dyDescent="0.25">
      <c r="A110" s="42" t="s">
        <v>2039</v>
      </c>
      <c r="B110" s="111"/>
      <c r="C110" s="100"/>
      <c r="D110" s="100"/>
    </row>
    <row r="111" spans="1:4" x14ac:dyDescent="0.25">
      <c r="A111" s="9" t="s">
        <v>1402</v>
      </c>
      <c r="B111" s="112" t="s">
        <v>1403</v>
      </c>
      <c r="C111" s="9" t="s">
        <v>1404</v>
      </c>
      <c r="D111" s="9" t="s">
        <v>1405</v>
      </c>
    </row>
    <row r="112" spans="1:4" x14ac:dyDescent="0.25">
      <c r="A112" t="s">
        <v>1452</v>
      </c>
      <c r="B112" s="20" t="s">
        <v>1446</v>
      </c>
      <c r="C112" s="130"/>
      <c r="D112" t="s">
        <v>2040</v>
      </c>
    </row>
    <row r="113" spans="1:4" x14ac:dyDescent="0.25">
      <c r="A113" t="s">
        <v>1429</v>
      </c>
      <c r="B113" s="20" t="s">
        <v>1425</v>
      </c>
      <c r="C113" s="123"/>
      <c r="D113" t="s">
        <v>2041</v>
      </c>
    </row>
    <row r="115" spans="1:4" x14ac:dyDescent="0.25">
      <c r="A115" s="42" t="s">
        <v>2042</v>
      </c>
      <c r="B115" s="111"/>
      <c r="C115" s="100"/>
      <c r="D115" s="100"/>
    </row>
    <row r="116" spans="1:4" x14ac:dyDescent="0.25">
      <c r="A116" s="9" t="s">
        <v>1402</v>
      </c>
      <c r="B116" s="112" t="s">
        <v>1403</v>
      </c>
      <c r="C116" s="9" t="s">
        <v>1404</v>
      </c>
      <c r="D116" s="9" t="s">
        <v>1405</v>
      </c>
    </row>
    <row r="117" spans="1:4" x14ac:dyDescent="0.25">
      <c r="A117" t="s">
        <v>1448</v>
      </c>
      <c r="B117" s="20" t="s">
        <v>1442</v>
      </c>
      <c r="C117" s="127"/>
      <c r="D117" t="s">
        <v>2043</v>
      </c>
    </row>
    <row r="118" spans="1:4" x14ac:dyDescent="0.25">
      <c r="A118" t="s">
        <v>1428</v>
      </c>
      <c r="B118" s="20" t="s">
        <v>1424</v>
      </c>
      <c r="C118" s="121"/>
      <c r="D118" t="s">
        <v>2044</v>
      </c>
    </row>
    <row r="119" spans="1:4" x14ac:dyDescent="0.25">
      <c r="A119" t="s">
        <v>1430</v>
      </c>
      <c r="B119" s="20" t="s">
        <v>1426</v>
      </c>
      <c r="C119" s="124"/>
      <c r="D119" t="s">
        <v>2045</v>
      </c>
    </row>
    <row r="120" spans="1:4" x14ac:dyDescent="0.25">
      <c r="A120" t="s">
        <v>1420</v>
      </c>
      <c r="B120" s="113" t="s">
        <v>1421</v>
      </c>
      <c r="C120" s="117"/>
      <c r="D120" t="s">
        <v>2046</v>
      </c>
    </row>
    <row r="121" spans="1:4" x14ac:dyDescent="0.25">
      <c r="A121" t="s">
        <v>1427</v>
      </c>
      <c r="B121" s="20" t="s">
        <v>1443</v>
      </c>
      <c r="C121" s="122"/>
      <c r="D121" t="s">
        <v>2047</v>
      </c>
    </row>
    <row r="122" spans="1:4" x14ac:dyDescent="0.25">
      <c r="A122" t="s">
        <v>1407</v>
      </c>
      <c r="B122" s="113" t="s">
        <v>1417</v>
      </c>
      <c r="C122" s="115"/>
      <c r="D122" t="s">
        <v>2048</v>
      </c>
    </row>
    <row r="123" spans="1:4" x14ac:dyDescent="0.25">
      <c r="A123" t="s">
        <v>1413</v>
      </c>
      <c r="B123" s="113" t="s">
        <v>1418</v>
      </c>
      <c r="C123" s="116"/>
      <c r="D123" t="s">
        <v>2049</v>
      </c>
    </row>
    <row r="125" spans="1:4" x14ac:dyDescent="0.25">
      <c r="A125" s="42" t="s">
        <v>1776</v>
      </c>
      <c r="B125" s="111"/>
      <c r="C125" s="100"/>
      <c r="D125" s="100"/>
    </row>
    <row r="126" spans="1:4" x14ac:dyDescent="0.25">
      <c r="A126" s="9" t="s">
        <v>1402</v>
      </c>
      <c r="B126" s="112" t="s">
        <v>1403</v>
      </c>
      <c r="C126" s="9" t="s">
        <v>1404</v>
      </c>
      <c r="D126" s="9" t="s">
        <v>1405</v>
      </c>
    </row>
    <row r="127" spans="1:4" x14ac:dyDescent="0.25">
      <c r="A127" t="s">
        <v>1428</v>
      </c>
      <c r="B127" s="20" t="s">
        <v>1424</v>
      </c>
      <c r="C127" s="121"/>
      <c r="D127" t="s">
        <v>1777</v>
      </c>
    </row>
    <row r="128" spans="1:4" x14ac:dyDescent="0.25">
      <c r="A128" t="s">
        <v>1420</v>
      </c>
      <c r="B128" s="113" t="s">
        <v>1421</v>
      </c>
      <c r="C128" s="117"/>
      <c r="D128" t="s">
        <v>1778</v>
      </c>
    </row>
    <row r="129" spans="1:4" x14ac:dyDescent="0.25">
      <c r="A129" t="s">
        <v>1414</v>
      </c>
      <c r="B129" s="113" t="s">
        <v>1415</v>
      </c>
      <c r="C129" s="109"/>
      <c r="D129" t="s">
        <v>1468</v>
      </c>
    </row>
    <row r="130" spans="1:4" x14ac:dyDescent="0.25">
      <c r="B130" s="113"/>
    </row>
    <row r="131" spans="1:4" x14ac:dyDescent="0.25">
      <c r="A131" s="42" t="s">
        <v>1815</v>
      </c>
      <c r="B131" s="111"/>
      <c r="C131" s="100"/>
      <c r="D131" s="100"/>
    </row>
    <row r="132" spans="1:4" x14ac:dyDescent="0.25">
      <c r="A132" s="9" t="s">
        <v>1402</v>
      </c>
      <c r="B132" s="112" t="s">
        <v>1403</v>
      </c>
      <c r="C132" s="9" t="s">
        <v>1404</v>
      </c>
      <c r="D132" s="9" t="s">
        <v>1405</v>
      </c>
    </row>
    <row r="133" spans="1:4" x14ac:dyDescent="0.25">
      <c r="A133" t="s">
        <v>1413</v>
      </c>
      <c r="B133" s="113" t="s">
        <v>1418</v>
      </c>
      <c r="C133" s="116"/>
      <c r="D133" t="s">
        <v>1816</v>
      </c>
    </row>
    <row r="134" spans="1:4" x14ac:dyDescent="0.25">
      <c r="A134" t="s">
        <v>1452</v>
      </c>
      <c r="B134" s="20" t="s">
        <v>1446</v>
      </c>
      <c r="C134" s="130"/>
      <c r="D134" t="s">
        <v>1817</v>
      </c>
    </row>
    <row r="135" spans="1:4" x14ac:dyDescent="0.25">
      <c r="A135" t="s">
        <v>1430</v>
      </c>
      <c r="B135" s="20" t="s">
        <v>1426</v>
      </c>
      <c r="C135" s="124"/>
      <c r="D135" t="s">
        <v>1818</v>
      </c>
    </row>
    <row r="136" spans="1:4" x14ac:dyDescent="0.25">
      <c r="A136" t="s">
        <v>1414</v>
      </c>
      <c r="B136" s="113" t="s">
        <v>1415</v>
      </c>
      <c r="C136" s="109"/>
      <c r="D136" t="s">
        <v>1468</v>
      </c>
    </row>
    <row r="138" spans="1:4" x14ac:dyDescent="0.25">
      <c r="A138" s="42" t="s">
        <v>1470</v>
      </c>
      <c r="B138" s="111"/>
      <c r="C138" s="100"/>
      <c r="D138" s="100"/>
    </row>
    <row r="139" spans="1:4" x14ac:dyDescent="0.25">
      <c r="A139" s="9" t="s">
        <v>1402</v>
      </c>
      <c r="B139" s="112" t="s">
        <v>1403</v>
      </c>
      <c r="C139" s="9" t="s">
        <v>1404</v>
      </c>
      <c r="D139" s="9" t="s">
        <v>1405</v>
      </c>
    </row>
    <row r="140" spans="1:4" x14ac:dyDescent="0.25">
      <c r="A140" t="s">
        <v>1414</v>
      </c>
      <c r="B140" s="113" t="s">
        <v>1415</v>
      </c>
      <c r="C140" s="109"/>
      <c r="D140" t="s">
        <v>1471</v>
      </c>
    </row>
    <row r="141" spans="1:4" x14ac:dyDescent="0.25">
      <c r="A141" t="s">
        <v>1428</v>
      </c>
      <c r="B141" s="20" t="s">
        <v>1424</v>
      </c>
      <c r="C141" s="121"/>
      <c r="D141" t="s">
        <v>1472</v>
      </c>
    </row>
    <row r="142" spans="1:4" x14ac:dyDescent="0.25">
      <c r="A142" t="s">
        <v>1430</v>
      </c>
      <c r="B142" s="20" t="s">
        <v>1426</v>
      </c>
      <c r="C142" s="124"/>
      <c r="D142" t="s">
        <v>1564</v>
      </c>
    </row>
    <row r="143" spans="1:4" x14ac:dyDescent="0.25">
      <c r="A143" t="s">
        <v>1429</v>
      </c>
      <c r="B143" s="20" t="s">
        <v>1425</v>
      </c>
      <c r="C143" s="123"/>
      <c r="D143" t="s">
        <v>1473</v>
      </c>
    </row>
    <row r="144" spans="1:4" x14ac:dyDescent="0.25">
      <c r="A144" t="s">
        <v>1427</v>
      </c>
      <c r="B144" s="20" t="s">
        <v>1443</v>
      </c>
      <c r="C144" s="122"/>
      <c r="D144" t="s">
        <v>1474</v>
      </c>
    </row>
    <row r="145" spans="1:4" x14ac:dyDescent="0.25">
      <c r="A145" t="s">
        <v>1407</v>
      </c>
      <c r="B145" s="113" t="s">
        <v>1417</v>
      </c>
      <c r="C145" s="115"/>
      <c r="D145" t="s">
        <v>1475</v>
      </c>
    </row>
    <row r="146" spans="1:4" x14ac:dyDescent="0.25">
      <c r="A146" t="s">
        <v>1413</v>
      </c>
      <c r="B146" s="113" t="s">
        <v>1418</v>
      </c>
      <c r="C146" s="116"/>
      <c r="D146" t="s">
        <v>1476</v>
      </c>
    </row>
    <row r="147" spans="1:4" x14ac:dyDescent="0.25">
      <c r="A147" t="s">
        <v>1420</v>
      </c>
      <c r="B147" s="113" t="s">
        <v>1421</v>
      </c>
      <c r="C147" s="117"/>
      <c r="D147" t="s">
        <v>1477</v>
      </c>
    </row>
    <row r="148" spans="1:4" x14ac:dyDescent="0.25">
      <c r="A148" t="s">
        <v>1412</v>
      </c>
      <c r="B148" s="20" t="s">
        <v>1423</v>
      </c>
      <c r="C148" s="120"/>
      <c r="D148" t="s">
        <v>1478</v>
      </c>
    </row>
    <row r="150" spans="1:4" x14ac:dyDescent="0.25">
      <c r="A150" s="42" t="s">
        <v>1469</v>
      </c>
      <c r="B150" s="111"/>
      <c r="C150" s="100"/>
      <c r="D150" s="100"/>
    </row>
    <row r="151" spans="1:4" x14ac:dyDescent="0.25">
      <c r="A151" s="9" t="s">
        <v>1402</v>
      </c>
      <c r="B151" s="112" t="s">
        <v>1403</v>
      </c>
      <c r="C151" s="9" t="s">
        <v>1404</v>
      </c>
      <c r="D151" s="9" t="s">
        <v>1405</v>
      </c>
    </row>
    <row r="152" spans="1:4" x14ac:dyDescent="0.25">
      <c r="A152" t="s">
        <v>1420</v>
      </c>
      <c r="B152" s="113" t="s">
        <v>1421</v>
      </c>
      <c r="C152" s="117"/>
      <c r="D152" t="s">
        <v>1582</v>
      </c>
    </row>
    <row r="153" spans="1:4" x14ac:dyDescent="0.25">
      <c r="A153" t="s">
        <v>1427</v>
      </c>
      <c r="B153" s="20" t="s">
        <v>1443</v>
      </c>
      <c r="C153" s="122"/>
      <c r="D153" t="s">
        <v>1583</v>
      </c>
    </row>
    <row r="154" spans="1:4" x14ac:dyDescent="0.25">
      <c r="A154" t="s">
        <v>1413</v>
      </c>
      <c r="B154" s="113" t="s">
        <v>1418</v>
      </c>
      <c r="C154" s="116"/>
      <c r="D154" t="s">
        <v>1573</v>
      </c>
    </row>
    <row r="155" spans="1:4" x14ac:dyDescent="0.25">
      <c r="A155" t="s">
        <v>1428</v>
      </c>
      <c r="B155" s="20" t="s">
        <v>1424</v>
      </c>
      <c r="C155" s="121"/>
      <c r="D155" t="s">
        <v>1574</v>
      </c>
    </row>
    <row r="156" spans="1:4" x14ac:dyDescent="0.25">
      <c r="A156" t="s">
        <v>1414</v>
      </c>
      <c r="B156" s="113" t="s">
        <v>1415</v>
      </c>
      <c r="C156" s="109"/>
      <c r="D156" t="s">
        <v>1468</v>
      </c>
    </row>
    <row r="158" spans="1:4" x14ac:dyDescent="0.25">
      <c r="A158" s="42" t="s">
        <v>1406</v>
      </c>
      <c r="B158" s="111"/>
      <c r="C158" s="100"/>
      <c r="D158" s="100"/>
    </row>
    <row r="159" spans="1:4" x14ac:dyDescent="0.25">
      <c r="A159" s="9" t="s">
        <v>1402</v>
      </c>
      <c r="B159" s="112" t="s">
        <v>1403</v>
      </c>
      <c r="C159" s="9" t="s">
        <v>1404</v>
      </c>
      <c r="D159" s="9" t="s">
        <v>1405</v>
      </c>
    </row>
    <row r="160" spans="1:4" x14ac:dyDescent="0.25">
      <c r="A160" t="s">
        <v>1427</v>
      </c>
      <c r="B160" s="20" t="s">
        <v>1443</v>
      </c>
      <c r="C160" s="122"/>
      <c r="D160" t="s">
        <v>1145</v>
      </c>
    </row>
    <row r="161" spans="1:4" x14ac:dyDescent="0.25">
      <c r="A161" t="s">
        <v>1407</v>
      </c>
      <c r="B161" s="113" t="s">
        <v>1417</v>
      </c>
      <c r="C161" s="115"/>
      <c r="D161" t="s">
        <v>1147</v>
      </c>
    </row>
    <row r="162" spans="1:4" x14ac:dyDescent="0.25">
      <c r="A162" t="s">
        <v>1413</v>
      </c>
      <c r="B162" s="113" t="s">
        <v>1418</v>
      </c>
      <c r="C162" s="116"/>
      <c r="D162" t="s">
        <v>1146</v>
      </c>
    </row>
    <row r="163" spans="1:4" x14ac:dyDescent="0.25">
      <c r="A163" t="s">
        <v>1412</v>
      </c>
      <c r="B163" s="20" t="s">
        <v>1423</v>
      </c>
      <c r="C163" s="118"/>
      <c r="D163" t="s">
        <v>1409</v>
      </c>
    </row>
    <row r="164" spans="1:4" x14ac:dyDescent="0.25">
      <c r="A164" t="s">
        <v>1428</v>
      </c>
      <c r="B164" s="20" t="s">
        <v>1424</v>
      </c>
      <c r="C164" s="121"/>
      <c r="D164" t="s">
        <v>1410</v>
      </c>
    </row>
    <row r="165" spans="1:4" x14ac:dyDescent="0.25">
      <c r="A165" t="s">
        <v>1414</v>
      </c>
      <c r="B165" s="113" t="s">
        <v>1415</v>
      </c>
      <c r="C165" s="109"/>
      <c r="D165" t="s">
        <v>1148</v>
      </c>
    </row>
    <row r="166" spans="1:4" x14ac:dyDescent="0.25">
      <c r="A166" t="s">
        <v>1420</v>
      </c>
      <c r="B166" s="113" t="s">
        <v>1421</v>
      </c>
      <c r="C166" s="117"/>
      <c r="D166" t="s">
        <v>1419</v>
      </c>
    </row>
    <row r="168" spans="1:4" x14ac:dyDescent="0.25">
      <c r="A168" s="42" t="s">
        <v>1453</v>
      </c>
      <c r="B168" s="111"/>
      <c r="C168" s="100"/>
      <c r="D168" s="100"/>
    </row>
    <row r="169" spans="1:4" x14ac:dyDescent="0.25">
      <c r="A169" s="9" t="s">
        <v>1402</v>
      </c>
      <c r="B169" s="112" t="s">
        <v>1403</v>
      </c>
      <c r="C169" s="9" t="s">
        <v>1404</v>
      </c>
      <c r="D169" s="9" t="s">
        <v>1405</v>
      </c>
    </row>
    <row r="170" spans="1:4" x14ac:dyDescent="0.25">
      <c r="A170" t="s">
        <v>1413</v>
      </c>
      <c r="B170" s="113" t="s">
        <v>1418</v>
      </c>
      <c r="C170" s="116"/>
      <c r="D170" t="s">
        <v>144</v>
      </c>
    </row>
    <row r="171" spans="1:4" x14ac:dyDescent="0.25">
      <c r="A171" t="s">
        <v>1401</v>
      </c>
      <c r="B171" s="114" t="s">
        <v>1408</v>
      </c>
      <c r="C171" s="110"/>
      <c r="D171" t="s">
        <v>1455</v>
      </c>
    </row>
    <row r="172" spans="1:4" x14ac:dyDescent="0.25">
      <c r="A172" t="s">
        <v>1452</v>
      </c>
      <c r="B172" s="20" t="s">
        <v>1446</v>
      </c>
      <c r="C172" s="130"/>
      <c r="D172" t="s">
        <v>1462</v>
      </c>
    </row>
    <row r="173" spans="1:4" x14ac:dyDescent="0.25">
      <c r="A173" t="s">
        <v>1420</v>
      </c>
      <c r="B173" s="113" t="s">
        <v>1421</v>
      </c>
      <c r="C173" s="117"/>
      <c r="D173" t="s">
        <v>1456</v>
      </c>
    </row>
    <row r="174" spans="1:4" x14ac:dyDescent="0.25">
      <c r="A174" t="s">
        <v>1429</v>
      </c>
      <c r="B174" s="20" t="s">
        <v>1425</v>
      </c>
      <c r="C174" s="123"/>
      <c r="D174" t="s">
        <v>1457</v>
      </c>
    </row>
    <row r="175" spans="1:4" x14ac:dyDescent="0.25">
      <c r="A175" t="s">
        <v>1428</v>
      </c>
      <c r="B175" s="20" t="s">
        <v>1424</v>
      </c>
      <c r="C175" s="121"/>
      <c r="D175" t="s">
        <v>1458</v>
      </c>
    </row>
    <row r="176" spans="1:4" x14ac:dyDescent="0.25">
      <c r="A176" t="s">
        <v>1447</v>
      </c>
      <c r="B176" s="20" t="s">
        <v>1444</v>
      </c>
      <c r="C176" s="129"/>
      <c r="D176" t="s">
        <v>1459</v>
      </c>
    </row>
    <row r="177" spans="1:4" x14ac:dyDescent="0.25">
      <c r="A177" t="s">
        <v>1414</v>
      </c>
      <c r="B177" s="113" t="s">
        <v>1415</v>
      </c>
      <c r="C177" s="109"/>
      <c r="D177" t="s">
        <v>1463</v>
      </c>
    </row>
    <row r="178" spans="1:4" x14ac:dyDescent="0.25">
      <c r="A178" t="s">
        <v>1427</v>
      </c>
      <c r="B178" s="20" t="s">
        <v>1443</v>
      </c>
      <c r="C178" s="122"/>
      <c r="D178" t="s">
        <v>1244</v>
      </c>
    </row>
    <row r="179" spans="1:4" x14ac:dyDescent="0.25">
      <c r="A179" t="s">
        <v>1430</v>
      </c>
      <c r="B179" s="20" t="s">
        <v>1426</v>
      </c>
      <c r="C179" s="124"/>
      <c r="D179" t="s">
        <v>2023</v>
      </c>
    </row>
    <row r="180" spans="1:4" x14ac:dyDescent="0.25">
      <c r="A180" t="s">
        <v>1407</v>
      </c>
      <c r="B180" s="113" t="s">
        <v>1417</v>
      </c>
      <c r="C180" s="115"/>
      <c r="D180" t="s">
        <v>1454</v>
      </c>
    </row>
    <row r="182" spans="1:4" x14ac:dyDescent="0.25">
      <c r="A182" s="42" t="s">
        <v>1479</v>
      </c>
      <c r="B182" s="111"/>
      <c r="C182" s="100"/>
      <c r="D182" s="100"/>
    </row>
    <row r="183" spans="1:4" x14ac:dyDescent="0.25">
      <c r="A183" s="9" t="s">
        <v>1402</v>
      </c>
      <c r="B183" s="112" t="s">
        <v>1403</v>
      </c>
      <c r="C183" s="9" t="s">
        <v>1404</v>
      </c>
      <c r="D183" s="9" t="s">
        <v>1405</v>
      </c>
    </row>
    <row r="184" spans="1:4" x14ac:dyDescent="0.25">
      <c r="A184" t="s">
        <v>1407</v>
      </c>
      <c r="B184" s="113" t="s">
        <v>1417</v>
      </c>
      <c r="C184" s="115"/>
      <c r="D184" t="s">
        <v>1661</v>
      </c>
    </row>
    <row r="185" spans="1:4" x14ac:dyDescent="0.25">
      <c r="A185" t="s">
        <v>1413</v>
      </c>
      <c r="B185" s="113" t="s">
        <v>1418</v>
      </c>
      <c r="C185" s="116"/>
      <c r="D185" t="s">
        <v>1934</v>
      </c>
    </row>
    <row r="186" spans="1:4" x14ac:dyDescent="0.25">
      <c r="A186" t="s">
        <v>1412</v>
      </c>
      <c r="B186" s="20" t="s">
        <v>1423</v>
      </c>
      <c r="C186" s="118"/>
      <c r="D186" t="s">
        <v>1935</v>
      </c>
    </row>
    <row r="187" spans="1:4" x14ac:dyDescent="0.25">
      <c r="A187" t="s">
        <v>1448</v>
      </c>
      <c r="B187" s="20" t="s">
        <v>1442</v>
      </c>
      <c r="C187" s="127"/>
      <c r="D187" t="s">
        <v>1936</v>
      </c>
    </row>
    <row r="188" spans="1:4" x14ac:dyDescent="0.25">
      <c r="A188" t="s">
        <v>1449</v>
      </c>
      <c r="B188" s="20" t="s">
        <v>1268</v>
      </c>
      <c r="C188" s="126"/>
      <c r="D188" t="s">
        <v>1937</v>
      </c>
    </row>
    <row r="189" spans="1:4" x14ac:dyDescent="0.25">
      <c r="A189" t="s">
        <v>1420</v>
      </c>
      <c r="B189" s="113" t="s">
        <v>1421</v>
      </c>
      <c r="C189" s="117"/>
      <c r="D189" t="s">
        <v>1938</v>
      </c>
    </row>
    <row r="190" spans="1:4" x14ac:dyDescent="0.25">
      <c r="A190" t="s">
        <v>1429</v>
      </c>
      <c r="B190" s="20" t="s">
        <v>1425</v>
      </c>
      <c r="C190" s="123"/>
      <c r="D190" t="s">
        <v>1939</v>
      </c>
    </row>
    <row r="191" spans="1:4" x14ac:dyDescent="0.25">
      <c r="A191" t="s">
        <v>1414</v>
      </c>
      <c r="B191" s="113" t="s">
        <v>1415</v>
      </c>
      <c r="C191" s="109"/>
      <c r="D191" t="s">
        <v>1940</v>
      </c>
    </row>
    <row r="192" spans="1:4" x14ac:dyDescent="0.25">
      <c r="A192" t="s">
        <v>1427</v>
      </c>
      <c r="B192" s="20" t="s">
        <v>1443</v>
      </c>
      <c r="C192" s="122"/>
      <c r="D192" t="s">
        <v>1480</v>
      </c>
    </row>
    <row r="193" spans="1:4" x14ac:dyDescent="0.25">
      <c r="A193" t="s">
        <v>1451</v>
      </c>
      <c r="B193" s="20" t="s">
        <v>1445</v>
      </c>
      <c r="C193" s="128"/>
      <c r="D193" t="s">
        <v>1941</v>
      </c>
    </row>
    <row r="194" spans="1:4" x14ac:dyDescent="0.25">
      <c r="A194" t="s">
        <v>1494</v>
      </c>
      <c r="B194" s="113" t="s">
        <v>1496</v>
      </c>
      <c r="C194" s="131"/>
      <c r="D194" t="s">
        <v>1942</v>
      </c>
    </row>
    <row r="195" spans="1:4" x14ac:dyDescent="0.25">
      <c r="A195" t="s">
        <v>1447</v>
      </c>
      <c r="B195" s="20" t="s">
        <v>1444</v>
      </c>
      <c r="C195" s="129"/>
      <c r="D195" t="s">
        <v>1943</v>
      </c>
    </row>
    <row r="196" spans="1:4" x14ac:dyDescent="0.25">
      <c r="A196" t="s">
        <v>1401</v>
      </c>
      <c r="B196" s="114" t="s">
        <v>1408</v>
      </c>
      <c r="C196" s="110"/>
      <c r="D196" t="s">
        <v>1481</v>
      </c>
    </row>
    <row r="197" spans="1:4" x14ac:dyDescent="0.25">
      <c r="A197" t="s">
        <v>1428</v>
      </c>
      <c r="B197" s="20" t="s">
        <v>1424</v>
      </c>
      <c r="C197" s="121"/>
      <c r="D197" t="s">
        <v>1944</v>
      </c>
    </row>
    <row r="198" spans="1:4" x14ac:dyDescent="0.25">
      <c r="A198" t="s">
        <v>1495</v>
      </c>
      <c r="B198" s="113">
        <v>740000</v>
      </c>
      <c r="C198" s="132"/>
      <c r="D198" t="s">
        <v>1945</v>
      </c>
    </row>
    <row r="199" spans="1:4" x14ac:dyDescent="0.25">
      <c r="A199" t="s">
        <v>1430</v>
      </c>
      <c r="B199" s="20" t="s">
        <v>1426</v>
      </c>
      <c r="C199" s="124"/>
      <c r="D199" t="s">
        <v>1946</v>
      </c>
    </row>
    <row r="200" spans="1:4" x14ac:dyDescent="0.25">
      <c r="A200" t="s">
        <v>1437</v>
      </c>
      <c r="B200" s="20" t="s">
        <v>1436</v>
      </c>
      <c r="C200" s="125"/>
      <c r="D200" t="s">
        <v>1947</v>
      </c>
    </row>
    <row r="201" spans="1:4" x14ac:dyDescent="0.25">
      <c r="A201" t="s">
        <v>1452</v>
      </c>
      <c r="B201" s="20" t="s">
        <v>1446</v>
      </c>
      <c r="C201" s="130"/>
      <c r="D201" t="s">
        <v>1948</v>
      </c>
    </row>
    <row r="202" spans="1:4" x14ac:dyDescent="0.25">
      <c r="A202" t="s">
        <v>1411</v>
      </c>
      <c r="B202" s="113" t="s">
        <v>1416</v>
      </c>
      <c r="C202" s="119"/>
      <c r="D202" t="s">
        <v>1949</v>
      </c>
    </row>
    <row r="203" spans="1:4" x14ac:dyDescent="0.25">
      <c r="A203" t="s">
        <v>1961</v>
      </c>
      <c r="B203" s="152" t="s">
        <v>1954</v>
      </c>
      <c r="C203" s="151"/>
      <c r="D203" t="s">
        <v>1950</v>
      </c>
    </row>
    <row r="204" spans="1:4" x14ac:dyDescent="0.25">
      <c r="A204" t="s">
        <v>1958</v>
      </c>
      <c r="B204" s="113" t="s">
        <v>1955</v>
      </c>
      <c r="C204" s="153"/>
      <c r="D204" t="s">
        <v>1951</v>
      </c>
    </row>
    <row r="205" spans="1:4" x14ac:dyDescent="0.25">
      <c r="A205" t="s">
        <v>1959</v>
      </c>
      <c r="B205" t="s">
        <v>1956</v>
      </c>
      <c r="C205" s="154"/>
      <c r="D205" t="s">
        <v>1952</v>
      </c>
    </row>
    <row r="206" spans="1:4" x14ac:dyDescent="0.25">
      <c r="A206" t="s">
        <v>1960</v>
      </c>
      <c r="B206" s="17" t="s">
        <v>1957</v>
      </c>
      <c r="C206" s="155"/>
      <c r="D206" t="s">
        <v>1953</v>
      </c>
    </row>
    <row r="208" spans="1:4" x14ac:dyDescent="0.25">
      <c r="A208" s="42" t="s">
        <v>1482</v>
      </c>
      <c r="B208" s="111"/>
      <c r="C208" s="100"/>
      <c r="D208" s="100"/>
    </row>
    <row r="209" spans="1:4" x14ac:dyDescent="0.25">
      <c r="A209" s="9" t="s">
        <v>1402</v>
      </c>
      <c r="B209" s="112" t="s">
        <v>1403</v>
      </c>
      <c r="C209" s="9" t="s">
        <v>1404</v>
      </c>
      <c r="D209" s="9" t="s">
        <v>1405</v>
      </c>
    </row>
    <row r="210" spans="1:4" x14ac:dyDescent="0.25">
      <c r="A210" t="s">
        <v>1414</v>
      </c>
      <c r="B210" s="113" t="s">
        <v>1415</v>
      </c>
      <c r="C210" s="109"/>
      <c r="D210" t="s">
        <v>126</v>
      </c>
    </row>
    <row r="211" spans="1:4" x14ac:dyDescent="0.25">
      <c r="A211" t="s">
        <v>1420</v>
      </c>
      <c r="B211" s="113" t="s">
        <v>1421</v>
      </c>
      <c r="C211" s="117"/>
      <c r="D211" t="s">
        <v>125</v>
      </c>
    </row>
    <row r="212" spans="1:4" x14ac:dyDescent="0.25">
      <c r="A212" t="s">
        <v>1427</v>
      </c>
      <c r="B212" s="20" t="s">
        <v>1443</v>
      </c>
      <c r="C212" s="122"/>
      <c r="D212" t="s">
        <v>124</v>
      </c>
    </row>
    <row r="213" spans="1:4" x14ac:dyDescent="0.25">
      <c r="A213" t="s">
        <v>1428</v>
      </c>
      <c r="B213" s="20" t="s">
        <v>1424</v>
      </c>
      <c r="C213" s="121"/>
      <c r="D213" t="s">
        <v>122</v>
      </c>
    </row>
    <row r="214" spans="1:4" x14ac:dyDescent="0.25">
      <c r="A214" t="s">
        <v>1413</v>
      </c>
      <c r="B214" s="113" t="s">
        <v>1418</v>
      </c>
      <c r="C214" s="116"/>
      <c r="D214" t="s">
        <v>121</v>
      </c>
    </row>
    <row r="216" spans="1:4" x14ac:dyDescent="0.25">
      <c r="A216" s="42" t="s">
        <v>1483</v>
      </c>
      <c r="B216" s="111"/>
      <c r="C216" s="100"/>
      <c r="D216" s="100"/>
    </row>
    <row r="217" spans="1:4" x14ac:dyDescent="0.25">
      <c r="A217" s="9" t="s">
        <v>1402</v>
      </c>
      <c r="B217" s="112" t="s">
        <v>1403</v>
      </c>
      <c r="C217" s="9" t="s">
        <v>1404</v>
      </c>
      <c r="D217" s="9" t="s">
        <v>1405</v>
      </c>
    </row>
    <row r="218" spans="1:4" x14ac:dyDescent="0.25">
      <c r="A218" t="s">
        <v>1401</v>
      </c>
      <c r="B218" s="114" t="s">
        <v>1408</v>
      </c>
      <c r="C218" s="110"/>
      <c r="D218" t="s">
        <v>165</v>
      </c>
    </row>
    <row r="219" spans="1:4" x14ac:dyDescent="0.25">
      <c r="A219" t="s">
        <v>1420</v>
      </c>
      <c r="B219" s="113" t="s">
        <v>1421</v>
      </c>
      <c r="C219" s="117"/>
      <c r="D219" t="s">
        <v>280</v>
      </c>
    </row>
    <row r="220" spans="1:4" x14ac:dyDescent="0.25">
      <c r="A220" t="s">
        <v>1407</v>
      </c>
      <c r="B220" s="113" t="s">
        <v>1417</v>
      </c>
      <c r="C220" s="115"/>
      <c r="D220" t="s">
        <v>281</v>
      </c>
    </row>
    <row r="222" spans="1:4" x14ac:dyDescent="0.25">
      <c r="A222" s="42" t="s">
        <v>1522</v>
      </c>
      <c r="B222" s="111"/>
      <c r="C222" s="100"/>
      <c r="D222" s="100"/>
    </row>
    <row r="223" spans="1:4" x14ac:dyDescent="0.25">
      <c r="A223" s="9" t="s">
        <v>1402</v>
      </c>
      <c r="B223" s="112" t="s">
        <v>1403</v>
      </c>
      <c r="C223" s="9" t="s">
        <v>1404</v>
      </c>
      <c r="D223" s="9" t="s">
        <v>1405</v>
      </c>
    </row>
    <row r="224" spans="1:4" x14ac:dyDescent="0.25">
      <c r="A224" t="s">
        <v>1412</v>
      </c>
      <c r="B224" s="20" t="s">
        <v>1423</v>
      </c>
      <c r="C224" s="118"/>
      <c r="D224" t="s">
        <v>1372</v>
      </c>
    </row>
    <row r="225" spans="1:4" x14ac:dyDescent="0.25">
      <c r="A225" t="s">
        <v>1427</v>
      </c>
      <c r="B225" s="20" t="s">
        <v>1443</v>
      </c>
      <c r="C225" s="122"/>
      <c r="D225" t="s">
        <v>93</v>
      </c>
    </row>
    <row r="226" spans="1:4" x14ac:dyDescent="0.25">
      <c r="A226" t="s">
        <v>1413</v>
      </c>
      <c r="B226" s="113" t="s">
        <v>1418</v>
      </c>
      <c r="C226" s="116"/>
      <c r="D226" t="s">
        <v>87</v>
      </c>
    </row>
    <row r="227" spans="1:4" x14ac:dyDescent="0.25">
      <c r="A227" t="s">
        <v>1447</v>
      </c>
      <c r="B227" s="20" t="s">
        <v>1444</v>
      </c>
      <c r="C227" s="129"/>
      <c r="D227" t="s">
        <v>1523</v>
      </c>
    </row>
    <row r="228" spans="1:4" x14ac:dyDescent="0.25">
      <c r="A228" t="s">
        <v>1428</v>
      </c>
      <c r="B228" s="20" t="s">
        <v>1424</v>
      </c>
      <c r="C228" s="121"/>
      <c r="D228" t="s">
        <v>1524</v>
      </c>
    </row>
    <row r="229" spans="1:4" x14ac:dyDescent="0.25">
      <c r="A229" t="s">
        <v>1420</v>
      </c>
      <c r="B229" s="113" t="s">
        <v>1421</v>
      </c>
      <c r="C229" s="117"/>
      <c r="D229" t="s">
        <v>98</v>
      </c>
    </row>
    <row r="230" spans="1:4" x14ac:dyDescent="0.25">
      <c r="A230" t="s">
        <v>1429</v>
      </c>
      <c r="B230" s="20" t="s">
        <v>1425</v>
      </c>
      <c r="C230" s="123"/>
      <c r="D230" t="s">
        <v>97</v>
      </c>
    </row>
    <row r="231" spans="1:4" x14ac:dyDescent="0.25">
      <c r="A231" t="s">
        <v>1414</v>
      </c>
      <c r="B231" s="113" t="s">
        <v>1415</v>
      </c>
      <c r="C231" s="109"/>
      <c r="D231" t="s">
        <v>96</v>
      </c>
    </row>
    <row r="232" spans="1:4" x14ac:dyDescent="0.25">
      <c r="A232" t="s">
        <v>1407</v>
      </c>
      <c r="B232" s="113" t="s">
        <v>1417</v>
      </c>
      <c r="C232" s="115"/>
      <c r="D232" t="s">
        <v>95</v>
      </c>
    </row>
    <row r="234" spans="1:4" x14ac:dyDescent="0.25">
      <c r="A234" s="42" t="s">
        <v>1527</v>
      </c>
      <c r="B234" s="111"/>
      <c r="C234" s="100"/>
      <c r="D234" s="100"/>
    </row>
    <row r="235" spans="1:4" x14ac:dyDescent="0.25">
      <c r="A235" s="9" t="s">
        <v>1402</v>
      </c>
      <c r="B235" s="112" t="s">
        <v>1403</v>
      </c>
      <c r="C235" s="9" t="s">
        <v>1404</v>
      </c>
      <c r="D235" s="9" t="s">
        <v>1405</v>
      </c>
    </row>
    <row r="236" spans="1:4" x14ac:dyDescent="0.25">
      <c r="A236" t="s">
        <v>1412</v>
      </c>
      <c r="B236" s="20" t="s">
        <v>1423</v>
      </c>
      <c r="C236" s="118"/>
      <c r="D236" t="s">
        <v>1372</v>
      </c>
    </row>
    <row r="237" spans="1:4" x14ac:dyDescent="0.25">
      <c r="A237" t="s">
        <v>1430</v>
      </c>
      <c r="B237" s="20" t="s">
        <v>1426</v>
      </c>
      <c r="C237" s="124"/>
      <c r="D237" t="s">
        <v>1485</v>
      </c>
    </row>
    <row r="238" spans="1:4" x14ac:dyDescent="0.25">
      <c r="A238" t="s">
        <v>1420</v>
      </c>
      <c r="B238" s="113" t="s">
        <v>1421</v>
      </c>
      <c r="C238" s="117"/>
      <c r="D238" t="s">
        <v>92</v>
      </c>
    </row>
    <row r="239" spans="1:4" x14ac:dyDescent="0.25">
      <c r="A239" t="s">
        <v>1427</v>
      </c>
      <c r="B239" s="20" t="s">
        <v>1443</v>
      </c>
      <c r="C239" s="122"/>
      <c r="D239" t="s">
        <v>93</v>
      </c>
    </row>
    <row r="240" spans="1:4" x14ac:dyDescent="0.25">
      <c r="A240" t="s">
        <v>1413</v>
      </c>
      <c r="B240" s="113" t="s">
        <v>1418</v>
      </c>
      <c r="C240" s="116"/>
      <c r="D240" t="s">
        <v>87</v>
      </c>
    </row>
    <row r="241" spans="1:4" x14ac:dyDescent="0.25">
      <c r="A241" t="s">
        <v>1428</v>
      </c>
      <c r="B241" s="20" t="s">
        <v>1424</v>
      </c>
      <c r="C241" s="121"/>
      <c r="D241" t="s">
        <v>1525</v>
      </c>
    </row>
    <row r="242" spans="1:4" x14ac:dyDescent="0.25">
      <c r="A242" t="s">
        <v>1407</v>
      </c>
      <c r="B242" s="113" t="s">
        <v>1417</v>
      </c>
      <c r="C242" s="115"/>
      <c r="D242" t="s">
        <v>446</v>
      </c>
    </row>
    <row r="243" spans="1:4" x14ac:dyDescent="0.25">
      <c r="A243" t="s">
        <v>1494</v>
      </c>
      <c r="B243" s="113" t="s">
        <v>1496</v>
      </c>
      <c r="C243" s="131"/>
      <c r="D243" t="s">
        <v>1493</v>
      </c>
    </row>
    <row r="244" spans="1:4" x14ac:dyDescent="0.25">
      <c r="A244" t="s">
        <v>1495</v>
      </c>
      <c r="B244" s="113">
        <v>740000</v>
      </c>
      <c r="C244" s="132"/>
      <c r="D244" t="s">
        <v>1369</v>
      </c>
    </row>
    <row r="245" spans="1:4" x14ac:dyDescent="0.25">
      <c r="A245" t="s">
        <v>1414</v>
      </c>
      <c r="B245" s="113" t="s">
        <v>1415</v>
      </c>
      <c r="C245" s="109"/>
      <c r="D245" t="s">
        <v>1526</v>
      </c>
    </row>
    <row r="247" spans="1:4" x14ac:dyDescent="0.25">
      <c r="A247" s="42" t="s">
        <v>2382</v>
      </c>
      <c r="B247" s="111"/>
      <c r="C247" s="100"/>
      <c r="D247" s="100"/>
    </row>
    <row r="248" spans="1:4" x14ac:dyDescent="0.25">
      <c r="A248" s="9" t="s">
        <v>1402</v>
      </c>
      <c r="B248" s="112" t="s">
        <v>1403</v>
      </c>
      <c r="C248" s="9" t="s">
        <v>1404</v>
      </c>
      <c r="D248" s="9" t="s">
        <v>1405</v>
      </c>
    </row>
    <row r="249" spans="1:4" x14ac:dyDescent="0.25">
      <c r="A249" t="s">
        <v>1449</v>
      </c>
      <c r="B249" s="20" t="s">
        <v>1268</v>
      </c>
      <c r="C249" s="126"/>
      <c r="D249" t="s">
        <v>2390</v>
      </c>
    </row>
    <row r="250" spans="1:4" x14ac:dyDescent="0.25">
      <c r="A250" t="s">
        <v>1427</v>
      </c>
      <c r="B250" s="20" t="s">
        <v>1443</v>
      </c>
      <c r="C250" s="122"/>
      <c r="D250" t="s">
        <v>2391</v>
      </c>
    </row>
    <row r="251" spans="1:4" x14ac:dyDescent="0.25">
      <c r="A251" t="s">
        <v>1448</v>
      </c>
      <c r="B251" s="20" t="s">
        <v>1442</v>
      </c>
      <c r="C251" s="127"/>
      <c r="D251" t="s">
        <v>2392</v>
      </c>
    </row>
    <row r="252" spans="1:4" x14ac:dyDescent="0.25">
      <c r="A252" t="s">
        <v>1413</v>
      </c>
      <c r="B252" s="113" t="s">
        <v>1418</v>
      </c>
      <c r="C252" s="116"/>
      <c r="D252" t="s">
        <v>2393</v>
      </c>
    </row>
    <row r="253" spans="1:4" x14ac:dyDescent="0.25">
      <c r="A253" t="s">
        <v>1428</v>
      </c>
      <c r="B253" s="20" t="s">
        <v>1424</v>
      </c>
      <c r="C253" s="121"/>
      <c r="D253" t="s">
        <v>2394</v>
      </c>
    </row>
    <row r="254" spans="1:4" x14ac:dyDescent="0.25">
      <c r="A254" t="s">
        <v>1407</v>
      </c>
      <c r="B254" s="113" t="s">
        <v>1417</v>
      </c>
      <c r="C254" s="115"/>
      <c r="D254" t="s">
        <v>2395</v>
      </c>
    </row>
    <row r="255" spans="1:4" x14ac:dyDescent="0.25">
      <c r="A255" t="s">
        <v>1429</v>
      </c>
      <c r="B255" s="20" t="s">
        <v>1425</v>
      </c>
      <c r="C255" s="123"/>
      <c r="D255" t="s">
        <v>2396</v>
      </c>
    </row>
    <row r="256" spans="1:4" x14ac:dyDescent="0.25">
      <c r="A256" t="s">
        <v>1452</v>
      </c>
      <c r="B256" s="20" t="s">
        <v>1446</v>
      </c>
      <c r="C256" s="130"/>
      <c r="D256" t="s">
        <v>2397</v>
      </c>
    </row>
    <row r="258" spans="1:4" x14ac:dyDescent="0.25">
      <c r="A258" s="42" t="s">
        <v>1528</v>
      </c>
      <c r="B258" s="111"/>
      <c r="C258" s="100"/>
      <c r="D258" s="100"/>
    </row>
    <row r="259" spans="1:4" x14ac:dyDescent="0.25">
      <c r="A259" s="9" t="s">
        <v>1402</v>
      </c>
      <c r="B259" s="112" t="s">
        <v>1403</v>
      </c>
      <c r="C259" s="9" t="s">
        <v>1404</v>
      </c>
      <c r="D259" s="9" t="s">
        <v>1405</v>
      </c>
    </row>
    <row r="260" spans="1:4" x14ac:dyDescent="0.25">
      <c r="A260" t="s">
        <v>1412</v>
      </c>
      <c r="B260" s="20" t="s">
        <v>1423</v>
      </c>
      <c r="C260" s="118"/>
      <c r="D260" t="s">
        <v>1372</v>
      </c>
    </row>
    <row r="261" spans="1:4" x14ac:dyDescent="0.25">
      <c r="A261" t="s">
        <v>1407</v>
      </c>
      <c r="B261" s="113" t="s">
        <v>1417</v>
      </c>
      <c r="C261" s="115"/>
      <c r="D261" t="s">
        <v>446</v>
      </c>
    </row>
    <row r="262" spans="1:4" x14ac:dyDescent="0.25">
      <c r="A262" t="s">
        <v>1430</v>
      </c>
      <c r="B262" s="20" t="s">
        <v>1426</v>
      </c>
      <c r="C262" s="124"/>
      <c r="D262" t="s">
        <v>1485</v>
      </c>
    </row>
    <row r="263" spans="1:4" x14ac:dyDescent="0.25">
      <c r="A263" t="s">
        <v>1420</v>
      </c>
      <c r="B263" s="113" t="s">
        <v>1421</v>
      </c>
      <c r="C263" s="117"/>
      <c r="D263" t="s">
        <v>92</v>
      </c>
    </row>
    <row r="264" spans="1:4" x14ac:dyDescent="0.25">
      <c r="A264" t="s">
        <v>1447</v>
      </c>
      <c r="B264" s="20" t="s">
        <v>1444</v>
      </c>
      <c r="C264" s="129"/>
      <c r="D264" t="s">
        <v>1521</v>
      </c>
    </row>
    <row r="265" spans="1:4" x14ac:dyDescent="0.25">
      <c r="A265" t="s">
        <v>1494</v>
      </c>
      <c r="B265" s="113" t="s">
        <v>1496</v>
      </c>
      <c r="C265" s="131"/>
      <c r="D265" t="s">
        <v>1493</v>
      </c>
    </row>
    <row r="266" spans="1:4" x14ac:dyDescent="0.25">
      <c r="A266" t="s">
        <v>1414</v>
      </c>
      <c r="B266" s="113" t="s">
        <v>1415</v>
      </c>
      <c r="C266" s="109"/>
      <c r="D266" t="s">
        <v>1526</v>
      </c>
    </row>
    <row r="267" spans="1:4" x14ac:dyDescent="0.25">
      <c r="A267" t="s">
        <v>1428</v>
      </c>
      <c r="B267" s="20" t="s">
        <v>1424</v>
      </c>
      <c r="C267" s="121"/>
      <c r="D267" t="s">
        <v>1525</v>
      </c>
    </row>
    <row r="268" spans="1:4" x14ac:dyDescent="0.25">
      <c r="A268" t="s">
        <v>1413</v>
      </c>
      <c r="B268" s="113" t="s">
        <v>1418</v>
      </c>
      <c r="C268" s="116"/>
      <c r="D268" t="s">
        <v>87</v>
      </c>
    </row>
    <row r="269" spans="1:4" x14ac:dyDescent="0.25">
      <c r="A269" t="s">
        <v>1427</v>
      </c>
      <c r="B269" s="20" t="s">
        <v>1443</v>
      </c>
      <c r="C269" s="122"/>
      <c r="D269" t="s">
        <v>93</v>
      </c>
    </row>
    <row r="271" spans="1:4" x14ac:dyDescent="0.25">
      <c r="A271" s="42" t="s">
        <v>1502</v>
      </c>
      <c r="B271" s="111"/>
      <c r="C271" s="100"/>
      <c r="D271" s="100"/>
    </row>
    <row r="272" spans="1:4" x14ac:dyDescent="0.25">
      <c r="A272" s="9" t="s">
        <v>1402</v>
      </c>
      <c r="B272" s="112" t="s">
        <v>1403</v>
      </c>
      <c r="C272" s="9" t="s">
        <v>1404</v>
      </c>
      <c r="D272" s="9" t="s">
        <v>1405</v>
      </c>
    </row>
    <row r="273" spans="1:4" x14ac:dyDescent="0.25">
      <c r="A273" t="s">
        <v>1412</v>
      </c>
      <c r="B273" s="20" t="s">
        <v>1423</v>
      </c>
      <c r="C273" s="118"/>
      <c r="D273" t="s">
        <v>436</v>
      </c>
    </row>
    <row r="274" spans="1:4" x14ac:dyDescent="0.25">
      <c r="A274" t="s">
        <v>1451</v>
      </c>
      <c r="B274" s="20" t="s">
        <v>1445</v>
      </c>
      <c r="C274" s="128"/>
      <c r="D274" t="s">
        <v>1371</v>
      </c>
    </row>
    <row r="275" spans="1:4" x14ac:dyDescent="0.25">
      <c r="A275" t="s">
        <v>1420</v>
      </c>
      <c r="B275" s="113" t="s">
        <v>1421</v>
      </c>
      <c r="C275" s="117"/>
      <c r="D275" t="s">
        <v>92</v>
      </c>
    </row>
    <row r="276" spans="1:4" x14ac:dyDescent="0.25">
      <c r="A276" t="s">
        <v>1427</v>
      </c>
      <c r="B276" s="20" t="s">
        <v>1443</v>
      </c>
      <c r="C276" s="122"/>
      <c r="D276" t="s">
        <v>1491</v>
      </c>
    </row>
    <row r="277" spans="1:4" x14ac:dyDescent="0.25">
      <c r="A277" t="s">
        <v>1447</v>
      </c>
      <c r="B277" s="20" t="s">
        <v>1444</v>
      </c>
      <c r="C277" s="129"/>
      <c r="D277" t="s">
        <v>1492</v>
      </c>
    </row>
    <row r="278" spans="1:4" x14ac:dyDescent="0.25">
      <c r="A278" t="s">
        <v>1401</v>
      </c>
      <c r="B278" s="114" t="s">
        <v>1408</v>
      </c>
      <c r="C278" s="110"/>
      <c r="D278" t="s">
        <v>89</v>
      </c>
    </row>
    <row r="279" spans="1:4" x14ac:dyDescent="0.25">
      <c r="A279" t="s">
        <v>1429</v>
      </c>
      <c r="B279" s="20" t="s">
        <v>1425</v>
      </c>
      <c r="C279" s="123"/>
      <c r="D279" t="s">
        <v>88</v>
      </c>
    </row>
    <row r="280" spans="1:4" x14ac:dyDescent="0.25">
      <c r="A280" t="s">
        <v>1413</v>
      </c>
      <c r="B280" s="113" t="s">
        <v>1418</v>
      </c>
      <c r="C280" s="116"/>
      <c r="D280" t="s">
        <v>87</v>
      </c>
    </row>
    <row r="281" spans="1:4" x14ac:dyDescent="0.25">
      <c r="A281" t="s">
        <v>1437</v>
      </c>
      <c r="B281" s="20" t="s">
        <v>1436</v>
      </c>
      <c r="C281" s="125"/>
      <c r="D281" t="s">
        <v>443</v>
      </c>
    </row>
    <row r="282" spans="1:4" x14ac:dyDescent="0.25">
      <c r="A282" t="s">
        <v>1407</v>
      </c>
      <c r="B282" s="113" t="s">
        <v>1417</v>
      </c>
      <c r="C282" s="115"/>
      <c r="D282" t="s">
        <v>446</v>
      </c>
    </row>
    <row r="283" spans="1:4" x14ac:dyDescent="0.25">
      <c r="A283" t="s">
        <v>1495</v>
      </c>
      <c r="B283" s="113">
        <v>740000</v>
      </c>
      <c r="C283" s="132"/>
      <c r="D283" t="s">
        <v>1369</v>
      </c>
    </row>
    <row r="284" spans="1:4" x14ac:dyDescent="0.25">
      <c r="B284" s="113"/>
    </row>
    <row r="285" spans="1:4" x14ac:dyDescent="0.25">
      <c r="A285" s="42" t="s">
        <v>1502</v>
      </c>
      <c r="B285" s="111"/>
      <c r="C285" s="100"/>
      <c r="D285" s="100"/>
    </row>
    <row r="286" spans="1:4" x14ac:dyDescent="0.25">
      <c r="A286" s="9" t="s">
        <v>1402</v>
      </c>
      <c r="B286" s="112" t="s">
        <v>1403</v>
      </c>
      <c r="C286" s="9" t="s">
        <v>1404</v>
      </c>
      <c r="D286" s="9" t="s">
        <v>1405</v>
      </c>
    </row>
    <row r="287" spans="1:4" x14ac:dyDescent="0.25">
      <c r="A287" t="s">
        <v>1412</v>
      </c>
      <c r="B287" s="20" t="s">
        <v>1423</v>
      </c>
      <c r="C287" s="118"/>
      <c r="D287" s="230" t="s">
        <v>1372</v>
      </c>
    </row>
    <row r="288" spans="1:4" x14ac:dyDescent="0.25">
      <c r="A288" t="s">
        <v>1452</v>
      </c>
      <c r="B288" s="20" t="s">
        <v>1446</v>
      </c>
      <c r="C288" s="130"/>
      <c r="D288" t="s">
        <v>1484</v>
      </c>
    </row>
    <row r="289" spans="1:4" x14ac:dyDescent="0.25">
      <c r="A289" t="s">
        <v>1420</v>
      </c>
      <c r="B289" s="113" t="s">
        <v>1421</v>
      </c>
      <c r="C289" s="117"/>
      <c r="D289" t="s">
        <v>92</v>
      </c>
    </row>
    <row r="290" spans="1:4" x14ac:dyDescent="0.25">
      <c r="A290" t="s">
        <v>1414</v>
      </c>
      <c r="B290" s="113" t="s">
        <v>1415</v>
      </c>
      <c r="C290" s="109"/>
      <c r="D290" t="s">
        <v>1539</v>
      </c>
    </row>
    <row r="291" spans="1:4" x14ac:dyDescent="0.25">
      <c r="A291" t="s">
        <v>1413</v>
      </c>
      <c r="B291" s="113" t="s">
        <v>1418</v>
      </c>
      <c r="C291" s="116"/>
      <c r="D291" t="s">
        <v>87</v>
      </c>
    </row>
    <row r="292" spans="1:4" x14ac:dyDescent="0.25">
      <c r="A292" t="s">
        <v>1437</v>
      </c>
      <c r="B292" s="20" t="s">
        <v>1436</v>
      </c>
      <c r="C292" s="125"/>
      <c r="D292" t="s">
        <v>443</v>
      </c>
    </row>
    <row r="293" spans="1:4" x14ac:dyDescent="0.25">
      <c r="A293" t="s">
        <v>1407</v>
      </c>
      <c r="B293" s="113" t="s">
        <v>1417</v>
      </c>
      <c r="C293" s="115"/>
      <c r="D293" t="s">
        <v>446</v>
      </c>
    </row>
    <row r="294" spans="1:4" x14ac:dyDescent="0.25">
      <c r="A294" t="s">
        <v>1495</v>
      </c>
      <c r="B294" s="113">
        <v>740000</v>
      </c>
      <c r="C294" s="132"/>
      <c r="D294" t="s">
        <v>1369</v>
      </c>
    </row>
    <row r="295" spans="1:4" x14ac:dyDescent="0.25">
      <c r="A295" t="s">
        <v>1430</v>
      </c>
      <c r="B295" s="20" t="s">
        <v>1426</v>
      </c>
      <c r="C295" s="124"/>
      <c r="D295" t="s">
        <v>1485</v>
      </c>
    </row>
    <row r="296" spans="1:4" x14ac:dyDescent="0.25">
      <c r="A296" t="s">
        <v>1427</v>
      </c>
      <c r="B296" s="20" t="s">
        <v>1443</v>
      </c>
      <c r="C296" s="122"/>
      <c r="D296" t="s">
        <v>93</v>
      </c>
    </row>
    <row r="297" spans="1:4" x14ac:dyDescent="0.25">
      <c r="B297"/>
    </row>
    <row r="298" spans="1:4" x14ac:dyDescent="0.25">
      <c r="A298" s="42" t="s">
        <v>1653</v>
      </c>
      <c r="B298" s="111"/>
      <c r="C298" s="100"/>
      <c r="D298" s="100"/>
    </row>
    <row r="299" spans="1:4" x14ac:dyDescent="0.25">
      <c r="A299" s="9" t="s">
        <v>1402</v>
      </c>
      <c r="B299" s="112" t="s">
        <v>1403</v>
      </c>
      <c r="C299" s="9" t="s">
        <v>1404</v>
      </c>
      <c r="D299" s="9" t="s">
        <v>1405</v>
      </c>
    </row>
    <row r="300" spans="1:4" x14ac:dyDescent="0.25">
      <c r="A300" t="s">
        <v>1412</v>
      </c>
      <c r="B300" s="20" t="s">
        <v>1423</v>
      </c>
      <c r="C300" s="118"/>
      <c r="D300" t="s">
        <v>1372</v>
      </c>
    </row>
    <row r="301" spans="1:4" x14ac:dyDescent="0.25">
      <c r="A301" t="s">
        <v>1427</v>
      </c>
      <c r="B301" s="20" t="s">
        <v>1443</v>
      </c>
      <c r="C301" s="122"/>
      <c r="D301" t="s">
        <v>93</v>
      </c>
    </row>
    <row r="302" spans="1:4" x14ac:dyDescent="0.25">
      <c r="A302" t="s">
        <v>1430</v>
      </c>
      <c r="B302" s="20" t="s">
        <v>1426</v>
      </c>
      <c r="C302" s="124"/>
      <c r="D302" t="s">
        <v>1485</v>
      </c>
    </row>
    <row r="303" spans="1:4" x14ac:dyDescent="0.25">
      <c r="A303" t="s">
        <v>1451</v>
      </c>
      <c r="B303" s="20" t="s">
        <v>1445</v>
      </c>
      <c r="C303" s="128"/>
      <c r="D303" t="s">
        <v>1371</v>
      </c>
    </row>
    <row r="304" spans="1:4" x14ac:dyDescent="0.25">
      <c r="A304" t="s">
        <v>1452</v>
      </c>
      <c r="B304" s="20" t="s">
        <v>1446</v>
      </c>
      <c r="C304" s="130"/>
      <c r="D304" t="s">
        <v>1484</v>
      </c>
    </row>
    <row r="305" spans="1:4" x14ac:dyDescent="0.25">
      <c r="A305" t="s">
        <v>1420</v>
      </c>
      <c r="B305" s="113" t="s">
        <v>1421</v>
      </c>
      <c r="C305" s="117"/>
      <c r="D305" t="s">
        <v>92</v>
      </c>
    </row>
    <row r="306" spans="1:4" x14ac:dyDescent="0.25">
      <c r="A306" t="s">
        <v>1429</v>
      </c>
      <c r="B306" s="20" t="s">
        <v>1425</v>
      </c>
      <c r="C306" s="123"/>
      <c r="D306" t="s">
        <v>1541</v>
      </c>
    </row>
    <row r="307" spans="1:4" x14ac:dyDescent="0.25">
      <c r="A307" t="s">
        <v>1407</v>
      </c>
      <c r="B307" s="113" t="s">
        <v>1417</v>
      </c>
      <c r="C307" s="115"/>
      <c r="D307" t="s">
        <v>1540</v>
      </c>
    </row>
    <row r="308" spans="1:4" x14ac:dyDescent="0.25">
      <c r="A308" t="s">
        <v>1413</v>
      </c>
      <c r="B308" s="113" t="s">
        <v>1418</v>
      </c>
      <c r="C308" s="116"/>
      <c r="D308" t="s">
        <v>87</v>
      </c>
    </row>
    <row r="309" spans="1:4" x14ac:dyDescent="0.25">
      <c r="A309" t="s">
        <v>1414</v>
      </c>
      <c r="B309" s="113" t="s">
        <v>1415</v>
      </c>
      <c r="C309" s="109"/>
      <c r="D309" t="s">
        <v>1539</v>
      </c>
    </row>
    <row r="310" spans="1:4" x14ac:dyDescent="0.25">
      <c r="A310" t="s">
        <v>1495</v>
      </c>
      <c r="B310" s="113">
        <v>740000</v>
      </c>
      <c r="C310" s="132"/>
      <c r="D310" t="s">
        <v>1369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2" sqref="A2"/>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2288</v>
      </c>
      <c r="C2" s="102" t="s">
        <v>2289</v>
      </c>
    </row>
    <row r="3" spans="1:3" x14ac:dyDescent="0.25">
      <c r="A3" t="s">
        <v>2644</v>
      </c>
      <c r="B3" t="s">
        <v>2645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2429</v>
      </c>
      <c r="B1" s="216" t="s">
        <v>2453</v>
      </c>
      <c r="C1" s="218" t="s">
        <v>1404</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9" sqref="F9"/>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2429</v>
      </c>
      <c r="B1" s="216" t="s">
        <v>2430</v>
      </c>
      <c r="C1" s="216" t="s">
        <v>2431</v>
      </c>
      <c r="D1" s="216" t="s">
        <v>2432</v>
      </c>
      <c r="E1" s="216" t="s">
        <v>2433</v>
      </c>
      <c r="F1" s="217" t="s">
        <v>2434</v>
      </c>
    </row>
    <row r="2" spans="1:6" x14ac:dyDescent="0.25">
      <c r="A2" s="1" t="s">
        <v>2435</v>
      </c>
      <c r="B2" s="1" t="s">
        <v>2678</v>
      </c>
      <c r="C2" s="1">
        <v>2030</v>
      </c>
      <c r="D2" s="5">
        <f>(1-0.555)*'Target Calculations'!P3</f>
        <v>2096.9735000000001</v>
      </c>
      <c r="E2" s="5">
        <f>(1-0.545)*'Target Calculations'!P3</f>
        <v>2144.0965000000001</v>
      </c>
      <c r="F2" t="s">
        <v>2680</v>
      </c>
    </row>
    <row r="3" spans="1:6" x14ac:dyDescent="0.25">
      <c r="A3" s="1" t="s">
        <v>2435</v>
      </c>
      <c r="B3" s="1" t="s">
        <v>2677</v>
      </c>
      <c r="C3" s="1">
        <v>2040</v>
      </c>
      <c r="D3" s="5">
        <f>(1-0.905)*'Target Calculations'!P3</f>
        <v>447.66849999999988</v>
      </c>
      <c r="E3" s="5">
        <f>(1-0.895)*'Target Calculations'!P3</f>
        <v>494.79149999999993</v>
      </c>
      <c r="F3" t="s">
        <v>2679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Q30" sqref="Q30"/>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2" t="s">
        <v>2570</v>
      </c>
      <c r="B1" s="262"/>
      <c r="C1" s="262"/>
      <c r="D1" s="262"/>
      <c r="E1" s="262"/>
      <c r="F1" s="233"/>
      <c r="G1" s="233"/>
      <c r="H1" s="233"/>
      <c r="I1" s="233"/>
      <c r="J1" s="159" t="s">
        <v>2571</v>
      </c>
      <c r="O1" s="231" t="s">
        <v>2565</v>
      </c>
    </row>
    <row r="2" spans="1:21" ht="15.75" x14ac:dyDescent="0.25">
      <c r="A2" s="165" t="s">
        <v>503</v>
      </c>
      <c r="B2" s="234"/>
      <c r="C2" s="234"/>
      <c r="D2" s="234"/>
      <c r="E2" s="234"/>
      <c r="F2" s="233"/>
      <c r="G2" s="233"/>
      <c r="H2" s="233"/>
      <c r="I2" s="233"/>
      <c r="J2" s="159" t="s">
        <v>2572</v>
      </c>
      <c r="O2" t="s">
        <v>2566</v>
      </c>
      <c r="P2" t="s">
        <v>2567</v>
      </c>
      <c r="U2">
        <v>0.55000000000000004</v>
      </c>
    </row>
    <row r="3" spans="1:21" x14ac:dyDescent="0.25">
      <c r="A3" s="233"/>
      <c r="B3" s="233"/>
      <c r="C3" s="233"/>
      <c r="D3" s="233"/>
      <c r="E3" s="233"/>
      <c r="F3" s="233"/>
      <c r="G3" s="233"/>
      <c r="H3" s="233"/>
      <c r="I3" s="233"/>
      <c r="J3" s="159" t="s">
        <v>2573</v>
      </c>
      <c r="O3">
        <v>1990</v>
      </c>
      <c r="P3" s="232">
        <v>4712.3</v>
      </c>
      <c r="Q3" t="s">
        <v>2568</v>
      </c>
      <c r="U3">
        <v>0.9</v>
      </c>
    </row>
    <row r="4" spans="1:21" x14ac:dyDescent="0.25">
      <c r="A4" s="233"/>
      <c r="B4" s="233"/>
      <c r="C4" s="233"/>
      <c r="D4" s="233"/>
      <c r="E4" s="233"/>
      <c r="F4" s="233"/>
      <c r="G4" s="233"/>
      <c r="H4" s="233"/>
      <c r="I4" s="233"/>
      <c r="J4" s="235"/>
      <c r="O4">
        <v>2030</v>
      </c>
      <c r="P4" s="39">
        <f>P3-(P3*U2)</f>
        <v>2120.5349999999999</v>
      </c>
      <c r="Q4" t="s">
        <v>2568</v>
      </c>
    </row>
    <row r="5" spans="1:21" ht="48" x14ac:dyDescent="0.25">
      <c r="A5" s="236" t="s">
        <v>531</v>
      </c>
      <c r="B5" s="237" t="s">
        <v>541</v>
      </c>
      <c r="C5" s="237" t="s">
        <v>478</v>
      </c>
      <c r="D5" s="237" t="s">
        <v>479</v>
      </c>
      <c r="E5" s="237" t="s">
        <v>2574</v>
      </c>
      <c r="F5" s="237" t="s">
        <v>2575</v>
      </c>
      <c r="G5" s="237" t="s">
        <v>497</v>
      </c>
      <c r="H5" s="238" t="s">
        <v>2576</v>
      </c>
      <c r="I5" s="237" t="s">
        <v>529</v>
      </c>
      <c r="J5" s="237" t="s">
        <v>2577</v>
      </c>
      <c r="O5">
        <v>2040</v>
      </c>
      <c r="P5" s="39">
        <f>P3-(P3*U3)</f>
        <v>471.22999999999956</v>
      </c>
    </row>
    <row r="6" spans="1:21" ht="15.75" thickBot="1" x14ac:dyDescent="0.3">
      <c r="A6" s="239" t="s">
        <v>532</v>
      </c>
      <c r="B6" s="263" t="s">
        <v>2578</v>
      </c>
      <c r="C6" s="264"/>
      <c r="D6" s="264"/>
      <c r="E6" s="264"/>
      <c r="F6" s="264"/>
      <c r="G6" s="264"/>
      <c r="H6" s="264"/>
      <c r="I6" s="264"/>
      <c r="J6" s="265"/>
    </row>
    <row r="7" spans="1:21" ht="15.75" thickTop="1" x14ac:dyDescent="0.25">
      <c r="A7" s="240" t="s">
        <v>2579</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row>
    <row r="8" spans="1:21" x14ac:dyDescent="0.25">
      <c r="A8" s="242" t="s">
        <v>2580</v>
      </c>
      <c r="B8" s="241">
        <v>3545561.5060172728</v>
      </c>
      <c r="C8" s="241">
        <v>178273.64433876344</v>
      </c>
      <c r="D8" s="241">
        <v>23250.999122396675</v>
      </c>
      <c r="E8" s="202" t="s">
        <v>189</v>
      </c>
      <c r="F8" s="202" t="s">
        <v>189</v>
      </c>
      <c r="G8" s="202" t="s">
        <v>189</v>
      </c>
      <c r="H8" s="202" t="s">
        <v>189</v>
      </c>
      <c r="I8" s="202" t="s">
        <v>189</v>
      </c>
      <c r="J8" s="241">
        <v>3747086.1494784327</v>
      </c>
      <c r="O8" t="s">
        <v>2569</v>
      </c>
      <c r="P8" t="s">
        <v>2632</v>
      </c>
    </row>
    <row r="9" spans="1:21" x14ac:dyDescent="0.25">
      <c r="A9" s="243" t="s">
        <v>2581</v>
      </c>
      <c r="B9" s="241">
        <v>3522371.0041412669</v>
      </c>
      <c r="C9" s="241">
        <v>32800.76956115097</v>
      </c>
      <c r="D9" s="241">
        <v>23205.050250932105</v>
      </c>
      <c r="E9" s="202" t="s">
        <v>189</v>
      </c>
      <c r="F9" s="202" t="s">
        <v>189</v>
      </c>
      <c r="G9" s="202" t="s">
        <v>189</v>
      </c>
      <c r="H9" s="202" t="s">
        <v>189</v>
      </c>
      <c r="I9" s="202" t="s">
        <v>189</v>
      </c>
      <c r="J9" s="241">
        <v>3578376.8239533501</v>
      </c>
    </row>
    <row r="10" spans="1:21" x14ac:dyDescent="0.25">
      <c r="A10" s="244" t="s">
        <v>2582</v>
      </c>
      <c r="B10" s="241">
        <v>1434674.4049809792</v>
      </c>
      <c r="C10" s="241">
        <v>1032.9878891034887</v>
      </c>
      <c r="D10" s="241">
        <v>6343.0637600165155</v>
      </c>
      <c r="E10" s="202" t="s">
        <v>189</v>
      </c>
      <c r="F10" s="202" t="s">
        <v>189</v>
      </c>
      <c r="G10" s="202" t="s">
        <v>189</v>
      </c>
      <c r="H10" s="202" t="s">
        <v>189</v>
      </c>
      <c r="I10" s="202" t="s">
        <v>189</v>
      </c>
      <c r="J10" s="241">
        <v>1442050.4566300991</v>
      </c>
    </row>
    <row r="11" spans="1:21" x14ac:dyDescent="0.25">
      <c r="A11" s="244" t="s">
        <v>2583</v>
      </c>
      <c r="B11" s="241">
        <v>723447.50919661974</v>
      </c>
      <c r="C11" s="241">
        <v>1328.2798354350875</v>
      </c>
      <c r="D11" s="241">
        <v>4349.0353074676968</v>
      </c>
      <c r="E11" s="202" t="s">
        <v>189</v>
      </c>
      <c r="F11" s="202" t="s">
        <v>189</v>
      </c>
      <c r="G11" s="202" t="s">
        <v>189</v>
      </c>
      <c r="H11" s="202" t="s">
        <v>189</v>
      </c>
      <c r="I11" s="202" t="s">
        <v>189</v>
      </c>
      <c r="J11" s="241">
        <v>729124.82433952251</v>
      </c>
    </row>
    <row r="12" spans="1:21" x14ac:dyDescent="0.25">
      <c r="A12" s="244" t="s">
        <v>2584</v>
      </c>
      <c r="B12" s="241">
        <v>660421.22676500084</v>
      </c>
      <c r="C12" s="241">
        <v>6311.8057144918239</v>
      </c>
      <c r="D12" s="241">
        <v>5742.5361256444476</v>
      </c>
      <c r="E12" s="202" t="s">
        <v>189</v>
      </c>
      <c r="F12" s="202" t="s">
        <v>189</v>
      </c>
      <c r="G12" s="202" t="s">
        <v>189</v>
      </c>
      <c r="H12" s="202" t="s">
        <v>189</v>
      </c>
      <c r="I12" s="202" t="s">
        <v>189</v>
      </c>
      <c r="J12" s="241">
        <v>672475.56860513706</v>
      </c>
    </row>
    <row r="13" spans="1:21" x14ac:dyDescent="0.25">
      <c r="A13" s="244" t="s">
        <v>2585</v>
      </c>
      <c r="B13" s="241">
        <v>682282.71236746886</v>
      </c>
      <c r="C13" s="241">
        <v>23793.913752168715</v>
      </c>
      <c r="D13" s="241">
        <v>6596.215712006514</v>
      </c>
      <c r="E13" s="202" t="s">
        <v>189</v>
      </c>
      <c r="F13" s="202" t="s">
        <v>189</v>
      </c>
      <c r="G13" s="202" t="s">
        <v>189</v>
      </c>
      <c r="H13" s="202" t="s">
        <v>189</v>
      </c>
      <c r="I13" s="202" t="s">
        <v>189</v>
      </c>
      <c r="J13" s="241">
        <v>712672.84183164407</v>
      </c>
    </row>
    <row r="14" spans="1:21" x14ac:dyDescent="0.25">
      <c r="A14" s="244" t="s">
        <v>2586</v>
      </c>
      <c r="B14" s="241">
        <v>21545.150831198331</v>
      </c>
      <c r="C14" s="241">
        <v>333.78236995185432</v>
      </c>
      <c r="D14" s="241">
        <v>174.1993457969333</v>
      </c>
      <c r="E14" s="202" t="s">
        <v>189</v>
      </c>
      <c r="F14" s="202" t="s">
        <v>189</v>
      </c>
      <c r="G14" s="202" t="s">
        <v>189</v>
      </c>
      <c r="H14" s="202" t="s">
        <v>189</v>
      </c>
      <c r="I14" s="202" t="s">
        <v>189</v>
      </c>
      <c r="J14" s="241">
        <v>22053.132546947119</v>
      </c>
    </row>
    <row r="15" spans="1:21" x14ac:dyDescent="0.25">
      <c r="A15" s="243" t="s">
        <v>484</v>
      </c>
      <c r="B15" s="241">
        <v>23190.501876005776</v>
      </c>
      <c r="C15" s="241">
        <v>145472.87477761248</v>
      </c>
      <c r="D15" s="241">
        <v>45.948871464569947</v>
      </c>
      <c r="E15" s="202" t="s">
        <v>189</v>
      </c>
      <c r="F15" s="202" t="s">
        <v>189</v>
      </c>
      <c r="G15" s="202" t="s">
        <v>189</v>
      </c>
      <c r="H15" s="202" t="s">
        <v>189</v>
      </c>
      <c r="I15" s="202" t="s">
        <v>189</v>
      </c>
      <c r="J15" s="241">
        <v>168709.32552508282</v>
      </c>
    </row>
    <row r="16" spans="1:21" x14ac:dyDescent="0.25">
      <c r="A16" s="244" t="s">
        <v>2587</v>
      </c>
      <c r="B16" s="241">
        <v>6804.9073886121478</v>
      </c>
      <c r="C16" s="241">
        <v>85377.849929884178</v>
      </c>
      <c r="D16" s="241">
        <v>3.0596345725999998E-3</v>
      </c>
      <c r="E16" s="202" t="s">
        <v>189</v>
      </c>
      <c r="F16" s="202" t="s">
        <v>189</v>
      </c>
      <c r="G16" s="202" t="s">
        <v>189</v>
      </c>
      <c r="H16" s="202" t="s">
        <v>189</v>
      </c>
      <c r="I16" s="202" t="s">
        <v>189</v>
      </c>
      <c r="J16" s="241">
        <v>92182.760378130901</v>
      </c>
    </row>
    <row r="17" spans="1:10" x14ac:dyDescent="0.25">
      <c r="A17" s="244" t="s">
        <v>2588</v>
      </c>
      <c r="B17" s="241">
        <v>16385.594487393628</v>
      </c>
      <c r="C17" s="241">
        <v>60095.024847728295</v>
      </c>
      <c r="D17" s="241">
        <v>45.945811829997353</v>
      </c>
      <c r="E17" s="202" t="s">
        <v>189</v>
      </c>
      <c r="F17" s="202" t="s">
        <v>189</v>
      </c>
      <c r="G17" s="202" t="s">
        <v>189</v>
      </c>
      <c r="H17" s="202" t="s">
        <v>189</v>
      </c>
      <c r="I17" s="202" t="s">
        <v>189</v>
      </c>
      <c r="J17" s="241">
        <v>76526.565146951922</v>
      </c>
    </row>
    <row r="18" spans="1:10" x14ac:dyDescent="0.25">
      <c r="A18" s="245" t="s">
        <v>2589</v>
      </c>
      <c r="B18" s="241" t="s">
        <v>493</v>
      </c>
      <c r="C18" s="202" t="s">
        <v>189</v>
      </c>
      <c r="D18" s="202" t="s">
        <v>189</v>
      </c>
      <c r="E18" s="202" t="s">
        <v>189</v>
      </c>
      <c r="F18" s="202" t="s">
        <v>189</v>
      </c>
      <c r="G18" s="202" t="s">
        <v>189</v>
      </c>
      <c r="H18" s="202" t="s">
        <v>189</v>
      </c>
      <c r="I18" s="202" t="s">
        <v>189</v>
      </c>
      <c r="J18" s="241" t="s">
        <v>493</v>
      </c>
    </row>
    <row r="19" spans="1:10" x14ac:dyDescent="0.25">
      <c r="A19" s="242" t="s">
        <v>2590</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0" x14ac:dyDescent="0.25">
      <c r="A20" s="245" t="s">
        <v>2591</v>
      </c>
      <c r="B20" s="241">
        <v>134060.96263845492</v>
      </c>
      <c r="C20" s="202" t="s">
        <v>189</v>
      </c>
      <c r="D20" s="202" t="s">
        <v>189</v>
      </c>
      <c r="E20" s="202" t="s">
        <v>189</v>
      </c>
      <c r="F20" s="202" t="s">
        <v>189</v>
      </c>
      <c r="G20" s="202" t="s">
        <v>189</v>
      </c>
      <c r="H20" s="202" t="s">
        <v>189</v>
      </c>
      <c r="I20" s="202" t="s">
        <v>189</v>
      </c>
      <c r="J20" s="241">
        <v>134060.96263845492</v>
      </c>
    </row>
    <row r="21" spans="1:10" x14ac:dyDescent="0.25">
      <c r="A21" s="245" t="s">
        <v>2592</v>
      </c>
      <c r="B21" s="241">
        <v>51281.034113690999</v>
      </c>
      <c r="C21" s="241">
        <v>1280.460552968452</v>
      </c>
      <c r="D21" s="241">
        <v>78581.48269004513</v>
      </c>
      <c r="E21" s="241">
        <v>12809.4526634704</v>
      </c>
      <c r="F21" s="241">
        <v>3955.4192101203689</v>
      </c>
      <c r="G21" s="241">
        <v>1902.2075</v>
      </c>
      <c r="H21" s="241">
        <v>4669.7150000000001</v>
      </c>
      <c r="I21" s="241" t="s">
        <v>2593</v>
      </c>
      <c r="J21" s="241">
        <v>154479.77173029535</v>
      </c>
    </row>
    <row r="22" spans="1:10" x14ac:dyDescent="0.25">
      <c r="A22" s="245" t="s">
        <v>502</v>
      </c>
      <c r="B22" s="241">
        <v>114918.21190241915</v>
      </c>
      <c r="C22" s="241">
        <v>434.66620495995591</v>
      </c>
      <c r="D22" s="241">
        <v>23.6047425</v>
      </c>
      <c r="E22" s="241" t="s">
        <v>2030</v>
      </c>
      <c r="F22" s="241">
        <v>17302.728840881602</v>
      </c>
      <c r="G22" s="241">
        <v>1231.5086287500001</v>
      </c>
      <c r="H22" s="241" t="s">
        <v>493</v>
      </c>
      <c r="I22" s="241" t="s">
        <v>493</v>
      </c>
      <c r="J22" s="241">
        <v>133910.7203195107</v>
      </c>
    </row>
    <row r="23" spans="1:10" ht="108" x14ac:dyDescent="0.25">
      <c r="A23" s="246" t="s">
        <v>2594</v>
      </c>
      <c r="B23" s="241">
        <v>9494.7433780298506</v>
      </c>
      <c r="C23" s="241">
        <v>2.4374127628082398</v>
      </c>
      <c r="D23" s="241">
        <v>3.3946075393097002</v>
      </c>
      <c r="E23" s="202" t="s">
        <v>189</v>
      </c>
      <c r="F23" s="202" t="s">
        <v>189</v>
      </c>
      <c r="G23" s="202" t="s">
        <v>189</v>
      </c>
      <c r="H23" s="202" t="s">
        <v>189</v>
      </c>
      <c r="I23" s="202" t="s">
        <v>189</v>
      </c>
      <c r="J23" s="241">
        <v>9500.5753983319701</v>
      </c>
    </row>
    <row r="24" spans="1:10" ht="60" x14ac:dyDescent="0.25">
      <c r="A24" s="246" t="s">
        <v>2595</v>
      </c>
      <c r="B24" s="202" t="s">
        <v>189</v>
      </c>
      <c r="C24" s="202" t="s">
        <v>189</v>
      </c>
      <c r="D24" s="202" t="s">
        <v>189</v>
      </c>
      <c r="E24" s="241">
        <v>68.61330815878199</v>
      </c>
      <c r="F24" s="241">
        <v>392.93717456330688</v>
      </c>
      <c r="G24" s="241">
        <v>245.04127271485436</v>
      </c>
      <c r="H24" s="241" t="s">
        <v>485</v>
      </c>
      <c r="I24" s="241">
        <v>21.866873226493549</v>
      </c>
      <c r="J24" s="241">
        <v>728.4586286634368</v>
      </c>
    </row>
    <row r="25" spans="1:10" ht="72" x14ac:dyDescent="0.25">
      <c r="A25" s="246" t="s">
        <v>2596</v>
      </c>
      <c r="B25" s="202" t="s">
        <v>189</v>
      </c>
      <c r="C25" s="202" t="s">
        <v>189</v>
      </c>
      <c r="D25" s="202" t="s">
        <v>189</v>
      </c>
      <c r="E25" s="241">
        <v>6.1275051272882699</v>
      </c>
      <c r="F25" s="241" t="s">
        <v>2030</v>
      </c>
      <c r="G25" s="241" t="s">
        <v>487</v>
      </c>
      <c r="H25" s="241" t="s">
        <v>493</v>
      </c>
      <c r="I25" s="241" t="s">
        <v>487</v>
      </c>
      <c r="J25" s="241">
        <v>6.1275051272882699</v>
      </c>
    </row>
    <row r="26" spans="1:10" ht="84" x14ac:dyDescent="0.25">
      <c r="A26" s="246" t="s">
        <v>2597</v>
      </c>
      <c r="B26" s="241">
        <v>158.59696408198425</v>
      </c>
      <c r="C26" s="241">
        <v>65.230881384606278</v>
      </c>
      <c r="D26" s="241">
        <v>4466.5802691736653</v>
      </c>
      <c r="E26" s="241" t="s">
        <v>493</v>
      </c>
      <c r="F26" s="241">
        <v>205.942024</v>
      </c>
      <c r="G26" s="241">
        <v>6619.1309038198997</v>
      </c>
      <c r="H26" s="241" t="s">
        <v>482</v>
      </c>
      <c r="I26" s="241" t="s">
        <v>482</v>
      </c>
      <c r="J26" s="241">
        <v>11515.481042460156</v>
      </c>
    </row>
    <row r="27" spans="1:10" x14ac:dyDescent="0.25">
      <c r="A27" s="245" t="s">
        <v>2598</v>
      </c>
      <c r="B27" s="241">
        <v>112.94654436750069</v>
      </c>
      <c r="C27" s="241">
        <v>6.8148079139783997</v>
      </c>
      <c r="D27" s="241">
        <v>56.695236099726699</v>
      </c>
      <c r="E27" s="241">
        <v>8.7062975836499999E-3</v>
      </c>
      <c r="F27" s="241">
        <v>0.19163391093155999</v>
      </c>
      <c r="G27" s="241">
        <v>7.7080000000000002</v>
      </c>
      <c r="H27" s="241">
        <v>289.92645280000005</v>
      </c>
      <c r="I27" s="241" t="s">
        <v>482</v>
      </c>
      <c r="J27" s="241">
        <v>474.29138138972104</v>
      </c>
    </row>
    <row r="28" spans="1:10" x14ac:dyDescent="0.25">
      <c r="A28" s="247" t="s">
        <v>2599</v>
      </c>
      <c r="B28" s="241">
        <v>14182.714018198438</v>
      </c>
      <c r="C28" s="241">
        <v>296107.65492711449</v>
      </c>
      <c r="D28" s="241">
        <v>174316.44602542996</v>
      </c>
      <c r="E28" s="202" t="s">
        <v>189</v>
      </c>
      <c r="F28" s="202" t="s">
        <v>189</v>
      </c>
      <c r="G28" s="202" t="s">
        <v>189</v>
      </c>
      <c r="H28" s="202" t="s">
        <v>189</v>
      </c>
      <c r="I28" s="202" t="s">
        <v>189</v>
      </c>
      <c r="J28" s="241">
        <v>484606.81497074291</v>
      </c>
    </row>
    <row r="29" spans="1:10" x14ac:dyDescent="0.25">
      <c r="A29" s="243" t="s">
        <v>2600</v>
      </c>
      <c r="B29" s="202" t="s">
        <v>189</v>
      </c>
      <c r="C29" s="241">
        <v>237020.07631632252</v>
      </c>
      <c r="D29" s="202" t="s">
        <v>189</v>
      </c>
      <c r="E29" s="202" t="s">
        <v>189</v>
      </c>
      <c r="F29" s="202" t="s">
        <v>189</v>
      </c>
      <c r="G29" s="202" t="s">
        <v>189</v>
      </c>
      <c r="H29" s="202" t="s">
        <v>189</v>
      </c>
      <c r="I29" s="202" t="s">
        <v>189</v>
      </c>
      <c r="J29" s="241">
        <v>237020.07631632252</v>
      </c>
    </row>
    <row r="30" spans="1:10" x14ac:dyDescent="0.25">
      <c r="A30" s="243" t="s">
        <v>533</v>
      </c>
      <c r="B30" s="202" t="s">
        <v>189</v>
      </c>
      <c r="C30" s="241">
        <v>54426.36890427638</v>
      </c>
      <c r="D30" s="241">
        <v>25555.086049746853</v>
      </c>
      <c r="E30" s="202" t="s">
        <v>189</v>
      </c>
      <c r="F30" s="202" t="s">
        <v>189</v>
      </c>
      <c r="G30" s="202" t="s">
        <v>189</v>
      </c>
      <c r="H30" s="202" t="s">
        <v>189</v>
      </c>
      <c r="I30" s="202" t="s">
        <v>189</v>
      </c>
      <c r="J30" s="241">
        <v>79981.454954023226</v>
      </c>
    </row>
    <row r="31" spans="1:10" x14ac:dyDescent="0.25">
      <c r="A31" s="243" t="s">
        <v>534</v>
      </c>
      <c r="B31" s="202" t="s">
        <v>189</v>
      </c>
      <c r="C31" s="241">
        <v>3155.4161935289412</v>
      </c>
      <c r="D31" s="202" t="s">
        <v>189</v>
      </c>
      <c r="E31" s="202" t="s">
        <v>189</v>
      </c>
      <c r="F31" s="202" t="s">
        <v>189</v>
      </c>
      <c r="G31" s="202" t="s">
        <v>189</v>
      </c>
      <c r="H31" s="202" t="s">
        <v>189</v>
      </c>
      <c r="I31" s="202" t="s">
        <v>189</v>
      </c>
      <c r="J31" s="241">
        <v>3155.4161935289412</v>
      </c>
    </row>
    <row r="32" spans="1:10" x14ac:dyDescent="0.25">
      <c r="A32" s="243" t="s">
        <v>2601</v>
      </c>
      <c r="B32" s="202" t="s">
        <v>189</v>
      </c>
      <c r="C32" s="241" t="s">
        <v>2602</v>
      </c>
      <c r="D32" s="241">
        <v>148363.52218969539</v>
      </c>
      <c r="E32" s="202" t="s">
        <v>189</v>
      </c>
      <c r="F32" s="202" t="s">
        <v>189</v>
      </c>
      <c r="G32" s="202" t="s">
        <v>189</v>
      </c>
      <c r="H32" s="202" t="s">
        <v>189</v>
      </c>
      <c r="I32" s="202" t="s">
        <v>189</v>
      </c>
      <c r="J32" s="241">
        <v>148363.52218969539</v>
      </c>
    </row>
    <row r="33" spans="1:10" x14ac:dyDescent="0.25">
      <c r="A33" s="243" t="s">
        <v>535</v>
      </c>
      <c r="B33" s="202" t="s">
        <v>189</v>
      </c>
      <c r="C33" s="241" t="s">
        <v>487</v>
      </c>
      <c r="D33" s="241" t="s">
        <v>487</v>
      </c>
      <c r="E33" s="202" t="s">
        <v>189</v>
      </c>
      <c r="F33" s="202" t="s">
        <v>189</v>
      </c>
      <c r="G33" s="202" t="s">
        <v>189</v>
      </c>
      <c r="H33" s="202" t="s">
        <v>189</v>
      </c>
      <c r="I33" s="202" t="s">
        <v>189</v>
      </c>
      <c r="J33" s="241" t="s">
        <v>487</v>
      </c>
    </row>
    <row r="34" spans="1:10" x14ac:dyDescent="0.25">
      <c r="A34" s="243" t="s">
        <v>536</v>
      </c>
      <c r="B34" s="202" t="s">
        <v>189</v>
      </c>
      <c r="C34" s="241">
        <v>1505.484497407572</v>
      </c>
      <c r="D34" s="241">
        <v>397.72707623945723</v>
      </c>
      <c r="E34" s="202" t="s">
        <v>189</v>
      </c>
      <c r="F34" s="202" t="s">
        <v>189</v>
      </c>
      <c r="G34" s="202" t="s">
        <v>189</v>
      </c>
      <c r="H34" s="202" t="s">
        <v>189</v>
      </c>
      <c r="I34" s="202" t="s">
        <v>189</v>
      </c>
      <c r="J34" s="241">
        <v>1903.2115736470294</v>
      </c>
    </row>
    <row r="35" spans="1:10" x14ac:dyDescent="0.25">
      <c r="A35" s="243" t="s">
        <v>2603</v>
      </c>
      <c r="B35" s="241">
        <v>9435.2108880463602</v>
      </c>
      <c r="C35" s="202" t="s">
        <v>189</v>
      </c>
      <c r="D35" s="202" t="s">
        <v>189</v>
      </c>
      <c r="E35" s="202" t="s">
        <v>189</v>
      </c>
      <c r="F35" s="202" t="s">
        <v>189</v>
      </c>
      <c r="G35" s="202" t="s">
        <v>189</v>
      </c>
      <c r="H35" s="202" t="s">
        <v>189</v>
      </c>
      <c r="I35" s="202" t="s">
        <v>189</v>
      </c>
      <c r="J35" s="241">
        <v>9435.2108880463602</v>
      </c>
    </row>
    <row r="36" spans="1:10" x14ac:dyDescent="0.25">
      <c r="A36" s="243" t="s">
        <v>2604</v>
      </c>
      <c r="B36" s="241">
        <v>3635.2013377314724</v>
      </c>
      <c r="C36" s="202" t="s">
        <v>189</v>
      </c>
      <c r="D36" s="202" t="s">
        <v>189</v>
      </c>
      <c r="E36" s="202" t="s">
        <v>189</v>
      </c>
      <c r="F36" s="202" t="s">
        <v>189</v>
      </c>
      <c r="G36" s="202" t="s">
        <v>189</v>
      </c>
      <c r="H36" s="202" t="s">
        <v>189</v>
      </c>
      <c r="I36" s="202" t="s">
        <v>189</v>
      </c>
      <c r="J36" s="241">
        <v>3635.2013377314724</v>
      </c>
    </row>
    <row r="37" spans="1:10" x14ac:dyDescent="0.25">
      <c r="A37" s="243" t="s">
        <v>537</v>
      </c>
      <c r="B37" s="241">
        <v>1112.3017924206047</v>
      </c>
      <c r="C37" s="202" t="s">
        <v>189</v>
      </c>
      <c r="D37" s="202" t="s">
        <v>189</v>
      </c>
      <c r="E37" s="202" t="s">
        <v>189</v>
      </c>
      <c r="F37" s="202" t="s">
        <v>189</v>
      </c>
      <c r="G37" s="202" t="s">
        <v>189</v>
      </c>
      <c r="H37" s="202" t="s">
        <v>189</v>
      </c>
      <c r="I37" s="202" t="s">
        <v>189</v>
      </c>
      <c r="J37" s="241">
        <v>1112.3017924206047</v>
      </c>
    </row>
    <row r="38" spans="1:10" x14ac:dyDescent="0.25">
      <c r="A38" s="243" t="s">
        <v>2605</v>
      </c>
      <c r="B38" s="241" t="s">
        <v>2593</v>
      </c>
      <c r="C38" s="241">
        <v>0.30901557909796001</v>
      </c>
      <c r="D38" s="241">
        <v>0.1107097482644</v>
      </c>
      <c r="E38" s="202" t="s">
        <v>189</v>
      </c>
      <c r="F38" s="202" t="s">
        <v>189</v>
      </c>
      <c r="G38" s="202" t="s">
        <v>189</v>
      </c>
      <c r="H38" s="202" t="s">
        <v>189</v>
      </c>
      <c r="I38" s="202" t="s">
        <v>189</v>
      </c>
      <c r="J38" s="241">
        <v>0.41972532736236001</v>
      </c>
    </row>
    <row r="39" spans="1:10" x14ac:dyDescent="0.25">
      <c r="A39" s="242" t="s">
        <v>2606</v>
      </c>
      <c r="B39" s="241">
        <v>-234402.93924472947</v>
      </c>
      <c r="C39" s="241">
        <v>14185.831663788455</v>
      </c>
      <c r="D39" s="241">
        <v>11421.882188323294</v>
      </c>
      <c r="E39" s="202" t="s">
        <v>189</v>
      </c>
      <c r="F39" s="202" t="s">
        <v>189</v>
      </c>
      <c r="G39" s="202" t="s">
        <v>189</v>
      </c>
      <c r="H39" s="202" t="s">
        <v>189</v>
      </c>
      <c r="I39" s="202" t="s">
        <v>189</v>
      </c>
      <c r="J39" s="241">
        <v>-208795.22539261772</v>
      </c>
    </row>
    <row r="40" spans="1:10" x14ac:dyDescent="0.25">
      <c r="A40" s="243" t="s">
        <v>538</v>
      </c>
      <c r="B40" s="241">
        <v>-347234.74412038963</v>
      </c>
      <c r="C40" s="241">
        <v>4315.254500127171</v>
      </c>
      <c r="D40" s="241">
        <v>4843.201947898975</v>
      </c>
      <c r="E40" s="202" t="s">
        <v>189</v>
      </c>
      <c r="F40" s="202" t="s">
        <v>189</v>
      </c>
      <c r="G40" s="202" t="s">
        <v>189</v>
      </c>
      <c r="H40" s="202" t="s">
        <v>189</v>
      </c>
      <c r="I40" s="202" t="s">
        <v>189</v>
      </c>
      <c r="J40" s="241">
        <v>-338076.28767236345</v>
      </c>
    </row>
    <row r="41" spans="1:10" x14ac:dyDescent="0.25">
      <c r="A41" s="243" t="s">
        <v>539</v>
      </c>
      <c r="B41" s="241">
        <v>63563.724342139234</v>
      </c>
      <c r="C41" s="241">
        <v>1085.1847433605647</v>
      </c>
      <c r="D41" s="241">
        <v>2068.7642889878357</v>
      </c>
      <c r="E41" s="202" t="s">
        <v>189</v>
      </c>
      <c r="F41" s="202" t="s">
        <v>189</v>
      </c>
      <c r="G41" s="202" t="s">
        <v>189</v>
      </c>
      <c r="H41" s="202" t="s">
        <v>189</v>
      </c>
      <c r="I41" s="202" t="s">
        <v>189</v>
      </c>
      <c r="J41" s="241">
        <v>66717.67337448764</v>
      </c>
    </row>
    <row r="42" spans="1:10" x14ac:dyDescent="0.25">
      <c r="A42" s="243" t="s">
        <v>540</v>
      </c>
      <c r="B42" s="241">
        <v>43012.416193940648</v>
      </c>
      <c r="C42" s="241">
        <v>3156.7931555269447</v>
      </c>
      <c r="D42" s="241">
        <v>837.67355981885328</v>
      </c>
      <c r="E42" s="202" t="s">
        <v>189</v>
      </c>
      <c r="F42" s="202" t="s">
        <v>189</v>
      </c>
      <c r="G42" s="202" t="s">
        <v>189</v>
      </c>
      <c r="H42" s="202" t="s">
        <v>189</v>
      </c>
      <c r="I42" s="202" t="s">
        <v>189</v>
      </c>
      <c r="J42" s="241">
        <v>47006.882909286447</v>
      </c>
    </row>
    <row r="43" spans="1:10" x14ac:dyDescent="0.25">
      <c r="A43" s="243" t="s">
        <v>2607</v>
      </c>
      <c r="B43" s="241">
        <v>10464.051065934178</v>
      </c>
      <c r="C43" s="241">
        <v>5562.8905516169743</v>
      </c>
      <c r="D43" s="241">
        <v>204.45157920426195</v>
      </c>
      <c r="E43" s="202" t="s">
        <v>189</v>
      </c>
      <c r="F43" s="202" t="s">
        <v>189</v>
      </c>
      <c r="G43" s="202" t="s">
        <v>189</v>
      </c>
      <c r="H43" s="202" t="s">
        <v>189</v>
      </c>
      <c r="I43" s="202" t="s">
        <v>189</v>
      </c>
      <c r="J43" s="241">
        <v>16231.393196755414</v>
      </c>
    </row>
    <row r="44" spans="1:10" x14ac:dyDescent="0.25">
      <c r="A44" s="243" t="s">
        <v>2608</v>
      </c>
      <c r="B44" s="241">
        <v>23247.944189785718</v>
      </c>
      <c r="C44" s="241">
        <v>65.218986436799995</v>
      </c>
      <c r="D44" s="241">
        <v>2474.9704942465141</v>
      </c>
      <c r="E44" s="202" t="s">
        <v>189</v>
      </c>
      <c r="F44" s="202" t="s">
        <v>189</v>
      </c>
      <c r="G44" s="202" t="s">
        <v>189</v>
      </c>
      <c r="H44" s="202" t="s">
        <v>189</v>
      </c>
      <c r="I44" s="202" t="s">
        <v>189</v>
      </c>
      <c r="J44" s="241">
        <v>25788.133670469029</v>
      </c>
    </row>
    <row r="45" spans="1:10" x14ac:dyDescent="0.25">
      <c r="A45" s="243" t="s">
        <v>2609</v>
      </c>
      <c r="B45" s="241">
        <v>1209.5534675530002</v>
      </c>
      <c r="C45" s="241">
        <v>0.48972672</v>
      </c>
      <c r="D45" s="241">
        <v>30.296229874070651</v>
      </c>
      <c r="E45" s="202" t="s">
        <v>189</v>
      </c>
      <c r="F45" s="202" t="s">
        <v>189</v>
      </c>
      <c r="G45" s="202" t="s">
        <v>189</v>
      </c>
      <c r="H45" s="202" t="s">
        <v>189</v>
      </c>
      <c r="I45" s="202" t="s">
        <v>189</v>
      </c>
      <c r="J45" s="241">
        <v>1240.3394241470708</v>
      </c>
    </row>
    <row r="46" spans="1:10" x14ac:dyDescent="0.25">
      <c r="A46" s="243" t="s">
        <v>2610</v>
      </c>
      <c r="B46" s="241">
        <v>-28665.884383692635</v>
      </c>
      <c r="C46" s="202" t="s">
        <v>189</v>
      </c>
      <c r="D46" s="202" t="s">
        <v>189</v>
      </c>
      <c r="E46" s="202" t="s">
        <v>189</v>
      </c>
      <c r="F46" s="202" t="s">
        <v>189</v>
      </c>
      <c r="G46" s="202" t="s">
        <v>189</v>
      </c>
      <c r="H46" s="202" t="s">
        <v>189</v>
      </c>
      <c r="I46" s="202" t="s">
        <v>189</v>
      </c>
      <c r="J46" s="241">
        <v>-28665.884383692635</v>
      </c>
    </row>
    <row r="47" spans="1:10" x14ac:dyDescent="0.25">
      <c r="A47" s="243" t="s">
        <v>2611</v>
      </c>
      <c r="B47" s="241" t="s">
        <v>2612</v>
      </c>
      <c r="C47" s="241" t="s">
        <v>2612</v>
      </c>
      <c r="D47" s="241">
        <v>93.41025492</v>
      </c>
      <c r="E47" s="202" t="s">
        <v>189</v>
      </c>
      <c r="F47" s="202" t="s">
        <v>189</v>
      </c>
      <c r="G47" s="202" t="s">
        <v>189</v>
      </c>
      <c r="H47" s="202" t="s">
        <v>189</v>
      </c>
      <c r="I47" s="202" t="s">
        <v>189</v>
      </c>
      <c r="J47" s="241">
        <v>93.41025492</v>
      </c>
    </row>
    <row r="48" spans="1:10" x14ac:dyDescent="0.25">
      <c r="A48" s="242" t="s">
        <v>2613</v>
      </c>
      <c r="B48" s="241">
        <v>3817.4980439037777</v>
      </c>
      <c r="C48" s="241">
        <v>172240.71971054628</v>
      </c>
      <c r="D48" s="241">
        <v>8125.8770171636315</v>
      </c>
      <c r="E48" s="202" t="s">
        <v>189</v>
      </c>
      <c r="F48" s="202" t="s">
        <v>189</v>
      </c>
      <c r="G48" s="202" t="s">
        <v>189</v>
      </c>
      <c r="H48" s="202" t="s">
        <v>189</v>
      </c>
      <c r="I48" s="202" t="s">
        <v>189</v>
      </c>
      <c r="J48" s="241">
        <v>184184.09477161369</v>
      </c>
    </row>
    <row r="49" spans="1:10" x14ac:dyDescent="0.25">
      <c r="A49" s="243" t="s">
        <v>2614</v>
      </c>
      <c r="B49" s="241" t="s">
        <v>485</v>
      </c>
      <c r="C49" s="241">
        <v>137074.22272206927</v>
      </c>
      <c r="D49" s="202" t="s">
        <v>189</v>
      </c>
      <c r="E49" s="202" t="s">
        <v>189</v>
      </c>
      <c r="F49" s="202" t="s">
        <v>189</v>
      </c>
      <c r="G49" s="202" t="s">
        <v>189</v>
      </c>
      <c r="H49" s="202" t="s">
        <v>189</v>
      </c>
      <c r="I49" s="202" t="s">
        <v>189</v>
      </c>
      <c r="J49" s="241">
        <v>137074.22272206927</v>
      </c>
    </row>
    <row r="50" spans="1:10" x14ac:dyDescent="0.25">
      <c r="A50" s="243" t="s">
        <v>543</v>
      </c>
      <c r="B50" s="202" t="s">
        <v>189</v>
      </c>
      <c r="C50" s="241">
        <v>524.2868101236254</v>
      </c>
      <c r="D50" s="241">
        <v>311.42967554814533</v>
      </c>
      <c r="E50" s="202" t="s">
        <v>189</v>
      </c>
      <c r="F50" s="202" t="s">
        <v>189</v>
      </c>
      <c r="G50" s="202" t="s">
        <v>189</v>
      </c>
      <c r="H50" s="202" t="s">
        <v>189</v>
      </c>
      <c r="I50" s="202" t="s">
        <v>189</v>
      </c>
      <c r="J50" s="241">
        <v>835.71648567177067</v>
      </c>
    </row>
    <row r="51" spans="1:10" ht="96" x14ac:dyDescent="0.25">
      <c r="A51" s="248" t="s">
        <v>544</v>
      </c>
      <c r="B51" s="241">
        <v>3795.7144489466568</v>
      </c>
      <c r="C51" s="241">
        <v>417.55766911708417</v>
      </c>
      <c r="D51" s="241">
        <v>433.7414747454124</v>
      </c>
      <c r="E51" s="202" t="s">
        <v>189</v>
      </c>
      <c r="F51" s="202" t="s">
        <v>189</v>
      </c>
      <c r="G51" s="202" t="s">
        <v>189</v>
      </c>
      <c r="H51" s="202" t="s">
        <v>189</v>
      </c>
      <c r="I51" s="202" t="s">
        <v>189</v>
      </c>
      <c r="J51" s="241">
        <v>4647.0135928091531</v>
      </c>
    </row>
    <row r="52" spans="1:10" x14ac:dyDescent="0.25">
      <c r="A52" s="243" t="s">
        <v>2615</v>
      </c>
      <c r="B52" s="202" t="s">
        <v>189</v>
      </c>
      <c r="C52" s="241">
        <v>34172.451459887459</v>
      </c>
      <c r="D52" s="241">
        <v>7380.7058668700738</v>
      </c>
      <c r="E52" s="202" t="s">
        <v>189</v>
      </c>
      <c r="F52" s="202" t="s">
        <v>189</v>
      </c>
      <c r="G52" s="202" t="s">
        <v>189</v>
      </c>
      <c r="H52" s="202" t="s">
        <v>189</v>
      </c>
      <c r="I52" s="202" t="s">
        <v>189</v>
      </c>
      <c r="J52" s="241">
        <v>41553.157326757537</v>
      </c>
    </row>
    <row r="53" spans="1:10" x14ac:dyDescent="0.25">
      <c r="A53" s="243" t="s">
        <v>2616</v>
      </c>
      <c r="B53" s="241">
        <v>21.783594957120901</v>
      </c>
      <c r="C53" s="241">
        <v>52.201049348827681</v>
      </c>
      <c r="D53" s="241" t="s">
        <v>2617</v>
      </c>
      <c r="E53" s="202" t="s">
        <v>189</v>
      </c>
      <c r="F53" s="202" t="s">
        <v>189</v>
      </c>
      <c r="G53" s="202" t="s">
        <v>189</v>
      </c>
      <c r="H53" s="202" t="s">
        <v>189</v>
      </c>
      <c r="I53" s="202" t="s">
        <v>189</v>
      </c>
      <c r="J53" s="241">
        <v>73.984644305948578</v>
      </c>
    </row>
    <row r="54" spans="1:10" x14ac:dyDescent="0.25">
      <c r="A54" s="242" t="s">
        <v>2618</v>
      </c>
      <c r="B54" s="241" t="s">
        <v>2593</v>
      </c>
      <c r="C54" s="241" t="s">
        <v>2593</v>
      </c>
      <c r="D54" s="241" t="s">
        <v>2593</v>
      </c>
      <c r="E54" s="241" t="s">
        <v>2593</v>
      </c>
      <c r="F54" s="241" t="s">
        <v>2593</v>
      </c>
      <c r="G54" s="241" t="s">
        <v>2593</v>
      </c>
      <c r="H54" s="241" t="s">
        <v>2593</v>
      </c>
      <c r="I54" s="241" t="s">
        <v>2593</v>
      </c>
      <c r="J54" s="241" t="s">
        <v>493</v>
      </c>
    </row>
    <row r="55" spans="1:10" x14ac:dyDescent="0.25">
      <c r="A55" s="233"/>
      <c r="B55" s="249"/>
      <c r="C55" s="249"/>
      <c r="D55" s="249"/>
      <c r="E55" s="249"/>
      <c r="F55" s="249"/>
      <c r="G55" s="249"/>
      <c r="H55" s="249"/>
      <c r="I55" s="249"/>
      <c r="J55" s="249"/>
    </row>
    <row r="56" spans="1:10" x14ac:dyDescent="0.25">
      <c r="A56" s="247" t="s">
        <v>2619</v>
      </c>
      <c r="B56" s="202" t="s">
        <v>189</v>
      </c>
      <c r="C56" s="202" t="s">
        <v>189</v>
      </c>
      <c r="D56" s="202" t="s">
        <v>189</v>
      </c>
      <c r="E56" s="202" t="s">
        <v>189</v>
      </c>
      <c r="F56" s="202" t="s">
        <v>189</v>
      </c>
      <c r="G56" s="202" t="s">
        <v>189</v>
      </c>
      <c r="H56" s="202" t="s">
        <v>189</v>
      </c>
      <c r="I56" s="202" t="s">
        <v>189</v>
      </c>
      <c r="J56" s="202" t="s">
        <v>189</v>
      </c>
    </row>
    <row r="57" spans="1:10" x14ac:dyDescent="0.25">
      <c r="A57" s="247" t="s">
        <v>489</v>
      </c>
      <c r="B57" s="241">
        <v>154637.90573660497</v>
      </c>
      <c r="C57" s="241">
        <v>214.99038955069369</v>
      </c>
      <c r="D57" s="241">
        <v>1359.7997723204612</v>
      </c>
      <c r="E57" s="202" t="s">
        <v>189</v>
      </c>
      <c r="F57" s="202" t="s">
        <v>189</v>
      </c>
      <c r="G57" s="202" t="s">
        <v>189</v>
      </c>
      <c r="H57" s="202" t="s">
        <v>189</v>
      </c>
      <c r="I57" s="202" t="s">
        <v>189</v>
      </c>
      <c r="J57" s="241">
        <v>156212.69589847611</v>
      </c>
    </row>
    <row r="58" spans="1:10" x14ac:dyDescent="0.25">
      <c r="A58" s="250" t="s">
        <v>490</v>
      </c>
      <c r="B58" s="241">
        <v>53659.803807497687</v>
      </c>
      <c r="C58" s="241">
        <v>20.864686181400039</v>
      </c>
      <c r="D58" s="241">
        <v>417.05284533589094</v>
      </c>
      <c r="E58" s="202" t="s">
        <v>189</v>
      </c>
      <c r="F58" s="202" t="s">
        <v>189</v>
      </c>
      <c r="G58" s="202" t="s">
        <v>189</v>
      </c>
      <c r="H58" s="202" t="s">
        <v>189</v>
      </c>
      <c r="I58" s="202" t="s">
        <v>189</v>
      </c>
      <c r="J58" s="241">
        <v>54097.721339014977</v>
      </c>
    </row>
    <row r="59" spans="1:10" x14ac:dyDescent="0.25">
      <c r="A59" s="250" t="s">
        <v>491</v>
      </c>
      <c r="B59" s="241">
        <v>100978.10192910727</v>
      </c>
      <c r="C59" s="241">
        <v>194.12570336929363</v>
      </c>
      <c r="D59" s="241">
        <v>942.74692698457022</v>
      </c>
      <c r="E59" s="202" t="s">
        <v>189</v>
      </c>
      <c r="F59" s="202" t="s">
        <v>189</v>
      </c>
      <c r="G59" s="202" t="s">
        <v>189</v>
      </c>
      <c r="H59" s="202" t="s">
        <v>189</v>
      </c>
      <c r="I59" s="202" t="s">
        <v>189</v>
      </c>
      <c r="J59" s="241">
        <v>102114.97455946113</v>
      </c>
    </row>
    <row r="60" spans="1:10" x14ac:dyDescent="0.25">
      <c r="A60" s="251" t="s">
        <v>492</v>
      </c>
      <c r="B60" s="241">
        <v>0.66779999999999995</v>
      </c>
      <c r="C60" s="241" t="s">
        <v>2620</v>
      </c>
      <c r="D60" s="241" t="s">
        <v>2620</v>
      </c>
      <c r="E60" s="202" t="s">
        <v>189</v>
      </c>
      <c r="F60" s="202" t="s">
        <v>189</v>
      </c>
      <c r="G60" s="202" t="s">
        <v>189</v>
      </c>
      <c r="H60" s="202" t="s">
        <v>189</v>
      </c>
      <c r="I60" s="202" t="s">
        <v>189</v>
      </c>
      <c r="J60" s="241">
        <v>0.66779999999999995</v>
      </c>
    </row>
    <row r="61" spans="1:10" x14ac:dyDescent="0.25">
      <c r="A61" s="247" t="s">
        <v>2621</v>
      </c>
      <c r="B61" s="241">
        <v>210441.2363234965</v>
      </c>
      <c r="C61" s="202" t="s">
        <v>189</v>
      </c>
      <c r="D61" s="202" t="s">
        <v>189</v>
      </c>
      <c r="E61" s="202" t="s">
        <v>189</v>
      </c>
      <c r="F61" s="202" t="s">
        <v>189</v>
      </c>
      <c r="G61" s="202" t="s">
        <v>189</v>
      </c>
      <c r="H61" s="202" t="s">
        <v>189</v>
      </c>
      <c r="I61" s="202" t="s">
        <v>189</v>
      </c>
      <c r="J61" s="241">
        <v>210441.2363234965</v>
      </c>
    </row>
    <row r="62" spans="1:10" x14ac:dyDescent="0.25">
      <c r="A62" s="251" t="s">
        <v>2622</v>
      </c>
      <c r="B62" s="241" t="s">
        <v>542</v>
      </c>
      <c r="C62" s="202" t="s">
        <v>189</v>
      </c>
      <c r="D62" s="202" t="s">
        <v>189</v>
      </c>
      <c r="E62" s="202" t="s">
        <v>189</v>
      </c>
      <c r="F62" s="202" t="s">
        <v>189</v>
      </c>
      <c r="G62" s="202" t="s">
        <v>189</v>
      </c>
      <c r="H62" s="202" t="s">
        <v>189</v>
      </c>
      <c r="I62" s="202" t="s">
        <v>189</v>
      </c>
      <c r="J62" s="241" t="s">
        <v>542</v>
      </c>
    </row>
    <row r="63" spans="1:10" x14ac:dyDescent="0.25">
      <c r="A63" s="252" t="s">
        <v>545</v>
      </c>
      <c r="B63" s="241">
        <v>135556.87031865169</v>
      </c>
      <c r="C63" s="202" t="s">
        <v>189</v>
      </c>
      <c r="D63" s="202" t="s">
        <v>189</v>
      </c>
      <c r="E63" s="202" t="s">
        <v>189</v>
      </c>
      <c r="F63" s="202" t="s">
        <v>189</v>
      </c>
      <c r="G63" s="202" t="s">
        <v>189</v>
      </c>
      <c r="H63" s="202" t="s">
        <v>189</v>
      </c>
      <c r="I63" s="202" t="s">
        <v>189</v>
      </c>
      <c r="J63" s="241">
        <v>135556.87031865169</v>
      </c>
    </row>
    <row r="64" spans="1:10" x14ac:dyDescent="0.25">
      <c r="A64" s="253" t="s">
        <v>2623</v>
      </c>
      <c r="B64" s="202" t="s">
        <v>189</v>
      </c>
      <c r="C64" s="202" t="s">
        <v>189</v>
      </c>
      <c r="D64" s="241">
        <v>10461.147973493769</v>
      </c>
      <c r="E64" s="202" t="s">
        <v>189</v>
      </c>
      <c r="F64" s="202" t="s">
        <v>189</v>
      </c>
      <c r="G64" s="202" t="s">
        <v>189</v>
      </c>
      <c r="H64" s="202" t="s">
        <v>189</v>
      </c>
      <c r="I64" s="202" t="s">
        <v>189</v>
      </c>
      <c r="J64" s="202" t="s">
        <v>189</v>
      </c>
    </row>
    <row r="65" spans="1:10" x14ac:dyDescent="0.25">
      <c r="A65" s="251" t="s">
        <v>2624</v>
      </c>
      <c r="B65" s="241">
        <v>6444.1498857276692</v>
      </c>
      <c r="C65" s="202" t="s">
        <v>189</v>
      </c>
      <c r="D65" s="202" t="s">
        <v>189</v>
      </c>
      <c r="E65" s="202" t="s">
        <v>189</v>
      </c>
      <c r="F65" s="202" t="s">
        <v>189</v>
      </c>
      <c r="G65" s="202" t="s">
        <v>189</v>
      </c>
      <c r="H65" s="202" t="s">
        <v>189</v>
      </c>
      <c r="I65" s="202" t="s">
        <v>189</v>
      </c>
      <c r="J65" s="202" t="s">
        <v>189</v>
      </c>
    </row>
    <row r="66" spans="1:10" x14ac:dyDescent="0.25">
      <c r="A66" s="266" t="s">
        <v>2625</v>
      </c>
      <c r="B66" s="267" t="s">
        <v>189</v>
      </c>
      <c r="C66" s="267" t="s">
        <v>189</v>
      </c>
      <c r="D66" s="267" t="s">
        <v>189</v>
      </c>
      <c r="E66" s="267" t="s">
        <v>189</v>
      </c>
      <c r="F66" s="267" t="s">
        <v>189</v>
      </c>
      <c r="G66" s="267" t="s">
        <v>189</v>
      </c>
      <c r="H66" s="267" t="s">
        <v>189</v>
      </c>
      <c r="I66" s="267" t="s">
        <v>189</v>
      </c>
      <c r="J66" s="241">
        <v>4860553.4478650223</v>
      </c>
    </row>
    <row r="67" spans="1:10" x14ac:dyDescent="0.25">
      <c r="A67" s="266" t="s">
        <v>2626</v>
      </c>
      <c r="B67" s="267" t="s">
        <v>189</v>
      </c>
      <c r="C67" s="267" t="s">
        <v>189</v>
      </c>
      <c r="D67" s="267" t="s">
        <v>189</v>
      </c>
      <c r="E67" s="267" t="s">
        <v>189</v>
      </c>
      <c r="F67" s="267" t="s">
        <v>189</v>
      </c>
      <c r="G67" s="267" t="s">
        <v>189</v>
      </c>
      <c r="H67" s="267" t="s">
        <v>189</v>
      </c>
      <c r="I67" s="267" t="s">
        <v>189</v>
      </c>
      <c r="J67" s="241">
        <v>4651758.2224724051</v>
      </c>
    </row>
    <row r="68" spans="1:10" x14ac:dyDescent="0.25">
      <c r="A68" s="268" t="s">
        <v>2627</v>
      </c>
      <c r="B68" s="267" t="s">
        <v>189</v>
      </c>
      <c r="C68" s="267" t="s">
        <v>189</v>
      </c>
      <c r="D68" s="267" t="s">
        <v>189</v>
      </c>
      <c r="E68" s="267" t="s">
        <v>189</v>
      </c>
      <c r="F68" s="267" t="s">
        <v>189</v>
      </c>
      <c r="G68" s="267" t="s">
        <v>189</v>
      </c>
      <c r="H68" s="267" t="s">
        <v>189</v>
      </c>
      <c r="I68" s="267" t="s">
        <v>189</v>
      </c>
      <c r="J68" s="241">
        <v>4866997.5977507504</v>
      </c>
    </row>
    <row r="69" spans="1:10" x14ac:dyDescent="0.25">
      <c r="A69" s="266" t="s">
        <v>2628</v>
      </c>
      <c r="B69" s="267" t="s">
        <v>189</v>
      </c>
      <c r="C69" s="267" t="s">
        <v>189</v>
      </c>
      <c r="D69" s="267" t="s">
        <v>189</v>
      </c>
      <c r="E69" s="267" t="s">
        <v>189</v>
      </c>
      <c r="F69" s="267" t="s">
        <v>189</v>
      </c>
      <c r="G69" s="267" t="s">
        <v>189</v>
      </c>
      <c r="H69" s="267" t="s">
        <v>189</v>
      </c>
      <c r="I69" s="267" t="s">
        <v>189</v>
      </c>
      <c r="J69" s="241">
        <v>4658202.3723581331</v>
      </c>
    </row>
    <row r="70" spans="1:10" x14ac:dyDescent="0.25">
      <c r="A70" s="254"/>
      <c r="B70" s="254"/>
      <c r="C70" s="254"/>
      <c r="D70" s="254"/>
      <c r="E70" s="254"/>
      <c r="F70" s="254"/>
      <c r="G70" s="254"/>
      <c r="H70" s="254"/>
      <c r="I70" s="254"/>
      <c r="J70" s="255"/>
    </row>
    <row r="71" spans="1:10" x14ac:dyDescent="0.25">
      <c r="A71" s="279" t="s">
        <v>2629</v>
      </c>
      <c r="B71" s="279"/>
      <c r="C71" s="279"/>
      <c r="D71" s="279"/>
      <c r="E71" s="279"/>
      <c r="F71" s="279"/>
      <c r="G71" s="279"/>
      <c r="H71" s="279"/>
      <c r="I71" s="279"/>
      <c r="J71" s="279"/>
    </row>
    <row r="72" spans="1:10" x14ac:dyDescent="0.25">
      <c r="A72" s="256" t="s">
        <v>2630</v>
      </c>
      <c r="B72" s="257"/>
      <c r="C72" s="257"/>
      <c r="D72" s="257"/>
      <c r="E72" s="257"/>
      <c r="F72" s="257"/>
      <c r="G72" s="257"/>
      <c r="H72" s="257"/>
      <c r="I72" s="257"/>
      <c r="J72" s="257"/>
    </row>
    <row r="73" spans="1:10" x14ac:dyDescent="0.25">
      <c r="A73" s="279" t="s">
        <v>2631</v>
      </c>
      <c r="B73" s="279"/>
      <c r="C73" s="279"/>
      <c r="D73" s="279"/>
      <c r="E73" s="279"/>
      <c r="F73" s="279"/>
      <c r="G73" s="279"/>
      <c r="H73" s="279"/>
      <c r="I73" s="279"/>
      <c r="J73" s="279"/>
    </row>
    <row r="74" spans="1:10" x14ac:dyDescent="0.25">
      <c r="A74" s="258"/>
      <c r="B74" s="258"/>
      <c r="C74" s="258"/>
      <c r="D74" s="258"/>
      <c r="E74" s="258"/>
      <c r="F74" s="258"/>
      <c r="G74" s="258"/>
      <c r="H74" s="258"/>
      <c r="I74" s="258"/>
      <c r="J74" s="258"/>
    </row>
    <row r="75" spans="1:10" x14ac:dyDescent="0.25">
      <c r="A75" s="258"/>
      <c r="B75" s="258"/>
      <c r="C75" s="258"/>
      <c r="D75" s="258"/>
      <c r="E75" s="258"/>
      <c r="F75" s="258"/>
      <c r="G75" s="258"/>
      <c r="H75" s="258"/>
      <c r="I75" s="258"/>
      <c r="J75" s="258"/>
    </row>
    <row r="76" spans="1:10" x14ac:dyDescent="0.25">
      <c r="H76" s="201">
        <v>255.32625983564566</v>
      </c>
      <c r="I76" s="201" t="s">
        <v>493</v>
      </c>
    </row>
    <row r="77" spans="1:10" x14ac:dyDescent="0.25">
      <c r="H77" s="201">
        <v>142.439052925277</v>
      </c>
      <c r="I77" s="201" t="s">
        <v>482</v>
      </c>
    </row>
    <row r="78" spans="1:10" x14ac:dyDescent="0.25">
      <c r="H78" s="201">
        <v>96.166957423620104</v>
      </c>
      <c r="I78" s="201" t="s">
        <v>482</v>
      </c>
    </row>
    <row r="79" spans="1:10" x14ac:dyDescent="0.25">
      <c r="H79" s="201">
        <v>7.9916151159959297</v>
      </c>
      <c r="I79" s="201" t="s">
        <v>482</v>
      </c>
    </row>
    <row r="80" spans="1:10" x14ac:dyDescent="0.25">
      <c r="H80" s="201">
        <v>1.29867598133739</v>
      </c>
      <c r="I80" s="201" t="s">
        <v>493</v>
      </c>
    </row>
    <row r="81" spans="8:9" x14ac:dyDescent="0.25">
      <c r="H81" s="201" t="s">
        <v>487</v>
      </c>
      <c r="I81" s="201" t="s">
        <v>487</v>
      </c>
    </row>
    <row r="82" spans="8:9" x14ac:dyDescent="0.25">
      <c r="H82" s="201">
        <v>7.4299583894152299</v>
      </c>
      <c r="I82" s="201" t="s">
        <v>482</v>
      </c>
    </row>
    <row r="83" spans="8:9" x14ac:dyDescent="0.25">
      <c r="H83" s="201">
        <v>101.32241952488565</v>
      </c>
      <c r="I83" s="201" t="s">
        <v>493</v>
      </c>
    </row>
    <row r="84" spans="8:9" x14ac:dyDescent="0.25">
      <c r="H84" s="201">
        <v>0.47604595175188003</v>
      </c>
      <c r="I84" s="201" t="s">
        <v>482</v>
      </c>
    </row>
    <row r="85" spans="8:9" x14ac:dyDescent="0.25">
      <c r="H85" s="201">
        <v>94.208507923613965</v>
      </c>
      <c r="I85" s="201" t="s">
        <v>482</v>
      </c>
    </row>
    <row r="86" spans="8:9" x14ac:dyDescent="0.25">
      <c r="H86" s="201">
        <v>6.6257806878528998</v>
      </c>
      <c r="I86" s="201" t="s">
        <v>482</v>
      </c>
    </row>
    <row r="87" spans="8:9" x14ac:dyDescent="0.25">
      <c r="H87" s="201" t="s">
        <v>2030</v>
      </c>
      <c r="I87" s="201" t="s">
        <v>493</v>
      </c>
    </row>
    <row r="88" spans="8:9" x14ac:dyDescent="0.25">
      <c r="H88" s="201" t="s">
        <v>487</v>
      </c>
      <c r="I88" s="201" t="s">
        <v>487</v>
      </c>
    </row>
    <row r="89" spans="8:9" x14ac:dyDescent="0.25">
      <c r="H89" s="201">
        <v>1.2084961666909999E-2</v>
      </c>
      <c r="I89" s="201" t="s">
        <v>482</v>
      </c>
    </row>
    <row r="90" spans="8:9" x14ac:dyDescent="0.25">
      <c r="H90" s="201">
        <v>100.86538569159121</v>
      </c>
      <c r="I90" s="201" t="s">
        <v>493</v>
      </c>
    </row>
    <row r="91" spans="8:9" x14ac:dyDescent="0.25">
      <c r="H91" s="201">
        <v>0.32598925261525002</v>
      </c>
      <c r="I91" s="201" t="s">
        <v>482</v>
      </c>
    </row>
    <row r="92" spans="8:9" x14ac:dyDescent="0.25">
      <c r="H92" s="201">
        <v>94.085999667283815</v>
      </c>
      <c r="I92" s="201" t="s">
        <v>482</v>
      </c>
    </row>
    <row r="93" spans="8:9" x14ac:dyDescent="0.25">
      <c r="H93" s="201">
        <v>6.4413118100252298</v>
      </c>
      <c r="I93" s="201" t="s">
        <v>482</v>
      </c>
    </row>
    <row r="94" spans="8:9" x14ac:dyDescent="0.25">
      <c r="H94" s="201" t="s">
        <v>488</v>
      </c>
      <c r="I94" s="201" t="s">
        <v>482</v>
      </c>
    </row>
    <row r="95" spans="8:9" x14ac:dyDescent="0.25">
      <c r="H95" s="201" t="s">
        <v>487</v>
      </c>
      <c r="I95" s="201" t="s">
        <v>487</v>
      </c>
    </row>
    <row r="96" spans="8:9" x14ac:dyDescent="0.25">
      <c r="H96" s="201">
        <v>1.2084961666909999E-2</v>
      </c>
      <c r="I96" s="201" t="s">
        <v>482</v>
      </c>
    </row>
    <row r="97" spans="8:9" x14ac:dyDescent="0.25">
      <c r="H97" s="201">
        <v>100.86538569159121</v>
      </c>
      <c r="I97" s="201" t="s">
        <v>493</v>
      </c>
    </row>
    <row r="98" spans="8:9" x14ac:dyDescent="0.25">
      <c r="H98" s="203">
        <v>0.32598925261525002</v>
      </c>
      <c r="I98" s="203" t="s">
        <v>482</v>
      </c>
    </row>
    <row r="99" spans="8:9" x14ac:dyDescent="0.25">
      <c r="H99" s="203">
        <v>94.085999667283815</v>
      </c>
      <c r="I99" s="203" t="s">
        <v>482</v>
      </c>
    </row>
    <row r="100" spans="8:9" x14ac:dyDescent="0.25">
      <c r="H100" s="203">
        <v>6.4413118100252298</v>
      </c>
      <c r="I100" s="203" t="s">
        <v>482</v>
      </c>
    </row>
    <row r="101" spans="8:9" x14ac:dyDescent="0.25">
      <c r="H101" s="203" t="s">
        <v>482</v>
      </c>
      <c r="I101" s="203" t="s">
        <v>482</v>
      </c>
    </row>
    <row r="102" spans="8:9" x14ac:dyDescent="0.25">
      <c r="H102" s="203" t="s">
        <v>487</v>
      </c>
      <c r="I102" s="203" t="s">
        <v>487</v>
      </c>
    </row>
    <row r="103" spans="8:9" x14ac:dyDescent="0.25">
      <c r="H103" s="203">
        <v>1.2084961666909999E-2</v>
      </c>
      <c r="I103" s="203" t="s">
        <v>482</v>
      </c>
    </row>
    <row r="104" spans="8:9" x14ac:dyDescent="0.25">
      <c r="H104" s="201" t="s">
        <v>494</v>
      </c>
      <c r="I104" s="201" t="s">
        <v>493</v>
      </c>
    </row>
    <row r="105" spans="8:9" x14ac:dyDescent="0.25">
      <c r="H105" s="203" t="s">
        <v>483</v>
      </c>
      <c r="I105" s="203" t="s">
        <v>482</v>
      </c>
    </row>
    <row r="106" spans="8:9" x14ac:dyDescent="0.25">
      <c r="H106" s="203" t="s">
        <v>483</v>
      </c>
      <c r="I106" s="203" t="s">
        <v>482</v>
      </c>
    </row>
    <row r="107" spans="8:9" x14ac:dyDescent="0.25">
      <c r="H107" s="203" t="s">
        <v>483</v>
      </c>
      <c r="I107" s="203" t="s">
        <v>482</v>
      </c>
    </row>
    <row r="108" spans="8:9" x14ac:dyDescent="0.25">
      <c r="H108" s="203" t="s">
        <v>483</v>
      </c>
      <c r="I108" s="203" t="s">
        <v>482</v>
      </c>
    </row>
    <row r="109" spans="8:9" x14ac:dyDescent="0.25">
      <c r="H109" s="203" t="s">
        <v>487</v>
      </c>
      <c r="I109" s="203" t="s">
        <v>487</v>
      </c>
    </row>
    <row r="110" spans="8:9" x14ac:dyDescent="0.25">
      <c r="H110" s="203" t="s">
        <v>483</v>
      </c>
      <c r="I110" s="203" t="s">
        <v>482</v>
      </c>
    </row>
    <row r="111" spans="8:9" x14ac:dyDescent="0.25">
      <c r="H111" s="201" t="s">
        <v>494</v>
      </c>
      <c r="I111" s="201" t="s">
        <v>493</v>
      </c>
    </row>
    <row r="112" spans="8:9" x14ac:dyDescent="0.25">
      <c r="H112" s="203" t="s">
        <v>483</v>
      </c>
      <c r="I112" s="203" t="s">
        <v>482</v>
      </c>
    </row>
    <row r="113" spans="8:9" x14ac:dyDescent="0.25">
      <c r="H113" s="203" t="s">
        <v>483</v>
      </c>
      <c r="I113" s="203" t="s">
        <v>482</v>
      </c>
    </row>
    <row r="114" spans="8:9" x14ac:dyDescent="0.25">
      <c r="H114" s="203" t="s">
        <v>483</v>
      </c>
      <c r="I114" s="203" t="s">
        <v>482</v>
      </c>
    </row>
    <row r="115" spans="8:9" x14ac:dyDescent="0.25">
      <c r="H115" s="203" t="s">
        <v>483</v>
      </c>
      <c r="I115" s="203" t="s">
        <v>482</v>
      </c>
    </row>
    <row r="116" spans="8:9" x14ac:dyDescent="0.25">
      <c r="H116" s="203" t="s">
        <v>487</v>
      </c>
      <c r="I116" s="203" t="s">
        <v>487</v>
      </c>
    </row>
    <row r="117" spans="8:9" x14ac:dyDescent="0.25">
      <c r="H117" s="203" t="s">
        <v>483</v>
      </c>
      <c r="I117" s="203" t="s">
        <v>482</v>
      </c>
    </row>
    <row r="118" spans="8:9" x14ac:dyDescent="0.25">
      <c r="H118" s="201">
        <v>0.26593010197444999</v>
      </c>
      <c r="I118" s="201" t="s">
        <v>493</v>
      </c>
    </row>
    <row r="119" spans="8:9" x14ac:dyDescent="0.25">
      <c r="H119" s="203">
        <v>0.13512698890908001</v>
      </c>
      <c r="I119" s="203" t="s">
        <v>482</v>
      </c>
    </row>
    <row r="120" spans="8:9" x14ac:dyDescent="0.25">
      <c r="H120" s="203">
        <v>5.6603625469000001E-4</v>
      </c>
      <c r="I120" s="203" t="s">
        <v>482</v>
      </c>
    </row>
    <row r="121" spans="8:9" x14ac:dyDescent="0.25">
      <c r="H121" s="203">
        <v>0.13023707681068</v>
      </c>
      <c r="I121" s="203" t="s">
        <v>482</v>
      </c>
    </row>
    <row r="122" spans="8:9" x14ac:dyDescent="0.25">
      <c r="H122" s="203" t="s">
        <v>487</v>
      </c>
      <c r="I122" s="203" t="s">
        <v>487</v>
      </c>
    </row>
    <row r="123" spans="8:9" x14ac:dyDescent="0.25">
      <c r="H123" s="203" t="s">
        <v>487</v>
      </c>
      <c r="I123" s="203" t="s">
        <v>487</v>
      </c>
    </row>
    <row r="124" spans="8:9" x14ac:dyDescent="0.25">
      <c r="H124" s="203" t="s">
        <v>483</v>
      </c>
      <c r="I124" s="203" t="s">
        <v>482</v>
      </c>
    </row>
    <row r="125" spans="8:9" x14ac:dyDescent="0.25">
      <c r="H125" s="201">
        <v>0.19110373131999001</v>
      </c>
      <c r="I125" s="201" t="s">
        <v>493</v>
      </c>
    </row>
    <row r="126" spans="8:9" x14ac:dyDescent="0.25">
      <c r="H126" s="201">
        <v>1.492971022755E-2</v>
      </c>
      <c r="I126" s="201" t="s">
        <v>482</v>
      </c>
    </row>
    <row r="127" spans="8:9" x14ac:dyDescent="0.25">
      <c r="H127" s="201">
        <v>0.12194222007545</v>
      </c>
      <c r="I127" s="201" t="s">
        <v>482</v>
      </c>
    </row>
    <row r="128" spans="8:9" x14ac:dyDescent="0.25">
      <c r="H128" s="201">
        <v>5.4231801016990003E-2</v>
      </c>
      <c r="I128" s="201" t="s">
        <v>482</v>
      </c>
    </row>
    <row r="129" spans="8:9" x14ac:dyDescent="0.25">
      <c r="H129" s="201" t="s">
        <v>487</v>
      </c>
      <c r="I129" s="201" t="s">
        <v>487</v>
      </c>
    </row>
    <row r="130" spans="8:9" x14ac:dyDescent="0.25">
      <c r="H130" s="201" t="s">
        <v>487</v>
      </c>
      <c r="I130" s="201" t="s">
        <v>487</v>
      </c>
    </row>
    <row r="131" spans="8:9" x14ac:dyDescent="0.25">
      <c r="H131" s="201" t="s">
        <v>483</v>
      </c>
      <c r="I131" s="201" t="s">
        <v>482</v>
      </c>
    </row>
    <row r="132" spans="8:9" x14ac:dyDescent="0.25">
      <c r="H132" s="201">
        <v>0.19110373131999001</v>
      </c>
      <c r="I132" s="201" t="s">
        <v>493</v>
      </c>
    </row>
    <row r="133" spans="8:9" x14ac:dyDescent="0.25">
      <c r="H133" s="203">
        <v>1.492971022755E-2</v>
      </c>
      <c r="I133" s="203" t="s">
        <v>482</v>
      </c>
    </row>
    <row r="134" spans="8:9" x14ac:dyDescent="0.25">
      <c r="H134" s="203">
        <v>0.12194222007545</v>
      </c>
      <c r="I134" s="203" t="s">
        <v>482</v>
      </c>
    </row>
    <row r="135" spans="8:9" x14ac:dyDescent="0.25">
      <c r="H135" s="203">
        <v>5.4231801016990003E-2</v>
      </c>
      <c r="I135" s="203" t="s">
        <v>482</v>
      </c>
    </row>
    <row r="136" spans="8:9" x14ac:dyDescent="0.25">
      <c r="H136" s="203" t="s">
        <v>487</v>
      </c>
      <c r="I136" s="203" t="s">
        <v>487</v>
      </c>
    </row>
    <row r="137" spans="8:9" x14ac:dyDescent="0.25">
      <c r="H137" s="203" t="s">
        <v>487</v>
      </c>
      <c r="I137" s="203" t="s">
        <v>487</v>
      </c>
    </row>
    <row r="138" spans="8:9" x14ac:dyDescent="0.25">
      <c r="H138" s="203" t="s">
        <v>483</v>
      </c>
      <c r="I138" s="203" t="s">
        <v>482</v>
      </c>
    </row>
    <row r="139" spans="8:9" x14ac:dyDescent="0.25">
      <c r="H139" s="201" t="s">
        <v>494</v>
      </c>
      <c r="I139" s="201" t="s">
        <v>493</v>
      </c>
    </row>
    <row r="140" spans="8:9" x14ac:dyDescent="0.25">
      <c r="H140" s="203" t="s">
        <v>483</v>
      </c>
      <c r="I140" s="203" t="s">
        <v>482</v>
      </c>
    </row>
    <row r="141" spans="8:9" x14ac:dyDescent="0.25">
      <c r="H141" s="203" t="s">
        <v>483</v>
      </c>
      <c r="I141" s="203" t="s">
        <v>482</v>
      </c>
    </row>
    <row r="142" spans="8:9" x14ac:dyDescent="0.25">
      <c r="H142" s="203" t="s">
        <v>483</v>
      </c>
      <c r="I142" s="203" t="s">
        <v>482</v>
      </c>
    </row>
    <row r="143" spans="8:9" x14ac:dyDescent="0.25">
      <c r="H143" s="203" t="s">
        <v>487</v>
      </c>
      <c r="I143" s="203" t="s">
        <v>487</v>
      </c>
    </row>
    <row r="144" spans="8:9" x14ac:dyDescent="0.25">
      <c r="H144" s="203" t="s">
        <v>487</v>
      </c>
      <c r="I144" s="203" t="s">
        <v>487</v>
      </c>
    </row>
    <row r="145" spans="8:9" x14ac:dyDescent="0.25">
      <c r="H145" s="203" t="s">
        <v>483</v>
      </c>
      <c r="I145" s="203" t="s">
        <v>482</v>
      </c>
    </row>
    <row r="146" spans="8:9" x14ac:dyDescent="0.25">
      <c r="H146" s="201" t="s">
        <v>494</v>
      </c>
      <c r="I146" s="201" t="s">
        <v>493</v>
      </c>
    </row>
    <row r="147" spans="8:9" x14ac:dyDescent="0.25">
      <c r="H147" s="203" t="s">
        <v>483</v>
      </c>
      <c r="I147" s="203" t="s">
        <v>482</v>
      </c>
    </row>
    <row r="148" spans="8:9" x14ac:dyDescent="0.25">
      <c r="H148" s="203" t="s">
        <v>483</v>
      </c>
      <c r="I148" s="203" t="s">
        <v>482</v>
      </c>
    </row>
    <row r="149" spans="8:9" x14ac:dyDescent="0.25">
      <c r="H149" s="203" t="s">
        <v>483</v>
      </c>
      <c r="I149" s="203" t="s">
        <v>482</v>
      </c>
    </row>
    <row r="150" spans="8:9" x14ac:dyDescent="0.25">
      <c r="H150" s="203" t="s">
        <v>487</v>
      </c>
      <c r="I150" s="203" t="s">
        <v>487</v>
      </c>
    </row>
    <row r="151" spans="8:9" x14ac:dyDescent="0.25">
      <c r="H151" s="203" t="s">
        <v>487</v>
      </c>
      <c r="I151" s="203" t="s">
        <v>487</v>
      </c>
    </row>
    <row r="152" spans="8:9" x14ac:dyDescent="0.25">
      <c r="H152" s="203" t="s">
        <v>483</v>
      </c>
      <c r="I152" s="203" t="s">
        <v>482</v>
      </c>
    </row>
    <row r="153" spans="8:9" x14ac:dyDescent="0.25">
      <c r="H153" s="201">
        <v>9.3662220369597406</v>
      </c>
      <c r="I153" s="201" t="s">
        <v>493</v>
      </c>
    </row>
    <row r="154" spans="8:9" x14ac:dyDescent="0.25">
      <c r="H154" s="201">
        <v>1.5916935431408601</v>
      </c>
      <c r="I154" s="201" t="s">
        <v>482</v>
      </c>
    </row>
    <row r="155" spans="8:9" x14ac:dyDescent="0.25">
      <c r="H155" s="201">
        <v>1.7491740548280601</v>
      </c>
      <c r="I155" s="201" t="s">
        <v>482</v>
      </c>
    </row>
    <row r="156" spans="8:9" x14ac:dyDescent="0.25">
      <c r="H156" s="201">
        <v>0.51139579866536999</v>
      </c>
      <c r="I156" s="201" t="s">
        <v>482</v>
      </c>
    </row>
    <row r="157" spans="8:9" x14ac:dyDescent="0.25">
      <c r="H157" s="201" t="s">
        <v>487</v>
      </c>
      <c r="I157" s="201" t="s">
        <v>487</v>
      </c>
    </row>
    <row r="158" spans="8:9" x14ac:dyDescent="0.25">
      <c r="H158" s="201" t="s">
        <v>487</v>
      </c>
      <c r="I158" s="201" t="s">
        <v>487</v>
      </c>
    </row>
    <row r="159" spans="8:9" x14ac:dyDescent="0.25">
      <c r="H159" s="201">
        <v>5.5139586403254501</v>
      </c>
      <c r="I159" s="201" t="s">
        <v>482</v>
      </c>
    </row>
    <row r="160" spans="8:9" x14ac:dyDescent="0.25">
      <c r="H160" s="201">
        <v>5.0815371746130003E-2</v>
      </c>
      <c r="I160" s="201" t="s">
        <v>493</v>
      </c>
    </row>
    <row r="161" spans="8:9" x14ac:dyDescent="0.25">
      <c r="H161" s="203">
        <v>3.044855045418E-2</v>
      </c>
      <c r="I161" s="203" t="s">
        <v>482</v>
      </c>
    </row>
    <row r="162" spans="8:9" x14ac:dyDescent="0.25">
      <c r="H162" s="203">
        <v>1.246204885E-5</v>
      </c>
      <c r="I162" s="203" t="s">
        <v>482</v>
      </c>
    </row>
    <row r="163" spans="8:9" x14ac:dyDescent="0.25">
      <c r="H163" s="203">
        <v>2.0354359243100001E-2</v>
      </c>
      <c r="I163" s="203" t="s">
        <v>482</v>
      </c>
    </row>
    <row r="164" spans="8:9" x14ac:dyDescent="0.25">
      <c r="H164" s="203" t="s">
        <v>487</v>
      </c>
      <c r="I164" s="203" t="s">
        <v>487</v>
      </c>
    </row>
    <row r="165" spans="8:9" x14ac:dyDescent="0.25">
      <c r="H165" s="203" t="s">
        <v>487</v>
      </c>
      <c r="I165" s="203" t="s">
        <v>487</v>
      </c>
    </row>
    <row r="166" spans="8:9" x14ac:dyDescent="0.25">
      <c r="H166" s="203" t="s">
        <v>483</v>
      </c>
      <c r="I166" s="203" t="s">
        <v>482</v>
      </c>
    </row>
    <row r="167" spans="8:9" x14ac:dyDescent="0.25">
      <c r="H167" s="201">
        <v>3.8004328346280002E-2</v>
      </c>
      <c r="I167" s="201" t="s">
        <v>493</v>
      </c>
    </row>
    <row r="168" spans="8:9" x14ac:dyDescent="0.25">
      <c r="H168" s="203">
        <v>2.2947139686E-3</v>
      </c>
      <c r="I168" s="203" t="s">
        <v>482</v>
      </c>
    </row>
    <row r="169" spans="8:9" x14ac:dyDescent="0.25">
      <c r="H169" s="203">
        <v>3.1363292715859997E-2</v>
      </c>
      <c r="I169" s="203" t="s">
        <v>482</v>
      </c>
    </row>
    <row r="170" spans="8:9" x14ac:dyDescent="0.25">
      <c r="H170" s="203">
        <v>4.3463216618200001E-3</v>
      </c>
      <c r="I170" s="203" t="s">
        <v>482</v>
      </c>
    </row>
    <row r="171" spans="8:9" x14ac:dyDescent="0.25">
      <c r="H171" s="203" t="s">
        <v>487</v>
      </c>
      <c r="I171" s="203" t="s">
        <v>487</v>
      </c>
    </row>
    <row r="172" spans="8:9" x14ac:dyDescent="0.25">
      <c r="H172" s="203" t="s">
        <v>487</v>
      </c>
      <c r="I172" s="203" t="s">
        <v>487</v>
      </c>
    </row>
    <row r="173" spans="8:9" x14ac:dyDescent="0.25">
      <c r="H173" s="203" t="s">
        <v>483</v>
      </c>
      <c r="I173" s="203" t="s">
        <v>482</v>
      </c>
    </row>
    <row r="174" spans="8:9" x14ac:dyDescent="0.25">
      <c r="H174" s="201">
        <v>0.29458061428601001</v>
      </c>
      <c r="I174" s="201" t="s">
        <v>493</v>
      </c>
    </row>
    <row r="175" spans="8:9" x14ac:dyDescent="0.25">
      <c r="H175" s="203">
        <v>6.8225164663569995E-2</v>
      </c>
      <c r="I175" s="203" t="s">
        <v>482</v>
      </c>
    </row>
    <row r="176" spans="8:9" x14ac:dyDescent="0.25">
      <c r="H176" s="203">
        <v>0.14542418057653</v>
      </c>
      <c r="I176" s="203" t="s">
        <v>482</v>
      </c>
    </row>
    <row r="177" spans="8:9" x14ac:dyDescent="0.25">
      <c r="H177" s="203">
        <v>8.0931269045909998E-2</v>
      </c>
      <c r="I177" s="203" t="s">
        <v>482</v>
      </c>
    </row>
    <row r="178" spans="8:9" x14ac:dyDescent="0.25">
      <c r="H178" s="203" t="s">
        <v>487</v>
      </c>
      <c r="I178" s="203" t="s">
        <v>487</v>
      </c>
    </row>
    <row r="179" spans="8:9" x14ac:dyDescent="0.25">
      <c r="H179" s="203" t="s">
        <v>487</v>
      </c>
      <c r="I179" s="203" t="s">
        <v>487</v>
      </c>
    </row>
    <row r="180" spans="8:9" x14ac:dyDescent="0.25">
      <c r="H180" s="203" t="s">
        <v>483</v>
      </c>
      <c r="I180" s="203" t="s">
        <v>482</v>
      </c>
    </row>
    <row r="181" spans="8:9" x14ac:dyDescent="0.25">
      <c r="H181" s="201">
        <v>0.52839203850651995</v>
      </c>
      <c r="I181" s="201" t="s">
        <v>493</v>
      </c>
    </row>
    <row r="182" spans="8:9" x14ac:dyDescent="0.25">
      <c r="H182" s="203">
        <v>0.10429372048834</v>
      </c>
      <c r="I182" s="203" t="s">
        <v>482</v>
      </c>
    </row>
    <row r="183" spans="8:9" x14ac:dyDescent="0.25">
      <c r="H183" s="203">
        <v>0.39948624707650998</v>
      </c>
      <c r="I183" s="203" t="s">
        <v>482</v>
      </c>
    </row>
    <row r="184" spans="8:9" x14ac:dyDescent="0.25">
      <c r="H184" s="203">
        <v>2.4612070941669999E-2</v>
      </c>
      <c r="I184" s="203" t="s">
        <v>482</v>
      </c>
    </row>
    <row r="185" spans="8:9" x14ac:dyDescent="0.25">
      <c r="H185" s="203" t="s">
        <v>487</v>
      </c>
      <c r="I185" s="203" t="s">
        <v>487</v>
      </c>
    </row>
    <row r="186" spans="8:9" x14ac:dyDescent="0.25">
      <c r="H186" s="203" t="s">
        <v>487</v>
      </c>
      <c r="I186" s="203" t="s">
        <v>487</v>
      </c>
    </row>
    <row r="187" spans="8:9" x14ac:dyDescent="0.25">
      <c r="H187" s="203" t="s">
        <v>483</v>
      </c>
      <c r="I187" s="203" t="s">
        <v>482</v>
      </c>
    </row>
    <row r="188" spans="8:9" x14ac:dyDescent="0.25">
      <c r="H188" s="201">
        <v>0.52415757023381004</v>
      </c>
      <c r="I188" s="201" t="s">
        <v>493</v>
      </c>
    </row>
    <row r="189" spans="8:9" x14ac:dyDescent="0.25">
      <c r="H189" s="203">
        <v>2.7305325850659999E-2</v>
      </c>
      <c r="I189" s="203" t="s">
        <v>482</v>
      </c>
    </row>
    <row r="190" spans="8:9" x14ac:dyDescent="0.25">
      <c r="H190" s="203">
        <v>0.47414310296640999</v>
      </c>
      <c r="I190" s="203" t="s">
        <v>482</v>
      </c>
    </row>
    <row r="191" spans="8:9" x14ac:dyDescent="0.25">
      <c r="H191" s="203">
        <v>2.2709141416739999E-2</v>
      </c>
      <c r="I191" s="203" t="s">
        <v>482</v>
      </c>
    </row>
    <row r="192" spans="8:9" x14ac:dyDescent="0.25">
      <c r="H192" s="203" t="s">
        <v>487</v>
      </c>
      <c r="I192" s="203" t="s">
        <v>487</v>
      </c>
    </row>
    <row r="193" spans="8:9" x14ac:dyDescent="0.25">
      <c r="H193" s="203" t="s">
        <v>487</v>
      </c>
      <c r="I193" s="203" t="s">
        <v>487</v>
      </c>
    </row>
    <row r="194" spans="8:9" x14ac:dyDescent="0.25">
      <c r="H194" s="203" t="s">
        <v>483</v>
      </c>
      <c r="I194" s="203" t="s">
        <v>482</v>
      </c>
    </row>
    <row r="195" spans="8:9" x14ac:dyDescent="0.25">
      <c r="H195" s="201">
        <v>0.36471649490099001</v>
      </c>
      <c r="I195" s="201" t="s">
        <v>493</v>
      </c>
    </row>
    <row r="196" spans="8:9" x14ac:dyDescent="0.25">
      <c r="H196" s="203">
        <v>1.354885778941E-2</v>
      </c>
      <c r="I196" s="203" t="s">
        <v>482</v>
      </c>
    </row>
    <row r="197" spans="8:9" x14ac:dyDescent="0.25">
      <c r="H197" s="203">
        <v>0.32927772976723002</v>
      </c>
      <c r="I197" s="203" t="s">
        <v>482</v>
      </c>
    </row>
    <row r="198" spans="8:9" x14ac:dyDescent="0.25">
      <c r="H198" s="203">
        <v>2.188990734435E-2</v>
      </c>
      <c r="I198" s="203" t="s">
        <v>482</v>
      </c>
    </row>
    <row r="199" spans="8:9" x14ac:dyDescent="0.25">
      <c r="H199" s="203" t="s">
        <v>487</v>
      </c>
      <c r="I199" s="203" t="s">
        <v>487</v>
      </c>
    </row>
    <row r="200" spans="8:9" x14ac:dyDescent="0.25">
      <c r="H200" s="203" t="s">
        <v>487</v>
      </c>
      <c r="I200" s="203" t="s">
        <v>487</v>
      </c>
    </row>
    <row r="201" spans="8:9" x14ac:dyDescent="0.25">
      <c r="H201" s="203" t="s">
        <v>483</v>
      </c>
      <c r="I201" s="203" t="s">
        <v>482</v>
      </c>
    </row>
    <row r="202" spans="8:9" x14ac:dyDescent="0.25">
      <c r="H202" s="201">
        <v>7.5655556189400004</v>
      </c>
      <c r="I202" s="201" t="s">
        <v>493</v>
      </c>
    </row>
    <row r="203" spans="8:9" x14ac:dyDescent="0.25">
      <c r="H203" s="201">
        <v>7.5655556189400004</v>
      </c>
      <c r="I203" s="201" t="s">
        <v>493</v>
      </c>
    </row>
    <row r="204" spans="8:9" x14ac:dyDescent="0.25">
      <c r="H204" s="201">
        <v>7.5655556189400004</v>
      </c>
      <c r="I204" s="201" t="s">
        <v>493</v>
      </c>
    </row>
    <row r="205" spans="8:9" x14ac:dyDescent="0.25">
      <c r="H205" s="203">
        <v>1.3455772099261001</v>
      </c>
      <c r="I205" s="203" t="s">
        <v>482</v>
      </c>
    </row>
    <row r="206" spans="8:9" x14ac:dyDescent="0.25">
      <c r="H206" s="203">
        <v>0.36946703967666999</v>
      </c>
      <c r="I206" s="203" t="s">
        <v>482</v>
      </c>
    </row>
    <row r="207" spans="8:9" x14ac:dyDescent="0.25">
      <c r="H207" s="203">
        <v>0.33655272901178002</v>
      </c>
      <c r="I207" s="203" t="s">
        <v>482</v>
      </c>
    </row>
    <row r="208" spans="8:9" x14ac:dyDescent="0.25">
      <c r="H208" s="203" t="s">
        <v>487</v>
      </c>
      <c r="I208" s="203" t="s">
        <v>487</v>
      </c>
    </row>
    <row r="209" spans="8:9" x14ac:dyDescent="0.25">
      <c r="H209" s="203" t="s">
        <v>487</v>
      </c>
      <c r="I209" s="203" t="s">
        <v>487</v>
      </c>
    </row>
    <row r="210" spans="8:9" x14ac:dyDescent="0.25">
      <c r="H210" s="203">
        <v>5.5139586403254501</v>
      </c>
      <c r="I210" s="203" t="s">
        <v>482</v>
      </c>
    </row>
    <row r="211" spans="8:9" x14ac:dyDescent="0.25">
      <c r="H211" s="201">
        <v>137.97722792661688</v>
      </c>
    </row>
    <row r="212" spans="8:9" x14ac:dyDescent="0.25">
      <c r="H212" s="201">
        <v>137.88198784540089</v>
      </c>
    </row>
    <row r="213" spans="8:9" x14ac:dyDescent="0.25">
      <c r="H213" s="201" t="s">
        <v>487</v>
      </c>
    </row>
    <row r="214" spans="8:9" x14ac:dyDescent="0.25">
      <c r="H214" s="201">
        <v>9.0406837503779994E-2</v>
      </c>
    </row>
    <row r="215" spans="8:9" x14ac:dyDescent="0.25">
      <c r="H215" s="201" t="s">
        <v>2030</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487</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2030</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487</v>
      </c>
    </row>
    <row r="234" spans="8:8" x14ac:dyDescent="0.25">
      <c r="H234" s="203" t="s">
        <v>487</v>
      </c>
    </row>
    <row r="235" spans="8:8" x14ac:dyDescent="0.25">
      <c r="H235" s="203">
        <v>9.5156203720000001E-4</v>
      </c>
    </row>
    <row r="236" spans="8:8" x14ac:dyDescent="0.25">
      <c r="H236" s="203">
        <v>8.6904774350999995E-4</v>
      </c>
    </row>
    <row r="237" spans="8:8" x14ac:dyDescent="0.25">
      <c r="H237" s="201" t="s">
        <v>483</v>
      </c>
    </row>
    <row r="238" spans="8:8" x14ac:dyDescent="0.25">
      <c r="H238" s="203" t="s">
        <v>483</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487</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487</v>
      </c>
    </row>
    <row r="257" spans="8:8" x14ac:dyDescent="0.25">
      <c r="H257" s="201">
        <v>7.4179466324320001E-2</v>
      </c>
    </row>
    <row r="258" spans="8:8" x14ac:dyDescent="0.25">
      <c r="H258" s="203">
        <v>7.4179466324320001E-2</v>
      </c>
    </row>
    <row r="259" spans="8:8" x14ac:dyDescent="0.25">
      <c r="H259" s="203" t="s">
        <v>487</v>
      </c>
    </row>
    <row r="260" spans="8:8" x14ac:dyDescent="0.25">
      <c r="H260" s="203" t="s">
        <v>487</v>
      </c>
    </row>
    <row r="261" spans="8:8" x14ac:dyDescent="0.25">
      <c r="H261" s="201" t="s">
        <v>487</v>
      </c>
    </row>
    <row r="262" spans="8:8" x14ac:dyDescent="0.25">
      <c r="H262" s="203" t="s">
        <v>487</v>
      </c>
    </row>
    <row r="263" spans="8:8" x14ac:dyDescent="0.25">
      <c r="H263" s="203" t="s">
        <v>486</v>
      </c>
    </row>
    <row r="264" spans="8:8" x14ac:dyDescent="0.25">
      <c r="H264" s="201" t="s">
        <v>487</v>
      </c>
    </row>
    <row r="265" spans="8:8" x14ac:dyDescent="0.25">
      <c r="H265" s="201" t="s">
        <v>488</v>
      </c>
    </row>
    <row r="266" spans="8:8" x14ac:dyDescent="0.25">
      <c r="H266" s="201" t="s">
        <v>488</v>
      </c>
    </row>
    <row r="267" spans="8:8" x14ac:dyDescent="0.25">
      <c r="H267" s="203" t="s">
        <v>483</v>
      </c>
    </row>
    <row r="268" spans="8:8" x14ac:dyDescent="0.25">
      <c r="H268" s="203" t="s">
        <v>483</v>
      </c>
    </row>
    <row r="269" spans="8:8" x14ac:dyDescent="0.25">
      <c r="H269" s="203" t="s">
        <v>483</v>
      </c>
    </row>
    <row r="270" spans="8:8" x14ac:dyDescent="0.25">
      <c r="H270" s="201" t="s">
        <v>483</v>
      </c>
    </row>
    <row r="271" spans="8:8" x14ac:dyDescent="0.25">
      <c r="H271" s="203" t="s">
        <v>483</v>
      </c>
    </row>
    <row r="272" spans="8:8" x14ac:dyDescent="0.25">
      <c r="H272" s="203" t="s">
        <v>483</v>
      </c>
    </row>
    <row r="273" spans="8:9" x14ac:dyDescent="0.25">
      <c r="H273" s="201" t="s">
        <v>482</v>
      </c>
    </row>
    <row r="274" spans="8:9" x14ac:dyDescent="0.25">
      <c r="H274" s="201">
        <v>1.1264562951999999</v>
      </c>
    </row>
    <row r="275" spans="8:9" x14ac:dyDescent="0.25">
      <c r="H275" s="203">
        <v>1.1264562951999999</v>
      </c>
    </row>
    <row r="276" spans="8:9" x14ac:dyDescent="0.25">
      <c r="H276" s="203" t="s">
        <v>487</v>
      </c>
    </row>
    <row r="277" spans="8:9" x14ac:dyDescent="0.25">
      <c r="H277" s="203" t="s">
        <v>483</v>
      </c>
    </row>
    <row r="278" spans="8:9" x14ac:dyDescent="0.25">
      <c r="H278" s="203" t="s">
        <v>486</v>
      </c>
    </row>
    <row r="279" spans="8:9" x14ac:dyDescent="0.25">
      <c r="H279" s="201" t="s">
        <v>482</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483</v>
      </c>
    </row>
    <row r="284" spans="8:9" x14ac:dyDescent="0.25">
      <c r="H284" s="201" t="s">
        <v>482</v>
      </c>
    </row>
    <row r="285" spans="8:9" x14ac:dyDescent="0.25">
      <c r="H285" s="203" t="s">
        <v>483</v>
      </c>
      <c r="I285" s="57" t="s">
        <v>482</v>
      </c>
    </row>
    <row r="286" spans="8:9" x14ac:dyDescent="0.25">
      <c r="H286" s="203" t="s">
        <v>486</v>
      </c>
      <c r="I286" s="57" t="s">
        <v>482</v>
      </c>
    </row>
    <row r="287" spans="8:9" x14ac:dyDescent="0.25">
      <c r="H287" s="201" t="s">
        <v>482</v>
      </c>
      <c r="I287" s="57" t="s">
        <v>482</v>
      </c>
    </row>
    <row r="288" spans="8:9" x14ac:dyDescent="0.25">
      <c r="H288" s="201">
        <v>22.8286814646106</v>
      </c>
      <c r="I288" s="57" t="s">
        <v>482</v>
      </c>
    </row>
    <row r="289" spans="8:9" x14ac:dyDescent="0.25">
      <c r="H289" s="201">
        <v>22.744244376797859</v>
      </c>
      <c r="I289" s="57" t="s">
        <v>482</v>
      </c>
    </row>
    <row r="290" spans="8:9" x14ac:dyDescent="0.25">
      <c r="H290" s="201" t="s">
        <v>487</v>
      </c>
      <c r="I290" s="57" t="s">
        <v>482</v>
      </c>
    </row>
    <row r="291" spans="8:9" x14ac:dyDescent="0.25">
      <c r="H291" s="201">
        <v>8.4437087812739994E-2</v>
      </c>
      <c r="I291" s="57" t="s">
        <v>482</v>
      </c>
    </row>
    <row r="292" spans="8:9" x14ac:dyDescent="0.25">
      <c r="H292" s="201" t="s">
        <v>487</v>
      </c>
      <c r="I292" s="57" t="s">
        <v>482</v>
      </c>
    </row>
    <row r="293" spans="8:9" x14ac:dyDescent="0.25">
      <c r="H293" s="201" t="s">
        <v>495</v>
      </c>
      <c r="I293" s="57" t="s">
        <v>482</v>
      </c>
    </row>
    <row r="294" spans="8:9" x14ac:dyDescent="0.25">
      <c r="H294" s="201" t="s">
        <v>495</v>
      </c>
      <c r="I294" s="57" t="s">
        <v>482</v>
      </c>
    </row>
    <row r="295" spans="8:9" x14ac:dyDescent="0.25">
      <c r="H295" s="203" t="s">
        <v>486</v>
      </c>
      <c r="I295" s="57" t="s">
        <v>482</v>
      </c>
    </row>
    <row r="296" spans="8:9" x14ac:dyDescent="0.25">
      <c r="H296" s="203" t="s">
        <v>487</v>
      </c>
      <c r="I296" s="57" t="s">
        <v>482</v>
      </c>
    </row>
    <row r="297" spans="8:9" x14ac:dyDescent="0.25">
      <c r="H297" s="203" t="s">
        <v>486</v>
      </c>
      <c r="I297" s="57" t="s">
        <v>482</v>
      </c>
    </row>
    <row r="298" spans="8:9" x14ac:dyDescent="0.25">
      <c r="H298" s="203" t="s">
        <v>487</v>
      </c>
      <c r="I298" s="57" t="s">
        <v>482</v>
      </c>
    </row>
    <row r="299" spans="8:9" x14ac:dyDescent="0.25">
      <c r="H299" s="203" t="s">
        <v>487</v>
      </c>
      <c r="I299" s="57" t="s">
        <v>482</v>
      </c>
    </row>
    <row r="300" spans="8:9" x14ac:dyDescent="0.25">
      <c r="H300" s="201">
        <v>22.8286814646106</v>
      </c>
      <c r="I300" s="57" t="s">
        <v>482</v>
      </c>
    </row>
    <row r="301" spans="8:9" x14ac:dyDescent="0.25">
      <c r="H301" s="201">
        <v>22.8286814646106</v>
      </c>
      <c r="I301" s="57" t="s">
        <v>482</v>
      </c>
    </row>
    <row r="302" spans="8:9" x14ac:dyDescent="0.25">
      <c r="H302" s="203">
        <v>22.744244376797859</v>
      </c>
      <c r="I302" s="57" t="s">
        <v>482</v>
      </c>
    </row>
    <row r="303" spans="8:9" x14ac:dyDescent="0.25">
      <c r="H303" s="203" t="s">
        <v>487</v>
      </c>
      <c r="I303" s="57" t="s">
        <v>482</v>
      </c>
    </row>
    <row r="304" spans="8:9" x14ac:dyDescent="0.25">
      <c r="H304" s="203">
        <v>8.4437087812739994E-2</v>
      </c>
      <c r="I304" s="57" t="s">
        <v>482</v>
      </c>
    </row>
    <row r="305" spans="8:9" x14ac:dyDescent="0.25">
      <c r="H305" s="203" t="s">
        <v>487</v>
      </c>
      <c r="I305" s="57" t="s">
        <v>482</v>
      </c>
    </row>
    <row r="306" spans="8:9" x14ac:dyDescent="0.25">
      <c r="H306" s="203" t="s">
        <v>486</v>
      </c>
      <c r="I306" s="57" t="s">
        <v>482</v>
      </c>
    </row>
    <row r="307" spans="8:9" x14ac:dyDescent="0.25">
      <c r="H307" s="201">
        <v>4.1002059296026401</v>
      </c>
      <c r="I307" s="201" t="s">
        <v>493</v>
      </c>
    </row>
    <row r="308" spans="8:9" x14ac:dyDescent="0.25">
      <c r="H308" s="201">
        <v>1.2792799144267299</v>
      </c>
      <c r="I308" s="201" t="s">
        <v>482</v>
      </c>
    </row>
    <row r="309" spans="8:9" x14ac:dyDescent="0.25">
      <c r="H309" s="201">
        <v>0.16012232372452001</v>
      </c>
      <c r="I309" s="201" t="s">
        <v>482</v>
      </c>
    </row>
    <row r="310" spans="8:9" x14ac:dyDescent="0.25">
      <c r="H310" s="201">
        <v>0.76172214774073999</v>
      </c>
      <c r="I310" s="201" t="s">
        <v>482</v>
      </c>
    </row>
    <row r="311" spans="8:9" x14ac:dyDescent="0.25">
      <c r="H311" s="201" t="s">
        <v>487</v>
      </c>
      <c r="I311" s="201" t="s">
        <v>487</v>
      </c>
    </row>
    <row r="312" spans="8:9" x14ac:dyDescent="0.25">
      <c r="H312" s="201" t="s">
        <v>487</v>
      </c>
      <c r="I312" s="201" t="s">
        <v>487</v>
      </c>
    </row>
    <row r="313" spans="8:9" x14ac:dyDescent="0.25">
      <c r="H313" s="201">
        <v>1.8990815437106501</v>
      </c>
      <c r="I313" s="201" t="s">
        <v>482</v>
      </c>
    </row>
    <row r="314" spans="8:9" x14ac:dyDescent="0.25">
      <c r="H314" s="201">
        <v>1.1609958550767701</v>
      </c>
      <c r="I314" s="201" t="s">
        <v>493</v>
      </c>
    </row>
    <row r="315" spans="8:9" x14ac:dyDescent="0.25">
      <c r="H315" s="201">
        <v>0.45748987200317998</v>
      </c>
      <c r="I315" s="201" t="s">
        <v>482</v>
      </c>
    </row>
    <row r="316" spans="8:9" x14ac:dyDescent="0.25">
      <c r="H316" s="201">
        <v>0.14583359177381</v>
      </c>
      <c r="I316" s="201" t="s">
        <v>482</v>
      </c>
    </row>
    <row r="317" spans="8:9" x14ac:dyDescent="0.25">
      <c r="H317" s="201">
        <v>0.29181730744488998</v>
      </c>
      <c r="I317" s="201" t="s">
        <v>482</v>
      </c>
    </row>
    <row r="318" spans="8:9" x14ac:dyDescent="0.25">
      <c r="H318" s="201" t="s">
        <v>487</v>
      </c>
      <c r="I318" s="201" t="s">
        <v>487</v>
      </c>
    </row>
    <row r="319" spans="8:9" x14ac:dyDescent="0.25">
      <c r="H319" s="201" t="s">
        <v>487</v>
      </c>
      <c r="I319" s="201" t="s">
        <v>487</v>
      </c>
    </row>
    <row r="320" spans="8:9" x14ac:dyDescent="0.25">
      <c r="H320" s="201">
        <v>0.26585508385488998</v>
      </c>
      <c r="I320" s="201" t="s">
        <v>482</v>
      </c>
    </row>
    <row r="321" spans="8:9" x14ac:dyDescent="0.25">
      <c r="H321" s="201">
        <v>1.1609958550767701</v>
      </c>
      <c r="I321" s="201" t="s">
        <v>493</v>
      </c>
    </row>
    <row r="322" spans="8:9" x14ac:dyDescent="0.25">
      <c r="H322" s="203">
        <v>0.45748987200317998</v>
      </c>
      <c r="I322" s="203" t="s">
        <v>482</v>
      </c>
    </row>
    <row r="323" spans="8:9" x14ac:dyDescent="0.25">
      <c r="H323" s="203">
        <v>0.14583359177381</v>
      </c>
      <c r="I323" s="203" t="s">
        <v>482</v>
      </c>
    </row>
    <row r="324" spans="8:9" x14ac:dyDescent="0.25">
      <c r="H324" s="203">
        <v>0.29181730744488998</v>
      </c>
      <c r="I324" s="203" t="s">
        <v>482</v>
      </c>
    </row>
    <row r="325" spans="8:9" x14ac:dyDescent="0.25">
      <c r="H325" s="203" t="s">
        <v>487</v>
      </c>
      <c r="I325" s="203" t="s">
        <v>487</v>
      </c>
    </row>
    <row r="326" spans="8:9" x14ac:dyDescent="0.25">
      <c r="H326" s="203" t="s">
        <v>487</v>
      </c>
      <c r="I326" s="203" t="s">
        <v>487</v>
      </c>
    </row>
    <row r="327" spans="8:9" x14ac:dyDescent="0.25">
      <c r="H327" s="203">
        <v>0.26585508385488998</v>
      </c>
      <c r="I327" s="203" t="s">
        <v>482</v>
      </c>
    </row>
    <row r="328" spans="8:9" x14ac:dyDescent="0.25">
      <c r="H328" s="201">
        <v>2.9373316220328798</v>
      </c>
      <c r="I328" s="201" t="s">
        <v>493</v>
      </c>
    </row>
    <row r="329" spans="8:9" x14ac:dyDescent="0.25">
      <c r="H329" s="201">
        <v>0.82174234639587995</v>
      </c>
      <c r="I329" s="201" t="s">
        <v>482</v>
      </c>
    </row>
    <row r="330" spans="8:9" x14ac:dyDescent="0.25">
      <c r="H330" s="201">
        <v>1.2681639466510001E-2</v>
      </c>
      <c r="I330" s="201" t="s">
        <v>482</v>
      </c>
    </row>
    <row r="331" spans="8:9" x14ac:dyDescent="0.25">
      <c r="H331" s="201">
        <v>0.46968117631473</v>
      </c>
      <c r="I331" s="201" t="s">
        <v>482</v>
      </c>
    </row>
    <row r="332" spans="8:9" x14ac:dyDescent="0.25">
      <c r="H332" s="201" t="s">
        <v>487</v>
      </c>
      <c r="I332" s="201" t="s">
        <v>487</v>
      </c>
    </row>
    <row r="333" spans="8:9" x14ac:dyDescent="0.25">
      <c r="H333" s="201" t="s">
        <v>487</v>
      </c>
      <c r="I333" s="201" t="s">
        <v>487</v>
      </c>
    </row>
    <row r="334" spans="8:9" x14ac:dyDescent="0.25">
      <c r="H334" s="201">
        <v>1.63322645985576</v>
      </c>
      <c r="I334" s="201" t="s">
        <v>482</v>
      </c>
    </row>
    <row r="335" spans="8:9" x14ac:dyDescent="0.25">
      <c r="H335" s="201">
        <v>2.9373316220328798</v>
      </c>
      <c r="I335" s="201" t="s">
        <v>493</v>
      </c>
    </row>
    <row r="336" spans="8:9" x14ac:dyDescent="0.25">
      <c r="H336" s="201">
        <v>2.9373316220328798</v>
      </c>
      <c r="I336" s="201" t="s">
        <v>493</v>
      </c>
    </row>
    <row r="337" spans="8:9" x14ac:dyDescent="0.25">
      <c r="H337" s="203">
        <v>0.82174234639587995</v>
      </c>
      <c r="I337" s="203" t="s">
        <v>482</v>
      </c>
    </row>
    <row r="338" spans="8:9" x14ac:dyDescent="0.25">
      <c r="H338" s="203">
        <v>1.2681639466510001E-2</v>
      </c>
      <c r="I338" s="203" t="s">
        <v>482</v>
      </c>
    </row>
    <row r="339" spans="8:9" x14ac:dyDescent="0.25">
      <c r="H339" s="203">
        <v>0.46968117631473</v>
      </c>
      <c r="I339" s="203" t="s">
        <v>482</v>
      </c>
    </row>
    <row r="340" spans="8:9" x14ac:dyDescent="0.25">
      <c r="H340" s="203" t="s">
        <v>487</v>
      </c>
      <c r="I340" s="203" t="s">
        <v>487</v>
      </c>
    </row>
    <row r="341" spans="8:9" x14ac:dyDescent="0.25">
      <c r="H341" s="203" t="s">
        <v>487</v>
      </c>
      <c r="I341" s="203" t="s">
        <v>487</v>
      </c>
    </row>
    <row r="342" spans="8:9" x14ac:dyDescent="0.25">
      <c r="H342" s="203">
        <v>1.63322645985576</v>
      </c>
      <c r="I342" s="203" t="s">
        <v>482</v>
      </c>
    </row>
    <row r="343" spans="8:9" x14ac:dyDescent="0.25">
      <c r="H343" s="201">
        <v>1.87845249299E-3</v>
      </c>
      <c r="I343" s="201" t="s">
        <v>493</v>
      </c>
    </row>
    <row r="344" spans="8:9" x14ac:dyDescent="0.25">
      <c r="H344" s="201">
        <v>4.7696027669999998E-5</v>
      </c>
      <c r="I344" s="201" t="s">
        <v>482</v>
      </c>
    </row>
    <row r="345" spans="8:9" x14ac:dyDescent="0.25">
      <c r="H345" s="201">
        <v>1.6070924842E-3</v>
      </c>
      <c r="I345" s="201" t="s">
        <v>482</v>
      </c>
    </row>
    <row r="346" spans="8:9" x14ac:dyDescent="0.25">
      <c r="H346" s="201">
        <v>2.2366398112E-4</v>
      </c>
      <c r="I346" s="201" t="s">
        <v>482</v>
      </c>
    </row>
    <row r="347" spans="8:9" x14ac:dyDescent="0.25">
      <c r="H347" s="201" t="s">
        <v>487</v>
      </c>
      <c r="I347" s="201" t="s">
        <v>487</v>
      </c>
    </row>
    <row r="348" spans="8:9" x14ac:dyDescent="0.25">
      <c r="H348" s="201" t="s">
        <v>487</v>
      </c>
      <c r="I348" s="201" t="s">
        <v>487</v>
      </c>
    </row>
    <row r="349" spans="8:9" x14ac:dyDescent="0.25">
      <c r="H349" s="201" t="s">
        <v>482</v>
      </c>
      <c r="I349" s="201" t="s">
        <v>482</v>
      </c>
    </row>
    <row r="350" spans="8:9" x14ac:dyDescent="0.25">
      <c r="H350" s="201">
        <v>1.87845249299E-3</v>
      </c>
      <c r="I350" s="201" t="s">
        <v>493</v>
      </c>
    </row>
    <row r="351" spans="8:9" x14ac:dyDescent="0.25">
      <c r="H351" s="203">
        <v>4.7696027669999998E-5</v>
      </c>
      <c r="I351" s="203" t="s">
        <v>482</v>
      </c>
    </row>
    <row r="352" spans="8:9" x14ac:dyDescent="0.25">
      <c r="H352" s="203">
        <v>1.6070924842E-3</v>
      </c>
      <c r="I352" s="203" t="s">
        <v>482</v>
      </c>
    </row>
    <row r="353" spans="8:9" x14ac:dyDescent="0.25">
      <c r="H353" s="203">
        <v>2.2366398112E-4</v>
      </c>
      <c r="I353" s="203" t="s">
        <v>482</v>
      </c>
    </row>
    <row r="354" spans="8:9" x14ac:dyDescent="0.25">
      <c r="H354" s="203" t="s">
        <v>487</v>
      </c>
      <c r="I354" s="203" t="s">
        <v>487</v>
      </c>
    </row>
    <row r="355" spans="8:9" x14ac:dyDescent="0.25">
      <c r="H355" s="203" t="s">
        <v>487</v>
      </c>
      <c r="I355" s="203" t="s">
        <v>487</v>
      </c>
    </row>
    <row r="356" spans="8:9" x14ac:dyDescent="0.25">
      <c r="H356" s="203" t="s">
        <v>482</v>
      </c>
      <c r="I356" s="203" t="s">
        <v>482</v>
      </c>
    </row>
    <row r="357" spans="8:9" x14ac:dyDescent="0.25">
      <c r="H357" s="201" t="s">
        <v>2030</v>
      </c>
      <c r="I357" s="202" t="s">
        <v>189</v>
      </c>
    </row>
    <row r="358" spans="8:9" x14ac:dyDescent="0.25">
      <c r="H358" s="203" t="s">
        <v>483</v>
      </c>
      <c r="I358" s="202" t="s">
        <v>189</v>
      </c>
    </row>
    <row r="359" spans="8:9" x14ac:dyDescent="0.25">
      <c r="H359" s="203" t="s">
        <v>483</v>
      </c>
      <c r="I359" s="202" t="s">
        <v>189</v>
      </c>
    </row>
    <row r="360" spans="8:9" x14ac:dyDescent="0.25">
      <c r="H360" s="203" t="s">
        <v>483</v>
      </c>
      <c r="I360" s="202" t="s">
        <v>189</v>
      </c>
    </row>
    <row r="361" spans="8:9" x14ac:dyDescent="0.25">
      <c r="H361" s="201" t="s">
        <v>487</v>
      </c>
      <c r="I361" s="202" t="s">
        <v>189</v>
      </c>
    </row>
    <row r="362" spans="8:9" x14ac:dyDescent="0.25">
      <c r="H362" s="203" t="s">
        <v>483</v>
      </c>
      <c r="I362" s="202" t="s">
        <v>189</v>
      </c>
    </row>
    <row r="363" spans="8:9" x14ac:dyDescent="0.25">
      <c r="H363" s="203" t="s">
        <v>482</v>
      </c>
      <c r="I363" s="202" t="s">
        <v>189</v>
      </c>
    </row>
    <row r="364" spans="8:9" x14ac:dyDescent="0.25">
      <c r="H364" s="201" t="s">
        <v>487</v>
      </c>
      <c r="I364" s="202" t="s">
        <v>189</v>
      </c>
    </row>
    <row r="365" spans="8:9" x14ac:dyDescent="0.25">
      <c r="H365" s="201" t="s">
        <v>2030</v>
      </c>
      <c r="I365" s="202" t="s">
        <v>189</v>
      </c>
    </row>
    <row r="366" spans="8:9" x14ac:dyDescent="0.25">
      <c r="H366" s="203" t="s">
        <v>483</v>
      </c>
      <c r="I366" s="202" t="s">
        <v>189</v>
      </c>
    </row>
    <row r="367" spans="8:9" x14ac:dyDescent="0.25">
      <c r="H367" s="203" t="s">
        <v>483</v>
      </c>
      <c r="I367" s="202" t="s">
        <v>189</v>
      </c>
    </row>
    <row r="368" spans="8:9" x14ac:dyDescent="0.25">
      <c r="H368" s="203" t="s">
        <v>483</v>
      </c>
      <c r="I368" s="202" t="s">
        <v>189</v>
      </c>
    </row>
    <row r="369" spans="8:9" x14ac:dyDescent="0.25">
      <c r="H369" s="201" t="s">
        <v>483</v>
      </c>
      <c r="I369" s="202" t="s">
        <v>189</v>
      </c>
    </row>
    <row r="370" spans="8:9" x14ac:dyDescent="0.25">
      <c r="H370" s="203" t="s">
        <v>483</v>
      </c>
      <c r="I370" s="202" t="s">
        <v>189</v>
      </c>
    </row>
    <row r="371" spans="8:9" x14ac:dyDescent="0.25">
      <c r="H371" s="203" t="s">
        <v>482</v>
      </c>
      <c r="I371" s="202" t="s">
        <v>189</v>
      </c>
    </row>
    <row r="372" spans="8:9" x14ac:dyDescent="0.25">
      <c r="H372" s="201" t="s">
        <v>487</v>
      </c>
      <c r="I372" s="202" t="s">
        <v>189</v>
      </c>
    </row>
    <row r="373" spans="8:9" x14ac:dyDescent="0.25">
      <c r="H373" s="201">
        <v>2.5601844175807398</v>
      </c>
      <c r="I373" s="201" t="s">
        <v>493</v>
      </c>
    </row>
    <row r="374" spans="8:9" x14ac:dyDescent="0.25">
      <c r="H374" s="201">
        <v>1.7785747835824199</v>
      </c>
      <c r="I374" s="201" t="s">
        <v>493</v>
      </c>
    </row>
    <row r="375" spans="8:9" x14ac:dyDescent="0.25">
      <c r="H375" s="201">
        <v>1.29867598133739</v>
      </c>
      <c r="I375" s="201" t="s">
        <v>493</v>
      </c>
    </row>
    <row r="376" spans="8:9" x14ac:dyDescent="0.25">
      <c r="H376" s="203" t="s">
        <v>482</v>
      </c>
      <c r="I376" s="203" t="s">
        <v>482</v>
      </c>
    </row>
    <row r="377" spans="8:9" x14ac:dyDescent="0.25">
      <c r="H377" s="203" t="s">
        <v>482</v>
      </c>
      <c r="I377" s="203" t="s">
        <v>482</v>
      </c>
    </row>
    <row r="378" spans="8:9" x14ac:dyDescent="0.25">
      <c r="H378" s="203" t="s">
        <v>482</v>
      </c>
      <c r="I378" s="203" t="s">
        <v>482</v>
      </c>
    </row>
    <row r="379" spans="8:9" x14ac:dyDescent="0.25">
      <c r="H379" s="203">
        <v>1.29867598133739</v>
      </c>
      <c r="I379" s="203" t="s">
        <v>482</v>
      </c>
    </row>
    <row r="380" spans="8:9" x14ac:dyDescent="0.25">
      <c r="H380" s="203" t="s">
        <v>487</v>
      </c>
      <c r="I380" s="203" t="s">
        <v>487</v>
      </c>
    </row>
    <row r="381" spans="8:9" x14ac:dyDescent="0.25">
      <c r="H381" s="203" t="s">
        <v>482</v>
      </c>
      <c r="I381" s="203" t="s">
        <v>482</v>
      </c>
    </row>
    <row r="382" spans="8:9" x14ac:dyDescent="0.25">
      <c r="H382" s="201">
        <v>0.47989880224503001</v>
      </c>
      <c r="I382" s="201" t="s">
        <v>493</v>
      </c>
    </row>
    <row r="383" spans="8:9" x14ac:dyDescent="0.25">
      <c r="H383" s="203">
        <v>0.42843603655833001</v>
      </c>
      <c r="I383" s="203" t="s">
        <v>482</v>
      </c>
    </row>
    <row r="384" spans="8:9" x14ac:dyDescent="0.25">
      <c r="H384" s="203">
        <v>4.9153121453560003E-2</v>
      </c>
      <c r="I384" s="203" t="s">
        <v>482</v>
      </c>
    </row>
    <row r="385" spans="8:9" x14ac:dyDescent="0.25">
      <c r="H385" s="203">
        <v>2.3096442331399999E-3</v>
      </c>
      <c r="I385" s="203" t="s">
        <v>482</v>
      </c>
    </row>
    <row r="386" spans="8:9" x14ac:dyDescent="0.25">
      <c r="H386" s="203" t="s">
        <v>487</v>
      </c>
      <c r="I386" s="203" t="s">
        <v>487</v>
      </c>
    </row>
    <row r="387" spans="8:9" x14ac:dyDescent="0.25">
      <c r="H387" s="203" t="s">
        <v>487</v>
      </c>
      <c r="I387" s="203" t="s">
        <v>487</v>
      </c>
    </row>
    <row r="388" spans="8:9" x14ac:dyDescent="0.25">
      <c r="H388" s="203" t="s">
        <v>486</v>
      </c>
      <c r="I388" s="203" t="s">
        <v>482</v>
      </c>
    </row>
    <row r="389" spans="8:9" x14ac:dyDescent="0.25">
      <c r="H389" s="201" t="s">
        <v>493</v>
      </c>
      <c r="I389" s="201" t="s">
        <v>493</v>
      </c>
    </row>
    <row r="390" spans="8:9" x14ac:dyDescent="0.25">
      <c r="H390" s="203" t="s">
        <v>482</v>
      </c>
      <c r="I390" s="203" t="s">
        <v>482</v>
      </c>
    </row>
    <row r="391" spans="8:9" x14ac:dyDescent="0.25">
      <c r="H391" s="203" t="s">
        <v>482</v>
      </c>
      <c r="I391" s="203" t="s">
        <v>482</v>
      </c>
    </row>
    <row r="392" spans="8:9" x14ac:dyDescent="0.25">
      <c r="H392" s="203" t="s">
        <v>482</v>
      </c>
      <c r="I392" s="203" t="s">
        <v>482</v>
      </c>
    </row>
    <row r="393" spans="8:9" x14ac:dyDescent="0.25">
      <c r="H393" s="203" t="s">
        <v>487</v>
      </c>
      <c r="I393" s="203" t="s">
        <v>487</v>
      </c>
    </row>
    <row r="394" spans="8:9" x14ac:dyDescent="0.25">
      <c r="H394" s="203" t="s">
        <v>487</v>
      </c>
      <c r="I394" s="203" t="s">
        <v>487</v>
      </c>
    </row>
    <row r="395" spans="8:9" x14ac:dyDescent="0.25">
      <c r="H395" s="203" t="s">
        <v>482</v>
      </c>
      <c r="I395" s="203" t="s">
        <v>482</v>
      </c>
    </row>
    <row r="396" spans="8:9" x14ac:dyDescent="0.25">
      <c r="H396" s="201">
        <v>0.78160963399831995</v>
      </c>
      <c r="I396" s="202" t="s">
        <v>189</v>
      </c>
    </row>
    <row r="397" spans="8:9" x14ac:dyDescent="0.25">
      <c r="H397" s="201">
        <v>0.78160963399831995</v>
      </c>
      <c r="I397" s="202" t="s">
        <v>189</v>
      </c>
    </row>
    <row r="398" spans="8:9" x14ac:dyDescent="0.25">
      <c r="H398" s="203">
        <v>0.78160963399831995</v>
      </c>
      <c r="I398" s="202" t="s">
        <v>189</v>
      </c>
    </row>
    <row r="399" spans="8:9" x14ac:dyDescent="0.25">
      <c r="H399" s="203" t="s">
        <v>487</v>
      </c>
      <c r="I399" s="202" t="s">
        <v>189</v>
      </c>
    </row>
    <row r="400" spans="8:9" x14ac:dyDescent="0.25">
      <c r="H400" s="203" t="s">
        <v>487</v>
      </c>
      <c r="I400" s="202" t="s">
        <v>189</v>
      </c>
    </row>
    <row r="401" spans="8:12" x14ac:dyDescent="0.25">
      <c r="H401" s="203" t="s">
        <v>487</v>
      </c>
      <c r="I401" s="202" t="s">
        <v>189</v>
      </c>
    </row>
    <row r="402" spans="8:12" x14ac:dyDescent="0.25">
      <c r="H402" s="203" t="s">
        <v>487</v>
      </c>
      <c r="I402" s="202" t="s">
        <v>189</v>
      </c>
    </row>
    <row r="403" spans="8:12" x14ac:dyDescent="0.25">
      <c r="H403" s="204"/>
      <c r="I403" s="204"/>
    </row>
    <row r="404" spans="8:12" x14ac:dyDescent="0.25">
      <c r="H404" s="202" t="s">
        <v>189</v>
      </c>
      <c r="I404" s="202" t="s">
        <v>189</v>
      </c>
    </row>
    <row r="405" spans="8:12" x14ac:dyDescent="0.25">
      <c r="H405" s="203" t="s">
        <v>482</v>
      </c>
      <c r="I405" s="203" t="s">
        <v>482</v>
      </c>
    </row>
    <row r="406" spans="8:12" x14ac:dyDescent="0.25">
      <c r="H406" s="203" t="s">
        <v>482</v>
      </c>
      <c r="I406" s="203" t="s">
        <v>482</v>
      </c>
    </row>
    <row r="408" spans="8:12" x14ac:dyDescent="0.25">
      <c r="H408" s="58">
        <f t="shared" ref="H408:I408" si="0">SUM(H216,H402)</f>
        <v>4.8332437122200001E-3</v>
      </c>
      <c r="I408" s="58">
        <f t="shared" si="0"/>
        <v>0</v>
      </c>
    </row>
    <row r="410" spans="8:12" x14ac:dyDescent="0.25">
      <c r="H410" s="158"/>
      <c r="I410" s="158"/>
      <c r="J410" s="158"/>
      <c r="K410" s="158"/>
      <c r="L410" s="56" t="s">
        <v>476</v>
      </c>
    </row>
    <row r="411" spans="8:12" x14ac:dyDescent="0.25">
      <c r="H411" s="158"/>
      <c r="I411" s="158"/>
      <c r="J411" s="158"/>
      <c r="K411" s="158"/>
      <c r="L411" s="56" t="s">
        <v>2277</v>
      </c>
    </row>
    <row r="412" spans="8:12" x14ac:dyDescent="0.25">
      <c r="H412" s="158"/>
      <c r="I412" s="158"/>
      <c r="J412" s="158"/>
      <c r="K412" s="159"/>
      <c r="L412" s="56" t="s">
        <v>477</v>
      </c>
    </row>
    <row r="413" spans="8:12" x14ac:dyDescent="0.25">
      <c r="H413" s="158"/>
      <c r="I413" s="158"/>
      <c r="J413" s="158"/>
      <c r="K413" s="158"/>
      <c r="L413" s="160"/>
    </row>
    <row r="414" spans="8:12" x14ac:dyDescent="0.25">
      <c r="H414" s="59" t="s">
        <v>498</v>
      </c>
      <c r="I414" s="161" t="s">
        <v>499</v>
      </c>
      <c r="J414" s="162" t="s">
        <v>480</v>
      </c>
      <c r="K414" s="162" t="s">
        <v>481</v>
      </c>
      <c r="L414" s="163" t="s">
        <v>500</v>
      </c>
    </row>
    <row r="415" spans="8:12" ht="15.75" thickBot="1" x14ac:dyDescent="0.3">
      <c r="H415" s="271"/>
      <c r="I415" s="271"/>
      <c r="J415" s="271"/>
      <c r="K415" s="271"/>
      <c r="L415" s="272"/>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189</v>
      </c>
      <c r="I417" s="205" t="s">
        <v>482</v>
      </c>
      <c r="J417" s="205" t="s">
        <v>482</v>
      </c>
      <c r="K417" s="205" t="s">
        <v>482</v>
      </c>
      <c r="L417" s="205">
        <v>134.03649648504052</v>
      </c>
    </row>
    <row r="418" spans="8:12" x14ac:dyDescent="0.25">
      <c r="H418" s="202" t="s">
        <v>189</v>
      </c>
      <c r="I418" s="202" t="s">
        <v>189</v>
      </c>
      <c r="J418" s="202" t="s">
        <v>189</v>
      </c>
      <c r="K418" s="202" t="s">
        <v>189</v>
      </c>
      <c r="L418" s="203">
        <v>134.03649648504052</v>
      </c>
    </row>
    <row r="419" spans="8:12" x14ac:dyDescent="0.25">
      <c r="H419" s="202" t="s">
        <v>189</v>
      </c>
      <c r="I419" s="202" t="s">
        <v>189</v>
      </c>
      <c r="J419" s="202" t="s">
        <v>189</v>
      </c>
      <c r="K419" s="202" t="s">
        <v>189</v>
      </c>
      <c r="L419" s="202" t="s">
        <v>189</v>
      </c>
    </row>
    <row r="420" spans="8:12" x14ac:dyDescent="0.25">
      <c r="H420" s="202" t="s">
        <v>189</v>
      </c>
      <c r="I420" s="202" t="s">
        <v>189</v>
      </c>
      <c r="J420" s="202" t="s">
        <v>189</v>
      </c>
      <c r="K420" s="202" t="s">
        <v>189</v>
      </c>
      <c r="L420" s="202" t="s">
        <v>189</v>
      </c>
    </row>
    <row r="421" spans="8:12" x14ac:dyDescent="0.25">
      <c r="H421" s="202" t="s">
        <v>189</v>
      </c>
      <c r="I421" s="205" t="s">
        <v>482</v>
      </c>
      <c r="J421" s="205" t="s">
        <v>482</v>
      </c>
      <c r="K421" s="205" t="s">
        <v>482</v>
      </c>
      <c r="L421" s="205" t="s">
        <v>482</v>
      </c>
    </row>
    <row r="422" spans="8:12" x14ac:dyDescent="0.25">
      <c r="H422" s="205" t="s">
        <v>482</v>
      </c>
      <c r="I422" s="205">
        <v>55.249069497127223</v>
      </c>
      <c r="J422" s="205">
        <v>188.72091220254887</v>
      </c>
      <c r="K422" s="205">
        <v>213.37603828081271</v>
      </c>
      <c r="L422" s="205">
        <v>228.15769905799976</v>
      </c>
    </row>
    <row r="423" spans="8:12" x14ac:dyDescent="0.25">
      <c r="H423" s="202" t="s">
        <v>189</v>
      </c>
      <c r="I423" s="203" t="s">
        <v>483</v>
      </c>
      <c r="J423" s="203" t="s">
        <v>483</v>
      </c>
      <c r="K423" s="203" t="s">
        <v>483</v>
      </c>
      <c r="L423" s="203" t="s">
        <v>483</v>
      </c>
    </row>
    <row r="424" spans="8:12" x14ac:dyDescent="0.25">
      <c r="H424" s="202" t="s">
        <v>189</v>
      </c>
      <c r="I424" s="203" t="s">
        <v>483</v>
      </c>
      <c r="J424" s="202" t="s">
        <v>189</v>
      </c>
      <c r="K424" s="202" t="s">
        <v>189</v>
      </c>
      <c r="L424" s="202" t="s">
        <v>189</v>
      </c>
    </row>
    <row r="425" spans="8:12" x14ac:dyDescent="0.25">
      <c r="H425" s="202" t="s">
        <v>189</v>
      </c>
      <c r="I425" s="203" t="s">
        <v>483</v>
      </c>
      <c r="J425" s="203" t="s">
        <v>483</v>
      </c>
      <c r="K425" s="203" t="s">
        <v>483</v>
      </c>
      <c r="L425" s="202" t="s">
        <v>189</v>
      </c>
    </row>
    <row r="426" spans="8:12" x14ac:dyDescent="0.25">
      <c r="H426" s="202" t="s">
        <v>189</v>
      </c>
      <c r="I426" s="202" t="s">
        <v>189</v>
      </c>
      <c r="J426" s="202" t="s">
        <v>189</v>
      </c>
      <c r="K426" s="203" t="s">
        <v>483</v>
      </c>
      <c r="L426" s="203" t="s">
        <v>483</v>
      </c>
    </row>
    <row r="427" spans="8:12" x14ac:dyDescent="0.25">
      <c r="H427" s="202" t="s">
        <v>189</v>
      </c>
      <c r="I427" s="203" t="s">
        <v>483</v>
      </c>
      <c r="J427" s="203" t="s">
        <v>483</v>
      </c>
      <c r="K427" s="203" t="s">
        <v>483</v>
      </c>
      <c r="L427" s="203" t="s">
        <v>483</v>
      </c>
    </row>
    <row r="428" spans="8:12" x14ac:dyDescent="0.25">
      <c r="H428" s="202" t="s">
        <v>189</v>
      </c>
      <c r="I428" s="202" t="s">
        <v>189</v>
      </c>
      <c r="J428" s="202" t="s">
        <v>189</v>
      </c>
      <c r="K428" s="202" t="s">
        <v>189</v>
      </c>
      <c r="L428" s="202" t="s">
        <v>189</v>
      </c>
    </row>
    <row r="429" spans="8:12" x14ac:dyDescent="0.25">
      <c r="H429" s="202" t="s">
        <v>189</v>
      </c>
      <c r="I429" s="202" t="s">
        <v>189</v>
      </c>
      <c r="J429" s="202" t="s">
        <v>189</v>
      </c>
      <c r="K429" s="202" t="s">
        <v>189</v>
      </c>
      <c r="L429" s="202" t="s">
        <v>189</v>
      </c>
    </row>
    <row r="430" spans="8:12" x14ac:dyDescent="0.25">
      <c r="H430" s="202" t="s">
        <v>189</v>
      </c>
      <c r="I430" s="203" t="s">
        <v>483</v>
      </c>
      <c r="J430" s="203" t="s">
        <v>483</v>
      </c>
      <c r="K430" s="203" t="s">
        <v>483</v>
      </c>
      <c r="L430" s="203" t="s">
        <v>483</v>
      </c>
    </row>
    <row r="431" spans="8:12" x14ac:dyDescent="0.25">
      <c r="H431" s="205" t="s">
        <v>482</v>
      </c>
      <c r="I431" s="202" t="s">
        <v>189</v>
      </c>
      <c r="J431" s="202" t="s">
        <v>189</v>
      </c>
      <c r="K431" s="202" t="s">
        <v>189</v>
      </c>
      <c r="L431" s="202" t="s">
        <v>189</v>
      </c>
    </row>
    <row r="432" spans="8:12" x14ac:dyDescent="0.25">
      <c r="H432" s="205" t="s">
        <v>482</v>
      </c>
      <c r="I432" s="205">
        <v>55.249069497127223</v>
      </c>
      <c r="J432" s="205">
        <v>188.72091220254887</v>
      </c>
      <c r="K432" s="205">
        <v>213.37603828081271</v>
      </c>
      <c r="L432" s="205">
        <v>228.15769905799976</v>
      </c>
    </row>
    <row r="433" spans="8:12" x14ac:dyDescent="0.25">
      <c r="H433" s="205" t="s">
        <v>482</v>
      </c>
      <c r="I433" s="205">
        <v>60.032090854165958</v>
      </c>
      <c r="J433" s="205">
        <v>752.39490757758881</v>
      </c>
      <c r="K433" s="205">
        <v>44.874287061635293</v>
      </c>
      <c r="L433" s="205">
        <v>158.39225986800554</v>
      </c>
    </row>
    <row r="434" spans="8:12" x14ac:dyDescent="0.25">
      <c r="H434" s="202" t="s">
        <v>189</v>
      </c>
      <c r="I434" s="203" t="s">
        <v>483</v>
      </c>
      <c r="J434" s="203" t="s">
        <v>483</v>
      </c>
      <c r="K434" s="203" t="s">
        <v>483</v>
      </c>
      <c r="L434" s="203" t="s">
        <v>483</v>
      </c>
    </row>
    <row r="435" spans="8:12" x14ac:dyDescent="0.25">
      <c r="H435" s="202" t="s">
        <v>189</v>
      </c>
      <c r="I435" s="203" t="s">
        <v>483</v>
      </c>
      <c r="J435" s="203" t="s">
        <v>483</v>
      </c>
      <c r="K435" s="203" t="s">
        <v>483</v>
      </c>
      <c r="L435" s="203" t="s">
        <v>483</v>
      </c>
    </row>
    <row r="436" spans="8:12" x14ac:dyDescent="0.25">
      <c r="H436" s="202" t="s">
        <v>189</v>
      </c>
      <c r="I436" s="203" t="s">
        <v>483</v>
      </c>
      <c r="J436" s="203" t="s">
        <v>483</v>
      </c>
      <c r="K436" s="203" t="s">
        <v>483</v>
      </c>
      <c r="L436" s="203" t="s">
        <v>483</v>
      </c>
    </row>
    <row r="437" spans="8:12" x14ac:dyDescent="0.25">
      <c r="H437" s="202" t="s">
        <v>189</v>
      </c>
      <c r="I437" s="203" t="s">
        <v>483</v>
      </c>
      <c r="J437" s="203" t="s">
        <v>483</v>
      </c>
      <c r="K437" s="203" t="s">
        <v>483</v>
      </c>
      <c r="L437" s="203" t="s">
        <v>483</v>
      </c>
    </row>
    <row r="438" spans="8:12" x14ac:dyDescent="0.25">
      <c r="H438" s="202" t="s">
        <v>189</v>
      </c>
      <c r="I438" s="203" t="s">
        <v>483</v>
      </c>
      <c r="J438" s="203" t="s">
        <v>483</v>
      </c>
      <c r="K438" s="203" t="s">
        <v>483</v>
      </c>
      <c r="L438" s="203" t="s">
        <v>483</v>
      </c>
    </row>
    <row r="439" spans="8:12" x14ac:dyDescent="0.25">
      <c r="H439" s="202" t="s">
        <v>189</v>
      </c>
      <c r="I439" s="203" t="s">
        <v>483</v>
      </c>
      <c r="J439" s="203" t="s">
        <v>483</v>
      </c>
      <c r="K439" s="203" t="s">
        <v>483</v>
      </c>
      <c r="L439" s="203" t="s">
        <v>483</v>
      </c>
    </row>
    <row r="440" spans="8:12" x14ac:dyDescent="0.25">
      <c r="H440" s="205" t="s">
        <v>482</v>
      </c>
      <c r="I440" s="205">
        <v>60.032090854165958</v>
      </c>
      <c r="J440" s="205">
        <v>752.39490757758881</v>
      </c>
      <c r="K440" s="205">
        <v>44.874287061635293</v>
      </c>
      <c r="L440" s="205">
        <v>158.39225986800554</v>
      </c>
    </row>
    <row r="441" spans="8:12" x14ac:dyDescent="0.25">
      <c r="H441" s="202" t="s">
        <v>189</v>
      </c>
      <c r="I441" s="205" t="s">
        <v>482</v>
      </c>
      <c r="J441" s="205" t="s">
        <v>482</v>
      </c>
      <c r="K441" s="205" t="s">
        <v>482</v>
      </c>
      <c r="L441" s="205" t="s">
        <v>482</v>
      </c>
    </row>
    <row r="442" spans="8:12" x14ac:dyDescent="0.25">
      <c r="H442" s="202" t="s">
        <v>189</v>
      </c>
      <c r="I442" s="203" t="s">
        <v>482</v>
      </c>
      <c r="J442" s="203" t="s">
        <v>482</v>
      </c>
      <c r="K442" s="203" t="s">
        <v>482</v>
      </c>
      <c r="L442" s="203" t="s">
        <v>482</v>
      </c>
    </row>
    <row r="443" spans="8:12" x14ac:dyDescent="0.25">
      <c r="H443" s="202" t="s">
        <v>189</v>
      </c>
      <c r="I443" s="203" t="s">
        <v>482</v>
      </c>
      <c r="J443" s="203" t="s">
        <v>482</v>
      </c>
      <c r="K443" s="203" t="s">
        <v>482</v>
      </c>
      <c r="L443" s="203" t="s">
        <v>482</v>
      </c>
    </row>
    <row r="444" spans="8:12" x14ac:dyDescent="0.25">
      <c r="H444" s="202" t="s">
        <v>189</v>
      </c>
      <c r="I444" s="205" t="s">
        <v>482</v>
      </c>
      <c r="J444" s="205" t="s">
        <v>482</v>
      </c>
      <c r="K444" s="205" t="s">
        <v>482</v>
      </c>
      <c r="L444" s="205" t="s">
        <v>482</v>
      </c>
    </row>
    <row r="445" spans="8:12" x14ac:dyDescent="0.25">
      <c r="H445" s="205">
        <v>2.8530150025699998E-2</v>
      </c>
      <c r="I445" s="202" t="s">
        <v>189</v>
      </c>
      <c r="J445" s="202" t="s">
        <v>189</v>
      </c>
      <c r="K445" s="202" t="s">
        <v>189</v>
      </c>
      <c r="L445" s="202" t="s">
        <v>189</v>
      </c>
    </row>
    <row r="446" spans="8:12" x14ac:dyDescent="0.25">
      <c r="H446" s="205">
        <v>2.8530150025699998E-2</v>
      </c>
      <c r="I446" s="202" t="s">
        <v>189</v>
      </c>
      <c r="J446" s="202" t="s">
        <v>189</v>
      </c>
      <c r="K446" s="202" t="s">
        <v>189</v>
      </c>
      <c r="L446" s="202" t="s">
        <v>189</v>
      </c>
    </row>
    <row r="447" spans="8:12" x14ac:dyDescent="0.25">
      <c r="H447" s="205" t="s">
        <v>486</v>
      </c>
      <c r="I447" s="202" t="s">
        <v>189</v>
      </c>
      <c r="J447" s="202" t="s">
        <v>189</v>
      </c>
      <c r="K447" s="202" t="s">
        <v>189</v>
      </c>
      <c r="L447" s="202" t="s">
        <v>189</v>
      </c>
    </row>
    <row r="448" spans="8:12" x14ac:dyDescent="0.25">
      <c r="H448" s="205" t="s">
        <v>487</v>
      </c>
      <c r="I448" s="202" t="s">
        <v>189</v>
      </c>
      <c r="J448" s="202" t="s">
        <v>189</v>
      </c>
      <c r="K448" s="202" t="s">
        <v>189</v>
      </c>
      <c r="L448" s="202" t="s">
        <v>189</v>
      </c>
    </row>
    <row r="449" spans="8:12" x14ac:dyDescent="0.25">
      <c r="H449" s="205" t="s">
        <v>487</v>
      </c>
      <c r="I449" s="202" t="s">
        <v>189</v>
      </c>
      <c r="J449" s="202" t="s">
        <v>189</v>
      </c>
      <c r="K449" s="202" t="s">
        <v>189</v>
      </c>
      <c r="L449" s="202" t="s">
        <v>189</v>
      </c>
    </row>
    <row r="450" spans="8:12" x14ac:dyDescent="0.25">
      <c r="H450" s="205" t="s">
        <v>487</v>
      </c>
      <c r="I450" s="202" t="s">
        <v>189</v>
      </c>
      <c r="J450" s="202" t="s">
        <v>189</v>
      </c>
      <c r="K450" s="202" t="s">
        <v>189</v>
      </c>
      <c r="L450" s="202" t="s">
        <v>189</v>
      </c>
    </row>
    <row r="451" spans="8:12" x14ac:dyDescent="0.25">
      <c r="H451" s="205" t="s">
        <v>482</v>
      </c>
      <c r="I451" s="202" t="s">
        <v>189</v>
      </c>
      <c r="J451" s="202" t="s">
        <v>189</v>
      </c>
      <c r="K451" s="202" t="s">
        <v>189</v>
      </c>
      <c r="L451" s="202" t="s">
        <v>189</v>
      </c>
    </row>
    <row r="452" spans="8:12" x14ac:dyDescent="0.25">
      <c r="H452" s="205" t="s">
        <v>482</v>
      </c>
      <c r="I452" s="202" t="s">
        <v>189</v>
      </c>
      <c r="J452" s="202" t="s">
        <v>189</v>
      </c>
      <c r="K452" s="202" t="s">
        <v>189</v>
      </c>
      <c r="L452" s="202" t="s">
        <v>189</v>
      </c>
    </row>
    <row r="453" spans="8:12" x14ac:dyDescent="0.25">
      <c r="H453" s="205" t="s">
        <v>482</v>
      </c>
      <c r="I453" s="202" t="s">
        <v>189</v>
      </c>
      <c r="J453" s="202" t="s">
        <v>189</v>
      </c>
      <c r="K453" s="202" t="s">
        <v>189</v>
      </c>
      <c r="L453" s="202" t="s">
        <v>189</v>
      </c>
    </row>
    <row r="454" spans="8:12" x14ac:dyDescent="0.25">
      <c r="H454" s="205" t="s">
        <v>482</v>
      </c>
      <c r="I454" s="202" t="s">
        <v>189</v>
      </c>
      <c r="J454" s="202" t="s">
        <v>189</v>
      </c>
      <c r="K454" s="202" t="s">
        <v>189</v>
      </c>
      <c r="L454" s="202" t="s">
        <v>189</v>
      </c>
    </row>
    <row r="455" spans="8:12" x14ac:dyDescent="0.25">
      <c r="H455" s="205" t="s">
        <v>482</v>
      </c>
      <c r="I455" s="202" t="s">
        <v>189</v>
      </c>
      <c r="J455" s="202" t="s">
        <v>189</v>
      </c>
      <c r="K455" s="202" t="s">
        <v>189</v>
      </c>
      <c r="L455" s="202" t="s">
        <v>189</v>
      </c>
    </row>
    <row r="456" spans="8:12" x14ac:dyDescent="0.25">
      <c r="H456" s="205" t="s">
        <v>482</v>
      </c>
      <c r="I456" s="202" t="s">
        <v>189</v>
      </c>
      <c r="J456" s="202" t="s">
        <v>189</v>
      </c>
      <c r="K456" s="202" t="s">
        <v>189</v>
      </c>
      <c r="L456" s="202" t="s">
        <v>189</v>
      </c>
    </row>
    <row r="457" spans="8:12" x14ac:dyDescent="0.25">
      <c r="H457" s="205" t="s">
        <v>482</v>
      </c>
      <c r="I457" s="202" t="s">
        <v>189</v>
      </c>
      <c r="J457" s="202" t="s">
        <v>189</v>
      </c>
      <c r="K457" s="202" t="s">
        <v>189</v>
      </c>
      <c r="L457" s="202" t="s">
        <v>189</v>
      </c>
    </row>
    <row r="458" spans="8:12" x14ac:dyDescent="0.25">
      <c r="H458" s="205" t="s">
        <v>482</v>
      </c>
      <c r="I458" s="205">
        <v>3.0595650574289701</v>
      </c>
      <c r="J458" s="205">
        <v>2.2218459027463999</v>
      </c>
      <c r="K458" s="205">
        <v>3851.2231308671667</v>
      </c>
      <c r="L458" s="205">
        <v>0.17191986356898001</v>
      </c>
    </row>
    <row r="459" spans="8:12" x14ac:dyDescent="0.25">
      <c r="H459" s="205" t="s">
        <v>482</v>
      </c>
      <c r="I459" s="202" t="s">
        <v>189</v>
      </c>
      <c r="J459" s="202" t="s">
        <v>189</v>
      </c>
      <c r="K459" s="202" t="s">
        <v>189</v>
      </c>
      <c r="L459" s="202" t="s">
        <v>189</v>
      </c>
    </row>
    <row r="460" spans="8:12" x14ac:dyDescent="0.25">
      <c r="H460" s="202" t="s">
        <v>189</v>
      </c>
      <c r="I460" s="202" t="s">
        <v>189</v>
      </c>
      <c r="J460" s="202" t="s">
        <v>189</v>
      </c>
      <c r="K460" s="202" t="s">
        <v>189</v>
      </c>
      <c r="L460" s="202" t="s">
        <v>189</v>
      </c>
    </row>
    <row r="461" spans="8:12" x14ac:dyDescent="0.25">
      <c r="H461" s="202" t="s">
        <v>189</v>
      </c>
      <c r="I461" s="202" t="s">
        <v>189</v>
      </c>
      <c r="J461" s="202" t="s">
        <v>189</v>
      </c>
      <c r="K461" s="202" t="s">
        <v>189</v>
      </c>
      <c r="L461" s="202" t="s">
        <v>189</v>
      </c>
    </row>
    <row r="462" spans="8:12" x14ac:dyDescent="0.25">
      <c r="H462" s="205" t="s">
        <v>482</v>
      </c>
      <c r="I462" s="205">
        <v>3.0595650574289701</v>
      </c>
      <c r="J462" s="205">
        <v>2.2218459027463999</v>
      </c>
      <c r="K462" s="205">
        <v>3851.2231308671667</v>
      </c>
      <c r="L462" s="205">
        <v>0.17191986356898001</v>
      </c>
    </row>
    <row r="463" spans="8:12" x14ac:dyDescent="0.25">
      <c r="H463" s="205" t="s">
        <v>488</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7"/>
      <c r="I467" s="277"/>
      <c r="J467" s="277"/>
      <c r="K467" s="277"/>
      <c r="L467" s="277"/>
      <c r="M467" s="277"/>
      <c r="N467" s="277"/>
      <c r="O467" s="277"/>
      <c r="P467" s="277"/>
      <c r="Q467" s="160"/>
      <c r="R467" s="160"/>
      <c r="S467" s="160"/>
      <c r="T467" s="160"/>
      <c r="U467" s="160"/>
      <c r="V467" s="160"/>
      <c r="W467" s="160"/>
      <c r="X467" s="160"/>
      <c r="Y467" s="160"/>
      <c r="Z467" s="160"/>
      <c r="AA467" s="160"/>
      <c r="AB467" s="160"/>
      <c r="AC467" s="160"/>
      <c r="AD467" s="160"/>
      <c r="AE467" s="164"/>
      <c r="AF467" s="160"/>
      <c r="AG467" s="160"/>
      <c r="AH467" s="56" t="s">
        <v>476</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2277</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477</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504</v>
      </c>
      <c r="I471" s="166" t="s">
        <v>505</v>
      </c>
      <c r="J471" s="166" t="s">
        <v>506</v>
      </c>
      <c r="K471" s="166" t="s">
        <v>507</v>
      </c>
      <c r="L471" s="166" t="s">
        <v>508</v>
      </c>
      <c r="M471" s="166" t="s">
        <v>509</v>
      </c>
      <c r="N471" s="166" t="s">
        <v>510</v>
      </c>
      <c r="O471" s="166" t="s">
        <v>511</v>
      </c>
      <c r="P471" s="166" t="s">
        <v>512</v>
      </c>
      <c r="Q471" s="166" t="s">
        <v>513</v>
      </c>
      <c r="R471" s="167" t="s">
        <v>514</v>
      </c>
      <c r="S471" s="167" t="s">
        <v>515</v>
      </c>
      <c r="T471" s="168" t="s">
        <v>516</v>
      </c>
      <c r="U471" s="166" t="s">
        <v>517</v>
      </c>
      <c r="V471" s="169" t="s">
        <v>518</v>
      </c>
      <c r="W471" s="169" t="s">
        <v>519</v>
      </c>
      <c r="X471" s="169" t="s">
        <v>520</v>
      </c>
      <c r="Y471" s="169" t="s">
        <v>521</v>
      </c>
      <c r="Z471" s="169" t="s">
        <v>522</v>
      </c>
      <c r="AA471" s="169" t="s">
        <v>523</v>
      </c>
      <c r="AB471" s="169" t="s">
        <v>524</v>
      </c>
      <c r="AC471" s="170" t="s">
        <v>525</v>
      </c>
      <c r="AD471" s="170" t="s">
        <v>526</v>
      </c>
      <c r="AE471" s="168" t="s">
        <v>527</v>
      </c>
      <c r="AF471" s="166" t="s">
        <v>528</v>
      </c>
      <c r="AG471" s="168" t="s">
        <v>496</v>
      </c>
      <c r="AH471" s="167" t="s">
        <v>497</v>
      </c>
      <c r="AI471" s="61" t="s">
        <v>529</v>
      </c>
    </row>
    <row r="472" spans="8:35" ht="38.25" thickBot="1" x14ac:dyDescent="0.3">
      <c r="H472" s="275"/>
      <c r="I472" s="275"/>
      <c r="J472" s="275"/>
      <c r="K472" s="275"/>
      <c r="L472" s="275"/>
      <c r="M472" s="275"/>
      <c r="N472" s="275"/>
      <c r="O472" s="275"/>
      <c r="P472" s="275"/>
      <c r="Q472" s="276"/>
      <c r="R472" s="185"/>
      <c r="S472" s="185"/>
      <c r="T472" s="273" t="s">
        <v>530</v>
      </c>
      <c r="U472" s="274"/>
      <c r="V472" s="278" t="s">
        <v>2031</v>
      </c>
      <c r="W472" s="275"/>
      <c r="X472" s="275"/>
      <c r="Y472" s="275"/>
      <c r="Z472" s="275"/>
      <c r="AA472" s="275"/>
      <c r="AB472" s="276"/>
      <c r="AC472" s="185"/>
      <c r="AD472" s="185"/>
      <c r="AE472" s="273" t="s">
        <v>530</v>
      </c>
      <c r="AF472" s="274"/>
      <c r="AG472" s="171" t="s">
        <v>501</v>
      </c>
      <c r="AH472" s="186" t="s">
        <v>2031</v>
      </c>
      <c r="AI472" s="172" t="s">
        <v>2031</v>
      </c>
    </row>
    <row r="473" spans="8:35" ht="15.75" thickTop="1" x14ac:dyDescent="0.25">
      <c r="H473" s="205" t="s">
        <v>485</v>
      </c>
      <c r="I473" s="205">
        <v>2093.1475999999998</v>
      </c>
      <c r="J473" s="205" t="s">
        <v>485</v>
      </c>
      <c r="K473" s="205" t="s">
        <v>542</v>
      </c>
      <c r="L473" s="205" t="s">
        <v>485</v>
      </c>
      <c r="M473" s="205" t="s">
        <v>485</v>
      </c>
      <c r="N473" s="205" t="s">
        <v>485</v>
      </c>
      <c r="O473" s="205" t="s">
        <v>485</v>
      </c>
      <c r="P473" s="205">
        <v>117.73</v>
      </c>
      <c r="Q473" s="205" t="s">
        <v>485</v>
      </c>
      <c r="R473" s="205" t="s">
        <v>542</v>
      </c>
      <c r="S473" s="205" t="s">
        <v>542</v>
      </c>
      <c r="T473" s="205">
        <v>1.6984600970478201</v>
      </c>
      <c r="U473" s="202" t="s">
        <v>189</v>
      </c>
      <c r="V473" s="205">
        <v>540.06916717032652</v>
      </c>
      <c r="W473" s="205">
        <v>206.85707686944318</v>
      </c>
      <c r="X473" s="205">
        <v>9.0276703162196608</v>
      </c>
      <c r="Y473" s="205" t="s">
        <v>485</v>
      </c>
      <c r="Z473" s="205">
        <v>11.47912170919709</v>
      </c>
      <c r="AA473" s="205" t="s">
        <v>485</v>
      </c>
      <c r="AB473" s="205" t="s">
        <v>542</v>
      </c>
      <c r="AC473" s="205" t="s">
        <v>485</v>
      </c>
      <c r="AD473" s="205" t="s">
        <v>485</v>
      </c>
      <c r="AE473" s="205">
        <v>3.5894286775586801</v>
      </c>
      <c r="AF473" s="202" t="s">
        <v>189</v>
      </c>
      <c r="AG473" s="205">
        <v>7230.4559117999988</v>
      </c>
      <c r="AH473" s="205">
        <v>517.71056610324001</v>
      </c>
      <c r="AI473" s="205">
        <v>28.530150025699999</v>
      </c>
    </row>
    <row r="474" spans="8:35" x14ac:dyDescent="0.25">
      <c r="H474" s="205" t="s">
        <v>482</v>
      </c>
      <c r="I474" s="205" t="s">
        <v>482</v>
      </c>
      <c r="J474" s="205" t="s">
        <v>482</v>
      </c>
      <c r="K474" s="205" t="s">
        <v>482</v>
      </c>
      <c r="L474" s="205" t="s">
        <v>482</v>
      </c>
      <c r="M474" s="205" t="s">
        <v>482</v>
      </c>
      <c r="N474" s="205" t="s">
        <v>482</v>
      </c>
      <c r="O474" s="205" t="s">
        <v>482</v>
      </c>
      <c r="P474" s="205" t="s">
        <v>482</v>
      </c>
      <c r="Q474" s="205" t="s">
        <v>482</v>
      </c>
      <c r="R474" s="205" t="s">
        <v>482</v>
      </c>
      <c r="S474" s="205" t="s">
        <v>482</v>
      </c>
      <c r="T474" s="205" t="s">
        <v>482</v>
      </c>
      <c r="U474" s="202" t="s">
        <v>189</v>
      </c>
      <c r="V474" s="205" t="s">
        <v>482</v>
      </c>
      <c r="W474" s="205" t="s">
        <v>482</v>
      </c>
      <c r="X474" s="205" t="s">
        <v>482</v>
      </c>
      <c r="Y474" s="205" t="s">
        <v>482</v>
      </c>
      <c r="Z474" s="205" t="s">
        <v>482</v>
      </c>
      <c r="AA474" s="205" t="s">
        <v>482</v>
      </c>
      <c r="AB474" s="205" t="s">
        <v>482</v>
      </c>
      <c r="AC474" s="205" t="s">
        <v>482</v>
      </c>
      <c r="AD474" s="205" t="s">
        <v>482</v>
      </c>
      <c r="AE474" s="205" t="s">
        <v>482</v>
      </c>
      <c r="AF474" s="202" t="s">
        <v>189</v>
      </c>
      <c r="AG474" s="205" t="s">
        <v>482</v>
      </c>
      <c r="AH474" s="205" t="s">
        <v>482</v>
      </c>
      <c r="AI474" s="205" t="s">
        <v>482</v>
      </c>
    </row>
    <row r="475" spans="8:35" x14ac:dyDescent="0.25">
      <c r="H475" s="205" t="s">
        <v>482</v>
      </c>
      <c r="I475" s="205" t="s">
        <v>482</v>
      </c>
      <c r="J475" s="205" t="s">
        <v>482</v>
      </c>
      <c r="K475" s="205" t="s">
        <v>482</v>
      </c>
      <c r="L475" s="205" t="s">
        <v>482</v>
      </c>
      <c r="M475" s="205" t="s">
        <v>482</v>
      </c>
      <c r="N475" s="205" t="s">
        <v>482</v>
      </c>
      <c r="O475" s="205" t="s">
        <v>482</v>
      </c>
      <c r="P475" s="205" t="s">
        <v>482</v>
      </c>
      <c r="Q475" s="205" t="s">
        <v>482</v>
      </c>
      <c r="R475" s="205" t="s">
        <v>482</v>
      </c>
      <c r="S475" s="205" t="s">
        <v>482</v>
      </c>
      <c r="T475" s="205" t="s">
        <v>482</v>
      </c>
      <c r="U475" s="202" t="s">
        <v>189</v>
      </c>
      <c r="V475" s="205" t="s">
        <v>482</v>
      </c>
      <c r="W475" s="205" t="s">
        <v>482</v>
      </c>
      <c r="X475" s="205" t="s">
        <v>482</v>
      </c>
      <c r="Y475" s="205" t="s">
        <v>482</v>
      </c>
      <c r="Z475" s="205" t="s">
        <v>482</v>
      </c>
      <c r="AA475" s="205" t="s">
        <v>482</v>
      </c>
      <c r="AB475" s="205" t="s">
        <v>482</v>
      </c>
      <c r="AC475" s="205" t="s">
        <v>482</v>
      </c>
      <c r="AD475" s="205" t="s">
        <v>482</v>
      </c>
      <c r="AE475" s="205" t="s">
        <v>482</v>
      </c>
      <c r="AF475" s="202" t="s">
        <v>189</v>
      </c>
      <c r="AG475" s="205" t="s">
        <v>482</v>
      </c>
      <c r="AH475" s="205" t="s">
        <v>482</v>
      </c>
      <c r="AI475" s="205" t="s">
        <v>482</v>
      </c>
    </row>
    <row r="476" spans="8:35" x14ac:dyDescent="0.25">
      <c r="H476" s="205" t="s">
        <v>482</v>
      </c>
      <c r="I476" s="205" t="s">
        <v>482</v>
      </c>
      <c r="J476" s="205" t="s">
        <v>482</v>
      </c>
      <c r="K476" s="205" t="s">
        <v>482</v>
      </c>
      <c r="L476" s="205" t="s">
        <v>482</v>
      </c>
      <c r="M476" s="205" t="s">
        <v>482</v>
      </c>
      <c r="N476" s="205" t="s">
        <v>482</v>
      </c>
      <c r="O476" s="205" t="s">
        <v>482</v>
      </c>
      <c r="P476" s="205" t="s">
        <v>482</v>
      </c>
      <c r="Q476" s="205" t="s">
        <v>482</v>
      </c>
      <c r="R476" s="205" t="s">
        <v>482</v>
      </c>
      <c r="S476" s="205" t="s">
        <v>482</v>
      </c>
      <c r="T476" s="205" t="s">
        <v>482</v>
      </c>
      <c r="U476" s="202" t="s">
        <v>189</v>
      </c>
      <c r="V476" s="205" t="s">
        <v>482</v>
      </c>
      <c r="W476" s="205" t="s">
        <v>482</v>
      </c>
      <c r="X476" s="205" t="s">
        <v>482</v>
      </c>
      <c r="Y476" s="205" t="s">
        <v>482</v>
      </c>
      <c r="Z476" s="205" t="s">
        <v>482</v>
      </c>
      <c r="AA476" s="205" t="s">
        <v>482</v>
      </c>
      <c r="AB476" s="205" t="s">
        <v>482</v>
      </c>
      <c r="AC476" s="205" t="s">
        <v>482</v>
      </c>
      <c r="AD476" s="205" t="s">
        <v>482</v>
      </c>
      <c r="AE476" s="205" t="s">
        <v>482</v>
      </c>
      <c r="AF476" s="202" t="s">
        <v>189</v>
      </c>
      <c r="AG476" s="205" t="s">
        <v>482</v>
      </c>
      <c r="AH476" s="205" t="s">
        <v>482</v>
      </c>
      <c r="AI476" s="205" t="s">
        <v>482</v>
      </c>
    </row>
    <row r="477" spans="8:35" x14ac:dyDescent="0.25">
      <c r="H477" s="205" t="s">
        <v>482</v>
      </c>
      <c r="I477" s="205" t="s">
        <v>482</v>
      </c>
      <c r="J477" s="205" t="s">
        <v>482</v>
      </c>
      <c r="K477" s="205" t="s">
        <v>482</v>
      </c>
      <c r="L477" s="205" t="s">
        <v>482</v>
      </c>
      <c r="M477" s="205" t="s">
        <v>482</v>
      </c>
      <c r="N477" s="205" t="s">
        <v>482</v>
      </c>
      <c r="O477" s="205" t="s">
        <v>482</v>
      </c>
      <c r="P477" s="205" t="s">
        <v>482</v>
      </c>
      <c r="Q477" s="205" t="s">
        <v>482</v>
      </c>
      <c r="R477" s="205" t="s">
        <v>482</v>
      </c>
      <c r="S477" s="205" t="s">
        <v>482</v>
      </c>
      <c r="T477" s="205" t="s">
        <v>482</v>
      </c>
      <c r="U477" s="202" t="s">
        <v>189</v>
      </c>
      <c r="V477" s="205" t="s">
        <v>482</v>
      </c>
      <c r="W477" s="205" t="s">
        <v>482</v>
      </c>
      <c r="X477" s="205" t="s">
        <v>482</v>
      </c>
      <c r="Y477" s="205" t="s">
        <v>482</v>
      </c>
      <c r="Z477" s="205" t="s">
        <v>482</v>
      </c>
      <c r="AA477" s="205" t="s">
        <v>482</v>
      </c>
      <c r="AB477" s="205" t="s">
        <v>482</v>
      </c>
      <c r="AC477" s="205" t="s">
        <v>482</v>
      </c>
      <c r="AD477" s="205" t="s">
        <v>482</v>
      </c>
      <c r="AE477" s="205" t="s">
        <v>482</v>
      </c>
      <c r="AF477" s="202" t="s">
        <v>189</v>
      </c>
      <c r="AG477" s="205" t="s">
        <v>482</v>
      </c>
      <c r="AH477" s="205" t="s">
        <v>482</v>
      </c>
      <c r="AI477" s="205" t="s">
        <v>482</v>
      </c>
    </row>
    <row r="478" spans="8:35" x14ac:dyDescent="0.25">
      <c r="H478" s="205" t="s">
        <v>482</v>
      </c>
      <c r="I478" s="205" t="s">
        <v>482</v>
      </c>
      <c r="J478" s="205" t="s">
        <v>482</v>
      </c>
      <c r="K478" s="205" t="s">
        <v>482</v>
      </c>
      <c r="L478" s="205" t="s">
        <v>482</v>
      </c>
      <c r="M478" s="205" t="s">
        <v>482</v>
      </c>
      <c r="N478" s="205" t="s">
        <v>482</v>
      </c>
      <c r="O478" s="205" t="s">
        <v>482</v>
      </c>
      <c r="P478" s="205" t="s">
        <v>482</v>
      </c>
      <c r="Q478" s="205" t="s">
        <v>482</v>
      </c>
      <c r="R478" s="205" t="s">
        <v>482</v>
      </c>
      <c r="S478" s="205" t="s">
        <v>482</v>
      </c>
      <c r="T478" s="205" t="s">
        <v>482</v>
      </c>
      <c r="U478" s="202" t="s">
        <v>189</v>
      </c>
      <c r="V478" s="205" t="s">
        <v>482</v>
      </c>
      <c r="W478" s="205" t="s">
        <v>482</v>
      </c>
      <c r="X478" s="205" t="s">
        <v>482</v>
      </c>
      <c r="Y478" s="205" t="s">
        <v>482</v>
      </c>
      <c r="Z478" s="205" t="s">
        <v>482</v>
      </c>
      <c r="AA478" s="205" t="s">
        <v>482</v>
      </c>
      <c r="AB478" s="205" t="s">
        <v>482</v>
      </c>
      <c r="AC478" s="205" t="s">
        <v>482</v>
      </c>
      <c r="AD478" s="205" t="s">
        <v>482</v>
      </c>
      <c r="AE478" s="205" t="s">
        <v>482</v>
      </c>
      <c r="AF478" s="202" t="s">
        <v>189</v>
      </c>
      <c r="AG478" s="205" t="s">
        <v>482</v>
      </c>
      <c r="AH478" s="205" t="s">
        <v>482</v>
      </c>
      <c r="AI478" s="205" t="s">
        <v>482</v>
      </c>
    </row>
    <row r="479" spans="8:35" x14ac:dyDescent="0.25">
      <c r="H479" s="205" t="s">
        <v>482</v>
      </c>
      <c r="I479" s="205" t="s">
        <v>482</v>
      </c>
      <c r="J479" s="205" t="s">
        <v>482</v>
      </c>
      <c r="K479" s="205" t="s">
        <v>482</v>
      </c>
      <c r="L479" s="205" t="s">
        <v>482</v>
      </c>
      <c r="M479" s="205" t="s">
        <v>482</v>
      </c>
      <c r="N479" s="205" t="s">
        <v>482</v>
      </c>
      <c r="O479" s="205" t="s">
        <v>482</v>
      </c>
      <c r="P479" s="205" t="s">
        <v>482</v>
      </c>
      <c r="Q479" s="205" t="s">
        <v>482</v>
      </c>
      <c r="R479" s="205" t="s">
        <v>482</v>
      </c>
      <c r="S479" s="205" t="s">
        <v>482</v>
      </c>
      <c r="T479" s="205" t="s">
        <v>482</v>
      </c>
      <c r="U479" s="202" t="s">
        <v>189</v>
      </c>
      <c r="V479" s="205">
        <v>391.00292248704386</v>
      </c>
      <c r="W479" s="205">
        <v>45.101851511540602</v>
      </c>
      <c r="X479" s="205" t="s">
        <v>482</v>
      </c>
      <c r="Y479" s="205" t="s">
        <v>482</v>
      </c>
      <c r="Z479" s="205" t="s">
        <v>482</v>
      </c>
      <c r="AA479" s="205" t="s">
        <v>482</v>
      </c>
      <c r="AB479" s="205" t="s">
        <v>482</v>
      </c>
      <c r="AC479" s="205" t="s">
        <v>482</v>
      </c>
      <c r="AD479" s="205" t="s">
        <v>482</v>
      </c>
      <c r="AE479" s="205" t="s">
        <v>482</v>
      </c>
      <c r="AF479" s="202" t="s">
        <v>189</v>
      </c>
      <c r="AG479" s="205" t="s">
        <v>482</v>
      </c>
      <c r="AH479" s="205">
        <v>120.41830440901001</v>
      </c>
      <c r="AI479" s="205" t="s">
        <v>482</v>
      </c>
    </row>
    <row r="480" spans="8:35" x14ac:dyDescent="0.25">
      <c r="H480" s="202" t="s">
        <v>189</v>
      </c>
      <c r="I480" s="202" t="s">
        <v>189</v>
      </c>
      <c r="J480" s="202" t="s">
        <v>189</v>
      </c>
      <c r="K480" s="202" t="s">
        <v>189</v>
      </c>
      <c r="L480" s="202" t="s">
        <v>189</v>
      </c>
      <c r="M480" s="202" t="s">
        <v>189</v>
      </c>
      <c r="N480" s="202" t="s">
        <v>189</v>
      </c>
      <c r="O480" s="202" t="s">
        <v>189</v>
      </c>
      <c r="P480" s="202" t="s">
        <v>189</v>
      </c>
      <c r="Q480" s="202" t="s">
        <v>189</v>
      </c>
      <c r="R480" s="202" t="s">
        <v>189</v>
      </c>
      <c r="S480" s="202" t="s">
        <v>189</v>
      </c>
      <c r="T480" s="202" t="s">
        <v>189</v>
      </c>
      <c r="U480" s="202" t="s">
        <v>189</v>
      </c>
      <c r="V480" s="205">
        <v>391.00292248704386</v>
      </c>
      <c r="W480" s="205">
        <v>45.101851511540602</v>
      </c>
      <c r="X480" s="205" t="s">
        <v>482</v>
      </c>
      <c r="Y480" s="205" t="s">
        <v>482</v>
      </c>
      <c r="Z480" s="205" t="s">
        <v>482</v>
      </c>
      <c r="AA480" s="205" t="s">
        <v>482</v>
      </c>
      <c r="AB480" s="205" t="s">
        <v>482</v>
      </c>
      <c r="AC480" s="205" t="s">
        <v>482</v>
      </c>
      <c r="AD480" s="205" t="s">
        <v>482</v>
      </c>
      <c r="AE480" s="205" t="s">
        <v>482</v>
      </c>
      <c r="AF480" s="202" t="s">
        <v>189</v>
      </c>
      <c r="AG480" s="202" t="s">
        <v>189</v>
      </c>
      <c r="AH480" s="205" t="s">
        <v>482</v>
      </c>
      <c r="AI480" s="202" t="s">
        <v>189</v>
      </c>
    </row>
    <row r="481" spans="8:35" x14ac:dyDescent="0.25">
      <c r="H481" s="205" t="s">
        <v>482</v>
      </c>
      <c r="I481" s="205" t="s">
        <v>482</v>
      </c>
      <c r="J481" s="205" t="s">
        <v>482</v>
      </c>
      <c r="K481" s="205" t="s">
        <v>482</v>
      </c>
      <c r="L481" s="205" t="s">
        <v>482</v>
      </c>
      <c r="M481" s="205" t="s">
        <v>482</v>
      </c>
      <c r="N481" s="205" t="s">
        <v>482</v>
      </c>
      <c r="O481" s="205" t="s">
        <v>482</v>
      </c>
      <c r="P481" s="205" t="s">
        <v>482</v>
      </c>
      <c r="Q481" s="205" t="s">
        <v>482</v>
      </c>
      <c r="R481" s="205" t="s">
        <v>482</v>
      </c>
      <c r="S481" s="205" t="s">
        <v>482</v>
      </c>
      <c r="T481" s="205" t="s">
        <v>482</v>
      </c>
      <c r="U481" s="202" t="s">
        <v>189</v>
      </c>
      <c r="V481" s="205" t="s">
        <v>482</v>
      </c>
      <c r="W481" s="205" t="s">
        <v>482</v>
      </c>
      <c r="X481" s="205" t="s">
        <v>482</v>
      </c>
      <c r="Y481" s="205" t="s">
        <v>482</v>
      </c>
      <c r="Z481" s="205" t="s">
        <v>482</v>
      </c>
      <c r="AA481" s="205" t="s">
        <v>482</v>
      </c>
      <c r="AB481" s="205" t="s">
        <v>482</v>
      </c>
      <c r="AC481" s="205" t="s">
        <v>482</v>
      </c>
      <c r="AD481" s="205" t="s">
        <v>482</v>
      </c>
      <c r="AE481" s="205" t="s">
        <v>482</v>
      </c>
      <c r="AF481" s="202" t="s">
        <v>189</v>
      </c>
      <c r="AG481" s="205" t="s">
        <v>482</v>
      </c>
      <c r="AH481" s="205">
        <v>120.41830440900908</v>
      </c>
      <c r="AI481" s="202" t="s">
        <v>189</v>
      </c>
    </row>
    <row r="482" spans="8:35" x14ac:dyDescent="0.25">
      <c r="H482" s="205" t="s">
        <v>482</v>
      </c>
      <c r="I482" s="205" t="s">
        <v>482</v>
      </c>
      <c r="J482" s="205" t="s">
        <v>482</v>
      </c>
      <c r="K482" s="205" t="s">
        <v>482</v>
      </c>
      <c r="L482" s="205" t="s">
        <v>482</v>
      </c>
      <c r="M482" s="205" t="s">
        <v>482</v>
      </c>
      <c r="N482" s="205" t="s">
        <v>482</v>
      </c>
      <c r="O482" s="205" t="s">
        <v>482</v>
      </c>
      <c r="P482" s="205" t="s">
        <v>482</v>
      </c>
      <c r="Q482" s="205" t="s">
        <v>482</v>
      </c>
      <c r="R482" s="205" t="s">
        <v>482</v>
      </c>
      <c r="S482" s="205" t="s">
        <v>482</v>
      </c>
      <c r="T482" s="205" t="s">
        <v>482</v>
      </c>
      <c r="U482" s="202" t="s">
        <v>189</v>
      </c>
      <c r="V482" s="205" t="s">
        <v>482</v>
      </c>
      <c r="W482" s="205" t="s">
        <v>482</v>
      </c>
      <c r="X482" s="205" t="s">
        <v>482</v>
      </c>
      <c r="Y482" s="205" t="s">
        <v>482</v>
      </c>
      <c r="Z482" s="205" t="s">
        <v>482</v>
      </c>
      <c r="AA482" s="205" t="s">
        <v>482</v>
      </c>
      <c r="AB482" s="205" t="s">
        <v>482</v>
      </c>
      <c r="AC482" s="205" t="s">
        <v>482</v>
      </c>
      <c r="AD482" s="205" t="s">
        <v>482</v>
      </c>
      <c r="AE482" s="205" t="s">
        <v>482</v>
      </c>
      <c r="AF482" s="202" t="s">
        <v>189</v>
      </c>
      <c r="AG482" s="205" t="s">
        <v>482</v>
      </c>
      <c r="AH482" s="205" t="s">
        <v>482</v>
      </c>
      <c r="AI482" s="205" t="s">
        <v>482</v>
      </c>
    </row>
    <row r="483" spans="8:35" x14ac:dyDescent="0.25">
      <c r="H483" s="205" t="s">
        <v>495</v>
      </c>
      <c r="I483" s="205" t="s">
        <v>2029</v>
      </c>
      <c r="J483" s="205" t="s">
        <v>495</v>
      </c>
      <c r="K483" s="205" t="s">
        <v>2029</v>
      </c>
      <c r="L483" s="205" t="s">
        <v>495</v>
      </c>
      <c r="M483" s="205" t="s">
        <v>495</v>
      </c>
      <c r="N483" s="205" t="s">
        <v>495</v>
      </c>
      <c r="O483" s="205" t="s">
        <v>495</v>
      </c>
      <c r="P483" s="205" t="s">
        <v>2029</v>
      </c>
      <c r="Q483" s="205" t="s">
        <v>495</v>
      </c>
      <c r="R483" s="205" t="s">
        <v>2029</v>
      </c>
      <c r="S483" s="205" t="s">
        <v>2029</v>
      </c>
      <c r="T483" s="205">
        <v>1.6984600970478201</v>
      </c>
      <c r="U483" s="202" t="s">
        <v>189</v>
      </c>
      <c r="V483" s="205">
        <v>146.62879409508059</v>
      </c>
      <c r="W483" s="205">
        <v>161.75522535790259</v>
      </c>
      <c r="X483" s="205">
        <v>9.0276703162196608</v>
      </c>
      <c r="Y483" s="205" t="s">
        <v>495</v>
      </c>
      <c r="Z483" s="205">
        <v>11.47912170919709</v>
      </c>
      <c r="AA483" s="205" t="s">
        <v>495</v>
      </c>
      <c r="AB483" s="205" t="s">
        <v>2029</v>
      </c>
      <c r="AC483" s="205" t="s">
        <v>495</v>
      </c>
      <c r="AD483" s="205" t="s">
        <v>495</v>
      </c>
      <c r="AE483" s="205">
        <v>3.5894286775586801</v>
      </c>
      <c r="AF483" s="202" t="s">
        <v>189</v>
      </c>
      <c r="AG483" s="205" t="s">
        <v>495</v>
      </c>
      <c r="AH483" s="205">
        <v>31.103247907929191</v>
      </c>
      <c r="AI483" s="205">
        <v>28.530150025703989</v>
      </c>
    </row>
    <row r="484" spans="8:35" x14ac:dyDescent="0.25">
      <c r="H484" s="205" t="s">
        <v>487</v>
      </c>
      <c r="I484" s="205" t="s">
        <v>487</v>
      </c>
      <c r="J484" s="205" t="s">
        <v>487</v>
      </c>
      <c r="K484" s="205" t="s">
        <v>487</v>
      </c>
      <c r="L484" s="205" t="s">
        <v>487</v>
      </c>
      <c r="M484" s="205" t="s">
        <v>487</v>
      </c>
      <c r="N484" s="205" t="s">
        <v>487</v>
      </c>
      <c r="O484" s="205" t="s">
        <v>487</v>
      </c>
      <c r="P484" s="205" t="s">
        <v>487</v>
      </c>
      <c r="Q484" s="205" t="s">
        <v>487</v>
      </c>
      <c r="R484" s="205" t="s">
        <v>487</v>
      </c>
      <c r="S484" s="205" t="s">
        <v>487</v>
      </c>
      <c r="T484" s="205" t="s">
        <v>486</v>
      </c>
      <c r="U484" s="202" t="s">
        <v>189</v>
      </c>
      <c r="V484" s="205">
        <v>146.16040121254008</v>
      </c>
      <c r="W484" s="205">
        <v>161.67811829648733</v>
      </c>
      <c r="X484" s="205">
        <v>8.9719417447910903</v>
      </c>
      <c r="Y484" s="205" t="s">
        <v>487</v>
      </c>
      <c r="Z484" s="205">
        <v>11.42114438969833</v>
      </c>
      <c r="AA484" s="205" t="s">
        <v>487</v>
      </c>
      <c r="AB484" s="205" t="s">
        <v>487</v>
      </c>
      <c r="AC484" s="205" t="s">
        <v>487</v>
      </c>
      <c r="AD484" s="205" t="s">
        <v>487</v>
      </c>
      <c r="AE484" s="205">
        <v>1.1055156889200001E-3</v>
      </c>
      <c r="AF484" s="202" t="s">
        <v>189</v>
      </c>
      <c r="AG484" s="205" t="s">
        <v>486</v>
      </c>
      <c r="AH484" s="205">
        <v>30.668042743204541</v>
      </c>
      <c r="AI484" s="205">
        <v>28.530150025703989</v>
      </c>
    </row>
    <row r="485" spans="8:35" x14ac:dyDescent="0.25">
      <c r="H485" s="205" t="s">
        <v>486</v>
      </c>
      <c r="I485" s="205" t="s">
        <v>486</v>
      </c>
      <c r="J485" s="205" t="s">
        <v>486</v>
      </c>
      <c r="K485" s="205" t="s">
        <v>486</v>
      </c>
      <c r="L485" s="205" t="s">
        <v>486</v>
      </c>
      <c r="M485" s="205" t="s">
        <v>486</v>
      </c>
      <c r="N485" s="205" t="s">
        <v>486</v>
      </c>
      <c r="O485" s="205" t="s">
        <v>486</v>
      </c>
      <c r="P485" s="205" t="s">
        <v>486</v>
      </c>
      <c r="Q485" s="205" t="s">
        <v>486</v>
      </c>
      <c r="R485" s="205" t="s">
        <v>486</v>
      </c>
      <c r="S485" s="205" t="s">
        <v>486</v>
      </c>
      <c r="T485" s="205" t="s">
        <v>486</v>
      </c>
      <c r="U485" s="202" t="s">
        <v>189</v>
      </c>
      <c r="V485" s="205" t="s">
        <v>486</v>
      </c>
      <c r="W485" s="205" t="s">
        <v>486</v>
      </c>
      <c r="X485" s="205" t="s">
        <v>486</v>
      </c>
      <c r="Y485" s="205" t="s">
        <v>486</v>
      </c>
      <c r="Z485" s="205" t="s">
        <v>486</v>
      </c>
      <c r="AA485" s="205" t="s">
        <v>486</v>
      </c>
      <c r="AB485" s="205" t="s">
        <v>486</v>
      </c>
      <c r="AC485" s="205" t="s">
        <v>486</v>
      </c>
      <c r="AD485" s="205" t="s">
        <v>486</v>
      </c>
      <c r="AE485" s="205" t="s">
        <v>486</v>
      </c>
      <c r="AF485" s="202" t="s">
        <v>189</v>
      </c>
      <c r="AG485" s="205" t="s">
        <v>486</v>
      </c>
      <c r="AH485" s="205" t="s">
        <v>486</v>
      </c>
      <c r="AI485" s="205" t="s">
        <v>486</v>
      </c>
    </row>
    <row r="486" spans="8:35" x14ac:dyDescent="0.25">
      <c r="H486" s="205" t="s">
        <v>486</v>
      </c>
      <c r="I486" s="205" t="s">
        <v>486</v>
      </c>
      <c r="J486" s="205" t="s">
        <v>486</v>
      </c>
      <c r="K486" s="205" t="s">
        <v>486</v>
      </c>
      <c r="L486" s="205" t="s">
        <v>486</v>
      </c>
      <c r="M486" s="205" t="s">
        <v>486</v>
      </c>
      <c r="N486" s="205" t="s">
        <v>486</v>
      </c>
      <c r="O486" s="205" t="s">
        <v>486</v>
      </c>
      <c r="P486" s="205" t="s">
        <v>486</v>
      </c>
      <c r="Q486" s="205" t="s">
        <v>486</v>
      </c>
      <c r="R486" s="205" t="s">
        <v>486</v>
      </c>
      <c r="S486" s="205" t="s">
        <v>486</v>
      </c>
      <c r="T486" s="205" t="s">
        <v>486</v>
      </c>
      <c r="U486" s="202" t="s">
        <v>189</v>
      </c>
      <c r="V486" s="205">
        <v>0.41169288254051001</v>
      </c>
      <c r="W486" s="205">
        <v>5.0035632843830002E-2</v>
      </c>
      <c r="X486" s="205" t="s">
        <v>486</v>
      </c>
      <c r="Y486" s="205" t="s">
        <v>486</v>
      </c>
      <c r="Z486" s="205">
        <v>3.9874807019000001E-4</v>
      </c>
      <c r="AA486" s="205" t="s">
        <v>486</v>
      </c>
      <c r="AB486" s="205" t="s">
        <v>486</v>
      </c>
      <c r="AC486" s="205" t="s">
        <v>486</v>
      </c>
      <c r="AD486" s="205" t="s">
        <v>486</v>
      </c>
      <c r="AE486" s="205" t="s">
        <v>486</v>
      </c>
      <c r="AF486" s="202" t="s">
        <v>189</v>
      </c>
      <c r="AG486" s="205" t="s">
        <v>486</v>
      </c>
      <c r="AH486" s="205" t="s">
        <v>487</v>
      </c>
      <c r="AI486" s="205" t="s">
        <v>487</v>
      </c>
    </row>
    <row r="487" spans="8:35" x14ac:dyDescent="0.25">
      <c r="H487" s="205" t="s">
        <v>487</v>
      </c>
      <c r="I487" s="205" t="s">
        <v>483</v>
      </c>
      <c r="J487" s="205" t="s">
        <v>487</v>
      </c>
      <c r="K487" s="205" t="s">
        <v>483</v>
      </c>
      <c r="L487" s="205" t="s">
        <v>487</v>
      </c>
      <c r="M487" s="205" t="s">
        <v>487</v>
      </c>
      <c r="N487" s="205" t="s">
        <v>487</v>
      </c>
      <c r="O487" s="205" t="s">
        <v>487</v>
      </c>
      <c r="P487" s="205" t="s">
        <v>483</v>
      </c>
      <c r="Q487" s="205" t="s">
        <v>487</v>
      </c>
      <c r="R487" s="205" t="s">
        <v>483</v>
      </c>
      <c r="S487" s="205" t="s">
        <v>483</v>
      </c>
      <c r="T487" s="205">
        <v>1.6984600970478201</v>
      </c>
      <c r="U487" s="202" t="s">
        <v>189</v>
      </c>
      <c r="V487" s="205" t="s">
        <v>483</v>
      </c>
      <c r="W487" s="205" t="s">
        <v>483</v>
      </c>
      <c r="X487" s="205" t="s">
        <v>487</v>
      </c>
      <c r="Y487" s="205" t="s">
        <v>487</v>
      </c>
      <c r="Z487" s="205" t="s">
        <v>487</v>
      </c>
      <c r="AA487" s="205" t="s">
        <v>487</v>
      </c>
      <c r="AB487" s="205" t="s">
        <v>483</v>
      </c>
      <c r="AC487" s="205" t="s">
        <v>487</v>
      </c>
      <c r="AD487" s="205" t="s">
        <v>487</v>
      </c>
      <c r="AE487" s="205">
        <v>3.5883231618697602</v>
      </c>
      <c r="AF487" s="202" t="s">
        <v>189</v>
      </c>
      <c r="AG487" s="205" t="s">
        <v>487</v>
      </c>
      <c r="AH487" s="205">
        <v>0.34476945043893997</v>
      </c>
      <c r="AI487" s="205" t="s">
        <v>487</v>
      </c>
    </row>
    <row r="488" spans="8:35" x14ac:dyDescent="0.25">
      <c r="H488" s="205" t="s">
        <v>486</v>
      </c>
      <c r="I488" s="205" t="s">
        <v>486</v>
      </c>
      <c r="J488" s="205" t="s">
        <v>486</v>
      </c>
      <c r="K488" s="205" t="s">
        <v>486</v>
      </c>
      <c r="L488" s="205" t="s">
        <v>486</v>
      </c>
      <c r="M488" s="205" t="s">
        <v>486</v>
      </c>
      <c r="N488" s="205" t="s">
        <v>486</v>
      </c>
      <c r="O488" s="205" t="s">
        <v>486</v>
      </c>
      <c r="P488" s="205" t="s">
        <v>486</v>
      </c>
      <c r="Q488" s="205" t="s">
        <v>486</v>
      </c>
      <c r="R488" s="205" t="s">
        <v>486</v>
      </c>
      <c r="S488" s="205" t="s">
        <v>486</v>
      </c>
      <c r="T488" s="205" t="s">
        <v>486</v>
      </c>
      <c r="U488" s="202" t="s">
        <v>189</v>
      </c>
      <c r="V488" s="205">
        <v>5.67E-2</v>
      </c>
      <c r="W488" s="205">
        <v>2.7071428571429999E-2</v>
      </c>
      <c r="X488" s="205">
        <v>5.5728571428570003E-2</v>
      </c>
      <c r="Y488" s="205" t="s">
        <v>486</v>
      </c>
      <c r="Z488" s="205">
        <v>5.7578571428570001E-2</v>
      </c>
      <c r="AA488" s="205" t="s">
        <v>486</v>
      </c>
      <c r="AB488" s="205" t="s">
        <v>486</v>
      </c>
      <c r="AC488" s="205" t="s">
        <v>486</v>
      </c>
      <c r="AD488" s="205" t="s">
        <v>486</v>
      </c>
      <c r="AE488" s="205" t="s">
        <v>486</v>
      </c>
      <c r="AF488" s="202" t="s">
        <v>189</v>
      </c>
      <c r="AG488" s="205" t="s">
        <v>486</v>
      </c>
      <c r="AH488" s="205">
        <v>9.0435714285709998E-2</v>
      </c>
      <c r="AI488" s="205" t="s">
        <v>487</v>
      </c>
    </row>
    <row r="489" spans="8:35" x14ac:dyDescent="0.25">
      <c r="H489" s="205" t="s">
        <v>482</v>
      </c>
      <c r="I489" s="205">
        <v>2093.1475999999998</v>
      </c>
      <c r="J489" s="205" t="s">
        <v>482</v>
      </c>
      <c r="K489" s="205" t="s">
        <v>482</v>
      </c>
      <c r="L489" s="205" t="s">
        <v>482</v>
      </c>
      <c r="M489" s="205" t="s">
        <v>482</v>
      </c>
      <c r="N489" s="205" t="s">
        <v>482</v>
      </c>
      <c r="O489" s="205" t="s">
        <v>482</v>
      </c>
      <c r="P489" s="205">
        <v>117.73</v>
      </c>
      <c r="Q489" s="205" t="s">
        <v>482</v>
      </c>
      <c r="R489" s="205" t="s">
        <v>482</v>
      </c>
      <c r="S489" s="205" t="s">
        <v>482</v>
      </c>
      <c r="T489" s="205" t="s">
        <v>482</v>
      </c>
      <c r="U489" s="202" t="s">
        <v>189</v>
      </c>
      <c r="V489" s="205">
        <v>2.1192000000000002</v>
      </c>
      <c r="W489" s="205" t="s">
        <v>482</v>
      </c>
      <c r="X489" s="205" t="s">
        <v>482</v>
      </c>
      <c r="Y489" s="205" t="s">
        <v>482</v>
      </c>
      <c r="Z489" s="205" t="s">
        <v>482</v>
      </c>
      <c r="AA489" s="205" t="s">
        <v>482</v>
      </c>
      <c r="AB489" s="205" t="s">
        <v>482</v>
      </c>
      <c r="AC489" s="205" t="s">
        <v>482</v>
      </c>
      <c r="AD489" s="205" t="s">
        <v>482</v>
      </c>
      <c r="AE489" s="205" t="s">
        <v>482</v>
      </c>
      <c r="AF489" s="202" t="s">
        <v>189</v>
      </c>
      <c r="AG489" s="205">
        <v>7230.4559117999988</v>
      </c>
      <c r="AH489" s="205" t="s">
        <v>482</v>
      </c>
      <c r="AI489" s="205" t="s">
        <v>482</v>
      </c>
    </row>
    <row r="490" spans="8:35" x14ac:dyDescent="0.25">
      <c r="H490" s="205" t="s">
        <v>482</v>
      </c>
      <c r="I490" s="205">
        <v>2093.1475999999998</v>
      </c>
      <c r="J490" s="205" t="s">
        <v>482</v>
      </c>
      <c r="K490" s="205" t="s">
        <v>482</v>
      </c>
      <c r="L490" s="205" t="s">
        <v>482</v>
      </c>
      <c r="M490" s="205" t="s">
        <v>482</v>
      </c>
      <c r="N490" s="205" t="s">
        <v>482</v>
      </c>
      <c r="O490" s="205" t="s">
        <v>482</v>
      </c>
      <c r="P490" s="205">
        <v>99.33</v>
      </c>
      <c r="Q490" s="205" t="s">
        <v>482</v>
      </c>
      <c r="R490" s="205" t="s">
        <v>482</v>
      </c>
      <c r="S490" s="205" t="s">
        <v>482</v>
      </c>
      <c r="T490" s="205" t="s">
        <v>482</v>
      </c>
      <c r="U490" s="202" t="s">
        <v>189</v>
      </c>
      <c r="V490" s="205" t="s">
        <v>482</v>
      </c>
      <c r="W490" s="205" t="s">
        <v>482</v>
      </c>
      <c r="X490" s="205" t="s">
        <v>482</v>
      </c>
      <c r="Y490" s="205" t="s">
        <v>482</v>
      </c>
      <c r="Z490" s="205" t="s">
        <v>482</v>
      </c>
      <c r="AA490" s="205" t="s">
        <v>482</v>
      </c>
      <c r="AB490" s="205" t="s">
        <v>482</v>
      </c>
      <c r="AC490" s="205" t="s">
        <v>482</v>
      </c>
      <c r="AD490" s="205" t="s">
        <v>482</v>
      </c>
      <c r="AE490" s="205" t="s">
        <v>482</v>
      </c>
      <c r="AF490" s="202" t="s">
        <v>189</v>
      </c>
      <c r="AG490" s="205" t="s">
        <v>2030</v>
      </c>
      <c r="AH490" s="205" t="s">
        <v>482</v>
      </c>
      <c r="AI490" s="205" t="s">
        <v>482</v>
      </c>
    </row>
    <row r="491" spans="8:35" x14ac:dyDescent="0.25">
      <c r="H491" s="205" t="s">
        <v>482</v>
      </c>
      <c r="I491" s="205" t="s">
        <v>482</v>
      </c>
      <c r="J491" s="205" t="s">
        <v>482</v>
      </c>
      <c r="K491" s="205" t="s">
        <v>482</v>
      </c>
      <c r="L491" s="205" t="s">
        <v>482</v>
      </c>
      <c r="M491" s="205" t="s">
        <v>482</v>
      </c>
      <c r="N491" s="205" t="s">
        <v>482</v>
      </c>
      <c r="O491" s="205" t="s">
        <v>482</v>
      </c>
      <c r="P491" s="205" t="s">
        <v>482</v>
      </c>
      <c r="Q491" s="205" t="s">
        <v>482</v>
      </c>
      <c r="R491" s="205" t="s">
        <v>482</v>
      </c>
      <c r="S491" s="205" t="s">
        <v>482</v>
      </c>
      <c r="T491" s="205" t="s">
        <v>482</v>
      </c>
      <c r="U491" s="202" t="s">
        <v>189</v>
      </c>
      <c r="V491" s="205" t="s">
        <v>482</v>
      </c>
      <c r="W491" s="205" t="s">
        <v>482</v>
      </c>
      <c r="X491" s="205" t="s">
        <v>482</v>
      </c>
      <c r="Y491" s="205" t="s">
        <v>482</v>
      </c>
      <c r="Z491" s="205" t="s">
        <v>482</v>
      </c>
      <c r="AA491" s="205" t="s">
        <v>482</v>
      </c>
      <c r="AB491" s="205" t="s">
        <v>482</v>
      </c>
      <c r="AC491" s="205" t="s">
        <v>482</v>
      </c>
      <c r="AD491" s="205" t="s">
        <v>482</v>
      </c>
      <c r="AE491" s="205" t="s">
        <v>482</v>
      </c>
      <c r="AF491" s="202" t="s">
        <v>189</v>
      </c>
      <c r="AG491" s="205" t="s">
        <v>483</v>
      </c>
      <c r="AH491" s="205" t="s">
        <v>482</v>
      </c>
      <c r="AI491" s="205" t="s">
        <v>482</v>
      </c>
    </row>
    <row r="492" spans="8:35" x14ac:dyDescent="0.25">
      <c r="H492" s="205" t="s">
        <v>482</v>
      </c>
      <c r="I492" s="205" t="s">
        <v>482</v>
      </c>
      <c r="J492" s="205" t="s">
        <v>482</v>
      </c>
      <c r="K492" s="205" t="s">
        <v>482</v>
      </c>
      <c r="L492" s="205" t="s">
        <v>482</v>
      </c>
      <c r="M492" s="205" t="s">
        <v>482</v>
      </c>
      <c r="N492" s="205" t="s">
        <v>482</v>
      </c>
      <c r="O492" s="205" t="s">
        <v>482</v>
      </c>
      <c r="P492" s="205">
        <v>18.399999999999999</v>
      </c>
      <c r="Q492" s="205" t="s">
        <v>482</v>
      </c>
      <c r="R492" s="205" t="s">
        <v>482</v>
      </c>
      <c r="S492" s="205" t="s">
        <v>482</v>
      </c>
      <c r="T492" s="205" t="s">
        <v>482</v>
      </c>
      <c r="U492" s="202" t="s">
        <v>189</v>
      </c>
      <c r="V492" s="205">
        <v>2.1192000000000002</v>
      </c>
      <c r="W492" s="205" t="s">
        <v>482</v>
      </c>
      <c r="X492" s="205" t="s">
        <v>482</v>
      </c>
      <c r="Y492" s="205" t="s">
        <v>482</v>
      </c>
      <c r="Z492" s="205" t="s">
        <v>482</v>
      </c>
      <c r="AA492" s="205" t="s">
        <v>482</v>
      </c>
      <c r="AB492" s="205" t="s">
        <v>482</v>
      </c>
      <c r="AC492" s="205" t="s">
        <v>482</v>
      </c>
      <c r="AD492" s="205" t="s">
        <v>482</v>
      </c>
      <c r="AE492" s="205" t="s">
        <v>482</v>
      </c>
      <c r="AF492" s="202" t="s">
        <v>189</v>
      </c>
      <c r="AG492" s="205" t="s">
        <v>483</v>
      </c>
      <c r="AH492" s="205" t="s">
        <v>482</v>
      </c>
      <c r="AI492" s="205" t="s">
        <v>482</v>
      </c>
    </row>
    <row r="493" spans="8:35" x14ac:dyDescent="0.25">
      <c r="H493" s="205" t="s">
        <v>482</v>
      </c>
      <c r="I493" s="205" t="s">
        <v>482</v>
      </c>
      <c r="J493" s="205" t="s">
        <v>482</v>
      </c>
      <c r="K493" s="205" t="s">
        <v>482</v>
      </c>
      <c r="L493" s="205" t="s">
        <v>482</v>
      </c>
      <c r="M493" s="205" t="s">
        <v>482</v>
      </c>
      <c r="N493" s="205" t="s">
        <v>482</v>
      </c>
      <c r="O493" s="205" t="s">
        <v>482</v>
      </c>
      <c r="P493" s="205" t="s">
        <v>482</v>
      </c>
      <c r="Q493" s="205" t="s">
        <v>482</v>
      </c>
      <c r="R493" s="205" t="s">
        <v>482</v>
      </c>
      <c r="S493" s="205" t="s">
        <v>482</v>
      </c>
      <c r="T493" s="205" t="s">
        <v>482</v>
      </c>
      <c r="U493" s="202" t="s">
        <v>189</v>
      </c>
      <c r="V493" s="205" t="s">
        <v>482</v>
      </c>
      <c r="W493" s="205" t="s">
        <v>482</v>
      </c>
      <c r="X493" s="205" t="s">
        <v>482</v>
      </c>
      <c r="Y493" s="205" t="s">
        <v>482</v>
      </c>
      <c r="Z493" s="205" t="s">
        <v>482</v>
      </c>
      <c r="AA493" s="205" t="s">
        <v>482</v>
      </c>
      <c r="AB493" s="205" t="s">
        <v>482</v>
      </c>
      <c r="AC493" s="205" t="s">
        <v>482</v>
      </c>
      <c r="AD493" s="205" t="s">
        <v>482</v>
      </c>
      <c r="AE493" s="205" t="s">
        <v>482</v>
      </c>
      <c r="AF493" s="202" t="s">
        <v>189</v>
      </c>
      <c r="AG493" s="205" t="s">
        <v>494</v>
      </c>
      <c r="AH493" s="205" t="s">
        <v>482</v>
      </c>
      <c r="AI493" s="205" t="s">
        <v>482</v>
      </c>
    </row>
    <row r="494" spans="8:35" x14ac:dyDescent="0.25">
      <c r="H494" s="205" t="s">
        <v>482</v>
      </c>
      <c r="I494" s="205" t="s">
        <v>482</v>
      </c>
      <c r="J494" s="205" t="s">
        <v>482</v>
      </c>
      <c r="K494" s="205" t="s">
        <v>482</v>
      </c>
      <c r="L494" s="205" t="s">
        <v>482</v>
      </c>
      <c r="M494" s="205" t="s">
        <v>482</v>
      </c>
      <c r="N494" s="205" t="s">
        <v>482</v>
      </c>
      <c r="O494" s="205" t="s">
        <v>482</v>
      </c>
      <c r="P494" s="205" t="s">
        <v>482</v>
      </c>
      <c r="Q494" s="205" t="s">
        <v>482</v>
      </c>
      <c r="R494" s="205" t="s">
        <v>482</v>
      </c>
      <c r="S494" s="205" t="s">
        <v>482</v>
      </c>
      <c r="T494" s="205" t="s">
        <v>482</v>
      </c>
      <c r="U494" s="202" t="s">
        <v>189</v>
      </c>
      <c r="V494" s="205" t="s">
        <v>482</v>
      </c>
      <c r="W494" s="205" t="s">
        <v>482</v>
      </c>
      <c r="X494" s="205" t="s">
        <v>482</v>
      </c>
      <c r="Y494" s="205" t="s">
        <v>482</v>
      </c>
      <c r="Z494" s="205" t="s">
        <v>482</v>
      </c>
      <c r="AA494" s="205" t="s">
        <v>482</v>
      </c>
      <c r="AB494" s="205" t="s">
        <v>482</v>
      </c>
      <c r="AC494" s="205" t="s">
        <v>482</v>
      </c>
      <c r="AD494" s="205" t="s">
        <v>482</v>
      </c>
      <c r="AE494" s="205" t="s">
        <v>482</v>
      </c>
      <c r="AF494" s="202" t="s">
        <v>189</v>
      </c>
      <c r="AG494" s="205" t="s">
        <v>483</v>
      </c>
      <c r="AH494" s="205" t="s">
        <v>482</v>
      </c>
      <c r="AI494" s="205" t="s">
        <v>482</v>
      </c>
    </row>
    <row r="495" spans="8:35" x14ac:dyDescent="0.25">
      <c r="H495" s="205" t="s">
        <v>482</v>
      </c>
      <c r="I495" s="205" t="s">
        <v>482</v>
      </c>
      <c r="J495" s="205" t="s">
        <v>482</v>
      </c>
      <c r="K495" s="205" t="s">
        <v>482</v>
      </c>
      <c r="L495" s="205" t="s">
        <v>482</v>
      </c>
      <c r="M495" s="205" t="s">
        <v>482</v>
      </c>
      <c r="N495" s="205" t="s">
        <v>482</v>
      </c>
      <c r="O495" s="205" t="s">
        <v>482</v>
      </c>
      <c r="P495" s="205" t="s">
        <v>482</v>
      </c>
      <c r="Q495" s="205" t="s">
        <v>482</v>
      </c>
      <c r="R495" s="205" t="s">
        <v>482</v>
      </c>
      <c r="S495" s="205" t="s">
        <v>482</v>
      </c>
      <c r="T495" s="205" t="s">
        <v>482</v>
      </c>
      <c r="U495" s="202" t="s">
        <v>189</v>
      </c>
      <c r="V495" s="205" t="s">
        <v>482</v>
      </c>
      <c r="W495" s="205" t="s">
        <v>482</v>
      </c>
      <c r="X495" s="205" t="s">
        <v>482</v>
      </c>
      <c r="Y495" s="205" t="s">
        <v>482</v>
      </c>
      <c r="Z495" s="205" t="s">
        <v>482</v>
      </c>
      <c r="AA495" s="205" t="s">
        <v>482</v>
      </c>
      <c r="AB495" s="205" t="s">
        <v>482</v>
      </c>
      <c r="AC495" s="205" t="s">
        <v>482</v>
      </c>
      <c r="AD495" s="205" t="s">
        <v>482</v>
      </c>
      <c r="AE495" s="205" t="s">
        <v>482</v>
      </c>
      <c r="AF495" s="202" t="s">
        <v>189</v>
      </c>
      <c r="AG495" s="205">
        <v>7230.4559117999988</v>
      </c>
      <c r="AH495" s="205" t="s">
        <v>482</v>
      </c>
      <c r="AI495" s="205" t="s">
        <v>482</v>
      </c>
    </row>
    <row r="496" spans="8:35" x14ac:dyDescent="0.25">
      <c r="H496" s="205" t="s">
        <v>482</v>
      </c>
      <c r="I496" s="205" t="s">
        <v>482</v>
      </c>
      <c r="J496" s="205" t="s">
        <v>482</v>
      </c>
      <c r="K496" s="205" t="s">
        <v>482</v>
      </c>
      <c r="L496" s="205" t="s">
        <v>482</v>
      </c>
      <c r="M496" s="205" t="s">
        <v>482</v>
      </c>
      <c r="N496" s="205" t="s">
        <v>482</v>
      </c>
      <c r="O496" s="205" t="s">
        <v>482</v>
      </c>
      <c r="P496" s="205" t="s">
        <v>482</v>
      </c>
      <c r="Q496" s="205" t="s">
        <v>482</v>
      </c>
      <c r="R496" s="205" t="s">
        <v>482</v>
      </c>
      <c r="S496" s="205" t="s">
        <v>482</v>
      </c>
      <c r="T496" s="205" t="s">
        <v>482</v>
      </c>
      <c r="U496" s="202" t="s">
        <v>189</v>
      </c>
      <c r="V496" s="205">
        <v>0.31825058820208002</v>
      </c>
      <c r="W496" s="205" t="s">
        <v>482</v>
      </c>
      <c r="X496" s="205" t="s">
        <v>482</v>
      </c>
      <c r="Y496" s="205" t="s">
        <v>482</v>
      </c>
      <c r="Z496" s="205" t="s">
        <v>482</v>
      </c>
      <c r="AA496" s="205" t="s">
        <v>482</v>
      </c>
      <c r="AB496" s="205" t="s">
        <v>482</v>
      </c>
      <c r="AC496" s="205" t="s">
        <v>482</v>
      </c>
      <c r="AD496" s="205" t="s">
        <v>482</v>
      </c>
      <c r="AE496" s="205" t="s">
        <v>482</v>
      </c>
      <c r="AF496" s="202" t="s">
        <v>189</v>
      </c>
      <c r="AG496" s="205" t="s">
        <v>482</v>
      </c>
      <c r="AH496" s="205">
        <v>366.18901378629999</v>
      </c>
      <c r="AI496" s="205" t="s">
        <v>482</v>
      </c>
    </row>
    <row r="497" spans="8:35" x14ac:dyDescent="0.25">
      <c r="H497" s="205" t="s">
        <v>482</v>
      </c>
      <c r="I497" s="205" t="s">
        <v>482</v>
      </c>
      <c r="J497" s="205" t="s">
        <v>482</v>
      </c>
      <c r="K497" s="205" t="s">
        <v>482</v>
      </c>
      <c r="L497" s="205" t="s">
        <v>482</v>
      </c>
      <c r="M497" s="205" t="s">
        <v>482</v>
      </c>
      <c r="N497" s="205" t="s">
        <v>482</v>
      </c>
      <c r="O497" s="205" t="s">
        <v>482</v>
      </c>
      <c r="P497" s="205" t="s">
        <v>482</v>
      </c>
      <c r="Q497" s="205" t="s">
        <v>482</v>
      </c>
      <c r="R497" s="205" t="s">
        <v>482</v>
      </c>
      <c r="S497" s="205" t="s">
        <v>482</v>
      </c>
      <c r="T497" s="205" t="s">
        <v>482</v>
      </c>
      <c r="U497" s="202" t="s">
        <v>189</v>
      </c>
      <c r="V497" s="205">
        <v>0.31825058820208002</v>
      </c>
      <c r="W497" s="205" t="s">
        <v>482</v>
      </c>
      <c r="X497" s="205" t="s">
        <v>482</v>
      </c>
      <c r="Y497" s="205" t="s">
        <v>482</v>
      </c>
      <c r="Z497" s="205" t="s">
        <v>482</v>
      </c>
      <c r="AA497" s="205" t="s">
        <v>482</v>
      </c>
      <c r="AB497" s="205" t="s">
        <v>482</v>
      </c>
      <c r="AC497" s="205" t="s">
        <v>482</v>
      </c>
      <c r="AD497" s="205" t="s">
        <v>482</v>
      </c>
      <c r="AE497" s="205" t="s">
        <v>482</v>
      </c>
      <c r="AF497" s="202" t="s">
        <v>189</v>
      </c>
      <c r="AG497" s="205" t="s">
        <v>482</v>
      </c>
      <c r="AH497" s="205">
        <v>366.18901378630005</v>
      </c>
      <c r="AI497" s="205" t="s">
        <v>482</v>
      </c>
    </row>
    <row r="498" spans="8:35" x14ac:dyDescent="0.25">
      <c r="H498" s="202" t="s">
        <v>189</v>
      </c>
      <c r="I498" s="202" t="s">
        <v>189</v>
      </c>
      <c r="J498" s="202" t="s">
        <v>189</v>
      </c>
      <c r="K498" s="202" t="s">
        <v>189</v>
      </c>
      <c r="L498" s="202" t="s">
        <v>189</v>
      </c>
      <c r="M498" s="202" t="s">
        <v>189</v>
      </c>
      <c r="N498" s="202" t="s">
        <v>189</v>
      </c>
      <c r="O498" s="202" t="s">
        <v>189</v>
      </c>
      <c r="P498" s="202" t="s">
        <v>189</v>
      </c>
      <c r="Q498" s="202" t="s">
        <v>189</v>
      </c>
      <c r="R498" s="202" t="s">
        <v>189</v>
      </c>
      <c r="S498" s="202" t="s">
        <v>189</v>
      </c>
      <c r="T498" s="202" t="s">
        <v>189</v>
      </c>
      <c r="U498" s="202" t="s">
        <v>189</v>
      </c>
      <c r="V498" s="205" t="s">
        <v>482</v>
      </c>
      <c r="W498" s="205" t="s">
        <v>482</v>
      </c>
      <c r="X498" s="205" t="s">
        <v>482</v>
      </c>
      <c r="Y498" s="205" t="s">
        <v>482</v>
      </c>
      <c r="Z498" s="205" t="s">
        <v>482</v>
      </c>
      <c r="AA498" s="205" t="s">
        <v>482</v>
      </c>
      <c r="AB498" s="205" t="s">
        <v>482</v>
      </c>
      <c r="AC498" s="205" t="s">
        <v>482</v>
      </c>
      <c r="AD498" s="205" t="s">
        <v>482</v>
      </c>
      <c r="AE498" s="205" t="s">
        <v>482</v>
      </c>
      <c r="AF498" s="202" t="s">
        <v>189</v>
      </c>
      <c r="AG498" s="202" t="s">
        <v>189</v>
      </c>
      <c r="AH498" s="205" t="s">
        <v>486</v>
      </c>
      <c r="AI498" s="202" t="s">
        <v>189</v>
      </c>
    </row>
    <row r="499" spans="8:35" x14ac:dyDescent="0.25">
      <c r="H499" s="205" t="s">
        <v>482</v>
      </c>
      <c r="I499" s="205" t="s">
        <v>482</v>
      </c>
      <c r="J499" s="205" t="s">
        <v>482</v>
      </c>
      <c r="K499" s="205" t="s">
        <v>482</v>
      </c>
      <c r="L499" s="205" t="s">
        <v>482</v>
      </c>
      <c r="M499" s="205" t="s">
        <v>482</v>
      </c>
      <c r="N499" s="205" t="s">
        <v>482</v>
      </c>
      <c r="O499" s="205" t="s">
        <v>482</v>
      </c>
      <c r="P499" s="205" t="s">
        <v>482</v>
      </c>
      <c r="Q499" s="205" t="s">
        <v>482</v>
      </c>
      <c r="R499" s="205" t="s">
        <v>482</v>
      </c>
      <c r="S499" s="205" t="s">
        <v>482</v>
      </c>
      <c r="T499" s="205" t="s">
        <v>482</v>
      </c>
      <c r="U499" s="202" t="s">
        <v>189</v>
      </c>
      <c r="V499" s="205" t="s">
        <v>482</v>
      </c>
      <c r="W499" s="205" t="s">
        <v>482</v>
      </c>
      <c r="X499" s="205" t="s">
        <v>482</v>
      </c>
      <c r="Y499" s="205" t="s">
        <v>482</v>
      </c>
      <c r="Z499" s="205" t="s">
        <v>482</v>
      </c>
      <c r="AA499" s="205" t="s">
        <v>482</v>
      </c>
      <c r="AB499" s="205" t="s">
        <v>482</v>
      </c>
      <c r="AC499" s="205" t="s">
        <v>482</v>
      </c>
      <c r="AD499" s="205" t="s">
        <v>482</v>
      </c>
      <c r="AE499" s="205" t="s">
        <v>482</v>
      </c>
      <c r="AF499" s="202" t="s">
        <v>189</v>
      </c>
      <c r="AG499" s="205" t="s">
        <v>482</v>
      </c>
      <c r="AH499" s="205" t="s">
        <v>482</v>
      </c>
      <c r="AI499" s="205" t="s">
        <v>482</v>
      </c>
    </row>
    <row r="500" spans="8:35" x14ac:dyDescent="0.25">
      <c r="H500" s="205" t="s">
        <v>482</v>
      </c>
      <c r="I500" s="205" t="s">
        <v>482</v>
      </c>
      <c r="J500" s="205" t="s">
        <v>482</v>
      </c>
      <c r="K500" s="205" t="s">
        <v>482</v>
      </c>
      <c r="L500" s="205" t="s">
        <v>482</v>
      </c>
      <c r="M500" s="205" t="s">
        <v>482</v>
      </c>
      <c r="N500" s="205" t="s">
        <v>482</v>
      </c>
      <c r="O500" s="205" t="s">
        <v>482</v>
      </c>
      <c r="P500" s="205" t="s">
        <v>482</v>
      </c>
      <c r="Q500" s="205" t="s">
        <v>482</v>
      </c>
      <c r="R500" s="205" t="s">
        <v>482</v>
      </c>
      <c r="S500" s="205" t="s">
        <v>482</v>
      </c>
      <c r="T500" s="205" t="s">
        <v>482</v>
      </c>
      <c r="U500" s="202" t="s">
        <v>189</v>
      </c>
      <c r="V500" s="205" t="s">
        <v>488</v>
      </c>
      <c r="W500" s="205" t="s">
        <v>488</v>
      </c>
      <c r="X500" s="205" t="s">
        <v>488</v>
      </c>
      <c r="Y500" s="205" t="s">
        <v>482</v>
      </c>
      <c r="Z500" s="205" t="s">
        <v>488</v>
      </c>
      <c r="AA500" s="205" t="s">
        <v>482</v>
      </c>
      <c r="AB500" s="205" t="s">
        <v>482</v>
      </c>
      <c r="AC500" s="205" t="s">
        <v>482</v>
      </c>
      <c r="AD500" s="205" t="s">
        <v>482</v>
      </c>
      <c r="AE500" s="205" t="s">
        <v>482</v>
      </c>
      <c r="AF500" s="202" t="s">
        <v>189</v>
      </c>
      <c r="AG500" s="205" t="s">
        <v>482</v>
      </c>
      <c r="AH500" s="205" t="s">
        <v>488</v>
      </c>
      <c r="AI500" s="205" t="s">
        <v>488</v>
      </c>
    </row>
    <row r="501" spans="8:35" x14ac:dyDescent="0.25">
      <c r="H501" s="205" t="s">
        <v>482</v>
      </c>
      <c r="I501" s="205" t="s">
        <v>482</v>
      </c>
      <c r="J501" s="205" t="s">
        <v>482</v>
      </c>
      <c r="K501" s="205" t="s">
        <v>482</v>
      </c>
      <c r="L501" s="205" t="s">
        <v>482</v>
      </c>
      <c r="M501" s="205" t="s">
        <v>482</v>
      </c>
      <c r="N501" s="205" t="s">
        <v>482</v>
      </c>
      <c r="O501" s="205" t="s">
        <v>482</v>
      </c>
      <c r="P501" s="205" t="s">
        <v>482</v>
      </c>
      <c r="Q501" s="205" t="s">
        <v>482</v>
      </c>
      <c r="R501" s="205" t="s">
        <v>482</v>
      </c>
      <c r="S501" s="205" t="s">
        <v>482</v>
      </c>
      <c r="T501" s="205" t="s">
        <v>482</v>
      </c>
      <c r="U501" s="202" t="s">
        <v>189</v>
      </c>
      <c r="V501" s="205" t="s">
        <v>488</v>
      </c>
      <c r="W501" s="205" t="s">
        <v>488</v>
      </c>
      <c r="X501" s="205" t="s">
        <v>488</v>
      </c>
      <c r="Y501" s="205" t="s">
        <v>482</v>
      </c>
      <c r="Z501" s="205" t="s">
        <v>488</v>
      </c>
      <c r="AA501" s="205" t="s">
        <v>482</v>
      </c>
      <c r="AB501" s="205" t="s">
        <v>482</v>
      </c>
      <c r="AC501" s="205" t="s">
        <v>482</v>
      </c>
      <c r="AD501" s="205" t="s">
        <v>482</v>
      </c>
      <c r="AE501" s="205" t="s">
        <v>482</v>
      </c>
      <c r="AF501" s="202" t="s">
        <v>189</v>
      </c>
      <c r="AG501" s="205" t="s">
        <v>482</v>
      </c>
      <c r="AH501" s="205" t="s">
        <v>488</v>
      </c>
      <c r="AI501" s="205" t="s">
        <v>488</v>
      </c>
    </row>
    <row r="502" spans="8:35" ht="15.75" customHeight="1" thickBot="1" x14ac:dyDescent="0.3">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75" thickTop="1" x14ac:dyDescent="0.25">
      <c r="H503" s="205" t="s">
        <v>485</v>
      </c>
      <c r="I503" s="205">
        <v>9356.369772</v>
      </c>
      <c r="J503" s="205" t="s">
        <v>485</v>
      </c>
      <c r="K503" s="205" t="s">
        <v>542</v>
      </c>
      <c r="L503" s="205" t="s">
        <v>485</v>
      </c>
      <c r="M503" s="205" t="s">
        <v>485</v>
      </c>
      <c r="N503" s="205" t="s">
        <v>485</v>
      </c>
      <c r="O503" s="205" t="s">
        <v>485</v>
      </c>
      <c r="P503" s="205">
        <v>1154.9313</v>
      </c>
      <c r="Q503" s="205" t="s">
        <v>485</v>
      </c>
      <c r="R503" s="205" t="s">
        <v>542</v>
      </c>
      <c r="S503" s="205" t="s">
        <v>542</v>
      </c>
      <c r="T503" s="205">
        <v>1.6984600970478201</v>
      </c>
      <c r="U503" s="202" t="s">
        <v>189</v>
      </c>
      <c r="V503" s="205">
        <v>3991.1111453887138</v>
      </c>
      <c r="W503" s="205">
        <v>2523.6563378072069</v>
      </c>
      <c r="X503" s="205">
        <v>79.714328892219598</v>
      </c>
      <c r="Y503" s="205" t="s">
        <v>485</v>
      </c>
      <c r="Z503" s="205">
        <v>118.23495360473002</v>
      </c>
      <c r="AA503" s="205" t="s">
        <v>485</v>
      </c>
      <c r="AB503" s="205" t="s">
        <v>542</v>
      </c>
      <c r="AC503" s="205" t="s">
        <v>485</v>
      </c>
      <c r="AD503" s="205" t="s">
        <v>485</v>
      </c>
      <c r="AE503" s="205">
        <v>3.5894286775586801</v>
      </c>
      <c r="AF503" s="202" t="s">
        <v>189</v>
      </c>
      <c r="AG503" s="205">
        <v>7230.4559117999988</v>
      </c>
      <c r="AH503" s="205">
        <v>11803.800907153873</v>
      </c>
      <c r="AI503" s="205">
        <v>490.71858044203998</v>
      </c>
    </row>
    <row r="504" spans="8:35" x14ac:dyDescent="0.25">
      <c r="H504" s="205" t="s">
        <v>482</v>
      </c>
      <c r="I504" s="205" t="s">
        <v>482</v>
      </c>
      <c r="J504" s="205" t="s">
        <v>482</v>
      </c>
      <c r="K504" s="205" t="s">
        <v>482</v>
      </c>
      <c r="L504" s="205" t="s">
        <v>482</v>
      </c>
      <c r="M504" s="205" t="s">
        <v>482</v>
      </c>
      <c r="N504" s="205" t="s">
        <v>482</v>
      </c>
      <c r="O504" s="205" t="s">
        <v>482</v>
      </c>
      <c r="P504" s="205" t="s">
        <v>482</v>
      </c>
      <c r="Q504" s="205" t="s">
        <v>482</v>
      </c>
      <c r="R504" s="205" t="s">
        <v>482</v>
      </c>
      <c r="S504" s="205" t="s">
        <v>482</v>
      </c>
      <c r="T504" s="205" t="s">
        <v>482</v>
      </c>
      <c r="U504" s="202" t="s">
        <v>189</v>
      </c>
      <c r="V504" s="205" t="s">
        <v>482</v>
      </c>
      <c r="W504" s="205" t="s">
        <v>482</v>
      </c>
      <c r="X504" s="205" t="s">
        <v>482</v>
      </c>
      <c r="Y504" s="205" t="s">
        <v>482</v>
      </c>
      <c r="Z504" s="205" t="s">
        <v>482</v>
      </c>
      <c r="AA504" s="205" t="s">
        <v>482</v>
      </c>
      <c r="AB504" s="205" t="s">
        <v>482</v>
      </c>
      <c r="AC504" s="205" t="s">
        <v>482</v>
      </c>
      <c r="AD504" s="205" t="s">
        <v>482</v>
      </c>
      <c r="AE504" s="205" t="s">
        <v>482</v>
      </c>
      <c r="AF504" s="202" t="s">
        <v>189</v>
      </c>
      <c r="AG504" s="205" t="s">
        <v>482</v>
      </c>
      <c r="AH504" s="205" t="s">
        <v>482</v>
      </c>
      <c r="AI504" s="205" t="s">
        <v>482</v>
      </c>
    </row>
    <row r="505" spans="8:35" x14ac:dyDescent="0.25">
      <c r="H505" s="205" t="s">
        <v>482</v>
      </c>
      <c r="I505" s="205" t="s">
        <v>482</v>
      </c>
      <c r="J505" s="205" t="s">
        <v>482</v>
      </c>
      <c r="K505" s="205" t="s">
        <v>482</v>
      </c>
      <c r="L505" s="205" t="s">
        <v>482</v>
      </c>
      <c r="M505" s="205" t="s">
        <v>482</v>
      </c>
      <c r="N505" s="205" t="s">
        <v>482</v>
      </c>
      <c r="O505" s="205" t="s">
        <v>482</v>
      </c>
      <c r="P505" s="205" t="s">
        <v>482</v>
      </c>
      <c r="Q505" s="205" t="s">
        <v>482</v>
      </c>
      <c r="R505" s="205" t="s">
        <v>482</v>
      </c>
      <c r="S505" s="205" t="s">
        <v>482</v>
      </c>
      <c r="T505" s="205" t="s">
        <v>482</v>
      </c>
      <c r="U505" s="202" t="s">
        <v>189</v>
      </c>
      <c r="V505" s="205">
        <v>2889.5115971792543</v>
      </c>
      <c r="W505" s="205">
        <v>550.24258844079532</v>
      </c>
      <c r="X505" s="205" t="s">
        <v>482</v>
      </c>
      <c r="Y505" s="205" t="s">
        <v>482</v>
      </c>
      <c r="Z505" s="205" t="s">
        <v>482</v>
      </c>
      <c r="AA505" s="205" t="s">
        <v>482</v>
      </c>
      <c r="AB505" s="205" t="s">
        <v>482</v>
      </c>
      <c r="AC505" s="205" t="s">
        <v>482</v>
      </c>
      <c r="AD505" s="205" t="s">
        <v>482</v>
      </c>
      <c r="AE505" s="205" t="s">
        <v>482</v>
      </c>
      <c r="AF505" s="202" t="s">
        <v>189</v>
      </c>
      <c r="AG505" s="205" t="s">
        <v>482</v>
      </c>
      <c r="AH505" s="205">
        <v>2745.5373405254281</v>
      </c>
      <c r="AI505" s="205" t="s">
        <v>482</v>
      </c>
    </row>
    <row r="506" spans="8:35" x14ac:dyDescent="0.25">
      <c r="H506" s="205" t="s">
        <v>495</v>
      </c>
      <c r="I506" s="205" t="s">
        <v>2029</v>
      </c>
      <c r="J506" s="205" t="s">
        <v>495</v>
      </c>
      <c r="K506" s="205" t="s">
        <v>2029</v>
      </c>
      <c r="L506" s="205" t="s">
        <v>495</v>
      </c>
      <c r="M506" s="205" t="s">
        <v>495</v>
      </c>
      <c r="N506" s="205" t="s">
        <v>495</v>
      </c>
      <c r="O506" s="205" t="s">
        <v>495</v>
      </c>
      <c r="P506" s="205" t="s">
        <v>2029</v>
      </c>
      <c r="Q506" s="205" t="s">
        <v>495</v>
      </c>
      <c r="R506" s="205" t="s">
        <v>2029</v>
      </c>
      <c r="S506" s="205" t="s">
        <v>2029</v>
      </c>
      <c r="T506" s="205">
        <v>1.6984600970478201</v>
      </c>
      <c r="U506" s="202" t="s">
        <v>189</v>
      </c>
      <c r="V506" s="205">
        <v>1083.5867883626456</v>
      </c>
      <c r="W506" s="205">
        <v>1973.4137493664118</v>
      </c>
      <c r="X506" s="205">
        <v>79.714328892219598</v>
      </c>
      <c r="Y506" s="205" t="s">
        <v>495</v>
      </c>
      <c r="Z506" s="205">
        <v>118.23495360473002</v>
      </c>
      <c r="AA506" s="205" t="s">
        <v>495</v>
      </c>
      <c r="AB506" s="205" t="s">
        <v>2029</v>
      </c>
      <c r="AC506" s="205" t="s">
        <v>495</v>
      </c>
      <c r="AD506" s="205" t="s">
        <v>495</v>
      </c>
      <c r="AE506" s="205">
        <v>3.5894286775586801</v>
      </c>
      <c r="AF506" s="202" t="s">
        <v>189</v>
      </c>
      <c r="AG506" s="205" t="s">
        <v>495</v>
      </c>
      <c r="AH506" s="205">
        <v>709.15405230078557</v>
      </c>
      <c r="AI506" s="205">
        <v>490.71858044210865</v>
      </c>
    </row>
    <row r="507" spans="8:35" x14ac:dyDescent="0.25">
      <c r="H507" s="205" t="s">
        <v>482</v>
      </c>
      <c r="I507" s="205">
        <v>9356.369772</v>
      </c>
      <c r="J507" s="205" t="s">
        <v>482</v>
      </c>
      <c r="K507" s="205" t="s">
        <v>482</v>
      </c>
      <c r="L507" s="205" t="s">
        <v>482</v>
      </c>
      <c r="M507" s="205" t="s">
        <v>482</v>
      </c>
      <c r="N507" s="205" t="s">
        <v>482</v>
      </c>
      <c r="O507" s="205" t="s">
        <v>482</v>
      </c>
      <c r="P507" s="205">
        <v>1154.9313</v>
      </c>
      <c r="Q507" s="205" t="s">
        <v>482</v>
      </c>
      <c r="R507" s="205" t="s">
        <v>482</v>
      </c>
      <c r="S507" s="205" t="s">
        <v>482</v>
      </c>
      <c r="T507" s="205" t="s">
        <v>482</v>
      </c>
      <c r="U507" s="202" t="s">
        <v>189</v>
      </c>
      <c r="V507" s="205">
        <v>15.660888</v>
      </c>
      <c r="W507" s="205" t="s">
        <v>482</v>
      </c>
      <c r="X507" s="205" t="s">
        <v>482</v>
      </c>
      <c r="Y507" s="205" t="s">
        <v>482</v>
      </c>
      <c r="Z507" s="205" t="s">
        <v>482</v>
      </c>
      <c r="AA507" s="205" t="s">
        <v>482</v>
      </c>
      <c r="AB507" s="205" t="s">
        <v>482</v>
      </c>
      <c r="AC507" s="205" t="s">
        <v>482</v>
      </c>
      <c r="AD507" s="205" t="s">
        <v>482</v>
      </c>
      <c r="AE507" s="205" t="s">
        <v>482</v>
      </c>
      <c r="AF507" s="202" t="s">
        <v>189</v>
      </c>
      <c r="AG507" s="205">
        <v>7230.4559117999988</v>
      </c>
      <c r="AH507" s="205" t="s">
        <v>482</v>
      </c>
      <c r="AI507" s="205" t="s">
        <v>482</v>
      </c>
    </row>
    <row r="508" spans="8:35" x14ac:dyDescent="0.25">
      <c r="H508" s="205" t="s">
        <v>482</v>
      </c>
      <c r="I508" s="205" t="s">
        <v>482</v>
      </c>
      <c r="J508" s="205" t="s">
        <v>482</v>
      </c>
      <c r="K508" s="205" t="s">
        <v>482</v>
      </c>
      <c r="L508" s="205" t="s">
        <v>482</v>
      </c>
      <c r="M508" s="205" t="s">
        <v>482</v>
      </c>
      <c r="N508" s="205" t="s">
        <v>482</v>
      </c>
      <c r="O508" s="205" t="s">
        <v>482</v>
      </c>
      <c r="P508" s="205" t="s">
        <v>482</v>
      </c>
      <c r="Q508" s="205" t="s">
        <v>482</v>
      </c>
      <c r="R508" s="205" t="s">
        <v>482</v>
      </c>
      <c r="S508" s="205" t="s">
        <v>482</v>
      </c>
      <c r="T508" s="205" t="s">
        <v>482</v>
      </c>
      <c r="U508" s="202" t="s">
        <v>189</v>
      </c>
      <c r="V508" s="205">
        <v>2.3518718468133701</v>
      </c>
      <c r="W508" s="205" t="s">
        <v>482</v>
      </c>
      <c r="X508" s="205" t="s">
        <v>482</v>
      </c>
      <c r="Y508" s="205" t="s">
        <v>482</v>
      </c>
      <c r="Z508" s="205" t="s">
        <v>482</v>
      </c>
      <c r="AA508" s="205" t="s">
        <v>482</v>
      </c>
      <c r="AB508" s="205" t="s">
        <v>482</v>
      </c>
      <c r="AC508" s="205" t="s">
        <v>482</v>
      </c>
      <c r="AD508" s="205" t="s">
        <v>482</v>
      </c>
      <c r="AE508" s="205" t="s">
        <v>482</v>
      </c>
      <c r="AF508" s="202" t="s">
        <v>189</v>
      </c>
      <c r="AG508" s="205" t="s">
        <v>482</v>
      </c>
      <c r="AH508" s="205">
        <v>8349.1095143276398</v>
      </c>
      <c r="AI508" s="205" t="s">
        <v>482</v>
      </c>
    </row>
    <row r="509" spans="8:35" x14ac:dyDescent="0.25">
      <c r="H509" s="205" t="s">
        <v>482</v>
      </c>
      <c r="I509" s="205" t="s">
        <v>482</v>
      </c>
      <c r="J509" s="205" t="s">
        <v>482</v>
      </c>
      <c r="K509" s="205" t="s">
        <v>482</v>
      </c>
      <c r="L509" s="205" t="s">
        <v>482</v>
      </c>
      <c r="M509" s="205" t="s">
        <v>482</v>
      </c>
      <c r="N509" s="205" t="s">
        <v>482</v>
      </c>
      <c r="O509" s="205" t="s">
        <v>482</v>
      </c>
      <c r="P509" s="205" t="s">
        <v>482</v>
      </c>
      <c r="Q509" s="205" t="s">
        <v>482</v>
      </c>
      <c r="R509" s="205" t="s">
        <v>482</v>
      </c>
      <c r="S509" s="205" t="s">
        <v>482</v>
      </c>
      <c r="T509" s="205" t="s">
        <v>482</v>
      </c>
      <c r="U509" s="202" t="s">
        <v>189</v>
      </c>
      <c r="V509" s="205" t="s">
        <v>488</v>
      </c>
      <c r="W509" s="205" t="s">
        <v>488</v>
      </c>
      <c r="X509" s="205" t="s">
        <v>488</v>
      </c>
      <c r="Y509" s="205" t="s">
        <v>482</v>
      </c>
      <c r="Z509" s="205" t="s">
        <v>488</v>
      </c>
      <c r="AA509" s="205" t="s">
        <v>482</v>
      </c>
      <c r="AB509" s="205" t="s">
        <v>482</v>
      </c>
      <c r="AC509" s="205" t="s">
        <v>482</v>
      </c>
      <c r="AD509" s="205" t="s">
        <v>482</v>
      </c>
      <c r="AE509" s="205" t="s">
        <v>482</v>
      </c>
      <c r="AF509" s="202" t="s">
        <v>189</v>
      </c>
      <c r="AG509" s="205" t="s">
        <v>482</v>
      </c>
      <c r="AH509" s="205" t="s">
        <v>488</v>
      </c>
      <c r="AI509" s="205" t="s">
        <v>488</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504</v>
      </c>
      <c r="I681" s="63" t="s">
        <v>505</v>
      </c>
      <c r="J681" s="63" t="s">
        <v>506</v>
      </c>
      <c r="K681" s="63" t="s">
        <v>507</v>
      </c>
      <c r="L681" s="63" t="s">
        <v>508</v>
      </c>
      <c r="M681" s="63" t="s">
        <v>509</v>
      </c>
      <c r="N681" s="63" t="s">
        <v>510</v>
      </c>
      <c r="O681" s="63" t="s">
        <v>511</v>
      </c>
      <c r="P681" s="63" t="s">
        <v>512</v>
      </c>
      <c r="Q681" s="63" t="s">
        <v>513</v>
      </c>
      <c r="R681" s="63" t="s">
        <v>514</v>
      </c>
      <c r="S681" s="63" t="s">
        <v>515</v>
      </c>
      <c r="T681" s="63" t="s">
        <v>546</v>
      </c>
      <c r="U681" s="63" t="s">
        <v>517</v>
      </c>
      <c r="V681" s="63" t="s">
        <v>547</v>
      </c>
      <c r="W681" s="63" t="s">
        <v>548</v>
      </c>
      <c r="X681" s="63" t="s">
        <v>549</v>
      </c>
      <c r="Y681" s="63" t="s">
        <v>550</v>
      </c>
      <c r="Z681" s="63" t="s">
        <v>551</v>
      </c>
      <c r="AA681" s="63" t="s">
        <v>552</v>
      </c>
      <c r="AB681" s="63" t="s">
        <v>553</v>
      </c>
      <c r="AC681" s="63" t="s">
        <v>554</v>
      </c>
      <c r="AD681" s="63" t="s">
        <v>555</v>
      </c>
      <c r="AE681" s="63" t="s">
        <v>556</v>
      </c>
      <c r="AF681" s="63" t="s">
        <v>528</v>
      </c>
      <c r="AG681" s="63" t="s">
        <v>557</v>
      </c>
      <c r="AH681" s="63" t="s">
        <v>558</v>
      </c>
      <c r="AI681" s="63" t="s">
        <v>559</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560</v>
      </c>
      <c r="I687" s="62" t="s">
        <v>1468</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561</v>
      </c>
      <c r="I719" s="67" t="s">
        <v>562</v>
      </c>
      <c r="J719" s="66" t="s">
        <v>563</v>
      </c>
      <c r="K719" s="67" t="s">
        <v>564</v>
      </c>
      <c r="L719" s="67" t="s">
        <v>565</v>
      </c>
      <c r="M719" s="67" t="s">
        <v>566</v>
      </c>
    </row>
    <row r="720" spans="8:27" x14ac:dyDescent="0.25">
      <c r="H720" s="68" t="s">
        <v>568</v>
      </c>
      <c r="I720" s="69">
        <v>1</v>
      </c>
      <c r="J720" s="68" t="s">
        <v>569</v>
      </c>
      <c r="K720" s="69">
        <v>1</v>
      </c>
      <c r="L720" s="68" t="s">
        <v>570</v>
      </c>
      <c r="M720" s="69">
        <v>1</v>
      </c>
    </row>
    <row r="721" spans="8:13" x14ac:dyDescent="0.25">
      <c r="H721" s="70" t="s">
        <v>572</v>
      </c>
      <c r="I721" s="71">
        <v>67</v>
      </c>
      <c r="J721" s="70" t="s">
        <v>573</v>
      </c>
      <c r="K721" s="71">
        <v>14</v>
      </c>
      <c r="L721" s="70" t="s">
        <v>574</v>
      </c>
      <c r="M721" s="71">
        <v>4</v>
      </c>
    </row>
    <row r="722" spans="8:13" x14ac:dyDescent="0.25">
      <c r="H722" s="72" t="s">
        <v>575</v>
      </c>
      <c r="I722" s="73">
        <v>68</v>
      </c>
      <c r="J722" s="72" t="s">
        <v>576</v>
      </c>
      <c r="K722" s="73">
        <v>15</v>
      </c>
      <c r="L722" s="72" t="s">
        <v>577</v>
      </c>
      <c r="M722" s="73">
        <v>6</v>
      </c>
    </row>
    <row r="723" spans="8:13" x14ac:dyDescent="0.25">
      <c r="H723" s="74" t="s">
        <v>578</v>
      </c>
      <c r="I723" s="75">
        <v>277</v>
      </c>
      <c r="J723" s="74" t="s">
        <v>579</v>
      </c>
      <c r="K723" s="75">
        <v>282</v>
      </c>
      <c r="L723" s="74" t="s">
        <v>580</v>
      </c>
      <c r="M723" s="75">
        <v>234</v>
      </c>
    </row>
    <row r="724" spans="8:13" x14ac:dyDescent="0.25">
      <c r="H724" s="68" t="s">
        <v>581</v>
      </c>
      <c r="I724" s="69">
        <v>6890</v>
      </c>
      <c r="J724" s="68" t="s">
        <v>582</v>
      </c>
      <c r="K724" s="69">
        <v>4890</v>
      </c>
      <c r="L724" s="68" t="s">
        <v>583</v>
      </c>
      <c r="M724" s="69">
        <v>2340</v>
      </c>
    </row>
    <row r="725" spans="8:13" x14ac:dyDescent="0.25">
      <c r="H725" s="70" t="s">
        <v>584</v>
      </c>
      <c r="I725" s="76">
        <v>11300</v>
      </c>
      <c r="J725" s="70" t="s">
        <v>585</v>
      </c>
      <c r="K725" s="76">
        <v>11000</v>
      </c>
      <c r="L725" s="70" t="s">
        <v>586</v>
      </c>
      <c r="M725" s="71">
        <v>8450</v>
      </c>
    </row>
    <row r="726" spans="8:13" x14ac:dyDescent="0.25">
      <c r="H726" s="72" t="s">
        <v>587</v>
      </c>
      <c r="I726" s="77">
        <v>11700</v>
      </c>
      <c r="J726" s="72" t="s">
        <v>588</v>
      </c>
      <c r="K726" s="77">
        <v>14200</v>
      </c>
      <c r="L726" s="72" t="s">
        <v>589</v>
      </c>
      <c r="M726" s="77">
        <v>15900</v>
      </c>
    </row>
    <row r="727" spans="8:13" x14ac:dyDescent="0.25">
      <c r="H727" s="70" t="s">
        <v>590</v>
      </c>
      <c r="I727" s="71">
        <v>6730</v>
      </c>
      <c r="J727" s="70" t="s">
        <v>591</v>
      </c>
      <c r="K727" s="71">
        <v>6250</v>
      </c>
      <c r="L727" s="70" t="s">
        <v>592</v>
      </c>
      <c r="M727" s="71">
        <v>4470</v>
      </c>
    </row>
    <row r="728" spans="8:13" x14ac:dyDescent="0.25">
      <c r="H728" s="72" t="s">
        <v>593</v>
      </c>
      <c r="I728" s="73">
        <v>8190</v>
      </c>
      <c r="J728" s="72" t="s">
        <v>594</v>
      </c>
      <c r="K728" s="73">
        <v>9020</v>
      </c>
      <c r="L728" s="72" t="s">
        <v>595</v>
      </c>
      <c r="M728" s="73">
        <v>8550</v>
      </c>
    </row>
    <row r="729" spans="8:13" x14ac:dyDescent="0.25">
      <c r="H729" s="74" t="s">
        <v>596</v>
      </c>
      <c r="I729" s="75">
        <v>6310</v>
      </c>
      <c r="J729" s="74" t="s">
        <v>597</v>
      </c>
      <c r="K729" s="75">
        <v>7810</v>
      </c>
      <c r="L729" s="74" t="s">
        <v>598</v>
      </c>
      <c r="M729" s="75">
        <v>8980</v>
      </c>
    </row>
    <row r="730" spans="8:13" x14ac:dyDescent="0.25">
      <c r="H730" s="68" t="s">
        <v>599</v>
      </c>
      <c r="I730" s="69">
        <v>192</v>
      </c>
      <c r="J730" s="68" t="s">
        <v>600</v>
      </c>
      <c r="K730" s="69">
        <v>26</v>
      </c>
      <c r="L730" s="68" t="s">
        <v>601</v>
      </c>
      <c r="M730" s="69">
        <v>20</v>
      </c>
    </row>
    <row r="731" spans="8:13" x14ac:dyDescent="0.25">
      <c r="H731" s="70" t="s">
        <v>602</v>
      </c>
      <c r="I731" s="71">
        <v>4200</v>
      </c>
      <c r="J731" s="70" t="s">
        <v>603</v>
      </c>
      <c r="K731" s="71">
        <v>832</v>
      </c>
      <c r="L731" s="70" t="s">
        <v>604</v>
      </c>
      <c r="M731" s="71">
        <v>262</v>
      </c>
    </row>
    <row r="732" spans="8:13" x14ac:dyDescent="0.25">
      <c r="H732" s="72" t="s">
        <v>605</v>
      </c>
      <c r="I732" s="73">
        <v>70</v>
      </c>
      <c r="J732" s="72" t="s">
        <v>606</v>
      </c>
      <c r="K732" s="73">
        <v>10</v>
      </c>
      <c r="L732" s="72" t="s">
        <v>607</v>
      </c>
      <c r="M732" s="73">
        <v>8</v>
      </c>
    </row>
    <row r="733" spans="8:13" x14ac:dyDescent="0.25">
      <c r="H733" s="70" t="s">
        <v>608</v>
      </c>
      <c r="I733" s="71">
        <v>426</v>
      </c>
      <c r="J733" s="70" t="s">
        <v>609</v>
      </c>
      <c r="K733" s="71">
        <v>48</v>
      </c>
      <c r="L733" s="70" t="s">
        <v>610</v>
      </c>
      <c r="M733" s="71">
        <v>36</v>
      </c>
    </row>
    <row r="734" spans="8:13" x14ac:dyDescent="0.25">
      <c r="H734" s="72" t="s">
        <v>611</v>
      </c>
      <c r="I734" s="73">
        <v>98</v>
      </c>
      <c r="J734" s="72" t="s">
        <v>612</v>
      </c>
      <c r="K734" s="73">
        <v>14</v>
      </c>
      <c r="L734" s="72" t="s">
        <v>613</v>
      </c>
      <c r="M734" s="73">
        <v>11</v>
      </c>
    </row>
    <row r="735" spans="8:13" x14ac:dyDescent="0.25">
      <c r="H735" s="70" t="s">
        <v>614</v>
      </c>
      <c r="I735" s="71">
        <v>659</v>
      </c>
      <c r="J735" s="70" t="s">
        <v>615</v>
      </c>
      <c r="K735" s="71">
        <v>72</v>
      </c>
      <c r="L735" s="70" t="s">
        <v>616</v>
      </c>
      <c r="M735" s="71">
        <v>51</v>
      </c>
    </row>
    <row r="736" spans="8:13" x14ac:dyDescent="0.25">
      <c r="H736" s="72" t="s">
        <v>617</v>
      </c>
      <c r="I736" s="73">
        <v>1120</v>
      </c>
      <c r="J736" s="72" t="s">
        <v>618</v>
      </c>
      <c r="K736" s="73">
        <v>121</v>
      </c>
      <c r="L736" s="72" t="s">
        <v>619</v>
      </c>
      <c r="M736" s="73">
        <v>74</v>
      </c>
    </row>
    <row r="737" spans="8:13" x14ac:dyDescent="0.25">
      <c r="H737" s="70" t="s">
        <v>620</v>
      </c>
      <c r="I737" s="71">
        <v>624</v>
      </c>
      <c r="J737" s="70" t="s">
        <v>621</v>
      </c>
      <c r="K737" s="71">
        <v>67</v>
      </c>
      <c r="L737" s="70" t="s">
        <v>622</v>
      </c>
      <c r="M737" s="71">
        <v>47</v>
      </c>
    </row>
    <row r="738" spans="8:13" x14ac:dyDescent="0.25">
      <c r="H738" s="72" t="s">
        <v>623</v>
      </c>
      <c r="I738" s="73">
        <v>1850</v>
      </c>
      <c r="J738" s="72" t="s">
        <v>624</v>
      </c>
      <c r="K738" s="73">
        <v>271</v>
      </c>
      <c r="L738" s="72" t="s">
        <v>625</v>
      </c>
      <c r="M738" s="73">
        <v>111</v>
      </c>
    </row>
    <row r="739" spans="8:13" x14ac:dyDescent="0.25">
      <c r="H739" s="70" t="s">
        <v>582</v>
      </c>
      <c r="I739" s="71">
        <v>4390</v>
      </c>
      <c r="J739" s="70" t="s">
        <v>626</v>
      </c>
      <c r="K739" s="71">
        <v>1370</v>
      </c>
      <c r="L739" s="70" t="s">
        <v>627</v>
      </c>
      <c r="M739" s="71">
        <v>356</v>
      </c>
    </row>
    <row r="740" spans="8:13" x14ac:dyDescent="0.25">
      <c r="H740" s="72" t="s">
        <v>628</v>
      </c>
      <c r="I740" s="73">
        <v>170</v>
      </c>
      <c r="J740" s="72" t="s">
        <v>629</v>
      </c>
      <c r="K740" s="73">
        <v>22</v>
      </c>
      <c r="L740" s="72" t="s">
        <v>630</v>
      </c>
      <c r="M740" s="73">
        <v>18</v>
      </c>
    </row>
    <row r="741" spans="8:13" x14ac:dyDescent="0.25">
      <c r="H741" s="70" t="s">
        <v>631</v>
      </c>
      <c r="I741" s="71">
        <v>1110</v>
      </c>
      <c r="J741" s="70" t="s">
        <v>632</v>
      </c>
      <c r="K741" s="71">
        <v>120</v>
      </c>
      <c r="L741" s="70" t="s">
        <v>633</v>
      </c>
      <c r="M741" s="71">
        <v>73</v>
      </c>
    </row>
    <row r="742" spans="8:13" x14ac:dyDescent="0.25">
      <c r="H742" s="78" t="s">
        <v>634</v>
      </c>
      <c r="I742" s="79">
        <v>2</v>
      </c>
      <c r="J742" s="78" t="s">
        <v>635</v>
      </c>
      <c r="K742" s="80" t="s">
        <v>636</v>
      </c>
      <c r="L742" s="78" t="s">
        <v>637</v>
      </c>
      <c r="M742" s="80" t="s">
        <v>636</v>
      </c>
    </row>
    <row r="743" spans="8:13" x14ac:dyDescent="0.25">
      <c r="H743" s="68" t="s">
        <v>638</v>
      </c>
      <c r="I743" s="81">
        <v>11500</v>
      </c>
      <c r="J743" s="68" t="s">
        <v>587</v>
      </c>
      <c r="K743" s="81">
        <v>13000</v>
      </c>
      <c r="L743" s="68" t="s">
        <v>639</v>
      </c>
      <c r="M743" s="81">
        <v>12700</v>
      </c>
    </row>
    <row r="744" spans="8:13" x14ac:dyDescent="0.25">
      <c r="H744" s="70" t="s">
        <v>640</v>
      </c>
      <c r="I744" s="83">
        <v>1360</v>
      </c>
      <c r="J744" s="70" t="s">
        <v>641</v>
      </c>
      <c r="K744" s="82">
        <v>145</v>
      </c>
      <c r="L744" s="70" t="s">
        <v>642</v>
      </c>
      <c r="M744" s="82">
        <v>94</v>
      </c>
    </row>
    <row r="745" spans="8:13" x14ac:dyDescent="0.25">
      <c r="H745" s="72" t="s">
        <v>643</v>
      </c>
      <c r="I745" s="84">
        <v>177</v>
      </c>
      <c r="J745" s="72" t="s">
        <v>644</v>
      </c>
      <c r="K745" s="84">
        <v>21</v>
      </c>
      <c r="L745" s="72" t="s">
        <v>645</v>
      </c>
      <c r="M745" s="84">
        <v>16</v>
      </c>
    </row>
    <row r="746" spans="8:13" x14ac:dyDescent="0.25">
      <c r="H746" s="70" t="s">
        <v>646</v>
      </c>
      <c r="I746" s="83">
        <v>5800</v>
      </c>
      <c r="J746" s="70" t="s">
        <v>647</v>
      </c>
      <c r="K746" s="82">
        <v>2980</v>
      </c>
      <c r="L746" s="70" t="s">
        <v>648</v>
      </c>
      <c r="M746" s="82">
        <v>967</v>
      </c>
    </row>
    <row r="747" spans="8:13" x14ac:dyDescent="0.25">
      <c r="H747" s="72" t="s">
        <v>649</v>
      </c>
      <c r="I747" s="85">
        <v>2660</v>
      </c>
      <c r="J747" s="72" t="s">
        <v>650</v>
      </c>
      <c r="K747" s="84">
        <v>412</v>
      </c>
      <c r="L747" s="72" t="s">
        <v>651</v>
      </c>
      <c r="M747" s="84">
        <v>160</v>
      </c>
    </row>
    <row r="748" spans="8:13" x14ac:dyDescent="0.25">
      <c r="H748" s="70" t="s">
        <v>571</v>
      </c>
      <c r="I748" s="83">
        <v>3050</v>
      </c>
      <c r="J748" s="70" t="s">
        <v>652</v>
      </c>
      <c r="K748" s="82">
        <v>703</v>
      </c>
      <c r="L748" s="70" t="s">
        <v>653</v>
      </c>
      <c r="M748" s="82">
        <v>201</v>
      </c>
    </row>
    <row r="749" spans="8:13" x14ac:dyDescent="0.25">
      <c r="H749" s="72" t="s">
        <v>654</v>
      </c>
      <c r="I749" s="84">
        <v>549</v>
      </c>
      <c r="J749" s="72" t="s">
        <v>655</v>
      </c>
      <c r="K749" s="84">
        <v>62</v>
      </c>
      <c r="L749" s="72" t="s">
        <v>567</v>
      </c>
      <c r="M749" s="84">
        <v>46</v>
      </c>
    </row>
    <row r="750" spans="8:13" x14ac:dyDescent="0.25">
      <c r="H750" s="70" t="s">
        <v>656</v>
      </c>
      <c r="I750" s="83">
        <v>6960</v>
      </c>
      <c r="J750" s="70" t="s">
        <v>657</v>
      </c>
      <c r="K750" s="82">
        <v>5060</v>
      </c>
      <c r="L750" s="70" t="s">
        <v>658</v>
      </c>
      <c r="M750" s="83">
        <v>2500</v>
      </c>
    </row>
    <row r="751" spans="8:13" x14ac:dyDescent="0.25">
      <c r="H751" s="72" t="s">
        <v>659</v>
      </c>
      <c r="I751" s="84">
        <v>18</v>
      </c>
      <c r="J751" s="72" t="s">
        <v>660</v>
      </c>
      <c r="K751" s="84">
        <v>3</v>
      </c>
      <c r="L751" s="72" t="s">
        <v>661</v>
      </c>
      <c r="M751" s="84">
        <v>2</v>
      </c>
    </row>
    <row r="752" spans="8:13" x14ac:dyDescent="0.25">
      <c r="H752" s="70" t="s">
        <v>662</v>
      </c>
      <c r="I752" s="82">
        <v>174</v>
      </c>
      <c r="J752" s="70" t="s">
        <v>663</v>
      </c>
      <c r="K752" s="82">
        <v>24</v>
      </c>
      <c r="L752" s="70" t="s">
        <v>664</v>
      </c>
      <c r="M752" s="82">
        <v>19</v>
      </c>
    </row>
    <row r="753" spans="8:13" x14ac:dyDescent="0.25">
      <c r="H753" s="72" t="s">
        <v>665</v>
      </c>
      <c r="I753" s="84">
        <v>4</v>
      </c>
      <c r="J753" s="72" t="s">
        <v>666</v>
      </c>
      <c r="K753" s="86" t="s">
        <v>667</v>
      </c>
      <c r="L753" s="72" t="s">
        <v>668</v>
      </c>
      <c r="M753" s="86" t="s">
        <v>667</v>
      </c>
    </row>
    <row r="754" spans="8:13" x14ac:dyDescent="0.25">
      <c r="H754" s="70" t="s">
        <v>669</v>
      </c>
      <c r="I754" s="83">
        <v>4830</v>
      </c>
      <c r="J754" s="70" t="s">
        <v>670</v>
      </c>
      <c r="K754" s="82">
        <v>2480</v>
      </c>
      <c r="L754" s="70" t="s">
        <v>671</v>
      </c>
      <c r="M754" s="82">
        <v>806</v>
      </c>
    </row>
    <row r="755" spans="8:13" x14ac:dyDescent="0.25">
      <c r="H755" s="72" t="s">
        <v>672</v>
      </c>
      <c r="I755" s="85">
        <v>5280</v>
      </c>
      <c r="J755" s="72" t="s">
        <v>673</v>
      </c>
      <c r="K755" s="84">
        <v>3440</v>
      </c>
      <c r="L755" s="72" t="s">
        <v>674</v>
      </c>
      <c r="M755" s="85">
        <v>1460</v>
      </c>
    </row>
    <row r="756" spans="8:13" x14ac:dyDescent="0.25">
      <c r="H756" s="70" t="s">
        <v>675</v>
      </c>
      <c r="I756" s="83">
        <v>2840</v>
      </c>
      <c r="J756" s="70" t="s">
        <v>676</v>
      </c>
      <c r="K756" s="82">
        <v>636</v>
      </c>
      <c r="L756" s="70" t="s">
        <v>677</v>
      </c>
      <c r="M756" s="82">
        <v>185</v>
      </c>
    </row>
    <row r="757" spans="8:13" x14ac:dyDescent="0.25">
      <c r="H757" s="72" t="s">
        <v>678</v>
      </c>
      <c r="I757" s="85">
        <v>3190</v>
      </c>
      <c r="J757" s="72" t="s">
        <v>679</v>
      </c>
      <c r="K757" s="84">
        <v>573</v>
      </c>
      <c r="L757" s="72" t="s">
        <v>680</v>
      </c>
      <c r="M757" s="84">
        <v>195</v>
      </c>
    </row>
    <row r="758" spans="8:13" x14ac:dyDescent="0.25">
      <c r="H758" s="70" t="s">
        <v>681</v>
      </c>
      <c r="I758" s="83">
        <v>7400</v>
      </c>
      <c r="J758" s="70" t="s">
        <v>682</v>
      </c>
      <c r="K758" s="82">
        <v>8400</v>
      </c>
      <c r="L758" s="70" t="s">
        <v>683</v>
      </c>
      <c r="M758" s="83">
        <v>8380</v>
      </c>
    </row>
    <row r="759" spans="8:13" x14ac:dyDescent="0.25">
      <c r="H759" s="72" t="s">
        <v>684</v>
      </c>
      <c r="I759" s="85">
        <v>1570</v>
      </c>
      <c r="J759" s="72" t="s">
        <v>685</v>
      </c>
      <c r="K759" s="84">
        <v>176</v>
      </c>
      <c r="L759" s="72" t="s">
        <v>686</v>
      </c>
      <c r="M759" s="84">
        <v>100</v>
      </c>
    </row>
    <row r="760" spans="8:13" x14ac:dyDescent="0.25">
      <c r="H760" s="70" t="s">
        <v>683</v>
      </c>
      <c r="I760" s="83">
        <v>6690</v>
      </c>
      <c r="J760" s="70" t="s">
        <v>687</v>
      </c>
      <c r="K760" s="82">
        <v>4870</v>
      </c>
      <c r="L760" s="70" t="s">
        <v>688</v>
      </c>
      <c r="M760" s="83">
        <v>2410</v>
      </c>
    </row>
    <row r="761" spans="8:13" x14ac:dyDescent="0.25">
      <c r="H761" s="72" t="s">
        <v>689</v>
      </c>
      <c r="I761" s="84">
        <v>378</v>
      </c>
      <c r="J761" s="72" t="s">
        <v>690</v>
      </c>
      <c r="K761" s="84">
        <v>44</v>
      </c>
      <c r="L761" s="72" t="s">
        <v>691</v>
      </c>
      <c r="M761" s="84">
        <v>33</v>
      </c>
    </row>
    <row r="762" spans="8:13" x14ac:dyDescent="0.25">
      <c r="H762" s="70" t="s">
        <v>692</v>
      </c>
      <c r="I762" s="82">
        <v>460</v>
      </c>
      <c r="J762" s="70" t="s">
        <v>693</v>
      </c>
      <c r="K762" s="82">
        <v>54</v>
      </c>
      <c r="L762" s="70" t="s">
        <v>694</v>
      </c>
      <c r="M762" s="82">
        <v>40</v>
      </c>
    </row>
    <row r="763" spans="8:13" x14ac:dyDescent="0.25">
      <c r="H763" s="72" t="s">
        <v>695</v>
      </c>
      <c r="I763" s="85">
        <v>1970</v>
      </c>
      <c r="J763" s="72" t="s">
        <v>696</v>
      </c>
      <c r="K763" s="84">
        <v>245</v>
      </c>
      <c r="L763" s="72" t="s">
        <v>697</v>
      </c>
      <c r="M763" s="84">
        <v>121</v>
      </c>
    </row>
    <row r="764" spans="8:13" x14ac:dyDescent="0.25">
      <c r="H764" s="70" t="s">
        <v>699</v>
      </c>
      <c r="I764" s="82">
        <v>92</v>
      </c>
      <c r="J764" s="70" t="s">
        <v>700</v>
      </c>
      <c r="K764" s="82">
        <v>13</v>
      </c>
      <c r="L764" s="70" t="s">
        <v>701</v>
      </c>
      <c r="M764" s="82">
        <v>10</v>
      </c>
    </row>
    <row r="765" spans="8:13" x14ac:dyDescent="0.25">
      <c r="H765" s="72" t="s">
        <v>702</v>
      </c>
      <c r="I765" s="84">
        <v>213</v>
      </c>
      <c r="J765" s="72" t="s">
        <v>703</v>
      </c>
      <c r="K765" s="84">
        <v>26</v>
      </c>
      <c r="L765" s="72" t="s">
        <v>704</v>
      </c>
      <c r="M765" s="84">
        <v>20</v>
      </c>
    </row>
    <row r="766" spans="8:13" x14ac:dyDescent="0.25">
      <c r="H766" s="70" t="s">
        <v>705</v>
      </c>
      <c r="I766" s="83">
        <v>4290</v>
      </c>
      <c r="J766" s="70" t="s">
        <v>658</v>
      </c>
      <c r="K766" s="82">
        <v>2220</v>
      </c>
      <c r="L766" s="70" t="s">
        <v>706</v>
      </c>
      <c r="M766" s="82">
        <v>725</v>
      </c>
    </row>
    <row r="767" spans="8:13" x14ac:dyDescent="0.25">
      <c r="H767" s="72" t="s">
        <v>707</v>
      </c>
      <c r="I767" s="85">
        <v>1890</v>
      </c>
      <c r="J767" s="72" t="s">
        <v>708</v>
      </c>
      <c r="K767" s="84">
        <v>262</v>
      </c>
      <c r="L767" s="72" t="s">
        <v>709</v>
      </c>
      <c r="M767" s="84">
        <v>114</v>
      </c>
    </row>
    <row r="768" spans="8:13" x14ac:dyDescent="0.25">
      <c r="H768" s="70" t="s">
        <v>710</v>
      </c>
      <c r="I768" s="83">
        <v>3720</v>
      </c>
      <c r="J768" s="70" t="s">
        <v>711</v>
      </c>
      <c r="K768" s="82">
        <v>1070</v>
      </c>
      <c r="L768" s="70" t="s">
        <v>712</v>
      </c>
      <c r="M768" s="82">
        <v>281</v>
      </c>
    </row>
    <row r="769" spans="8:13" x14ac:dyDescent="0.25">
      <c r="H769" s="72" t="s">
        <v>713</v>
      </c>
      <c r="I769" s="86" t="s">
        <v>667</v>
      </c>
      <c r="J769" s="72" t="s">
        <v>714</v>
      </c>
      <c r="K769" s="86" t="s">
        <v>667</v>
      </c>
      <c r="L769" s="72" t="s">
        <v>715</v>
      </c>
      <c r="M769" s="86" t="s">
        <v>667</v>
      </c>
    </row>
    <row r="770" spans="8:13" x14ac:dyDescent="0.25">
      <c r="H770" s="70" t="s">
        <v>716</v>
      </c>
      <c r="I770" s="87" t="s">
        <v>667</v>
      </c>
      <c r="J770" s="70" t="s">
        <v>717</v>
      </c>
      <c r="K770" s="87" t="s">
        <v>667</v>
      </c>
      <c r="L770" s="70" t="s">
        <v>718</v>
      </c>
      <c r="M770" s="87" t="s">
        <v>667</v>
      </c>
    </row>
    <row r="771" spans="8:13" x14ac:dyDescent="0.25">
      <c r="H771" s="72" t="s">
        <v>719</v>
      </c>
      <c r="I771" s="86" t="s">
        <v>667</v>
      </c>
      <c r="J771" s="72" t="s">
        <v>720</v>
      </c>
      <c r="K771" s="86" t="s">
        <v>667</v>
      </c>
      <c r="L771" s="72" t="s">
        <v>721</v>
      </c>
      <c r="M771" s="86" t="s">
        <v>667</v>
      </c>
    </row>
    <row r="772" spans="8:13" x14ac:dyDescent="0.25">
      <c r="H772" s="70" t="s">
        <v>722</v>
      </c>
      <c r="I772" s="87" t="s">
        <v>667</v>
      </c>
      <c r="J772" s="70" t="s">
        <v>723</v>
      </c>
      <c r="K772" s="87" t="s">
        <v>667</v>
      </c>
      <c r="L772" s="70" t="s">
        <v>724</v>
      </c>
      <c r="M772" s="87" t="s">
        <v>667</v>
      </c>
    </row>
    <row r="773" spans="8:13" x14ac:dyDescent="0.25">
      <c r="H773" s="72" t="s">
        <v>726</v>
      </c>
      <c r="I773" s="86" t="s">
        <v>667</v>
      </c>
      <c r="J773" s="72" t="s">
        <v>727</v>
      </c>
      <c r="K773" s="86" t="s">
        <v>667</v>
      </c>
      <c r="L773" s="72" t="s">
        <v>728</v>
      </c>
      <c r="M773" s="86" t="s">
        <v>667</v>
      </c>
    </row>
    <row r="774" spans="8:13" x14ac:dyDescent="0.25">
      <c r="H774" s="70" t="s">
        <v>729</v>
      </c>
      <c r="I774" s="87" t="s">
        <v>667</v>
      </c>
      <c r="J774" s="70" t="s">
        <v>730</v>
      </c>
      <c r="K774" s="87" t="s">
        <v>667</v>
      </c>
      <c r="L774" s="70" t="s">
        <v>731</v>
      </c>
      <c r="M774" s="87" t="s">
        <v>667</v>
      </c>
    </row>
    <row r="775" spans="8:13" x14ac:dyDescent="0.25">
      <c r="H775" s="72" t="s">
        <v>732</v>
      </c>
      <c r="I775" s="86" t="s">
        <v>667</v>
      </c>
      <c r="J775" s="72" t="s">
        <v>733</v>
      </c>
      <c r="K775" s="86" t="s">
        <v>667</v>
      </c>
      <c r="L775" s="72" t="s">
        <v>734</v>
      </c>
      <c r="M775" s="86" t="s">
        <v>667</v>
      </c>
    </row>
    <row r="776" spans="8:13" x14ac:dyDescent="0.25">
      <c r="H776" s="74" t="s">
        <v>735</v>
      </c>
      <c r="I776" s="88">
        <v>2</v>
      </c>
      <c r="J776" s="74" t="s">
        <v>736</v>
      </c>
      <c r="K776" s="89" t="s">
        <v>667</v>
      </c>
      <c r="L776" s="74" t="s">
        <v>737</v>
      </c>
      <c r="M776" s="89" t="s">
        <v>667</v>
      </c>
    </row>
    <row r="777" spans="8:13" x14ac:dyDescent="0.25">
      <c r="H777" s="68" t="s">
        <v>739</v>
      </c>
      <c r="I777" s="91" t="s">
        <v>667</v>
      </c>
      <c r="J777" s="68" t="s">
        <v>740</v>
      </c>
      <c r="K777" s="91" t="s">
        <v>667</v>
      </c>
      <c r="L777" s="68" t="s">
        <v>741</v>
      </c>
      <c r="M777" s="91" t="s">
        <v>667</v>
      </c>
    </row>
    <row r="778" spans="8:13" x14ac:dyDescent="0.25">
      <c r="H778" s="70" t="s">
        <v>742</v>
      </c>
      <c r="I778" s="87" t="s">
        <v>667</v>
      </c>
      <c r="J778" s="70" t="s">
        <v>743</v>
      </c>
      <c r="K778" s="87" t="s">
        <v>667</v>
      </c>
      <c r="L778" s="70" t="s">
        <v>744</v>
      </c>
      <c r="M778" s="87" t="s">
        <v>667</v>
      </c>
    </row>
    <row r="779" spans="8:13" x14ac:dyDescent="0.25">
      <c r="H779" s="72" t="s">
        <v>745</v>
      </c>
      <c r="I779" s="86" t="s">
        <v>667</v>
      </c>
      <c r="J779" s="72" t="s">
        <v>746</v>
      </c>
      <c r="K779" s="86" t="s">
        <v>667</v>
      </c>
      <c r="L779" s="72" t="s">
        <v>747</v>
      </c>
      <c r="M779" s="86" t="s">
        <v>667</v>
      </c>
    </row>
    <row r="780" spans="8:13" x14ac:dyDescent="0.25">
      <c r="H780" s="70" t="s">
        <v>748</v>
      </c>
      <c r="I780" s="87" t="s">
        <v>667</v>
      </c>
      <c r="J780" s="70" t="s">
        <v>749</v>
      </c>
      <c r="K780" s="87" t="s">
        <v>667</v>
      </c>
      <c r="L780" s="70" t="s">
        <v>750</v>
      </c>
      <c r="M780" s="87" t="s">
        <v>667</v>
      </c>
    </row>
    <row r="781" spans="8:13" x14ac:dyDescent="0.25">
      <c r="H781" s="78" t="s">
        <v>751</v>
      </c>
      <c r="I781" s="92" t="s">
        <v>667</v>
      </c>
      <c r="J781" s="78" t="s">
        <v>752</v>
      </c>
      <c r="K781" s="92" t="s">
        <v>667</v>
      </c>
      <c r="L781" s="78" t="s">
        <v>753</v>
      </c>
      <c r="M781" s="92" t="s">
        <v>667</v>
      </c>
    </row>
    <row r="782" spans="8:13" x14ac:dyDescent="0.25">
      <c r="H782" s="68" t="s">
        <v>755</v>
      </c>
      <c r="I782" s="90">
        <v>317</v>
      </c>
      <c r="J782" s="68" t="s">
        <v>756</v>
      </c>
      <c r="K782" s="90">
        <v>34</v>
      </c>
      <c r="L782" s="68" t="s">
        <v>757</v>
      </c>
      <c r="M782" s="90">
        <v>22</v>
      </c>
    </row>
    <row r="783" spans="8:13" x14ac:dyDescent="0.25">
      <c r="H783" s="70" t="s">
        <v>758</v>
      </c>
      <c r="I783" s="83">
        <v>3280</v>
      </c>
      <c r="J783" s="70" t="s">
        <v>759</v>
      </c>
      <c r="K783" s="83">
        <v>1570</v>
      </c>
      <c r="L783" s="70" t="s">
        <v>760</v>
      </c>
      <c r="M783" s="82">
        <v>479</v>
      </c>
    </row>
    <row r="784" spans="8:13" x14ac:dyDescent="0.25">
      <c r="H784" s="72" t="s">
        <v>762</v>
      </c>
      <c r="I784" s="84">
        <v>15</v>
      </c>
      <c r="J784" s="72" t="s">
        <v>763</v>
      </c>
      <c r="K784" s="84">
        <v>2</v>
      </c>
      <c r="L784" s="72" t="s">
        <v>764</v>
      </c>
      <c r="M784" s="84">
        <v>2</v>
      </c>
    </row>
    <row r="785" spans="8:13" x14ac:dyDescent="0.25">
      <c r="H785" s="70" t="s">
        <v>765</v>
      </c>
      <c r="I785" s="82">
        <v>10</v>
      </c>
      <c r="J785" s="70" t="s">
        <v>766</v>
      </c>
      <c r="K785" s="82">
        <v>2</v>
      </c>
      <c r="L785" s="70" t="s">
        <v>767</v>
      </c>
      <c r="M785" s="82">
        <v>1</v>
      </c>
    </row>
    <row r="786" spans="8:13" x14ac:dyDescent="0.25">
      <c r="H786" s="72" t="s">
        <v>659</v>
      </c>
      <c r="I786" s="84">
        <v>18</v>
      </c>
      <c r="J786" s="72" t="s">
        <v>768</v>
      </c>
      <c r="K786" s="84">
        <v>3</v>
      </c>
      <c r="L786" s="72" t="s">
        <v>661</v>
      </c>
      <c r="M786" s="84">
        <v>2</v>
      </c>
    </row>
    <row r="787" spans="8:13" x14ac:dyDescent="0.25">
      <c r="H787" s="74" t="s">
        <v>769</v>
      </c>
      <c r="I787" s="89" t="s">
        <v>667</v>
      </c>
      <c r="J787" s="74" t="s">
        <v>770</v>
      </c>
      <c r="K787" s="89" t="s">
        <v>667</v>
      </c>
      <c r="L787" s="74" t="s">
        <v>771</v>
      </c>
      <c r="M787" s="89" t="s">
        <v>667</v>
      </c>
    </row>
    <row r="788" spans="8:13" x14ac:dyDescent="0.25">
      <c r="H788" s="68" t="s">
        <v>772</v>
      </c>
      <c r="I788" s="90">
        <v>3</v>
      </c>
      <c r="J788" s="68" t="s">
        <v>773</v>
      </c>
      <c r="K788" s="91" t="s">
        <v>667</v>
      </c>
      <c r="L788" s="68" t="s">
        <v>774</v>
      </c>
      <c r="M788" s="91" t="s">
        <v>667</v>
      </c>
    </row>
    <row r="789" spans="8:13" x14ac:dyDescent="0.25">
      <c r="H789" s="70" t="s">
        <v>775</v>
      </c>
      <c r="I789" s="82">
        <v>1</v>
      </c>
      <c r="J789" s="70" t="s">
        <v>776</v>
      </c>
      <c r="K789" s="87" t="s">
        <v>667</v>
      </c>
      <c r="L789" s="70" t="s">
        <v>777</v>
      </c>
      <c r="M789" s="87" t="s">
        <v>667</v>
      </c>
    </row>
    <row r="790" spans="8:13" x14ac:dyDescent="0.25">
      <c r="H790" s="72" t="s">
        <v>778</v>
      </c>
      <c r="I790" s="84">
        <v>756</v>
      </c>
      <c r="J790" s="72" t="s">
        <v>779</v>
      </c>
      <c r="K790" s="84">
        <v>80</v>
      </c>
      <c r="L790" s="72" t="s">
        <v>780</v>
      </c>
      <c r="M790" s="84">
        <v>52</v>
      </c>
    </row>
    <row r="791" spans="8:13" x14ac:dyDescent="0.25">
      <c r="H791" s="70" t="s">
        <v>781</v>
      </c>
      <c r="I791" s="82">
        <v>356</v>
      </c>
      <c r="J791" s="70" t="s">
        <v>725</v>
      </c>
      <c r="K791" s="82">
        <v>42</v>
      </c>
      <c r="L791" s="70" t="s">
        <v>782</v>
      </c>
      <c r="M791" s="82">
        <v>32</v>
      </c>
    </row>
    <row r="792" spans="8:13" x14ac:dyDescent="0.25">
      <c r="H792" s="72" t="s">
        <v>783</v>
      </c>
      <c r="I792" s="85">
        <v>3950</v>
      </c>
      <c r="J792" s="72" t="s">
        <v>784</v>
      </c>
      <c r="K792" s="85">
        <v>1130</v>
      </c>
      <c r="L792" s="72" t="s">
        <v>708</v>
      </c>
      <c r="M792" s="84">
        <v>297</v>
      </c>
    </row>
    <row r="793" spans="8:13" x14ac:dyDescent="0.25">
      <c r="H793" s="70" t="s">
        <v>785</v>
      </c>
      <c r="I793" s="83">
        <v>7990</v>
      </c>
      <c r="J793" s="70" t="s">
        <v>786</v>
      </c>
      <c r="K793" s="83">
        <v>6750</v>
      </c>
      <c r="L793" s="70" t="s">
        <v>787</v>
      </c>
      <c r="M793" s="82">
        <v>4170</v>
      </c>
    </row>
    <row r="794" spans="8:13" x14ac:dyDescent="0.25">
      <c r="H794" s="72" t="s">
        <v>788</v>
      </c>
      <c r="I794" s="84">
        <v>286</v>
      </c>
      <c r="J794" s="72" t="s">
        <v>789</v>
      </c>
      <c r="K794" s="84">
        <v>33</v>
      </c>
      <c r="L794" s="72" t="s">
        <v>790</v>
      </c>
      <c r="M794" s="84">
        <v>24</v>
      </c>
    </row>
    <row r="795" spans="8:13" x14ac:dyDescent="0.25">
      <c r="H795" s="70" t="s">
        <v>791</v>
      </c>
      <c r="I795" s="82">
        <v>49</v>
      </c>
      <c r="J795" s="70" t="s">
        <v>792</v>
      </c>
      <c r="K795" s="82">
        <v>7</v>
      </c>
      <c r="L795" s="70" t="s">
        <v>793</v>
      </c>
      <c r="M795" s="82">
        <v>6</v>
      </c>
    </row>
    <row r="796" spans="8:13" x14ac:dyDescent="0.25">
      <c r="H796" s="72" t="s">
        <v>794</v>
      </c>
      <c r="I796" s="84">
        <v>283</v>
      </c>
      <c r="J796" s="72" t="s">
        <v>756</v>
      </c>
      <c r="K796" s="84">
        <v>34</v>
      </c>
      <c r="L796" s="72" t="s">
        <v>795</v>
      </c>
      <c r="M796" s="84">
        <v>25</v>
      </c>
    </row>
    <row r="797" spans="8:13" x14ac:dyDescent="0.25">
      <c r="H797" s="74" t="s">
        <v>673</v>
      </c>
      <c r="I797" s="93">
        <v>3100</v>
      </c>
      <c r="J797" s="74" t="s">
        <v>796</v>
      </c>
      <c r="K797" s="93">
        <v>1150</v>
      </c>
      <c r="L797" s="74" t="s">
        <v>797</v>
      </c>
      <c r="M797" s="88">
        <v>304</v>
      </c>
    </row>
    <row r="798" spans="8:13" x14ac:dyDescent="0.25">
      <c r="H798" s="68" t="s">
        <v>798</v>
      </c>
      <c r="I798" s="81">
        <v>13700</v>
      </c>
      <c r="J798" s="68" t="s">
        <v>799</v>
      </c>
      <c r="K798" s="81">
        <v>16500</v>
      </c>
      <c r="L798" s="68" t="s">
        <v>800</v>
      </c>
      <c r="M798" s="81">
        <v>18100</v>
      </c>
    </row>
    <row r="799" spans="8:13" x14ac:dyDescent="0.25">
      <c r="H799" s="70" t="s">
        <v>801</v>
      </c>
      <c r="I799" s="94">
        <v>18900</v>
      </c>
      <c r="J799" s="70" t="s">
        <v>754</v>
      </c>
      <c r="K799" s="94">
        <v>23800</v>
      </c>
      <c r="L799" s="70" t="s">
        <v>802</v>
      </c>
      <c r="M799" s="94">
        <v>28200</v>
      </c>
    </row>
    <row r="800" spans="8:13" x14ac:dyDescent="0.25">
      <c r="H800" s="72" t="s">
        <v>803</v>
      </c>
      <c r="I800" s="95">
        <v>14500</v>
      </c>
      <c r="J800" s="72" t="s">
        <v>804</v>
      </c>
      <c r="K800" s="95">
        <v>17800</v>
      </c>
      <c r="L800" s="72" t="s">
        <v>805</v>
      </c>
      <c r="M800" s="95">
        <v>20200</v>
      </c>
    </row>
    <row r="801" spans="8:13" x14ac:dyDescent="0.25">
      <c r="H801" s="70" t="s">
        <v>683</v>
      </c>
      <c r="I801" s="83">
        <v>6690</v>
      </c>
      <c r="J801" s="70" t="s">
        <v>806</v>
      </c>
      <c r="K801" s="83">
        <v>4140</v>
      </c>
      <c r="L801" s="70" t="s">
        <v>807</v>
      </c>
      <c r="M801" s="82">
        <v>1650</v>
      </c>
    </row>
    <row r="802" spans="8:13" x14ac:dyDescent="0.25">
      <c r="H802" s="72" t="s">
        <v>672</v>
      </c>
      <c r="I802" s="85">
        <v>5270</v>
      </c>
      <c r="J802" s="72" t="s">
        <v>808</v>
      </c>
      <c r="K802" s="85">
        <v>6690</v>
      </c>
      <c r="L802" s="72" t="s">
        <v>809</v>
      </c>
      <c r="M802" s="84">
        <v>8040</v>
      </c>
    </row>
    <row r="803" spans="8:13" x14ac:dyDescent="0.25">
      <c r="H803" s="70" t="s">
        <v>810</v>
      </c>
      <c r="I803" s="83">
        <v>8880</v>
      </c>
      <c r="J803" s="70" t="s">
        <v>698</v>
      </c>
      <c r="K803" s="94">
        <v>11200</v>
      </c>
      <c r="L803" s="70" t="s">
        <v>811</v>
      </c>
      <c r="M803" s="94">
        <v>13500</v>
      </c>
    </row>
    <row r="804" spans="8:13" x14ac:dyDescent="0.25">
      <c r="H804" s="72" t="s">
        <v>681</v>
      </c>
      <c r="I804" s="85">
        <v>7400</v>
      </c>
      <c r="J804" s="72" t="s">
        <v>812</v>
      </c>
      <c r="K804" s="85">
        <v>9310</v>
      </c>
      <c r="L804" s="72" t="s">
        <v>813</v>
      </c>
      <c r="M804" s="95">
        <v>11000</v>
      </c>
    </row>
    <row r="805" spans="8:13" x14ac:dyDescent="0.25">
      <c r="H805" s="70" t="s">
        <v>598</v>
      </c>
      <c r="I805" s="83">
        <v>7180</v>
      </c>
      <c r="J805" s="70" t="s">
        <v>594</v>
      </c>
      <c r="K805" s="83">
        <v>9010</v>
      </c>
      <c r="L805" s="70" t="s">
        <v>814</v>
      </c>
      <c r="M805" s="94">
        <v>10700</v>
      </c>
    </row>
    <row r="806" spans="8:13" x14ac:dyDescent="0.25">
      <c r="H806" s="78" t="s">
        <v>815</v>
      </c>
      <c r="I806" s="96">
        <v>7680</v>
      </c>
      <c r="J806" s="78" t="s">
        <v>816</v>
      </c>
      <c r="K806" s="96">
        <v>9660</v>
      </c>
      <c r="L806" s="78" t="s">
        <v>817</v>
      </c>
      <c r="M806" s="97">
        <v>11500</v>
      </c>
    </row>
    <row r="807" spans="8:13" x14ac:dyDescent="0.25">
      <c r="H807" s="68" t="s">
        <v>818</v>
      </c>
      <c r="I807" s="98">
        <v>7420</v>
      </c>
      <c r="J807" s="68" t="s">
        <v>819</v>
      </c>
      <c r="K807" s="98">
        <v>9320</v>
      </c>
      <c r="L807" s="68" t="s">
        <v>820</v>
      </c>
      <c r="M807" s="81">
        <v>11000</v>
      </c>
    </row>
    <row r="808" spans="8:13" x14ac:dyDescent="0.25">
      <c r="H808" s="70" t="s">
        <v>821</v>
      </c>
      <c r="I808" s="82">
        <v>2</v>
      </c>
      <c r="J808" s="70" t="s">
        <v>822</v>
      </c>
      <c r="K808" s="87" t="s">
        <v>667</v>
      </c>
      <c r="L808" s="70" t="s">
        <v>823</v>
      </c>
      <c r="M808" s="87" t="s">
        <v>667</v>
      </c>
    </row>
    <row r="809" spans="8:13" x14ac:dyDescent="0.25">
      <c r="H809" s="72" t="s">
        <v>824</v>
      </c>
      <c r="I809" s="85">
        <v>6860</v>
      </c>
      <c r="J809" s="72" t="s">
        <v>825</v>
      </c>
      <c r="K809" s="85">
        <v>8650</v>
      </c>
      <c r="L809" s="72" t="s">
        <v>826</v>
      </c>
      <c r="M809" s="95">
        <v>10300</v>
      </c>
    </row>
    <row r="810" spans="8:13" x14ac:dyDescent="0.25">
      <c r="H810" s="70" t="s">
        <v>827</v>
      </c>
      <c r="I810" s="83">
        <v>6370</v>
      </c>
      <c r="J810" s="70" t="s">
        <v>828</v>
      </c>
      <c r="K810" s="83">
        <v>8010</v>
      </c>
      <c r="L810" s="70" t="s">
        <v>829</v>
      </c>
      <c r="M810" s="82">
        <v>9490</v>
      </c>
    </row>
    <row r="811" spans="8:13" x14ac:dyDescent="0.25">
      <c r="H811" s="72" t="s">
        <v>830</v>
      </c>
      <c r="I811" s="85">
        <v>6290</v>
      </c>
      <c r="J811" s="72" t="s">
        <v>831</v>
      </c>
      <c r="K811" s="85">
        <v>7920</v>
      </c>
      <c r="L811" s="72" t="s">
        <v>832</v>
      </c>
      <c r="M811" s="84">
        <v>9380</v>
      </c>
    </row>
    <row r="812" spans="8:13" x14ac:dyDescent="0.25">
      <c r="H812" s="70" t="s">
        <v>833</v>
      </c>
      <c r="I812" s="83">
        <v>6130</v>
      </c>
      <c r="J812" s="70" t="s">
        <v>656</v>
      </c>
      <c r="K812" s="83">
        <v>7710</v>
      </c>
      <c r="L812" s="70" t="s">
        <v>834</v>
      </c>
      <c r="M812" s="82">
        <v>9140</v>
      </c>
    </row>
    <row r="813" spans="8:13" x14ac:dyDescent="0.25">
      <c r="H813" s="72" t="s">
        <v>835</v>
      </c>
      <c r="I813" s="85">
        <v>5820</v>
      </c>
      <c r="J813" s="72" t="s">
        <v>836</v>
      </c>
      <c r="K813" s="85">
        <v>7290</v>
      </c>
      <c r="L813" s="72" t="s">
        <v>595</v>
      </c>
      <c r="M813" s="84">
        <v>8570</v>
      </c>
    </row>
    <row r="814" spans="8:13" x14ac:dyDescent="0.25">
      <c r="H814" s="70" t="s">
        <v>837</v>
      </c>
      <c r="I814" s="83">
        <v>5860</v>
      </c>
      <c r="J814" s="70" t="s">
        <v>838</v>
      </c>
      <c r="K814" s="83">
        <v>7340</v>
      </c>
      <c r="L814" s="70" t="s">
        <v>839</v>
      </c>
      <c r="M814" s="82">
        <v>8630</v>
      </c>
    </row>
    <row r="815" spans="8:13" x14ac:dyDescent="0.25">
      <c r="H815" s="72" t="s">
        <v>840</v>
      </c>
      <c r="I815" s="85">
        <v>5090</v>
      </c>
      <c r="J815" s="72" t="s">
        <v>841</v>
      </c>
      <c r="K815" s="85">
        <v>6380</v>
      </c>
      <c r="L815" s="72" t="s">
        <v>842</v>
      </c>
      <c r="M815" s="84">
        <v>7500</v>
      </c>
    </row>
    <row r="816" spans="8:13" x14ac:dyDescent="0.25">
      <c r="H816" s="70" t="s">
        <v>843</v>
      </c>
      <c r="I816" s="87" t="s">
        <v>667</v>
      </c>
      <c r="J816" s="70" t="s">
        <v>844</v>
      </c>
      <c r="K816" s="87" t="s">
        <v>667</v>
      </c>
      <c r="L816" s="70" t="s">
        <v>845</v>
      </c>
      <c r="M816" s="87" t="s">
        <v>667</v>
      </c>
    </row>
    <row r="817" spans="8:13" x14ac:dyDescent="0.25">
      <c r="H817" s="72" t="s">
        <v>846</v>
      </c>
      <c r="I817" s="86" t="s">
        <v>667</v>
      </c>
      <c r="J817" s="72" t="s">
        <v>847</v>
      </c>
      <c r="K817" s="86" t="s">
        <v>667</v>
      </c>
      <c r="L817" s="72" t="s">
        <v>848</v>
      </c>
      <c r="M817" s="86" t="s">
        <v>667</v>
      </c>
    </row>
    <row r="818" spans="8:13" x14ac:dyDescent="0.25">
      <c r="H818" s="70" t="s">
        <v>849</v>
      </c>
      <c r="I818" s="87" t="s">
        <v>667</v>
      </c>
      <c r="J818" s="70" t="s">
        <v>850</v>
      </c>
      <c r="K818" s="87" t="s">
        <v>667</v>
      </c>
      <c r="L818" s="70" t="s">
        <v>851</v>
      </c>
      <c r="M818" s="87" t="s">
        <v>667</v>
      </c>
    </row>
    <row r="819" spans="8:13" x14ac:dyDescent="0.25">
      <c r="H819" s="72" t="s">
        <v>852</v>
      </c>
      <c r="I819" s="86" t="s">
        <v>667</v>
      </c>
      <c r="J819" s="72" t="s">
        <v>853</v>
      </c>
      <c r="K819" s="86" t="s">
        <v>667</v>
      </c>
      <c r="L819" s="72" t="s">
        <v>854</v>
      </c>
      <c r="M819" s="86" t="s">
        <v>667</v>
      </c>
    </row>
    <row r="820" spans="8:13" x14ac:dyDescent="0.25">
      <c r="H820" s="74" t="s">
        <v>855</v>
      </c>
      <c r="I820" s="88">
        <v>2</v>
      </c>
      <c r="J820" s="74" t="s">
        <v>856</v>
      </c>
      <c r="K820" s="89" t="s">
        <v>667</v>
      </c>
      <c r="L820" s="74" t="s">
        <v>857</v>
      </c>
      <c r="M820" s="89" t="s">
        <v>667</v>
      </c>
    </row>
    <row r="821" spans="8:13" x14ac:dyDescent="0.25">
      <c r="H821" s="68" t="s">
        <v>858</v>
      </c>
      <c r="I821" s="81">
        <v>13000</v>
      </c>
      <c r="J821" s="68" t="s">
        <v>859</v>
      </c>
      <c r="K821" s="81">
        <v>13200</v>
      </c>
      <c r="L821" s="68" t="s">
        <v>860</v>
      </c>
      <c r="M821" s="81">
        <v>10900</v>
      </c>
    </row>
    <row r="822" spans="8:13" x14ac:dyDescent="0.25">
      <c r="H822" s="70" t="s">
        <v>861</v>
      </c>
      <c r="I822" s="94">
        <v>10800</v>
      </c>
      <c r="J822" s="70" t="s">
        <v>862</v>
      </c>
      <c r="K822" s="83">
        <v>4900</v>
      </c>
      <c r="L822" s="70" t="s">
        <v>863</v>
      </c>
      <c r="M822" s="82">
        <v>1430</v>
      </c>
    </row>
    <row r="823" spans="8:13" x14ac:dyDescent="0.25">
      <c r="H823" s="72" t="s">
        <v>864</v>
      </c>
      <c r="I823" s="85">
        <v>1020</v>
      </c>
      <c r="J823" s="72" t="s">
        <v>865</v>
      </c>
      <c r="K823" s="84">
        <v>108</v>
      </c>
      <c r="L823" s="72" t="s">
        <v>866</v>
      </c>
      <c r="M823" s="84">
        <v>73</v>
      </c>
    </row>
    <row r="824" spans="8:13" x14ac:dyDescent="0.25">
      <c r="H824" s="70" t="s">
        <v>867</v>
      </c>
      <c r="I824" s="83">
        <v>8980</v>
      </c>
      <c r="J824" s="70" t="s">
        <v>868</v>
      </c>
      <c r="K824" s="83">
        <v>6850</v>
      </c>
      <c r="L824" s="70" t="s">
        <v>869</v>
      </c>
      <c r="M824" s="82">
        <v>3630</v>
      </c>
    </row>
    <row r="825" spans="8:13" x14ac:dyDescent="0.25">
      <c r="H825" s="72" t="s">
        <v>870</v>
      </c>
      <c r="I825" s="85">
        <v>1080</v>
      </c>
      <c r="J825" s="72" t="s">
        <v>871</v>
      </c>
      <c r="K825" s="84">
        <v>116</v>
      </c>
      <c r="L825" s="72" t="s">
        <v>615</v>
      </c>
      <c r="M825" s="84">
        <v>81</v>
      </c>
    </row>
    <row r="826" spans="8:13" x14ac:dyDescent="0.25">
      <c r="H826" s="70" t="s">
        <v>872</v>
      </c>
      <c r="I826" s="82">
        <v>822</v>
      </c>
      <c r="J826" s="70" t="s">
        <v>873</v>
      </c>
      <c r="K826" s="82">
        <v>93</v>
      </c>
      <c r="L826" s="70" t="s">
        <v>874</v>
      </c>
      <c r="M826" s="82">
        <v>68</v>
      </c>
    </row>
    <row r="827" spans="8:13" x14ac:dyDescent="0.25">
      <c r="H827" s="72" t="s">
        <v>813</v>
      </c>
      <c r="I827" s="85">
        <v>8820</v>
      </c>
      <c r="J827" s="72" t="s">
        <v>875</v>
      </c>
      <c r="K827" s="85">
        <v>3400</v>
      </c>
      <c r="L827" s="72" t="s">
        <v>876</v>
      </c>
      <c r="M827" s="84">
        <v>912</v>
      </c>
    </row>
    <row r="828" spans="8:13" x14ac:dyDescent="0.25">
      <c r="H828" s="70" t="s">
        <v>877</v>
      </c>
      <c r="I828" s="83">
        <v>4280</v>
      </c>
      <c r="J828" s="70" t="s">
        <v>878</v>
      </c>
      <c r="K828" s="82">
        <v>753</v>
      </c>
      <c r="L828" s="70" t="s">
        <v>879</v>
      </c>
      <c r="M828" s="82">
        <v>260</v>
      </c>
    </row>
    <row r="829" spans="8:13" x14ac:dyDescent="0.25">
      <c r="H829" s="72" t="s">
        <v>670</v>
      </c>
      <c r="I829" s="85">
        <v>2240</v>
      </c>
      <c r="J829" s="72" t="s">
        <v>880</v>
      </c>
      <c r="K829" s="84">
        <v>273</v>
      </c>
      <c r="L829" s="72" t="s">
        <v>881</v>
      </c>
      <c r="M829" s="84">
        <v>138</v>
      </c>
    </row>
    <row r="830" spans="8:13" x14ac:dyDescent="0.25">
      <c r="H830" s="70" t="s">
        <v>882</v>
      </c>
      <c r="I830" s="83">
        <v>1280</v>
      </c>
      <c r="J830" s="70" t="s">
        <v>883</v>
      </c>
      <c r="K830" s="82">
        <v>136</v>
      </c>
      <c r="L830" s="70" t="s">
        <v>884</v>
      </c>
      <c r="M830" s="82">
        <v>91</v>
      </c>
    </row>
    <row r="831" spans="8:13" x14ac:dyDescent="0.25">
      <c r="H831" s="72" t="s">
        <v>885</v>
      </c>
      <c r="I831" s="85">
        <v>1820</v>
      </c>
      <c r="J831" s="72" t="s">
        <v>886</v>
      </c>
      <c r="K831" s="84">
        <v>206</v>
      </c>
      <c r="L831" s="72" t="s">
        <v>887</v>
      </c>
      <c r="M831" s="84">
        <v>116</v>
      </c>
    </row>
    <row r="832" spans="8:13" x14ac:dyDescent="0.25">
      <c r="H832" s="70" t="s">
        <v>888</v>
      </c>
      <c r="I832" s="83">
        <v>1670</v>
      </c>
      <c r="J832" s="70" t="s">
        <v>653</v>
      </c>
      <c r="K832" s="82">
        <v>179</v>
      </c>
      <c r="L832" s="70" t="s">
        <v>889</v>
      </c>
      <c r="M832" s="82">
        <v>114</v>
      </c>
    </row>
    <row r="833" spans="8:13" x14ac:dyDescent="0.25">
      <c r="H833" s="72" t="s">
        <v>890</v>
      </c>
      <c r="I833" s="84">
        <v>21</v>
      </c>
      <c r="J833" s="72" t="s">
        <v>891</v>
      </c>
      <c r="K833" s="84">
        <v>3</v>
      </c>
      <c r="L833" s="72" t="s">
        <v>892</v>
      </c>
      <c r="M833" s="84">
        <v>3</v>
      </c>
    </row>
    <row r="834" spans="8:13" x14ac:dyDescent="0.25">
      <c r="H834" s="70" t="s">
        <v>893</v>
      </c>
      <c r="I834" s="82">
        <v>438</v>
      </c>
      <c r="J834" s="70" t="s">
        <v>894</v>
      </c>
      <c r="K834" s="82">
        <v>54</v>
      </c>
      <c r="L834" s="70" t="s">
        <v>895</v>
      </c>
      <c r="M834" s="82">
        <v>42</v>
      </c>
    </row>
    <row r="835" spans="8:13" x14ac:dyDescent="0.25">
      <c r="H835" s="72" t="s">
        <v>896</v>
      </c>
      <c r="I835" s="84">
        <v>1</v>
      </c>
      <c r="J835" s="72" t="s">
        <v>897</v>
      </c>
      <c r="K835" s="86" t="s">
        <v>667</v>
      </c>
      <c r="L835" s="72" t="s">
        <v>898</v>
      </c>
      <c r="M835" s="86" t="s">
        <v>667</v>
      </c>
    </row>
    <row r="836" spans="8:13" x14ac:dyDescent="0.25">
      <c r="H836" s="70" t="s">
        <v>899</v>
      </c>
      <c r="I836" s="82">
        <v>33</v>
      </c>
      <c r="J836" s="70" t="s">
        <v>900</v>
      </c>
      <c r="K836" s="82">
        <v>5</v>
      </c>
      <c r="L836" s="70" t="s">
        <v>901</v>
      </c>
      <c r="M836" s="82">
        <v>4</v>
      </c>
    </row>
    <row r="837" spans="8:13" x14ac:dyDescent="0.25">
      <c r="H837" s="72" t="s">
        <v>903</v>
      </c>
      <c r="I837" s="86" t="s">
        <v>667</v>
      </c>
      <c r="J837" s="72" t="s">
        <v>904</v>
      </c>
      <c r="K837" s="86" t="s">
        <v>667</v>
      </c>
      <c r="L837" s="72" t="s">
        <v>727</v>
      </c>
      <c r="M837" s="86" t="s">
        <v>667</v>
      </c>
    </row>
    <row r="838" spans="8:13" x14ac:dyDescent="0.25">
      <c r="H838" s="70" t="s">
        <v>905</v>
      </c>
      <c r="I838" s="83">
        <v>6180</v>
      </c>
      <c r="J838" s="70" t="s">
        <v>906</v>
      </c>
      <c r="K838" s="83">
        <v>2580</v>
      </c>
      <c r="L838" s="70" t="s">
        <v>907</v>
      </c>
      <c r="M838" s="82">
        <v>718</v>
      </c>
    </row>
    <row r="839" spans="8:13" x14ac:dyDescent="0.25">
      <c r="H839" s="78" t="s">
        <v>908</v>
      </c>
      <c r="I839" s="96">
        <v>5410</v>
      </c>
      <c r="J839" s="78" t="s">
        <v>909</v>
      </c>
      <c r="K839" s="96">
        <v>2130</v>
      </c>
      <c r="L839" s="78" t="s">
        <v>910</v>
      </c>
      <c r="M839" s="99">
        <v>575</v>
      </c>
    </row>
    <row r="840" spans="8:13" x14ac:dyDescent="0.25">
      <c r="H840" s="68" t="s">
        <v>911</v>
      </c>
      <c r="I840" s="98">
        <v>2120</v>
      </c>
      <c r="J840" s="68" t="s">
        <v>912</v>
      </c>
      <c r="K840" s="90">
        <v>259</v>
      </c>
      <c r="L840" s="68" t="s">
        <v>913</v>
      </c>
      <c r="M840" s="90">
        <v>131</v>
      </c>
    </row>
    <row r="841" spans="8:13" x14ac:dyDescent="0.25">
      <c r="H841" s="70" t="s">
        <v>914</v>
      </c>
      <c r="I841" s="82">
        <v>302</v>
      </c>
      <c r="J841" s="70" t="s">
        <v>915</v>
      </c>
      <c r="K841" s="82">
        <v>38</v>
      </c>
      <c r="L841" s="70" t="s">
        <v>916</v>
      </c>
      <c r="M841" s="82">
        <v>30</v>
      </c>
    </row>
    <row r="842" spans="8:13" x14ac:dyDescent="0.25">
      <c r="H842" s="72" t="s">
        <v>917</v>
      </c>
      <c r="I842" s="85">
        <v>1050</v>
      </c>
      <c r="J842" s="72" t="s">
        <v>918</v>
      </c>
      <c r="K842" s="84">
        <v>111</v>
      </c>
      <c r="L842" s="72" t="s">
        <v>919</v>
      </c>
      <c r="M842" s="84">
        <v>74</v>
      </c>
    </row>
    <row r="843" spans="8:13" x14ac:dyDescent="0.25">
      <c r="H843" s="70" t="s">
        <v>920</v>
      </c>
      <c r="I843" s="83">
        <v>1880</v>
      </c>
      <c r="J843" s="70" t="s">
        <v>599</v>
      </c>
      <c r="K843" s="82">
        <v>212</v>
      </c>
      <c r="L843" s="70" t="s">
        <v>921</v>
      </c>
      <c r="M843" s="82">
        <v>120</v>
      </c>
    </row>
    <row r="844" spans="8:13" x14ac:dyDescent="0.25">
      <c r="H844" s="72" t="s">
        <v>707</v>
      </c>
      <c r="I844" s="85">
        <v>1900</v>
      </c>
      <c r="J844" s="72" t="s">
        <v>886</v>
      </c>
      <c r="K844" s="84">
        <v>206</v>
      </c>
      <c r="L844" s="72" t="s">
        <v>922</v>
      </c>
      <c r="M844" s="84">
        <v>124</v>
      </c>
    </row>
    <row r="845" spans="8:13" x14ac:dyDescent="0.25">
      <c r="H845" s="70" t="s">
        <v>620</v>
      </c>
      <c r="I845" s="82">
        <v>624</v>
      </c>
      <c r="J845" s="70" t="s">
        <v>923</v>
      </c>
      <c r="K845" s="82">
        <v>69</v>
      </c>
      <c r="L845" s="70" t="s">
        <v>924</v>
      </c>
      <c r="M845" s="82">
        <v>51</v>
      </c>
    </row>
    <row r="846" spans="8:13" x14ac:dyDescent="0.25">
      <c r="H846" s="72" t="s">
        <v>925</v>
      </c>
      <c r="I846" s="84">
        <v>673</v>
      </c>
      <c r="J846" s="72" t="s">
        <v>926</v>
      </c>
      <c r="K846" s="84">
        <v>74</v>
      </c>
      <c r="L846" s="72" t="s">
        <v>927</v>
      </c>
      <c r="M846" s="84">
        <v>54</v>
      </c>
    </row>
    <row r="847" spans="8:13" x14ac:dyDescent="0.25">
      <c r="H847" s="70" t="s">
        <v>928</v>
      </c>
      <c r="I847" s="82">
        <v>18</v>
      </c>
      <c r="J847" s="70" t="s">
        <v>929</v>
      </c>
      <c r="K847" s="82">
        <v>3</v>
      </c>
      <c r="L847" s="70" t="s">
        <v>930</v>
      </c>
      <c r="M847" s="82">
        <v>2</v>
      </c>
    </row>
    <row r="848" spans="8:13" x14ac:dyDescent="0.25">
      <c r="H848" s="72" t="s">
        <v>931</v>
      </c>
      <c r="I848" s="85">
        <v>1500</v>
      </c>
      <c r="J848" s="72" t="s">
        <v>932</v>
      </c>
      <c r="K848" s="84">
        <v>162</v>
      </c>
      <c r="L848" s="72" t="s">
        <v>933</v>
      </c>
      <c r="M848" s="84">
        <v>101</v>
      </c>
    </row>
    <row r="849" spans="8:13" x14ac:dyDescent="0.25">
      <c r="H849" s="70" t="s">
        <v>934</v>
      </c>
      <c r="I849" s="82">
        <v>747</v>
      </c>
      <c r="J849" s="70" t="s">
        <v>935</v>
      </c>
      <c r="K849" s="82">
        <v>84</v>
      </c>
      <c r="L849" s="70" t="s">
        <v>936</v>
      </c>
      <c r="M849" s="82">
        <v>62</v>
      </c>
    </row>
    <row r="850" spans="8:13" x14ac:dyDescent="0.25">
      <c r="H850" s="72" t="s">
        <v>937</v>
      </c>
      <c r="I850" s="84">
        <v>718</v>
      </c>
      <c r="J850" s="72" t="s">
        <v>938</v>
      </c>
      <c r="K850" s="84">
        <v>79</v>
      </c>
      <c r="L850" s="72" t="s">
        <v>939</v>
      </c>
      <c r="M850" s="84">
        <v>57</v>
      </c>
    </row>
    <row r="851" spans="8:13" x14ac:dyDescent="0.25">
      <c r="H851" s="70" t="s">
        <v>940</v>
      </c>
      <c r="I851" s="82">
        <v>15</v>
      </c>
      <c r="J851" s="70" t="s">
        <v>941</v>
      </c>
      <c r="K851" s="82">
        <v>2</v>
      </c>
      <c r="L851" s="70" t="s">
        <v>942</v>
      </c>
      <c r="M851" s="82">
        <v>2</v>
      </c>
    </row>
    <row r="852" spans="8:13" x14ac:dyDescent="0.25">
      <c r="H852" s="72" t="s">
        <v>943</v>
      </c>
      <c r="I852" s="86" t="s">
        <v>667</v>
      </c>
      <c r="J852" s="72" t="s">
        <v>944</v>
      </c>
      <c r="K852" s="86" t="s">
        <v>667</v>
      </c>
      <c r="L852" s="72" t="s">
        <v>945</v>
      </c>
      <c r="M852" s="86" t="s">
        <v>667</v>
      </c>
    </row>
    <row r="853" spans="8:13" x14ac:dyDescent="0.25">
      <c r="H853" s="70" t="s">
        <v>946</v>
      </c>
      <c r="I853" s="82">
        <v>66</v>
      </c>
      <c r="J853" s="70" t="s">
        <v>947</v>
      </c>
      <c r="K853" s="82">
        <v>10</v>
      </c>
      <c r="L853" s="70" t="s">
        <v>948</v>
      </c>
      <c r="M853" s="82">
        <v>8</v>
      </c>
    </row>
    <row r="854" spans="8:13" x14ac:dyDescent="0.25">
      <c r="H854" s="72" t="s">
        <v>949</v>
      </c>
      <c r="I854" s="85">
        <v>1240</v>
      </c>
      <c r="J854" s="72" t="s">
        <v>950</v>
      </c>
      <c r="K854" s="84">
        <v>132</v>
      </c>
      <c r="L854" s="72" t="s">
        <v>951</v>
      </c>
      <c r="M854" s="84">
        <v>88</v>
      </c>
    </row>
    <row r="855" spans="8:13" x14ac:dyDescent="0.25">
      <c r="H855" s="70" t="s">
        <v>952</v>
      </c>
      <c r="I855" s="87" t="s">
        <v>667</v>
      </c>
      <c r="J855" s="70" t="s">
        <v>953</v>
      </c>
      <c r="K855" s="87" t="s">
        <v>667</v>
      </c>
      <c r="L855" s="70" t="s">
        <v>954</v>
      </c>
      <c r="M855" s="87" t="s">
        <v>667</v>
      </c>
    </row>
    <row r="856" spans="8:13" x14ac:dyDescent="0.25">
      <c r="H856" s="72" t="s">
        <v>955</v>
      </c>
      <c r="I856" s="84">
        <v>14</v>
      </c>
      <c r="J856" s="72" t="s">
        <v>956</v>
      </c>
      <c r="K856" s="84">
        <v>2</v>
      </c>
      <c r="L856" s="72" t="s">
        <v>957</v>
      </c>
      <c r="M856" s="84">
        <v>2</v>
      </c>
    </row>
    <row r="857" spans="8:13" x14ac:dyDescent="0.25">
      <c r="H857" s="70" t="s">
        <v>838</v>
      </c>
      <c r="I857" s="83">
        <v>6600</v>
      </c>
      <c r="J857" s="70" t="s">
        <v>958</v>
      </c>
      <c r="K857" s="83">
        <v>1530</v>
      </c>
      <c r="L857" s="70" t="s">
        <v>959</v>
      </c>
      <c r="M857" s="82">
        <v>436</v>
      </c>
    </row>
    <row r="858" spans="8:13" x14ac:dyDescent="0.25">
      <c r="H858" s="72" t="s">
        <v>960</v>
      </c>
      <c r="I858" s="84">
        <v>809</v>
      </c>
      <c r="J858" s="72" t="s">
        <v>961</v>
      </c>
      <c r="K858" s="84">
        <v>86</v>
      </c>
      <c r="L858" s="72" t="s">
        <v>962</v>
      </c>
      <c r="M858" s="84">
        <v>59</v>
      </c>
    </row>
    <row r="859" spans="8:13" x14ac:dyDescent="0.25">
      <c r="H859" s="70" t="s">
        <v>963</v>
      </c>
      <c r="I859" s="82">
        <v>934</v>
      </c>
      <c r="J859" s="70" t="s">
        <v>964</v>
      </c>
      <c r="K859" s="82">
        <v>99</v>
      </c>
      <c r="L859" s="70" t="s">
        <v>965</v>
      </c>
      <c r="M859" s="82">
        <v>68</v>
      </c>
    </row>
    <row r="860" spans="8:13" x14ac:dyDescent="0.25">
      <c r="H860" s="72" t="s">
        <v>966</v>
      </c>
      <c r="I860" s="84">
        <v>783</v>
      </c>
      <c r="J860" s="72" t="s">
        <v>967</v>
      </c>
      <c r="K860" s="84">
        <v>83</v>
      </c>
      <c r="L860" s="72" t="s">
        <v>968</v>
      </c>
      <c r="M860" s="84">
        <v>57</v>
      </c>
    </row>
    <row r="861" spans="8:13" x14ac:dyDescent="0.25">
      <c r="H861" s="70" t="s">
        <v>969</v>
      </c>
      <c r="I861" s="82">
        <v>66</v>
      </c>
      <c r="J861" s="70" t="s">
        <v>970</v>
      </c>
      <c r="K861" s="82">
        <v>10</v>
      </c>
      <c r="L861" s="70" t="s">
        <v>971</v>
      </c>
      <c r="M861" s="82">
        <v>8</v>
      </c>
    </row>
    <row r="862" spans="8:13" x14ac:dyDescent="0.25">
      <c r="H862" s="72" t="s">
        <v>967</v>
      </c>
      <c r="I862" s="84">
        <v>75</v>
      </c>
      <c r="J862" s="72" t="s">
        <v>765</v>
      </c>
      <c r="K862" s="84">
        <v>11</v>
      </c>
      <c r="L862" s="72" t="s">
        <v>972</v>
      </c>
      <c r="M862" s="84">
        <v>9</v>
      </c>
    </row>
    <row r="863" spans="8:13" x14ac:dyDescent="0.25">
      <c r="H863" s="70" t="s">
        <v>973</v>
      </c>
      <c r="I863" s="82">
        <v>52</v>
      </c>
      <c r="J863" s="70" t="s">
        <v>974</v>
      </c>
      <c r="K863" s="82">
        <v>8</v>
      </c>
      <c r="L863" s="70" t="s">
        <v>975</v>
      </c>
      <c r="M863" s="82">
        <v>6</v>
      </c>
    </row>
    <row r="864" spans="8:13" x14ac:dyDescent="0.25">
      <c r="H864" s="72" t="s">
        <v>976</v>
      </c>
      <c r="I864" s="95">
        <v>10300</v>
      </c>
      <c r="J864" s="72" t="s">
        <v>705</v>
      </c>
      <c r="K864" s="85">
        <v>4770</v>
      </c>
      <c r="L864" s="72" t="s">
        <v>977</v>
      </c>
      <c r="M864" s="84">
        <v>1420</v>
      </c>
    </row>
    <row r="865" spans="8:13" x14ac:dyDescent="0.25">
      <c r="H865" s="70" t="s">
        <v>824</v>
      </c>
      <c r="I865" s="83">
        <v>6860</v>
      </c>
      <c r="J865" s="70" t="s">
        <v>978</v>
      </c>
      <c r="K865" s="83">
        <v>1500</v>
      </c>
      <c r="L865" s="70" t="s">
        <v>979</v>
      </c>
      <c r="M865" s="82">
        <v>442</v>
      </c>
    </row>
    <row r="866" spans="8:13" x14ac:dyDescent="0.25">
      <c r="H866" s="72" t="s">
        <v>797</v>
      </c>
      <c r="I866" s="84">
        <v>243</v>
      </c>
      <c r="J866" s="72" t="s">
        <v>980</v>
      </c>
      <c r="K866" s="84">
        <v>32</v>
      </c>
      <c r="L866" s="72" t="s">
        <v>629</v>
      </c>
      <c r="M866" s="84">
        <v>25</v>
      </c>
    </row>
    <row r="867" spans="8:13" x14ac:dyDescent="0.25">
      <c r="H867" s="70" t="s">
        <v>809</v>
      </c>
      <c r="I867" s="83">
        <v>6430</v>
      </c>
      <c r="J867" s="70" t="s">
        <v>981</v>
      </c>
      <c r="K867" s="83">
        <v>1410</v>
      </c>
      <c r="L867" s="70" t="s">
        <v>982</v>
      </c>
      <c r="M867" s="82">
        <v>415</v>
      </c>
    </row>
    <row r="868" spans="8:13" x14ac:dyDescent="0.25">
      <c r="H868" s="72" t="s">
        <v>590</v>
      </c>
      <c r="I868" s="85">
        <v>6730</v>
      </c>
      <c r="J868" s="72" t="s">
        <v>983</v>
      </c>
      <c r="K868" s="85">
        <v>1480</v>
      </c>
      <c r="L868" s="72" t="s">
        <v>984</v>
      </c>
      <c r="M868" s="84">
        <v>434</v>
      </c>
    </row>
    <row r="869" spans="8:13" x14ac:dyDescent="0.25">
      <c r="H869" s="70" t="s">
        <v>985</v>
      </c>
      <c r="I869" s="94">
        <v>10200</v>
      </c>
      <c r="J869" s="70" t="s">
        <v>986</v>
      </c>
      <c r="K869" s="83">
        <v>4730</v>
      </c>
      <c r="L869" s="70" t="s">
        <v>987</v>
      </c>
      <c r="M869" s="82">
        <v>1400</v>
      </c>
    </row>
    <row r="870" spans="8:13" x14ac:dyDescent="0.25">
      <c r="H870" s="78" t="s">
        <v>988</v>
      </c>
      <c r="I870" s="96">
        <v>9110</v>
      </c>
      <c r="J870" s="78" t="s">
        <v>909</v>
      </c>
      <c r="K870" s="96">
        <v>2120</v>
      </c>
      <c r="L870" s="78" t="s">
        <v>989</v>
      </c>
      <c r="M870" s="99">
        <v>602</v>
      </c>
    </row>
    <row r="871" spans="8:13" x14ac:dyDescent="0.25">
      <c r="H871" s="68" t="s">
        <v>990</v>
      </c>
      <c r="I871" s="81">
        <v>14100</v>
      </c>
      <c r="J871" s="68" t="s">
        <v>991</v>
      </c>
      <c r="K871" s="98">
        <v>6530</v>
      </c>
      <c r="L871" s="68" t="s">
        <v>992</v>
      </c>
      <c r="M871" s="90">
        <v>1940</v>
      </c>
    </row>
    <row r="872" spans="8:13" x14ac:dyDescent="0.25">
      <c r="H872" s="70" t="s">
        <v>993</v>
      </c>
      <c r="I872" s="82">
        <v>70</v>
      </c>
      <c r="J872" s="70" t="s">
        <v>994</v>
      </c>
      <c r="K872" s="82">
        <v>10</v>
      </c>
      <c r="L872" s="70" t="s">
        <v>995</v>
      </c>
      <c r="M872" s="82">
        <v>8</v>
      </c>
    </row>
    <row r="873" spans="8:13" x14ac:dyDescent="0.25">
      <c r="H873" s="72" t="s">
        <v>996</v>
      </c>
      <c r="I873" s="86" t="s">
        <v>667</v>
      </c>
      <c r="J873" s="72" t="s">
        <v>997</v>
      </c>
      <c r="K873" s="86" t="s">
        <v>667</v>
      </c>
      <c r="L873" s="72" t="s">
        <v>998</v>
      </c>
      <c r="M873" s="86" t="s">
        <v>667</v>
      </c>
    </row>
    <row r="874" spans="8:13" x14ac:dyDescent="0.25">
      <c r="H874" s="70" t="s">
        <v>920</v>
      </c>
      <c r="I874" s="83">
        <v>1880</v>
      </c>
      <c r="J874" s="70" t="s">
        <v>580</v>
      </c>
      <c r="K874" s="82">
        <v>207</v>
      </c>
      <c r="L874" s="70" t="s">
        <v>999</v>
      </c>
      <c r="M874" s="82">
        <v>122</v>
      </c>
    </row>
    <row r="875" spans="8:13" x14ac:dyDescent="0.25">
      <c r="H875" s="72" t="s">
        <v>946</v>
      </c>
      <c r="I875" s="84">
        <v>66</v>
      </c>
      <c r="J875" s="72" t="s">
        <v>1000</v>
      </c>
      <c r="K875" s="84">
        <v>10</v>
      </c>
      <c r="L875" s="72" t="s">
        <v>1001</v>
      </c>
      <c r="M875" s="84">
        <v>8</v>
      </c>
    </row>
    <row r="876" spans="8:13" x14ac:dyDescent="0.25">
      <c r="H876" s="70" t="s">
        <v>1002</v>
      </c>
      <c r="I876" s="82">
        <v>14</v>
      </c>
      <c r="J876" s="70" t="s">
        <v>855</v>
      </c>
      <c r="K876" s="82">
        <v>2</v>
      </c>
      <c r="L876" s="70" t="s">
        <v>1003</v>
      </c>
      <c r="M876" s="82">
        <v>2</v>
      </c>
    </row>
    <row r="877" spans="8:13" x14ac:dyDescent="0.25">
      <c r="H877" s="72" t="s">
        <v>1004</v>
      </c>
      <c r="I877" s="84">
        <v>173</v>
      </c>
      <c r="J877" s="72" t="s">
        <v>1005</v>
      </c>
      <c r="K877" s="84">
        <v>25</v>
      </c>
      <c r="L877" s="72" t="s">
        <v>1006</v>
      </c>
      <c r="M877" s="84">
        <v>20</v>
      </c>
    </row>
    <row r="878" spans="8:13" x14ac:dyDescent="0.25">
      <c r="H878" s="70" t="s">
        <v>1007</v>
      </c>
      <c r="I878" s="82">
        <v>153</v>
      </c>
      <c r="J878" s="70" t="s">
        <v>738</v>
      </c>
      <c r="K878" s="82">
        <v>22</v>
      </c>
      <c r="L878" s="70" t="s">
        <v>1008</v>
      </c>
      <c r="M878" s="82">
        <v>18</v>
      </c>
    </row>
    <row r="879" spans="8:13" x14ac:dyDescent="0.25">
      <c r="H879" s="72" t="s">
        <v>1009</v>
      </c>
      <c r="I879" s="85">
        <v>1010</v>
      </c>
      <c r="J879" s="72" t="s">
        <v>1010</v>
      </c>
      <c r="K879" s="84">
        <v>115</v>
      </c>
      <c r="L879" s="72" t="s">
        <v>1011</v>
      </c>
      <c r="M879" s="84">
        <v>86</v>
      </c>
    </row>
    <row r="880" spans="8:13" x14ac:dyDescent="0.25">
      <c r="H880" s="70" t="s">
        <v>1012</v>
      </c>
      <c r="I880" s="83">
        <v>1400</v>
      </c>
      <c r="J880" s="70" t="s">
        <v>1013</v>
      </c>
      <c r="K880" s="82">
        <v>150</v>
      </c>
      <c r="L880" s="70" t="s">
        <v>873</v>
      </c>
      <c r="M880" s="82">
        <v>105</v>
      </c>
    </row>
    <row r="881" spans="8:13" x14ac:dyDescent="0.25">
      <c r="H881" s="72" t="s">
        <v>914</v>
      </c>
      <c r="I881" s="84">
        <v>301</v>
      </c>
      <c r="J881" s="72" t="s">
        <v>1014</v>
      </c>
      <c r="K881" s="84">
        <v>39</v>
      </c>
      <c r="L881" s="72" t="s">
        <v>1015</v>
      </c>
      <c r="M881" s="84">
        <v>31</v>
      </c>
    </row>
    <row r="882" spans="8:13" x14ac:dyDescent="0.25">
      <c r="H882" s="70" t="s">
        <v>1016</v>
      </c>
      <c r="I882" s="82">
        <v>320</v>
      </c>
      <c r="J882" s="70" t="s">
        <v>1017</v>
      </c>
      <c r="K882" s="82">
        <v>42</v>
      </c>
      <c r="L882" s="70" t="s">
        <v>691</v>
      </c>
      <c r="M882" s="82">
        <v>33</v>
      </c>
    </row>
    <row r="883" spans="8:13" x14ac:dyDescent="0.25">
      <c r="H883" s="72" t="s">
        <v>1018</v>
      </c>
      <c r="I883" s="84">
        <v>299</v>
      </c>
      <c r="J883" s="72" t="s">
        <v>1019</v>
      </c>
      <c r="K883" s="84">
        <v>39</v>
      </c>
      <c r="L883" s="72" t="s">
        <v>1020</v>
      </c>
      <c r="M883" s="84">
        <v>31</v>
      </c>
    </row>
    <row r="884" spans="8:13" x14ac:dyDescent="0.25">
      <c r="H884" s="70" t="s">
        <v>1021</v>
      </c>
      <c r="I884" s="83">
        <v>7090</v>
      </c>
      <c r="J884" s="70" t="s">
        <v>1022</v>
      </c>
      <c r="K884" s="83">
        <v>4690</v>
      </c>
      <c r="L884" s="70" t="s">
        <v>761</v>
      </c>
      <c r="M884" s="82">
        <v>2040</v>
      </c>
    </row>
    <row r="885" spans="8:13" x14ac:dyDescent="0.25">
      <c r="H885" s="72" t="s">
        <v>1023</v>
      </c>
      <c r="I885" s="86" t="s">
        <v>667</v>
      </c>
      <c r="J885" s="72" t="s">
        <v>1024</v>
      </c>
      <c r="K885" s="86" t="s">
        <v>667</v>
      </c>
      <c r="L885" s="72" t="s">
        <v>1025</v>
      </c>
      <c r="M885" s="86" t="s">
        <v>667</v>
      </c>
    </row>
    <row r="886" spans="8:13" x14ac:dyDescent="0.25">
      <c r="H886" s="70" t="s">
        <v>1026</v>
      </c>
      <c r="I886" s="87" t="s">
        <v>667</v>
      </c>
      <c r="J886" s="70" t="s">
        <v>1027</v>
      </c>
      <c r="K886" s="87" t="s">
        <v>667</v>
      </c>
      <c r="L886" s="70" t="s">
        <v>1028</v>
      </c>
      <c r="M886" s="87" t="s">
        <v>667</v>
      </c>
    </row>
    <row r="887" spans="8:13" x14ac:dyDescent="0.25">
      <c r="H887" s="72" t="s">
        <v>897</v>
      </c>
      <c r="I887" s="86" t="s">
        <v>667</v>
      </c>
      <c r="J887" s="72" t="s">
        <v>1029</v>
      </c>
      <c r="K887" s="86" t="s">
        <v>667</v>
      </c>
      <c r="L887" s="72" t="s">
        <v>1030</v>
      </c>
      <c r="M887" s="86" t="s">
        <v>667</v>
      </c>
    </row>
    <row r="888" spans="8:13" x14ac:dyDescent="0.25">
      <c r="H888" s="70" t="s">
        <v>1007</v>
      </c>
      <c r="I888" s="82">
        <v>153</v>
      </c>
      <c r="J888" s="70" t="s">
        <v>644</v>
      </c>
      <c r="K888" s="82">
        <v>21</v>
      </c>
      <c r="L888" s="70" t="s">
        <v>1031</v>
      </c>
      <c r="M888" s="82">
        <v>17</v>
      </c>
    </row>
    <row r="889" spans="8:13" x14ac:dyDescent="0.25">
      <c r="H889" s="72" t="s">
        <v>1032</v>
      </c>
      <c r="I889" s="85">
        <v>8070</v>
      </c>
      <c r="J889" s="72" t="s">
        <v>1033</v>
      </c>
      <c r="K889" s="85">
        <v>9910</v>
      </c>
      <c r="L889" s="72" t="s">
        <v>867</v>
      </c>
      <c r="M889" s="95">
        <v>11300</v>
      </c>
    </row>
    <row r="890" spans="8:13" x14ac:dyDescent="0.25">
      <c r="H890" s="70" t="s">
        <v>1034</v>
      </c>
      <c r="I890" s="87" t="s">
        <v>667</v>
      </c>
      <c r="J890" s="70" t="s">
        <v>1035</v>
      </c>
      <c r="K890" s="87" t="s">
        <v>667</v>
      </c>
      <c r="L890" s="70" t="s">
        <v>1036</v>
      </c>
      <c r="M890" s="87" t="s">
        <v>667</v>
      </c>
    </row>
    <row r="891" spans="8:13" x14ac:dyDescent="0.25">
      <c r="H891" s="72" t="s">
        <v>1037</v>
      </c>
      <c r="I891" s="84">
        <v>984</v>
      </c>
      <c r="J891" s="72" t="s">
        <v>1038</v>
      </c>
      <c r="K891" s="84">
        <v>111</v>
      </c>
      <c r="L891" s="72" t="s">
        <v>1039</v>
      </c>
      <c r="M891" s="84">
        <v>82</v>
      </c>
    </row>
    <row r="892" spans="8:13" x14ac:dyDescent="0.25">
      <c r="H892" s="70" t="s">
        <v>1040</v>
      </c>
      <c r="I892" s="82">
        <v>971</v>
      </c>
      <c r="J892" s="70" t="s">
        <v>1041</v>
      </c>
      <c r="K892" s="82">
        <v>110</v>
      </c>
      <c r="L892" s="70" t="s">
        <v>1042</v>
      </c>
      <c r="M892" s="82">
        <v>81</v>
      </c>
    </row>
    <row r="893" spans="8:13" x14ac:dyDescent="0.25">
      <c r="H893" s="72" t="s">
        <v>1043</v>
      </c>
      <c r="I893" s="84">
        <v>555</v>
      </c>
      <c r="J893" s="72" t="s">
        <v>1044</v>
      </c>
      <c r="K893" s="84">
        <v>68</v>
      </c>
      <c r="L893" s="72" t="s">
        <v>1045</v>
      </c>
      <c r="M893" s="84">
        <v>52</v>
      </c>
    </row>
    <row r="894" spans="8:13" x14ac:dyDescent="0.25">
      <c r="H894" s="70" t="s">
        <v>1046</v>
      </c>
      <c r="I894" s="82">
        <v>613</v>
      </c>
      <c r="J894" s="70" t="s">
        <v>1047</v>
      </c>
      <c r="K894" s="82">
        <v>72</v>
      </c>
      <c r="L894" s="70" t="s">
        <v>1048</v>
      </c>
      <c r="M894" s="82">
        <v>54</v>
      </c>
    </row>
    <row r="895" spans="8:13" x14ac:dyDescent="0.25">
      <c r="H895" s="72" t="s">
        <v>1049</v>
      </c>
      <c r="I895" s="84">
        <v>37</v>
      </c>
      <c r="J895" s="72" t="s">
        <v>1050</v>
      </c>
      <c r="K895" s="84">
        <v>6</v>
      </c>
      <c r="L895" s="72" t="s">
        <v>1051</v>
      </c>
      <c r="M895" s="84">
        <v>5</v>
      </c>
    </row>
    <row r="896" spans="8:13" x14ac:dyDescent="0.25">
      <c r="H896" s="70" t="s">
        <v>644</v>
      </c>
      <c r="I896" s="82">
        <v>19</v>
      </c>
      <c r="J896" s="70" t="s">
        <v>1052</v>
      </c>
      <c r="K896" s="82">
        <v>3</v>
      </c>
      <c r="L896" s="70" t="s">
        <v>1053</v>
      </c>
      <c r="M896" s="82">
        <v>2</v>
      </c>
    </row>
    <row r="897" spans="8:13" x14ac:dyDescent="0.25">
      <c r="H897" s="72" t="s">
        <v>778</v>
      </c>
      <c r="I897" s="84">
        <v>755</v>
      </c>
      <c r="J897" s="72" t="s">
        <v>1054</v>
      </c>
      <c r="K897" s="84">
        <v>87</v>
      </c>
      <c r="L897" s="72" t="s">
        <v>902</v>
      </c>
      <c r="M897" s="84">
        <v>65</v>
      </c>
    </row>
    <row r="898" spans="8:13" x14ac:dyDescent="0.25">
      <c r="H898" s="70" t="s">
        <v>1055</v>
      </c>
      <c r="I898" s="82">
        <v>535</v>
      </c>
      <c r="J898" s="70" t="s">
        <v>1056</v>
      </c>
      <c r="K898" s="82">
        <v>62</v>
      </c>
      <c r="L898" s="70" t="s">
        <v>1057</v>
      </c>
      <c r="M898" s="82">
        <v>46</v>
      </c>
    </row>
    <row r="899" spans="8:13" x14ac:dyDescent="0.25">
      <c r="H899" s="72" t="s">
        <v>1058</v>
      </c>
      <c r="I899" s="84">
        <v>2</v>
      </c>
      <c r="J899" s="72" t="s">
        <v>1059</v>
      </c>
      <c r="K899" s="86" t="s">
        <v>667</v>
      </c>
      <c r="L899" s="72" t="s">
        <v>1060</v>
      </c>
      <c r="M899" s="86" t="s">
        <v>667</v>
      </c>
    </row>
    <row r="900" spans="8:13" x14ac:dyDescent="0.25">
      <c r="H900" s="70" t="s">
        <v>1061</v>
      </c>
      <c r="I900" s="82">
        <v>2</v>
      </c>
      <c r="J900" s="70" t="s">
        <v>774</v>
      </c>
      <c r="K900" s="87" t="s">
        <v>667</v>
      </c>
      <c r="L900" s="70" t="s">
        <v>1062</v>
      </c>
      <c r="M900" s="87" t="s">
        <v>667</v>
      </c>
    </row>
    <row r="901" spans="8:13" x14ac:dyDescent="0.25">
      <c r="H901" s="72" t="s">
        <v>1063</v>
      </c>
      <c r="I901" s="84">
        <v>2</v>
      </c>
      <c r="J901" s="72" t="s">
        <v>1064</v>
      </c>
      <c r="K901" s="86" t="s">
        <v>667</v>
      </c>
      <c r="L901" s="72" t="s">
        <v>1065</v>
      </c>
      <c r="M901" s="86" t="s">
        <v>667</v>
      </c>
    </row>
    <row r="902" spans="8:13" x14ac:dyDescent="0.25">
      <c r="H902" s="74" t="s">
        <v>1066</v>
      </c>
      <c r="I902" s="88">
        <v>2</v>
      </c>
      <c r="J902" s="74" t="s">
        <v>1067</v>
      </c>
      <c r="K902" s="89" t="s">
        <v>667</v>
      </c>
      <c r="L902" s="74" t="s">
        <v>1068</v>
      </c>
      <c r="M902" s="89" t="s">
        <v>667</v>
      </c>
    </row>
    <row r="903" spans="8:13" x14ac:dyDescent="0.25">
      <c r="H903" s="68" t="s">
        <v>1069</v>
      </c>
      <c r="I903" s="90">
        <v>126</v>
      </c>
      <c r="J903" s="68" t="s">
        <v>1070</v>
      </c>
      <c r="K903" s="90">
        <v>17</v>
      </c>
      <c r="L903" s="68" t="s">
        <v>1071</v>
      </c>
      <c r="M903" s="90">
        <v>13</v>
      </c>
    </row>
    <row r="904" spans="8:13" x14ac:dyDescent="0.25">
      <c r="H904" s="70" t="s">
        <v>1072</v>
      </c>
      <c r="I904" s="82">
        <v>30</v>
      </c>
      <c r="J904" s="70" t="s">
        <v>1073</v>
      </c>
      <c r="K904" s="82">
        <v>5</v>
      </c>
      <c r="L904" s="70" t="s">
        <v>1074</v>
      </c>
      <c r="M904" s="82">
        <v>4</v>
      </c>
    </row>
    <row r="905" spans="8:13" x14ac:dyDescent="0.25">
      <c r="H905" s="72" t="s">
        <v>1075</v>
      </c>
      <c r="I905" s="84">
        <v>34</v>
      </c>
      <c r="J905" s="72" t="s">
        <v>1076</v>
      </c>
      <c r="K905" s="84">
        <v>5</v>
      </c>
      <c r="L905" s="72" t="s">
        <v>1077</v>
      </c>
      <c r="M905" s="84">
        <v>4</v>
      </c>
    </row>
    <row r="906" spans="8:13" x14ac:dyDescent="0.25">
      <c r="H906" s="70" t="s">
        <v>1078</v>
      </c>
      <c r="I906" s="82">
        <v>1</v>
      </c>
      <c r="J906" s="70" t="s">
        <v>1079</v>
      </c>
      <c r="K906" s="87" t="s">
        <v>667</v>
      </c>
      <c r="L906" s="70" t="s">
        <v>1080</v>
      </c>
      <c r="M906" s="87" t="s">
        <v>667</v>
      </c>
    </row>
    <row r="907" spans="8:13" x14ac:dyDescent="0.25">
      <c r="H907" s="72" t="s">
        <v>1081</v>
      </c>
      <c r="I907" s="84">
        <v>7</v>
      </c>
      <c r="J907" s="72" t="s">
        <v>1082</v>
      </c>
      <c r="K907" s="84">
        <v>1</v>
      </c>
      <c r="L907" s="72" t="s">
        <v>1083</v>
      </c>
      <c r="M907" s="86" t="s">
        <v>667</v>
      </c>
    </row>
    <row r="908" spans="8:13" x14ac:dyDescent="0.25">
      <c r="H908" s="70" t="s">
        <v>1084</v>
      </c>
      <c r="I908" s="82">
        <v>60</v>
      </c>
      <c r="J908" s="70" t="s">
        <v>1085</v>
      </c>
      <c r="K908" s="82">
        <v>9</v>
      </c>
      <c r="L908" s="70" t="s">
        <v>1086</v>
      </c>
      <c r="M908" s="82">
        <v>7</v>
      </c>
    </row>
    <row r="909" spans="8:13" x14ac:dyDescent="0.25">
      <c r="H909" s="72" t="s">
        <v>1087</v>
      </c>
      <c r="I909" s="84">
        <v>4</v>
      </c>
      <c r="J909" s="72" t="s">
        <v>1088</v>
      </c>
      <c r="K909" s="86" t="s">
        <v>667</v>
      </c>
      <c r="L909" s="72" t="s">
        <v>773</v>
      </c>
      <c r="M909" s="86" t="s">
        <v>667</v>
      </c>
    </row>
    <row r="910" spans="8:13" x14ac:dyDescent="0.25">
      <c r="H910" s="70" t="s">
        <v>1089</v>
      </c>
      <c r="I910" s="82">
        <v>30</v>
      </c>
      <c r="J910" s="70" t="s">
        <v>1090</v>
      </c>
      <c r="K910" s="82">
        <v>5</v>
      </c>
      <c r="L910" s="70" t="s">
        <v>1091</v>
      </c>
      <c r="M910" s="82">
        <v>4</v>
      </c>
    </row>
    <row r="911" spans="8:13" x14ac:dyDescent="0.25">
      <c r="H911" s="72" t="s">
        <v>725</v>
      </c>
      <c r="I911" s="84">
        <v>38</v>
      </c>
      <c r="J911" s="72" t="s">
        <v>1092</v>
      </c>
      <c r="K911" s="84">
        <v>6</v>
      </c>
      <c r="L911" s="72" t="s">
        <v>1093</v>
      </c>
      <c r="M911" s="84">
        <v>5</v>
      </c>
    </row>
    <row r="912" spans="8:13" x14ac:dyDescent="0.25">
      <c r="H912" s="70" t="s">
        <v>1094</v>
      </c>
      <c r="I912" s="83">
        <v>2960</v>
      </c>
      <c r="J912" s="70" t="s">
        <v>1095</v>
      </c>
      <c r="K912" s="82">
        <v>467</v>
      </c>
      <c r="L912" s="70" t="s">
        <v>1096</v>
      </c>
      <c r="M912" s="82">
        <v>178</v>
      </c>
    </row>
    <row r="913" spans="8:13" x14ac:dyDescent="0.25">
      <c r="H913" s="72" t="s">
        <v>1097</v>
      </c>
      <c r="I913" s="84">
        <v>26</v>
      </c>
      <c r="J913" s="72" t="s">
        <v>1098</v>
      </c>
      <c r="K913" s="84">
        <v>4</v>
      </c>
      <c r="L913" s="72" t="s">
        <v>1099</v>
      </c>
      <c r="M913" s="84">
        <v>3</v>
      </c>
    </row>
    <row r="914" spans="8:13" x14ac:dyDescent="0.25">
      <c r="H914" s="70" t="s">
        <v>1100</v>
      </c>
      <c r="I914" s="83">
        <v>8140</v>
      </c>
      <c r="J914" s="70" t="s">
        <v>1101</v>
      </c>
      <c r="K914" s="83">
        <v>6960</v>
      </c>
      <c r="L914" s="70" t="s">
        <v>1102</v>
      </c>
      <c r="M914" s="82">
        <v>4380</v>
      </c>
    </row>
    <row r="915" spans="8:13" x14ac:dyDescent="0.25">
      <c r="H915" s="72" t="s">
        <v>1103</v>
      </c>
      <c r="I915" s="84">
        <v>14</v>
      </c>
      <c r="J915" s="72" t="s">
        <v>1104</v>
      </c>
      <c r="K915" s="84">
        <v>2</v>
      </c>
      <c r="L915" s="72" t="s">
        <v>1105</v>
      </c>
      <c r="M915" s="84">
        <v>2</v>
      </c>
    </row>
    <row r="916" spans="8:13" x14ac:dyDescent="0.25">
      <c r="H916" s="70" t="s">
        <v>1106</v>
      </c>
      <c r="I916" s="82">
        <v>19</v>
      </c>
      <c r="J916" s="70" t="s">
        <v>1099</v>
      </c>
      <c r="K916" s="82">
        <v>3</v>
      </c>
      <c r="L916" s="70" t="s">
        <v>1107</v>
      </c>
      <c r="M916" s="82">
        <v>2</v>
      </c>
    </row>
    <row r="917" spans="8:13" x14ac:dyDescent="0.25">
      <c r="H917" s="72" t="s">
        <v>1108</v>
      </c>
      <c r="I917" s="84">
        <v>18</v>
      </c>
      <c r="J917" s="72" t="s">
        <v>1109</v>
      </c>
      <c r="K917" s="84">
        <v>3</v>
      </c>
      <c r="L917" s="72" t="s">
        <v>735</v>
      </c>
      <c r="M917" s="84">
        <v>2</v>
      </c>
    </row>
    <row r="918" spans="8:13" x14ac:dyDescent="0.25">
      <c r="H918" s="70" t="s">
        <v>1110</v>
      </c>
      <c r="I918" s="87" t="s">
        <v>667</v>
      </c>
      <c r="J918" s="70" t="s">
        <v>1111</v>
      </c>
      <c r="K918" s="87" t="s">
        <v>667</v>
      </c>
      <c r="L918" s="70" t="s">
        <v>1112</v>
      </c>
      <c r="M918" s="87" t="s">
        <v>667</v>
      </c>
    </row>
    <row r="919" spans="8:13" x14ac:dyDescent="0.25">
      <c r="H919" s="72" t="s">
        <v>1113</v>
      </c>
      <c r="I919" s="86" t="s">
        <v>667</v>
      </c>
      <c r="J919" s="72" t="s">
        <v>1114</v>
      </c>
      <c r="K919" s="86" t="s">
        <v>667</v>
      </c>
      <c r="L919" s="72" t="s">
        <v>1115</v>
      </c>
      <c r="M919" s="86" t="s">
        <v>667</v>
      </c>
    </row>
    <row r="920" spans="8:13" x14ac:dyDescent="0.25">
      <c r="H920" s="70" t="s">
        <v>1116</v>
      </c>
      <c r="I920" s="87" t="s">
        <v>667</v>
      </c>
      <c r="J920" s="70" t="s">
        <v>1117</v>
      </c>
      <c r="K920" s="87" t="s">
        <v>667</v>
      </c>
      <c r="L920" s="70" t="s">
        <v>1118</v>
      </c>
      <c r="M920" s="87" t="s">
        <v>667</v>
      </c>
    </row>
    <row r="921" spans="8:13" x14ac:dyDescent="0.25">
      <c r="H921" s="72" t="s">
        <v>1119</v>
      </c>
      <c r="I921" s="86" t="s">
        <v>667</v>
      </c>
      <c r="J921" s="72" t="s">
        <v>1120</v>
      </c>
      <c r="K921" s="86" t="s">
        <v>667</v>
      </c>
      <c r="L921" s="72" t="s">
        <v>1121</v>
      </c>
      <c r="M921" s="86" t="s">
        <v>667</v>
      </c>
    </row>
    <row r="922" spans="8:13" x14ac:dyDescent="0.25">
      <c r="H922" s="70" t="s">
        <v>1122</v>
      </c>
      <c r="I922" s="82">
        <v>3</v>
      </c>
      <c r="J922" s="70" t="s">
        <v>1023</v>
      </c>
      <c r="K922" s="87" t="s">
        <v>667</v>
      </c>
      <c r="L922" s="70" t="s">
        <v>1123</v>
      </c>
      <c r="M922" s="87" t="s">
        <v>667</v>
      </c>
    </row>
    <row r="923" spans="8:13" x14ac:dyDescent="0.25">
      <c r="H923" s="72" t="s">
        <v>1124</v>
      </c>
      <c r="I923" s="84">
        <v>22</v>
      </c>
      <c r="J923" s="72" t="s">
        <v>1125</v>
      </c>
      <c r="K923" s="84">
        <v>3</v>
      </c>
      <c r="L923" s="72" t="s">
        <v>1126</v>
      </c>
      <c r="M923" s="84">
        <v>3</v>
      </c>
    </row>
    <row r="924" spans="8:13" x14ac:dyDescent="0.25">
      <c r="H924" s="70" t="s">
        <v>1127</v>
      </c>
      <c r="I924" s="83">
        <v>9320</v>
      </c>
      <c r="J924" s="70" t="s">
        <v>1128</v>
      </c>
      <c r="K924" s="83">
        <v>4460</v>
      </c>
      <c r="L924" s="70" t="s">
        <v>1129</v>
      </c>
      <c r="M924" s="82">
        <v>1360</v>
      </c>
    </row>
    <row r="925" spans="8:13" x14ac:dyDescent="0.25">
      <c r="H925" s="72" t="s">
        <v>814</v>
      </c>
      <c r="I925" s="85">
        <v>8520</v>
      </c>
      <c r="J925" s="72" t="s">
        <v>1130</v>
      </c>
      <c r="K925" s="85">
        <v>4080</v>
      </c>
      <c r="L925" s="72" t="s">
        <v>1131</v>
      </c>
      <c r="M925" s="84">
        <v>1250</v>
      </c>
    </row>
    <row r="926" spans="8:13" x14ac:dyDescent="0.25">
      <c r="H926" s="74" t="s">
        <v>581</v>
      </c>
      <c r="I926" s="93">
        <v>6880</v>
      </c>
      <c r="J926" s="74" t="s">
        <v>1094</v>
      </c>
      <c r="K926" s="93">
        <v>3300</v>
      </c>
      <c r="L926" s="74" t="s">
        <v>1132</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4" t="s">
        <v>11</v>
      </c>
      <c r="B1" s="284"/>
      <c r="C1" s="284"/>
      <c r="D1" s="284"/>
      <c r="E1" s="284"/>
    </row>
    <row r="2" spans="1:5" x14ac:dyDescent="0.25">
      <c r="A2" s="285" t="s">
        <v>154</v>
      </c>
      <c r="B2" s="285"/>
      <c r="C2" s="285"/>
      <c r="D2" s="285"/>
      <c r="E2" s="285"/>
    </row>
    <row r="19" spans="1:5" x14ac:dyDescent="0.25">
      <c r="A19" t="s">
        <v>155</v>
      </c>
    </row>
    <row r="20" spans="1:5" x14ac:dyDescent="0.25">
      <c r="A20">
        <v>155400</v>
      </c>
      <c r="B20" t="s">
        <v>156</v>
      </c>
    </row>
    <row r="21" spans="1:5" x14ac:dyDescent="0.25">
      <c r="A21" s="285" t="s">
        <v>157</v>
      </c>
      <c r="B21" s="285"/>
      <c r="C21" s="285"/>
      <c r="D21" s="285"/>
      <c r="E21" s="285"/>
    </row>
    <row r="38" spans="1:5" x14ac:dyDescent="0.25">
      <c r="A38" t="s">
        <v>155</v>
      </c>
    </row>
    <row r="39" spans="1:5" x14ac:dyDescent="0.25">
      <c r="A39">
        <v>100800</v>
      </c>
      <c r="B39" t="s">
        <v>156</v>
      </c>
    </row>
    <row r="40" spans="1:5" x14ac:dyDescent="0.25">
      <c r="A40" s="285" t="s">
        <v>158</v>
      </c>
      <c r="B40" s="285"/>
      <c r="C40" s="285"/>
      <c r="D40" s="285"/>
      <c r="E40" s="285"/>
    </row>
    <row r="57" spans="1:5" ht="15.75" thickBot="1" x14ac:dyDescent="0.3">
      <c r="A57" t="s">
        <v>155</v>
      </c>
    </row>
    <row r="58" spans="1:5" ht="15.75" thickBot="1" x14ac:dyDescent="0.3">
      <c r="A58" s="7">
        <v>194000</v>
      </c>
      <c r="B58" t="s">
        <v>159</v>
      </c>
    </row>
    <row r="60" spans="1:5" x14ac:dyDescent="0.25">
      <c r="A60" s="284" t="s">
        <v>160</v>
      </c>
      <c r="B60" s="284"/>
      <c r="C60" s="284"/>
      <c r="D60" s="284"/>
      <c r="E60" s="284"/>
    </row>
    <row r="85" spans="1:37" s="8" customFormat="1" x14ac:dyDescent="0.2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362</v>
      </c>
      <c r="B88" s="10">
        <f>(B86-B85)/B85</f>
        <v>1.0254083484573502</v>
      </c>
    </row>
    <row r="89" spans="1:37" x14ac:dyDescent="0.25">
      <c r="A89" s="284" t="s">
        <v>161</v>
      </c>
      <c r="B89" s="284"/>
      <c r="C89" s="284"/>
      <c r="D89" s="284"/>
      <c r="E89" s="284"/>
    </row>
    <row r="90" spans="1:37" x14ac:dyDescent="0.25">
      <c r="A90">
        <v>6.6290250000000004</v>
      </c>
      <c r="B90" t="s">
        <v>365</v>
      </c>
      <c r="E90" t="s">
        <v>370</v>
      </c>
    </row>
    <row r="91" spans="1:37" x14ac:dyDescent="0.25">
      <c r="A91">
        <f>1/A90</f>
        <v>0.15085174667466181</v>
      </c>
      <c r="B91" t="s">
        <v>366</v>
      </c>
      <c r="E91" t="s">
        <v>166</v>
      </c>
    </row>
    <row r="92" spans="1:37" x14ac:dyDescent="0.25">
      <c r="A92" s="11">
        <v>0.5</v>
      </c>
      <c r="B92" t="s">
        <v>367</v>
      </c>
      <c r="E92" t="s">
        <v>371</v>
      </c>
    </row>
    <row r="93" spans="1:37" x14ac:dyDescent="0.25">
      <c r="A93">
        <f>A92*A91</f>
        <v>7.5425873337330904E-2</v>
      </c>
      <c r="B93" t="s">
        <v>368</v>
      </c>
      <c r="E93" t="s">
        <v>166</v>
      </c>
    </row>
    <row r="94" spans="1:37" x14ac:dyDescent="0.25">
      <c r="A94">
        <f>1/A93</f>
        <v>13.258050000000001</v>
      </c>
      <c r="B94" t="s">
        <v>369</v>
      </c>
      <c r="E94" t="s">
        <v>166</v>
      </c>
      <c r="J94" s="11"/>
    </row>
    <row r="95" spans="1:37" ht="15.75" thickBot="1" x14ac:dyDescent="0.3">
      <c r="A95">
        <v>8.0274920000000005</v>
      </c>
      <c r="B95" t="s">
        <v>363</v>
      </c>
      <c r="E95" t="s">
        <v>372</v>
      </c>
      <c r="J95" s="11"/>
    </row>
    <row r="96" spans="1:37" ht="15.75" thickBot="1" x14ac:dyDescent="0.3">
      <c r="A96" s="12">
        <f>(A94-A95)/A95</f>
        <v>0.65158059329115492</v>
      </c>
      <c r="B96" t="s">
        <v>364</v>
      </c>
      <c r="C96" s="13"/>
      <c r="E96" t="s">
        <v>166</v>
      </c>
    </row>
    <row r="98" spans="1:5" x14ac:dyDescent="0.25">
      <c r="A98" s="284" t="s">
        <v>162</v>
      </c>
      <c r="B98" s="284"/>
      <c r="C98" s="284"/>
      <c r="D98" s="284"/>
      <c r="E98" s="284"/>
    </row>
    <row r="99" spans="1:5" x14ac:dyDescent="0.25">
      <c r="A99" s="13">
        <v>0.3</v>
      </c>
      <c r="B99" s="11" t="s">
        <v>374</v>
      </c>
    </row>
    <row r="100" spans="1:5" x14ac:dyDescent="0.25">
      <c r="A100">
        <v>63.5</v>
      </c>
      <c r="B100" t="s">
        <v>375</v>
      </c>
    </row>
    <row r="101" spans="1:5" x14ac:dyDescent="0.25">
      <c r="A101">
        <f>1/A100</f>
        <v>1.5748031496062992E-2</v>
      </c>
      <c r="B101" t="s">
        <v>373</v>
      </c>
    </row>
    <row r="102" spans="1:5" x14ac:dyDescent="0.25">
      <c r="A102" s="14">
        <f>A101*(1-A99)</f>
        <v>1.1023622047244094E-2</v>
      </c>
      <c r="B102" t="s">
        <v>376</v>
      </c>
    </row>
    <row r="103" spans="1:5" x14ac:dyDescent="0.25">
      <c r="A103" s="14">
        <f>1/A102</f>
        <v>90.714285714285722</v>
      </c>
      <c r="B103" t="s">
        <v>380</v>
      </c>
    </row>
    <row r="104" spans="1:5" x14ac:dyDescent="0.25">
      <c r="A104" s="13">
        <v>0.35</v>
      </c>
      <c r="B104" t="s">
        <v>377</v>
      </c>
    </row>
    <row r="105" spans="1:5" x14ac:dyDescent="0.25">
      <c r="A105">
        <f>A102*(1-A104)</f>
        <v>7.1653543307086615E-3</v>
      </c>
      <c r="B105" t="s">
        <v>378</v>
      </c>
    </row>
    <row r="106" spans="1:5" ht="15.75" thickBot="1" x14ac:dyDescent="0.3">
      <c r="A106">
        <f>1/A105</f>
        <v>139.56043956043956</v>
      </c>
      <c r="B106" t="s">
        <v>379</v>
      </c>
    </row>
    <row r="107" spans="1:5" ht="15.75" thickBot="1" x14ac:dyDescent="0.3">
      <c r="A107" s="12">
        <f>(A106-A103)/A103</f>
        <v>0.53846153846153832</v>
      </c>
      <c r="B107" t="s">
        <v>381</v>
      </c>
    </row>
    <row r="108" spans="1:5" x14ac:dyDescent="0.25">
      <c r="A108" s="15"/>
    </row>
    <row r="109" spans="1:5" x14ac:dyDescent="0.25">
      <c r="A109" s="284" t="s">
        <v>164</v>
      </c>
      <c r="B109" s="284"/>
      <c r="C109" s="284"/>
      <c r="D109" s="284"/>
      <c r="E109" s="284"/>
    </row>
    <row r="110" spans="1:5" ht="15.75" thickBot="1" x14ac:dyDescent="0.3"/>
    <row r="111" spans="1:5" ht="15.75" thickBot="1" x14ac:dyDescent="0.3">
      <c r="A111" s="12">
        <f>A122</f>
        <v>0.20481927710843381</v>
      </c>
      <c r="B111" t="s">
        <v>383</v>
      </c>
    </row>
    <row r="113" spans="1:12" x14ac:dyDescent="0.25">
      <c r="A113" s="284" t="s">
        <v>163</v>
      </c>
      <c r="B113" s="284"/>
      <c r="C113" s="284"/>
      <c r="D113" s="284"/>
      <c r="E113" s="284"/>
    </row>
    <row r="114" spans="1:12" x14ac:dyDescent="0.25">
      <c r="A114" s="13">
        <v>0.2</v>
      </c>
      <c r="B114" s="11" t="s">
        <v>374</v>
      </c>
    </row>
    <row r="115" spans="1:12" x14ac:dyDescent="0.25">
      <c r="A115">
        <v>1.95</v>
      </c>
      <c r="B115" t="s">
        <v>382</v>
      </c>
    </row>
    <row r="116" spans="1:12" x14ac:dyDescent="0.25">
      <c r="A116">
        <f>1/A115</f>
        <v>0.51282051282051289</v>
      </c>
      <c r="B116" t="s">
        <v>373</v>
      </c>
    </row>
    <row r="117" spans="1:12" x14ac:dyDescent="0.25">
      <c r="A117" s="14">
        <f>A116*(1-A114)</f>
        <v>0.41025641025641035</v>
      </c>
      <c r="B117" t="s">
        <v>376</v>
      </c>
    </row>
    <row r="118" spans="1:12" x14ac:dyDescent="0.25">
      <c r="A118" s="14">
        <f>1/A117</f>
        <v>2.4374999999999996</v>
      </c>
      <c r="B118" t="s">
        <v>380</v>
      </c>
    </row>
    <row r="119" spans="1:12" x14ac:dyDescent="0.25">
      <c r="A119" s="13">
        <v>0.17</v>
      </c>
      <c r="B119" t="s">
        <v>377</v>
      </c>
    </row>
    <row r="120" spans="1:12" x14ac:dyDescent="0.25">
      <c r="A120">
        <f>A117*(1-A119)</f>
        <v>0.34051282051282056</v>
      </c>
      <c r="B120" t="s">
        <v>378</v>
      </c>
    </row>
    <row r="121" spans="1:12" ht="15.75" thickBot="1" x14ac:dyDescent="0.3">
      <c r="A121">
        <f>1/A120</f>
        <v>2.9367469879518069</v>
      </c>
      <c r="B121" t="s">
        <v>379</v>
      </c>
    </row>
    <row r="122" spans="1:12" ht="15.75" thickBot="1" x14ac:dyDescent="0.3">
      <c r="A122" s="12">
        <f>(A121-A118)/A118</f>
        <v>0.20481927710843381</v>
      </c>
      <c r="B122" t="s">
        <v>381</v>
      </c>
    </row>
    <row r="124" spans="1:12" x14ac:dyDescent="0.25">
      <c r="A124" s="284" t="s">
        <v>384</v>
      </c>
      <c r="B124" s="284"/>
      <c r="C124" s="284"/>
      <c r="D124" s="284"/>
      <c r="E124" s="284"/>
      <c r="J124" s="16"/>
    </row>
    <row r="125" spans="1:12" x14ac:dyDescent="0.25">
      <c r="A125" s="17">
        <v>4.4824543659231753E-4</v>
      </c>
      <c r="B125" t="s">
        <v>386</v>
      </c>
      <c r="K125" s="11"/>
      <c r="L125" s="11"/>
    </row>
    <row r="126" spans="1:12" x14ac:dyDescent="0.25">
      <c r="A126">
        <v>1.27</v>
      </c>
      <c r="B126" t="s">
        <v>390</v>
      </c>
      <c r="F126" s="18"/>
      <c r="J126" s="1"/>
      <c r="K126" s="17"/>
      <c r="L126" s="17"/>
    </row>
    <row r="127" spans="1:12" x14ac:dyDescent="0.25">
      <c r="A127">
        <f>(1/CONVERT(A125/A126,"mi","km")*0.00105505585)</f>
        <v>1.857438352962903</v>
      </c>
      <c r="B127" t="s">
        <v>387</v>
      </c>
      <c r="K127" s="17"/>
      <c r="L127" s="17"/>
    </row>
    <row r="128" spans="1:12" x14ac:dyDescent="0.25">
      <c r="A128">
        <f>1/A127</f>
        <v>0.53837587578874124</v>
      </c>
      <c r="B128" t="s">
        <v>388</v>
      </c>
      <c r="F128" s="18"/>
      <c r="K128" s="13"/>
      <c r="L128" s="11"/>
    </row>
    <row r="129" spans="1:12" x14ac:dyDescent="0.25">
      <c r="A129">
        <v>1.07</v>
      </c>
      <c r="B129" t="s">
        <v>385</v>
      </c>
      <c r="F129" s="18"/>
      <c r="K129" s="13"/>
      <c r="L129" s="11"/>
    </row>
    <row r="130" spans="1:12" ht="15.75" thickBot="1" x14ac:dyDescent="0.3">
      <c r="A130">
        <f>1/A129</f>
        <v>0.93457943925233644</v>
      </c>
      <c r="B130" t="s">
        <v>389</v>
      </c>
      <c r="F130" s="18"/>
      <c r="K130" s="11"/>
      <c r="L130" s="11"/>
    </row>
    <row r="131" spans="1:12" ht="15.75" thickBot="1" x14ac:dyDescent="0.3">
      <c r="A131" s="12">
        <f>(A130-A128)/A128</f>
        <v>0.73592369435785332</v>
      </c>
      <c r="B131" t="s">
        <v>381</v>
      </c>
      <c r="F131" s="18"/>
    </row>
    <row r="133" spans="1:12" x14ac:dyDescent="0.25">
      <c r="A133" s="16"/>
      <c r="B133" s="11"/>
      <c r="C133" s="11"/>
    </row>
    <row r="134" spans="1:12" x14ac:dyDescent="0.25">
      <c r="A134" s="284" t="s">
        <v>100</v>
      </c>
      <c r="B134" s="284"/>
      <c r="C134" s="284"/>
      <c r="D134" s="284"/>
      <c r="E134" s="284"/>
    </row>
    <row r="135" spans="1:12" x14ac:dyDescent="0.25">
      <c r="A135" s="19" t="s">
        <v>401</v>
      </c>
      <c r="B135" s="20"/>
      <c r="C135" s="20"/>
      <c r="D135" s="20"/>
      <c r="E135" s="20"/>
      <c r="F135" s="20"/>
      <c r="G135" s="20"/>
    </row>
    <row r="136" spans="1:12" ht="15.75" x14ac:dyDescent="0.3">
      <c r="A136" s="21"/>
      <c r="B136" s="281" t="s">
        <v>402</v>
      </c>
      <c r="C136" s="282"/>
      <c r="D136" s="282"/>
      <c r="E136" s="283"/>
      <c r="F136" s="20"/>
      <c r="G136" s="20"/>
    </row>
    <row r="137" spans="1:12" ht="15.75" x14ac:dyDescent="0.3">
      <c r="A137" s="22"/>
      <c r="B137" s="281" t="s">
        <v>403</v>
      </c>
      <c r="C137" s="283"/>
      <c r="D137" s="281" t="s">
        <v>404</v>
      </c>
      <c r="E137" s="283"/>
      <c r="F137" s="20"/>
      <c r="G137" s="20"/>
    </row>
    <row r="138" spans="1:12" ht="15.75" x14ac:dyDescent="0.3">
      <c r="A138" s="23" t="s">
        <v>405</v>
      </c>
      <c r="B138" s="24" t="s">
        <v>406</v>
      </c>
      <c r="C138" s="24" t="s">
        <v>407</v>
      </c>
      <c r="D138" s="24" t="s">
        <v>406</v>
      </c>
      <c r="E138" s="24" t="s">
        <v>407</v>
      </c>
      <c r="F138" s="20"/>
      <c r="G138" s="25" t="s">
        <v>408</v>
      </c>
    </row>
    <row r="139" spans="1:12" x14ac:dyDescent="0.25">
      <c r="A139" s="26" t="s">
        <v>409</v>
      </c>
      <c r="B139" s="27">
        <v>95</v>
      </c>
      <c r="C139" s="28">
        <v>95</v>
      </c>
      <c r="D139" s="27">
        <v>50</v>
      </c>
      <c r="E139" s="28">
        <v>50</v>
      </c>
      <c r="F139" s="25" t="s">
        <v>125</v>
      </c>
      <c r="G139" s="20">
        <f>(C139-E139)/C139</f>
        <v>0.47368421052631576</v>
      </c>
    </row>
    <row r="140" spans="1:12" x14ac:dyDescent="0.25">
      <c r="A140" s="29" t="s">
        <v>410</v>
      </c>
      <c r="B140" s="30">
        <v>100</v>
      </c>
      <c r="C140" s="31">
        <v>100</v>
      </c>
      <c r="D140" s="30">
        <v>70</v>
      </c>
      <c r="E140" s="31">
        <v>70</v>
      </c>
      <c r="F140" s="25" t="s">
        <v>125</v>
      </c>
      <c r="G140" s="20">
        <f t="shared" ref="G140:G156" si="0">(C140-E140)/C140</f>
        <v>0.3</v>
      </c>
    </row>
    <row r="141" spans="1:12" x14ac:dyDescent="0.25">
      <c r="A141" s="29" t="s">
        <v>411</v>
      </c>
      <c r="B141" s="30">
        <v>95</v>
      </c>
      <c r="C141" s="31">
        <v>95</v>
      </c>
      <c r="D141" s="30">
        <v>50</v>
      </c>
      <c r="E141" s="31">
        <v>50</v>
      </c>
      <c r="F141" s="25" t="s">
        <v>125</v>
      </c>
      <c r="G141" s="20">
        <f t="shared" si="0"/>
        <v>0.47368421052631576</v>
      </c>
    </row>
    <row r="142" spans="1:12" x14ac:dyDescent="0.25">
      <c r="A142" s="29" t="s">
        <v>412</v>
      </c>
      <c r="B142" s="30">
        <v>105</v>
      </c>
      <c r="C142" s="31">
        <v>105</v>
      </c>
      <c r="D142" s="30">
        <v>110</v>
      </c>
      <c r="E142" s="31">
        <v>110</v>
      </c>
      <c r="F142" s="32" t="s">
        <v>428</v>
      </c>
      <c r="G142" s="20">
        <f t="shared" si="0"/>
        <v>-4.7619047619047616E-2</v>
      </c>
    </row>
    <row r="143" spans="1:12" x14ac:dyDescent="0.25">
      <c r="A143" s="29" t="s">
        <v>413</v>
      </c>
      <c r="B143" s="30">
        <v>80</v>
      </c>
      <c r="C143" s="31">
        <v>80</v>
      </c>
      <c r="D143" s="30">
        <v>35</v>
      </c>
      <c r="E143" s="31">
        <v>35</v>
      </c>
      <c r="F143" s="25" t="s">
        <v>125</v>
      </c>
      <c r="G143" s="20">
        <f t="shared" si="0"/>
        <v>0.5625</v>
      </c>
    </row>
    <row r="144" spans="1:12" x14ac:dyDescent="0.25">
      <c r="A144" s="29" t="s">
        <v>414</v>
      </c>
      <c r="B144" s="30">
        <v>70</v>
      </c>
      <c r="C144" s="31">
        <v>70</v>
      </c>
      <c r="D144" s="30">
        <v>50</v>
      </c>
      <c r="E144" s="31">
        <v>50</v>
      </c>
      <c r="F144" s="25" t="s">
        <v>125</v>
      </c>
      <c r="G144" s="20">
        <f t="shared" si="0"/>
        <v>0.2857142857142857</v>
      </c>
    </row>
    <row r="145" spans="1:9" x14ac:dyDescent="0.25">
      <c r="A145" s="29" t="s">
        <v>415</v>
      </c>
      <c r="B145" s="30">
        <v>90</v>
      </c>
      <c r="C145" s="31">
        <v>90</v>
      </c>
      <c r="D145" s="30">
        <v>80</v>
      </c>
      <c r="E145" s="31">
        <v>80</v>
      </c>
      <c r="F145" s="25" t="s">
        <v>416</v>
      </c>
      <c r="G145" s="20">
        <f t="shared" si="0"/>
        <v>0.1111111111111111</v>
      </c>
    </row>
    <row r="146" spans="1:9" x14ac:dyDescent="0.25">
      <c r="A146" s="29" t="s">
        <v>417</v>
      </c>
      <c r="B146" s="30">
        <v>100</v>
      </c>
      <c r="C146" s="31">
        <v>100</v>
      </c>
      <c r="D146" s="30">
        <v>90</v>
      </c>
      <c r="E146" s="31">
        <v>90</v>
      </c>
      <c r="F146" s="25" t="s">
        <v>125</v>
      </c>
      <c r="G146" s="20">
        <f t="shared" si="0"/>
        <v>0.1</v>
      </c>
    </row>
    <row r="147" spans="1:9" x14ac:dyDescent="0.25">
      <c r="A147" s="29" t="s">
        <v>418</v>
      </c>
      <c r="B147" s="30">
        <v>80</v>
      </c>
      <c r="C147" s="31">
        <v>80</v>
      </c>
      <c r="D147" s="30">
        <v>40</v>
      </c>
      <c r="E147" s="31">
        <v>40</v>
      </c>
      <c r="F147" s="25" t="s">
        <v>125</v>
      </c>
      <c r="G147" s="20">
        <f t="shared" si="0"/>
        <v>0.5</v>
      </c>
    </row>
    <row r="148" spans="1:9" x14ac:dyDescent="0.25">
      <c r="A148" s="29" t="s">
        <v>419</v>
      </c>
      <c r="B148" s="30">
        <v>80</v>
      </c>
      <c r="C148" s="31">
        <v>80</v>
      </c>
      <c r="D148" s="30">
        <v>50</v>
      </c>
      <c r="E148" s="31">
        <v>50</v>
      </c>
      <c r="F148" s="25" t="s">
        <v>125</v>
      </c>
      <c r="G148" s="20">
        <f t="shared" si="0"/>
        <v>0.375</v>
      </c>
    </row>
    <row r="149" spans="1:9" x14ac:dyDescent="0.25">
      <c r="A149" s="29" t="s">
        <v>420</v>
      </c>
      <c r="B149" s="30">
        <v>90</v>
      </c>
      <c r="C149" s="31">
        <v>90</v>
      </c>
      <c r="D149" s="30">
        <v>80</v>
      </c>
      <c r="E149" s="31">
        <v>80</v>
      </c>
      <c r="F149" s="25" t="s">
        <v>416</v>
      </c>
      <c r="G149" s="20">
        <f t="shared" si="0"/>
        <v>0.1111111111111111</v>
      </c>
    </row>
    <row r="150" spans="1:9" x14ac:dyDescent="0.25">
      <c r="A150" s="29" t="s">
        <v>421</v>
      </c>
      <c r="B150" s="30">
        <v>95</v>
      </c>
      <c r="C150" s="31">
        <v>95</v>
      </c>
      <c r="D150" s="30">
        <v>90</v>
      </c>
      <c r="E150" s="31">
        <v>90</v>
      </c>
      <c r="F150" s="32" t="s">
        <v>428</v>
      </c>
      <c r="G150" s="20">
        <f t="shared" si="0"/>
        <v>5.2631578947368418E-2</v>
      </c>
    </row>
    <row r="151" spans="1:9" x14ac:dyDescent="0.25">
      <c r="A151" s="29" t="s">
        <v>422</v>
      </c>
      <c r="B151" s="30">
        <v>95</v>
      </c>
      <c r="C151" s="31">
        <v>95</v>
      </c>
      <c r="D151" s="30">
        <v>90</v>
      </c>
      <c r="E151" s="31">
        <v>90</v>
      </c>
      <c r="F151" s="32" t="s">
        <v>428</v>
      </c>
      <c r="G151" s="20">
        <f t="shared" si="0"/>
        <v>5.2631578947368418E-2</v>
      </c>
    </row>
    <row r="152" spans="1:9" x14ac:dyDescent="0.25">
      <c r="A152" s="29" t="s">
        <v>423</v>
      </c>
      <c r="B152" s="30">
        <v>80</v>
      </c>
      <c r="C152" s="31">
        <v>50</v>
      </c>
      <c r="D152" s="30">
        <v>30</v>
      </c>
      <c r="E152" s="31">
        <v>30</v>
      </c>
      <c r="F152" s="25" t="s">
        <v>124</v>
      </c>
      <c r="G152" s="20">
        <f>(C152-E152)/C152</f>
        <v>0.4</v>
      </c>
    </row>
    <row r="153" spans="1:9" x14ac:dyDescent="0.25">
      <c r="A153" s="29" t="s">
        <v>424</v>
      </c>
      <c r="B153" s="30">
        <v>90</v>
      </c>
      <c r="C153" s="31">
        <v>90</v>
      </c>
      <c r="D153" s="30">
        <v>70</v>
      </c>
      <c r="E153" s="31">
        <v>70</v>
      </c>
      <c r="F153" s="25" t="s">
        <v>121</v>
      </c>
      <c r="G153" s="20">
        <f t="shared" si="0"/>
        <v>0.22222222222222221</v>
      </c>
    </row>
    <row r="154" spans="1:9" x14ac:dyDescent="0.25">
      <c r="A154" s="29" t="s">
        <v>425</v>
      </c>
      <c r="B154" s="30">
        <v>95</v>
      </c>
      <c r="C154" s="31">
        <v>90</v>
      </c>
      <c r="D154" s="30">
        <v>80</v>
      </c>
      <c r="E154" s="31">
        <v>80</v>
      </c>
      <c r="F154" s="32" t="s">
        <v>428</v>
      </c>
      <c r="G154" s="20">
        <f t="shared" si="0"/>
        <v>0.1111111111111111</v>
      </c>
      <c r="I154" s="33"/>
    </row>
    <row r="155" spans="1:9" x14ac:dyDescent="0.25">
      <c r="A155" s="29" t="s">
        <v>426</v>
      </c>
      <c r="B155" s="30">
        <v>80</v>
      </c>
      <c r="C155" s="31">
        <v>65</v>
      </c>
      <c r="D155" s="30">
        <v>60</v>
      </c>
      <c r="E155" s="31">
        <v>30</v>
      </c>
      <c r="F155" s="25" t="s">
        <v>122</v>
      </c>
      <c r="G155" s="20">
        <f t="shared" si="0"/>
        <v>0.53846153846153844</v>
      </c>
    </row>
    <row r="156" spans="1:9" x14ac:dyDescent="0.25">
      <c r="A156" s="34" t="s">
        <v>427</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416</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284" t="s">
        <v>167</v>
      </c>
      <c r="B165" s="284"/>
      <c r="C165" s="284"/>
      <c r="D165" s="284"/>
      <c r="E165" s="284"/>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284" t="s">
        <v>391</v>
      </c>
      <c r="B169" s="284"/>
    </row>
    <row r="170" spans="1:7" x14ac:dyDescent="0.25">
      <c r="A170" t="s">
        <v>392</v>
      </c>
      <c r="B170" s="39">
        <v>972.7</v>
      </c>
    </row>
    <row r="171" spans="1:7" ht="15.75" thickBot="1" x14ac:dyDescent="0.3">
      <c r="A171" t="s">
        <v>393</v>
      </c>
      <c r="B171" s="40">
        <f>400.9+53.5+276.5+255.7+63.5+462.5+B170+975.4+227.6+436.5</f>
        <v>4124.8</v>
      </c>
    </row>
    <row r="172" spans="1:7" ht="15.75" thickBot="1" x14ac:dyDescent="0.3">
      <c r="A172" t="s">
        <v>394</v>
      </c>
      <c r="B172" s="37">
        <f>B170/B171</f>
        <v>0.23581749418153608</v>
      </c>
    </row>
    <row r="173" spans="1:7" x14ac:dyDescent="0.25">
      <c r="B173" s="38"/>
    </row>
    <row r="174" spans="1:7" x14ac:dyDescent="0.25">
      <c r="A174" s="284" t="s">
        <v>174</v>
      </c>
      <c r="B174" s="284"/>
      <c r="C174" s="284"/>
      <c r="D174" s="284"/>
      <c r="E174" s="284"/>
    </row>
    <row r="175" spans="1:7" ht="15.75" thickBot="1" x14ac:dyDescent="0.3">
      <c r="A175" t="s">
        <v>400</v>
      </c>
      <c r="B175" s="38">
        <v>0.1246</v>
      </c>
    </row>
    <row r="176" spans="1:7" ht="15.75" thickBot="1" x14ac:dyDescent="0.3">
      <c r="A176" t="s">
        <v>396</v>
      </c>
      <c r="B176" s="37">
        <f>1-B175</f>
        <v>0.87539999999999996</v>
      </c>
    </row>
    <row r="178" spans="1:5" x14ac:dyDescent="0.25">
      <c r="A178" s="284" t="s">
        <v>170</v>
      </c>
      <c r="B178" s="284"/>
      <c r="C178" s="284"/>
      <c r="D178" s="284"/>
      <c r="E178" s="284"/>
    </row>
    <row r="179" spans="1:5" x14ac:dyDescent="0.25">
      <c r="A179" t="s">
        <v>398</v>
      </c>
      <c r="B179">
        <v>197000</v>
      </c>
    </row>
    <row r="180" spans="1:5" ht="15.75" thickBot="1" x14ac:dyDescent="0.3">
      <c r="A180" t="s">
        <v>399</v>
      </c>
      <c r="B180">
        <v>175000</v>
      </c>
    </row>
    <row r="181" spans="1:5" ht="15.75" thickBot="1" x14ac:dyDescent="0.3">
      <c r="A181" t="s">
        <v>171</v>
      </c>
      <c r="B181" s="12">
        <f>B179/B180</f>
        <v>1.1257142857142857</v>
      </c>
    </row>
    <row r="183" spans="1:5" x14ac:dyDescent="0.25">
      <c r="A183" s="284" t="s">
        <v>172</v>
      </c>
      <c r="B183" s="284"/>
      <c r="C183" s="284"/>
      <c r="D183" s="284"/>
      <c r="E183" s="284"/>
    </row>
    <row r="184" spans="1:5" x14ac:dyDescent="0.25">
      <c r="A184" t="s">
        <v>1150</v>
      </c>
      <c r="B184" s="101">
        <v>1.2E-2</v>
      </c>
    </row>
    <row r="185" spans="1:5" x14ac:dyDescent="0.25">
      <c r="A185" t="s">
        <v>1151</v>
      </c>
      <c r="B185" s="101">
        <v>2.4E-2</v>
      </c>
    </row>
    <row r="186" spans="1:5" x14ac:dyDescent="0.25">
      <c r="A186" t="s">
        <v>1152</v>
      </c>
      <c r="B186">
        <f>2050-2018+1</f>
        <v>33</v>
      </c>
    </row>
    <row r="187" spans="1:5" x14ac:dyDescent="0.25">
      <c r="A187" t="s">
        <v>1153</v>
      </c>
      <c r="B187" s="11">
        <f>(1-B184)^B186</f>
        <v>0.67139665221009714</v>
      </c>
    </row>
    <row r="188" spans="1:5" ht="15.75" thickBot="1" x14ac:dyDescent="0.3">
      <c r="A188" t="s">
        <v>1154</v>
      </c>
      <c r="B188" s="11">
        <f>(1-B185)^B186</f>
        <v>0.44858421050781644</v>
      </c>
    </row>
    <row r="189" spans="1:5" ht="15.75" thickBot="1" x14ac:dyDescent="0.3">
      <c r="A189" t="s">
        <v>1155</v>
      </c>
      <c r="B189" s="12">
        <f>(B187-B188)/B187</f>
        <v>0.33186409400289502</v>
      </c>
    </row>
    <row r="191" spans="1:5" x14ac:dyDescent="0.25">
      <c r="A191" s="284" t="s">
        <v>184</v>
      </c>
      <c r="B191" s="284"/>
      <c r="C191" s="284"/>
      <c r="D191" s="284"/>
      <c r="E191" s="284"/>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149" t="s">
        <v>1892</v>
      </c>
    </row>
    <row r="201" spans="1:9" x14ac:dyDescent="0.25">
      <c r="A201" s="150" t="s">
        <v>1913</v>
      </c>
      <c r="B201" s="280" t="s">
        <v>1896</v>
      </c>
      <c r="C201" s="280"/>
      <c r="D201" s="280"/>
      <c r="E201" s="280"/>
      <c r="F201" s="280"/>
      <c r="G201" s="280"/>
      <c r="H201" s="280"/>
      <c r="I201" s="280"/>
    </row>
    <row r="202" spans="1:9" x14ac:dyDescent="0.25">
      <c r="A202" s="42" t="s">
        <v>1897</v>
      </c>
      <c r="B202" s="42" t="s">
        <v>1898</v>
      </c>
      <c r="C202" s="42" t="s">
        <v>1899</v>
      </c>
      <c r="D202" s="42" t="s">
        <v>1900</v>
      </c>
      <c r="E202" s="42" t="s">
        <v>1244</v>
      </c>
      <c r="F202" s="42" t="s">
        <v>86</v>
      </c>
      <c r="G202" s="42" t="s">
        <v>1901</v>
      </c>
      <c r="H202" s="42" t="s">
        <v>1902</v>
      </c>
      <c r="I202" s="42" t="s">
        <v>1903</v>
      </c>
    </row>
    <row r="203" spans="1:9" x14ac:dyDescent="0.25">
      <c r="A203" s="42" t="s">
        <v>1904</v>
      </c>
      <c r="B203">
        <v>0</v>
      </c>
      <c r="C203">
        <v>6</v>
      </c>
      <c r="D203">
        <v>9</v>
      </c>
      <c r="E203">
        <v>25</v>
      </c>
      <c r="F203">
        <v>21</v>
      </c>
      <c r="G203">
        <v>215</v>
      </c>
      <c r="H203">
        <v>81</v>
      </c>
      <c r="I203">
        <v>134</v>
      </c>
    </row>
    <row r="204" spans="1:9" x14ac:dyDescent="0.25">
      <c r="A204" s="42" t="s">
        <v>1905</v>
      </c>
      <c r="B204">
        <v>4</v>
      </c>
      <c r="C204">
        <v>3</v>
      </c>
      <c r="D204">
        <v>15</v>
      </c>
      <c r="E204">
        <v>40</v>
      </c>
      <c r="F204">
        <v>43</v>
      </c>
      <c r="G204">
        <v>163</v>
      </c>
      <c r="H204">
        <v>56</v>
      </c>
      <c r="I204">
        <v>94</v>
      </c>
    </row>
    <row r="205" spans="1:9" ht="15.75" thickBot="1" x14ac:dyDescent="0.3">
      <c r="A205" s="42" t="s">
        <v>1906</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1907</v>
      </c>
      <c r="B206" s="12">
        <f>SUM(G205:H205)/SUM(G203:H203)</f>
        <v>-0.26013513513513514</v>
      </c>
    </row>
    <row r="207" spans="1:9" ht="15.75" thickBot="1" x14ac:dyDescent="0.3">
      <c r="A207" t="s">
        <v>1908</v>
      </c>
      <c r="B207" s="12">
        <f>I205/I203</f>
        <v>-0.29850746268656714</v>
      </c>
    </row>
    <row r="209" spans="1:9" x14ac:dyDescent="0.25">
      <c r="A209" s="150" t="s">
        <v>1914</v>
      </c>
      <c r="B209" s="280" t="s">
        <v>1896</v>
      </c>
      <c r="C209" s="280"/>
      <c r="D209" s="280"/>
      <c r="E209" s="280"/>
      <c r="F209" s="280"/>
      <c r="G209" s="280"/>
      <c r="H209" s="280"/>
      <c r="I209" s="280"/>
    </row>
    <row r="210" spans="1:9" x14ac:dyDescent="0.25">
      <c r="A210" s="42" t="s">
        <v>1897</v>
      </c>
      <c r="B210" s="42" t="s">
        <v>1898</v>
      </c>
      <c r="C210" s="42" t="s">
        <v>1899</v>
      </c>
      <c r="D210" s="42" t="s">
        <v>1900</v>
      </c>
      <c r="E210" s="42" t="s">
        <v>1244</v>
      </c>
      <c r="F210" s="42" t="s">
        <v>86</v>
      </c>
      <c r="G210" s="42" t="s">
        <v>1901</v>
      </c>
      <c r="H210" s="42" t="s">
        <v>1902</v>
      </c>
      <c r="I210" s="42" t="s">
        <v>1903</v>
      </c>
    </row>
    <row r="211" spans="1:9" x14ac:dyDescent="0.25">
      <c r="A211" s="42" t="s">
        <v>1904</v>
      </c>
      <c r="B211">
        <v>0</v>
      </c>
      <c r="C211">
        <v>17</v>
      </c>
      <c r="D211">
        <v>18</v>
      </c>
      <c r="E211">
        <v>22</v>
      </c>
      <c r="F211">
        <v>12</v>
      </c>
      <c r="G211">
        <v>73</v>
      </c>
      <c r="H211">
        <v>21</v>
      </c>
      <c r="I211">
        <v>21</v>
      </c>
    </row>
    <row r="212" spans="1:9" x14ac:dyDescent="0.25">
      <c r="A212" s="42" t="s">
        <v>1905</v>
      </c>
      <c r="B212">
        <v>0</v>
      </c>
      <c r="C212">
        <v>15</v>
      </c>
      <c r="D212">
        <v>22</v>
      </c>
      <c r="E212">
        <v>39</v>
      </c>
      <c r="F212">
        <v>23</v>
      </c>
      <c r="G212">
        <v>51</v>
      </c>
      <c r="H212">
        <v>17</v>
      </c>
      <c r="I212">
        <v>19</v>
      </c>
    </row>
    <row r="213" spans="1:9" ht="15.75" thickBot="1" x14ac:dyDescent="0.3">
      <c r="A213" s="42" t="s">
        <v>1906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1907</v>
      </c>
      <c r="B214" s="12">
        <f>SUM(G213:H213)/SUM(G211:H211)</f>
        <v>-0.27659574468085107</v>
      </c>
    </row>
    <row r="215" spans="1:9" ht="15.75" thickBot="1" x14ac:dyDescent="0.3">
      <c r="A215" t="s">
        <v>1908</v>
      </c>
      <c r="B215" s="12">
        <f>I213/I211</f>
        <v>-9.5238095238095233E-2</v>
      </c>
    </row>
    <row r="217" spans="1:9" x14ac:dyDescent="0.25">
      <c r="A217" s="150" t="s">
        <v>1915</v>
      </c>
      <c r="B217" s="280" t="s">
        <v>1896</v>
      </c>
      <c r="C217" s="280"/>
      <c r="D217" s="280"/>
      <c r="E217" s="280"/>
    </row>
    <row r="218" spans="1:9" x14ac:dyDescent="0.25">
      <c r="A218" s="42" t="s">
        <v>1897</v>
      </c>
      <c r="B218" s="42" t="s">
        <v>1909</v>
      </c>
      <c r="C218" s="42" t="s">
        <v>1910</v>
      </c>
      <c r="D218" s="42" t="s">
        <v>1911</v>
      </c>
      <c r="E218" s="42" t="s">
        <v>86</v>
      </c>
    </row>
    <row r="219" spans="1:9" x14ac:dyDescent="0.25">
      <c r="A219" s="42" t="s">
        <v>1904</v>
      </c>
      <c r="B219">
        <v>112</v>
      </c>
      <c r="C219">
        <v>16</v>
      </c>
      <c r="D219">
        <v>9</v>
      </c>
      <c r="E219">
        <v>134</v>
      </c>
    </row>
    <row r="220" spans="1:9" x14ac:dyDescent="0.25">
      <c r="A220" s="42" t="s">
        <v>1905</v>
      </c>
      <c r="B220">
        <v>87</v>
      </c>
      <c r="C220">
        <v>17</v>
      </c>
      <c r="D220">
        <v>9</v>
      </c>
      <c r="E220">
        <v>151</v>
      </c>
    </row>
    <row r="221" spans="1:9" ht="15.75" thickBot="1" x14ac:dyDescent="0.3">
      <c r="A221" s="42" t="s">
        <v>1906</v>
      </c>
      <c r="B221">
        <f>B220-B219</f>
        <v>-25</v>
      </c>
      <c r="C221">
        <f t="shared" ref="C221:E221" si="9">C220-C219</f>
        <v>1</v>
      </c>
      <c r="D221">
        <f t="shared" si="9"/>
        <v>0</v>
      </c>
      <c r="E221">
        <f t="shared" si="9"/>
        <v>17</v>
      </c>
    </row>
    <row r="222" spans="1:9" ht="15.75" thickBot="1" x14ac:dyDescent="0.3">
      <c r="A222" t="s">
        <v>1912</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2024-06-07T20:26:33Z</dcterms:modified>
</cp:coreProperties>
</file>