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HRaSYC\"/>
    </mc:Choice>
  </mc:AlternateContent>
  <xr:revisionPtr revIDLastSave="0" documentId="13_ncr:1_{33E9AC9B-5271-4AA7-9CF8-E14388EB89C5}" xr6:coauthVersionLast="47" xr6:coauthVersionMax="47" xr10:uidLastSave="{00000000-0000-0000-0000-000000000000}"/>
  <bookViews>
    <workbookView xWindow="2450" yWindow="1520" windowWidth="14400" windowHeight="8170" firstSheet="6" activeTab="7" xr2:uid="{58905A94-BA09-4443-B274-BF752AC962AF}"/>
  </bookViews>
  <sheets>
    <sheet name="About" sheetId="13" r:id="rId1"/>
    <sheet name="Raw Capacities 2019" sheetId="5" r:id="rId2"/>
    <sheet name="Capacity GEXIT 2025" sheetId="6" r:id="rId3"/>
    <sheet name="Start year capacity (MW)" sheetId="8" r:id="rId4"/>
    <sheet name="Efficiency" sheetId="9" r:id="rId5"/>
    <sheet name="BAU Heat Rate " sheetId="10" r:id="rId6"/>
    <sheet name="BAU Heat Rate BTU" sheetId="4" r:id="rId7"/>
    <sheet name="BHRaSYC-HeatRates" sheetId="14" r:id="rId8"/>
    <sheet name="BHRaSYC-StartYearCapacities" sheetId="15" r:id="rId9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B15" i="15" l="1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EA16" i="15"/>
  <c r="EA15" i="15"/>
  <c r="EA14" i="15"/>
  <c r="EA13" i="15"/>
  <c r="EA12" i="15"/>
  <c r="EA11" i="15"/>
  <c r="EA10" i="15"/>
  <c r="EA9" i="15"/>
  <c r="EA8" i="15"/>
  <c r="EA7" i="15"/>
  <c r="EA6" i="15"/>
  <c r="EA5" i="15"/>
  <c r="EA4" i="15"/>
  <c r="EA3" i="15"/>
  <c r="EA2" i="15"/>
  <c r="DP16" i="15"/>
  <c r="DP15" i="15"/>
  <c r="DP14" i="15"/>
  <c r="DP13" i="15"/>
  <c r="DP12" i="15"/>
  <c r="DP11" i="15"/>
  <c r="DP10" i="15"/>
  <c r="DP9" i="15"/>
  <c r="DP8" i="15"/>
  <c r="DP7" i="15"/>
  <c r="DP6" i="15"/>
  <c r="DP5" i="15"/>
  <c r="DP4" i="15"/>
  <c r="DP3" i="15"/>
  <c r="DP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3" i="8" l="1"/>
  <c r="C4" i="4"/>
  <c r="C17" i="8"/>
  <c r="C9" i="8"/>
  <c r="C18" i="8"/>
  <c r="C8" i="8"/>
  <c r="C16" i="8"/>
  <c r="C7" i="8"/>
  <c r="C15" i="8"/>
  <c r="C6" i="8"/>
  <c r="C11" i="8"/>
  <c r="C14" i="8"/>
  <c r="C13" i="8"/>
  <c r="C4" i="8"/>
  <c r="C10" i="8"/>
  <c r="C5" i="8"/>
  <c r="C12" i="8"/>
  <c r="E11" i="6" l="1"/>
  <c r="E12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<sst xmlns="http://schemas.openxmlformats.org/spreadsheetml/2006/main" count="700" uniqueCount="322">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</sst>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17" workbookViewId="0">
      <selection activeCell="A19" sqref="A19"/>
    </sheetView>
  </sheetViews>
  <sheetFormatPr defaultColWidth="10.81640625" defaultRowHeight="14.5" x14ac:dyDescent="0.35"/>
  <cols>
    <col min="1" max="2" width="10.81640625" style="44"/>
    <col min="3" max="3" width="45.26953125" style="44" bestFit="1" customWidth="1"/>
    <col min="4" max="16384" width="10.81640625" style="44"/>
  </cols>
  <sheetData>
    <row r="11" spans="2:4" x14ac:dyDescent="0.35">
      <c r="B11" s="43" t="s">
        <v>0</v>
      </c>
    </row>
    <row r="12" spans="2:4" x14ac:dyDescent="0.35">
      <c r="B12" s="45"/>
    </row>
    <row r="13" spans="2:4" x14ac:dyDescent="0.35">
      <c r="B13" s="45" t="s">
        <v>1</v>
      </c>
      <c r="C13" s="45" t="s">
        <v>2</v>
      </c>
      <c r="D13" s="44" t="s">
        <v>3</v>
      </c>
    </row>
    <row r="14" spans="2:4" x14ac:dyDescent="0.35">
      <c r="B14" s="45"/>
      <c r="C14" s="45" t="s">
        <v>4</v>
      </c>
      <c r="D14" s="48" t="s">
        <v>5</v>
      </c>
    </row>
    <row r="15" spans="2:4" x14ac:dyDescent="0.35">
      <c r="B15" s="45"/>
      <c r="C15" s="45" t="s">
        <v>6</v>
      </c>
      <c r="D15" s="48" t="s">
        <v>7</v>
      </c>
    </row>
    <row r="16" spans="2:4" x14ac:dyDescent="0.35">
      <c r="C16" s="45" t="s">
        <v>8</v>
      </c>
      <c r="D16" s="48" t="s">
        <v>9</v>
      </c>
    </row>
    <row r="17" spans="2:4" x14ac:dyDescent="0.35">
      <c r="C17" s="45" t="s">
        <v>10</v>
      </c>
      <c r="D17" s="48" t="s">
        <v>11</v>
      </c>
    </row>
    <row r="18" spans="2:4" x14ac:dyDescent="0.35">
      <c r="C18" s="45" t="s">
        <v>12</v>
      </c>
      <c r="D18" s="50" t="s">
        <v>13</v>
      </c>
    </row>
    <row r="19" spans="2:4" x14ac:dyDescent="0.35">
      <c r="C19" s="45" t="s">
        <v>14</v>
      </c>
      <c r="D19" s="50" t="s">
        <v>15</v>
      </c>
    </row>
    <row r="20" spans="2:4" x14ac:dyDescent="0.35">
      <c r="C20" s="48"/>
    </row>
    <row r="21" spans="2:4" x14ac:dyDescent="0.35">
      <c r="B21" s="46" t="s">
        <v>16</v>
      </c>
    </row>
    <row r="22" spans="2:4" x14ac:dyDescent="0.35">
      <c r="B22" s="74" t="s">
        <v>17</v>
      </c>
      <c r="C22" s="47"/>
    </row>
    <row r="23" spans="2:4" x14ac:dyDescent="0.35">
      <c r="B23" s="74" t="s">
        <v>18</v>
      </c>
      <c r="C23" s="47"/>
    </row>
    <row r="24" spans="2:4" x14ac:dyDescent="0.35">
      <c r="B24" s="74" t="s">
        <v>19</v>
      </c>
      <c r="C24" s="47"/>
    </row>
    <row r="25" spans="2:4" x14ac:dyDescent="0.35">
      <c r="B25" s="74" t="s">
        <v>20</v>
      </c>
      <c r="C25" s="47"/>
    </row>
    <row r="26" spans="2:4" x14ac:dyDescent="0.35">
      <c r="B26" s="75" t="s">
        <v>21</v>
      </c>
      <c r="C26" s="47"/>
    </row>
    <row r="27" spans="2:4" x14ac:dyDescent="0.35">
      <c r="B27" s="74"/>
      <c r="C27" s="47"/>
    </row>
    <row r="28" spans="2:4" x14ac:dyDescent="0.35">
      <c r="B28" s="47"/>
      <c r="C28" s="47"/>
    </row>
    <row r="29" spans="2:4" x14ac:dyDescent="0.35">
      <c r="B29" s="74" t="s">
        <v>22</v>
      </c>
      <c r="C29" s="74"/>
    </row>
    <row r="30" spans="2:4" x14ac:dyDescent="0.35">
      <c r="B30" s="74"/>
      <c r="C30" s="76" t="s">
        <v>23</v>
      </c>
    </row>
    <row r="31" spans="2:4" x14ac:dyDescent="0.35">
      <c r="B31" s="74"/>
      <c r="C31" s="76" t="s">
        <v>24</v>
      </c>
    </row>
    <row r="32" spans="2:4" x14ac:dyDescent="0.35">
      <c r="B32" s="74"/>
      <c r="C32" s="76" t="s">
        <v>25</v>
      </c>
    </row>
    <row r="33" spans="2:3" x14ac:dyDescent="0.35">
      <c r="B33" s="47"/>
      <c r="C33" s="47"/>
    </row>
    <row r="34" spans="2:3" x14ac:dyDescent="0.35">
      <c r="B34" s="47"/>
      <c r="C34" s="47"/>
    </row>
    <row r="35" spans="2:3" x14ac:dyDescent="0.35">
      <c r="B35" s="47"/>
      <c r="C35" s="47"/>
    </row>
    <row r="36" spans="2:3" x14ac:dyDescent="0.35">
      <c r="B36" s="47"/>
      <c r="C36" s="47"/>
    </row>
    <row r="37" spans="2:3" x14ac:dyDescent="0.35">
      <c r="B37" s="47"/>
      <c r="C37" s="47"/>
    </row>
    <row r="38" spans="2:3" x14ac:dyDescent="0.3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7"/>
  <sheetViews>
    <sheetView workbookViewId="0">
      <selection activeCell="A21" sqref="A21:E22"/>
    </sheetView>
  </sheetViews>
  <sheetFormatPr defaultColWidth="11.453125" defaultRowHeight="14.5" x14ac:dyDescent="0.35"/>
  <cols>
    <col min="1" max="1" width="24.54296875" bestFit="1" customWidth="1"/>
  </cols>
  <sheetData>
    <row r="1" spans="1:5" ht="15" thickBot="1" x14ac:dyDescent="0.4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3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3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3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v>108828</v>
      </c>
    </row>
    <row r="5" spans="1:5" x14ac:dyDescent="0.3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3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3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3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3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3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3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35">
      <c r="A12" t="s">
        <v>38</v>
      </c>
      <c r="B12" s="5">
        <v>29208</v>
      </c>
      <c r="C12" s="6">
        <v>25123.333333333332</v>
      </c>
      <c r="D12" s="6">
        <v>21038.666666666668</v>
      </c>
      <c r="E12" s="5">
        <v>16954</v>
      </c>
    </row>
    <row r="13" spans="1:5" x14ac:dyDescent="0.3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3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3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3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3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3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3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3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35">
      <c r="A21" s="52" t="s">
        <v>47</v>
      </c>
      <c r="B21" s="52" t="s">
        <v>31</v>
      </c>
      <c r="C21" s="53">
        <f>C6*$B$36</f>
        <v>40229.82</v>
      </c>
      <c r="D21" s="53">
        <f t="shared" ref="D21:E21" si="0">D6*$B$36</f>
        <v>46450.8</v>
      </c>
      <c r="E21" s="53">
        <f t="shared" si="0"/>
        <v>55200.36</v>
      </c>
    </row>
    <row r="22" spans="1:5" x14ac:dyDescent="0.35">
      <c r="A22" s="58" t="s">
        <v>48</v>
      </c>
      <c r="B22" t="s">
        <v>31</v>
      </c>
      <c r="C22" s="53">
        <f>C6*$B$37</f>
        <v>78093.180000000008</v>
      </c>
      <c r="D22" s="53">
        <f t="shared" ref="D22:E22" si="1">D6*$B$37</f>
        <v>90169.2</v>
      </c>
      <c r="E22" s="53">
        <f t="shared" si="1"/>
        <v>107153.64</v>
      </c>
    </row>
    <row r="23" spans="1:5" x14ac:dyDescent="0.35">
      <c r="A23" s="54"/>
      <c r="C23" s="55"/>
      <c r="D23" s="55"/>
      <c r="E23" s="55"/>
    </row>
    <row r="24" spans="1:5" x14ac:dyDescent="0.35">
      <c r="A24" s="9" t="s">
        <v>49</v>
      </c>
    </row>
    <row r="25" spans="1:5" x14ac:dyDescent="0.35">
      <c r="A25" s="1" t="s">
        <v>50</v>
      </c>
    </row>
    <row r="26" spans="1:5" x14ac:dyDescent="0.35">
      <c r="A26" s="8" t="s">
        <v>51</v>
      </c>
    </row>
    <row r="27" spans="1:5" x14ac:dyDescent="0.35">
      <c r="A27" s="2" t="s">
        <v>52</v>
      </c>
    </row>
    <row r="28" spans="1:5" x14ac:dyDescent="0.35">
      <c r="A28" s="7" t="s">
        <v>53</v>
      </c>
    </row>
    <row r="29" spans="1:5" x14ac:dyDescent="0.35">
      <c r="A29" s="1" t="s">
        <v>54</v>
      </c>
    </row>
    <row r="31" spans="1:5" x14ac:dyDescent="0.35">
      <c r="A31" s="56" t="s">
        <v>55</v>
      </c>
      <c r="B31" s="57"/>
    </row>
    <row r="32" spans="1:5" x14ac:dyDescent="0.35">
      <c r="A32" s="50" t="s">
        <v>56</v>
      </c>
    </row>
    <row r="35" spans="1:2" x14ac:dyDescent="0.35">
      <c r="A35" s="17" t="s">
        <v>57</v>
      </c>
      <c r="B35">
        <v>2022</v>
      </c>
    </row>
    <row r="36" spans="1:2" x14ac:dyDescent="0.35">
      <c r="A36" t="s">
        <v>58</v>
      </c>
      <c r="B36" s="51">
        <v>0.34</v>
      </c>
    </row>
    <row r="37" spans="1:2" x14ac:dyDescent="0.35">
      <c r="A37" t="s">
        <v>59</v>
      </c>
      <c r="B37" s="51">
        <v>0.66</v>
      </c>
    </row>
  </sheetData>
  <hyperlinks>
    <hyperlink ref="A32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E4" sqref="E4"/>
    </sheetView>
  </sheetViews>
  <sheetFormatPr defaultColWidth="11.453125" defaultRowHeight="14.5" x14ac:dyDescent="0.35"/>
  <cols>
    <col min="1" max="1" width="29.1796875" customWidth="1"/>
    <col min="2" max="2" width="11.81640625" bestFit="1" customWidth="1"/>
    <col min="3" max="3" width="9.453125" bestFit="1" customWidth="1"/>
    <col min="4" max="4" width="14.453125" bestFit="1" customWidth="1"/>
    <col min="5" max="5" width="9.453125" customWidth="1"/>
    <col min="6" max="6" width="28.81640625" bestFit="1" customWidth="1"/>
  </cols>
  <sheetData>
    <row r="1" spans="1:6" ht="15" thickBot="1" x14ac:dyDescent="0.4"/>
    <row r="2" spans="1:6" ht="15" thickBot="1" x14ac:dyDescent="0.4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3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3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3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3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3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3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3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3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35">
      <c r="A11" s="14" t="s">
        <v>37</v>
      </c>
      <c r="B11">
        <v>0</v>
      </c>
      <c r="C11">
        <v>14535</v>
      </c>
      <c r="D11" s="15">
        <v>0</v>
      </c>
      <c r="E11">
        <f t="shared" ref="E11:E12" si="1">B11+C11+D11</f>
        <v>14535</v>
      </c>
    </row>
    <row r="12" spans="1:6" x14ac:dyDescent="0.35">
      <c r="A12" s="14" t="s">
        <v>38</v>
      </c>
      <c r="B12">
        <v>0</v>
      </c>
      <c r="C12">
        <v>23097</v>
      </c>
      <c r="D12" s="15">
        <v>0</v>
      </c>
      <c r="E12">
        <f t="shared" si="1"/>
        <v>23097</v>
      </c>
    </row>
    <row r="13" spans="1:6" x14ac:dyDescent="0.3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3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3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3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3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3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3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3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3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" thickBot="1" x14ac:dyDescent="0.4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35">
      <c r="A23" s="9"/>
    </row>
    <row r="24" spans="1:5" x14ac:dyDescent="0.35">
      <c r="A24" s="9" t="s">
        <v>68</v>
      </c>
    </row>
    <row r="25" spans="1:5" x14ac:dyDescent="0.35">
      <c r="A25" s="1" t="s">
        <v>69</v>
      </c>
    </row>
    <row r="26" spans="1:5" x14ac:dyDescent="0.35">
      <c r="A26" s="1"/>
    </row>
    <row r="27" spans="1:5" x14ac:dyDescent="0.35">
      <c r="A27" s="1"/>
    </row>
    <row r="28" spans="1:5" x14ac:dyDescent="0.3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F27"/>
  <sheetViews>
    <sheetView workbookViewId="0">
      <selection activeCell="C3" sqref="C3"/>
    </sheetView>
  </sheetViews>
  <sheetFormatPr defaultColWidth="11.453125" defaultRowHeight="14.5" x14ac:dyDescent="0.35"/>
  <cols>
    <col min="1" max="1" width="34.1796875" bestFit="1" customWidth="1"/>
    <col min="4" max="4" width="14.453125" bestFit="1" customWidth="1"/>
    <col min="5" max="5" width="14.453125" customWidth="1"/>
  </cols>
  <sheetData>
    <row r="1" spans="1:6" ht="15" thickBot="1" x14ac:dyDescent="0.4"/>
    <row r="2" spans="1:6" ht="15" thickBot="1" x14ac:dyDescent="0.4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</row>
    <row r="3" spans="1:6" x14ac:dyDescent="0.3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</row>
    <row r="4" spans="1:6" x14ac:dyDescent="0.3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</row>
    <row r="5" spans="1:6" x14ac:dyDescent="0.35">
      <c r="A5" s="14" t="s">
        <v>29</v>
      </c>
      <c r="B5">
        <f>'Capacity GEXIT 2025'!B5</f>
        <v>0</v>
      </c>
      <c r="C5">
        <f t="shared" si="0"/>
        <v>108828</v>
      </c>
      <c r="D5">
        <f>'Capacity GEXIT 2025'!D5</f>
        <v>0</v>
      </c>
      <c r="E5">
        <v>0</v>
      </c>
      <c r="F5" s="15">
        <f>'Raw Capacities 2019'!E4</f>
        <v>108828</v>
      </c>
    </row>
    <row r="6" spans="1:6" x14ac:dyDescent="0.3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</row>
    <row r="7" spans="1:6" x14ac:dyDescent="0.3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6" x14ac:dyDescent="0.3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</row>
    <row r="9" spans="1:6" x14ac:dyDescent="0.3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</row>
    <row r="10" spans="1:6" x14ac:dyDescent="0.3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</row>
    <row r="11" spans="1:6" x14ac:dyDescent="0.3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</row>
    <row r="12" spans="1:6" x14ac:dyDescent="0.35">
      <c r="A12" s="14" t="s">
        <v>38</v>
      </c>
      <c r="B12">
        <f>'Capacity GEXIT 2025'!B12</f>
        <v>0</v>
      </c>
      <c r="C12">
        <f t="shared" si="0"/>
        <v>16954</v>
      </c>
      <c r="D12">
        <f>'Capacity GEXIT 2025'!D12</f>
        <v>0</v>
      </c>
      <c r="E12">
        <v>0</v>
      </c>
      <c r="F12" s="15">
        <f>'Raw Capacities 2019'!E12</f>
        <v>16954</v>
      </c>
    </row>
    <row r="13" spans="1:6" x14ac:dyDescent="0.3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</row>
    <row r="14" spans="1:6" x14ac:dyDescent="0.3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6" x14ac:dyDescent="0.3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</row>
    <row r="16" spans="1:6" x14ac:dyDescent="0.3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</row>
    <row r="17" spans="1:6" x14ac:dyDescent="0.3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</row>
    <row r="18" spans="1:6" x14ac:dyDescent="0.3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6" x14ac:dyDescent="0.3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6" x14ac:dyDescent="0.3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</row>
    <row r="21" spans="1:6" x14ac:dyDescent="0.3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</row>
    <row r="22" spans="1:6" ht="15" thickBot="1" x14ac:dyDescent="0.4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6" x14ac:dyDescent="0.35">
      <c r="A24" s="17" t="s">
        <v>49</v>
      </c>
    </row>
    <row r="25" spans="1:6" x14ac:dyDescent="0.35">
      <c r="A25" s="1" t="s">
        <v>73</v>
      </c>
    </row>
    <row r="26" spans="1:6" x14ac:dyDescent="0.35">
      <c r="A26" s="1" t="s">
        <v>74</v>
      </c>
    </row>
    <row r="27" spans="1:6" x14ac:dyDescent="0.35">
      <c r="A27" s="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topLeftCell="A12" workbookViewId="0">
      <selection activeCell="C22" sqref="C22"/>
    </sheetView>
  </sheetViews>
  <sheetFormatPr defaultColWidth="11.453125" defaultRowHeight="14.5" x14ac:dyDescent="0.35"/>
  <cols>
    <col min="1" max="1" width="28.453125" bestFit="1" customWidth="1"/>
    <col min="2" max="3" width="40.1796875" bestFit="1" customWidth="1"/>
    <col min="4" max="4" width="29.81640625" bestFit="1" customWidth="1"/>
    <col min="5" max="5" width="40.1796875" bestFit="1" customWidth="1"/>
  </cols>
  <sheetData>
    <row r="1" spans="1:6" ht="15" thickBot="1" x14ac:dyDescent="0.4">
      <c r="A1" t="s">
        <v>76</v>
      </c>
    </row>
    <row r="2" spans="1:6" ht="15" thickBot="1" x14ac:dyDescent="0.4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3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3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35">
      <c r="A5" s="38" t="s">
        <v>29</v>
      </c>
      <c r="B5" s="82"/>
      <c r="C5" s="82"/>
      <c r="D5" s="82"/>
      <c r="E5" s="18"/>
    </row>
    <row r="6" spans="1:6" x14ac:dyDescent="0.35">
      <c r="A6" s="38" t="s">
        <v>30</v>
      </c>
      <c r="B6" s="82"/>
      <c r="C6" s="82"/>
      <c r="D6" s="82"/>
      <c r="E6" s="18"/>
    </row>
    <row r="7" spans="1:6" x14ac:dyDescent="0.35">
      <c r="A7" s="38" t="s">
        <v>65</v>
      </c>
      <c r="B7" s="82"/>
      <c r="C7" s="82"/>
      <c r="D7" s="82"/>
      <c r="E7" s="18"/>
    </row>
    <row r="8" spans="1:6" x14ac:dyDescent="0.3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35">
      <c r="A9" s="38" t="s">
        <v>35</v>
      </c>
      <c r="B9" s="82"/>
      <c r="C9" s="82"/>
      <c r="D9" s="82"/>
      <c r="E9" s="18"/>
    </row>
    <row r="10" spans="1:6" x14ac:dyDescent="0.3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35">
      <c r="A11" s="38" t="s">
        <v>37</v>
      </c>
      <c r="B11" s="82"/>
      <c r="C11" s="82"/>
      <c r="D11" s="82"/>
      <c r="E11" s="18"/>
    </row>
    <row r="12" spans="1:6" x14ac:dyDescent="0.3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3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35">
      <c r="A14" s="38" t="s">
        <v>40</v>
      </c>
      <c r="B14" s="82"/>
      <c r="C14" s="82"/>
      <c r="D14" s="82"/>
      <c r="E14" s="18"/>
    </row>
    <row r="15" spans="1:6" x14ac:dyDescent="0.3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3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3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35">
      <c r="A18" s="14" t="s">
        <v>44</v>
      </c>
      <c r="B18" s="82"/>
      <c r="C18" s="82"/>
      <c r="D18" s="82"/>
      <c r="E18" s="18"/>
    </row>
    <row r="19" spans="1:6" x14ac:dyDescent="0.3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3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3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3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3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3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3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3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" thickBot="1" x14ac:dyDescent="0.4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35">
      <c r="A29" s="1" t="s">
        <v>68</v>
      </c>
    </row>
    <row r="30" spans="1:6" x14ac:dyDescent="0.35">
      <c r="A30" s="31" t="s">
        <v>3</v>
      </c>
    </row>
    <row r="31" spans="1:6" x14ac:dyDescent="0.35">
      <c r="A31" s="30" t="s">
        <v>96</v>
      </c>
    </row>
    <row r="32" spans="1:6" x14ac:dyDescent="0.35">
      <c r="A32" s="33" t="s">
        <v>97</v>
      </c>
    </row>
    <row r="33" spans="1:1" x14ac:dyDescent="0.35">
      <c r="A33" s="34" t="s">
        <v>98</v>
      </c>
    </row>
    <row r="34" spans="1:1" x14ac:dyDescent="0.35">
      <c r="A34" s="35" t="s">
        <v>99</v>
      </c>
    </row>
    <row r="35" spans="1:1" x14ac:dyDescent="0.35">
      <c r="A35" s="41" t="s">
        <v>100</v>
      </c>
    </row>
    <row r="36" spans="1:1" x14ac:dyDescent="0.3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A19" sqref="A19:A27"/>
    </sheetView>
  </sheetViews>
  <sheetFormatPr defaultColWidth="11.453125" defaultRowHeight="14.5" x14ac:dyDescent="0.35"/>
  <cols>
    <col min="1" max="1" width="28.453125" bestFit="1" customWidth="1"/>
    <col min="2" max="5" width="41.1796875" bestFit="1" customWidth="1"/>
  </cols>
  <sheetData>
    <row r="1" spans="1:5" ht="15" thickBot="1" x14ac:dyDescent="0.4">
      <c r="A1" s="28" t="s">
        <v>76</v>
      </c>
      <c r="B1" s="24"/>
      <c r="C1" s="24"/>
      <c r="D1" s="24"/>
      <c r="E1" s="24"/>
    </row>
    <row r="2" spans="1:5" ht="15" thickBot="1" x14ac:dyDescent="0.4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3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3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35">
      <c r="A5" s="14" t="s">
        <v>29</v>
      </c>
      <c r="B5" s="82"/>
      <c r="C5" s="82"/>
      <c r="D5" s="82"/>
      <c r="E5" s="18"/>
    </row>
    <row r="6" spans="1:5" x14ac:dyDescent="0.35">
      <c r="A6" s="14" t="s">
        <v>30</v>
      </c>
      <c r="B6" s="82"/>
      <c r="C6" s="82"/>
      <c r="D6" s="82"/>
      <c r="E6" s="18"/>
    </row>
    <row r="7" spans="1:5" x14ac:dyDescent="0.35">
      <c r="A7" s="14" t="s">
        <v>65</v>
      </c>
      <c r="B7" s="82"/>
      <c r="C7" s="82"/>
      <c r="D7" s="82"/>
      <c r="E7" s="18"/>
    </row>
    <row r="8" spans="1:5" x14ac:dyDescent="0.3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35">
      <c r="A9" s="14" t="s">
        <v>35</v>
      </c>
      <c r="B9" s="82"/>
      <c r="C9" s="82"/>
      <c r="D9" s="82"/>
      <c r="E9" s="18"/>
    </row>
    <row r="10" spans="1:5" x14ac:dyDescent="0.3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35">
      <c r="A11" s="14" t="s">
        <v>37</v>
      </c>
      <c r="B11" s="82"/>
      <c r="C11" s="82"/>
      <c r="D11" s="82"/>
      <c r="E11" s="18"/>
    </row>
    <row r="12" spans="1:5" x14ac:dyDescent="0.3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3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35">
      <c r="A14" s="14" t="s">
        <v>40</v>
      </c>
      <c r="B14" s="82"/>
      <c r="C14" s="82"/>
      <c r="D14" s="82"/>
      <c r="E14" s="18"/>
    </row>
    <row r="15" spans="1:5" x14ac:dyDescent="0.3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3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3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3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3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3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3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3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3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3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3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3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" thickBot="1" x14ac:dyDescent="0.4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35">
      <c r="A29" s="1"/>
    </row>
    <row r="30" spans="1:5" x14ac:dyDescent="0.35">
      <c r="A30" s="1"/>
    </row>
    <row r="31" spans="1:5" x14ac:dyDescent="0.35">
      <c r="A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topLeftCell="A18" workbookViewId="0">
      <selection activeCell="C34" sqref="C34"/>
    </sheetView>
  </sheetViews>
  <sheetFormatPr defaultColWidth="11.453125" defaultRowHeight="14.5" x14ac:dyDescent="0.35"/>
  <cols>
    <col min="2" max="5" width="41.1796875" bestFit="1" customWidth="1"/>
  </cols>
  <sheetData>
    <row r="1" spans="1:5" ht="15" thickBot="1" x14ac:dyDescent="0.4">
      <c r="A1" s="22" t="s">
        <v>76</v>
      </c>
      <c r="B1" s="23"/>
      <c r="C1" s="23"/>
      <c r="D1" s="23"/>
    </row>
    <row r="2" spans="1:5" ht="15" thickBot="1" x14ac:dyDescent="0.4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3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3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35">
      <c r="A5" s="26" t="s">
        <v>29</v>
      </c>
      <c r="B5" s="90"/>
      <c r="C5" s="90"/>
      <c r="D5" s="90"/>
      <c r="E5" s="73"/>
    </row>
    <row r="6" spans="1:5" x14ac:dyDescent="0.35">
      <c r="A6" s="26" t="s">
        <v>30</v>
      </c>
      <c r="B6" s="90"/>
      <c r="C6" s="90"/>
      <c r="D6" s="90"/>
      <c r="E6" s="73"/>
    </row>
    <row r="7" spans="1:5" x14ac:dyDescent="0.35">
      <c r="A7" s="26" t="s">
        <v>65</v>
      </c>
      <c r="B7" s="90"/>
      <c r="C7" s="90"/>
      <c r="D7" s="92"/>
      <c r="E7" s="73"/>
    </row>
    <row r="8" spans="1:5" x14ac:dyDescent="0.3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35">
      <c r="A9" s="26" t="s">
        <v>35</v>
      </c>
      <c r="B9" s="90"/>
      <c r="C9" s="90"/>
      <c r="D9" s="92"/>
      <c r="E9" s="73"/>
    </row>
    <row r="10" spans="1:5" x14ac:dyDescent="0.3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35">
      <c r="A11" s="26" t="s">
        <v>37</v>
      </c>
      <c r="B11" s="90"/>
      <c r="C11" s="90"/>
      <c r="D11" s="92"/>
      <c r="E11" s="73"/>
    </row>
    <row r="12" spans="1:5" x14ac:dyDescent="0.3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3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35">
      <c r="A14" s="26" t="s">
        <v>40</v>
      </c>
      <c r="B14" s="90"/>
      <c r="C14" s="90"/>
      <c r="D14" s="92"/>
      <c r="E14" s="73"/>
    </row>
    <row r="15" spans="1:5" x14ac:dyDescent="0.3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3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3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35">
      <c r="A18" s="14" t="s">
        <v>32</v>
      </c>
      <c r="B18" s="90"/>
      <c r="C18" s="90"/>
      <c r="D18" s="90"/>
      <c r="E18" s="73"/>
    </row>
    <row r="19" spans="1:5" x14ac:dyDescent="0.35">
      <c r="A19" s="14" t="s">
        <v>33</v>
      </c>
      <c r="B19" s="90"/>
      <c r="C19" s="90"/>
      <c r="D19" s="90"/>
      <c r="E19" s="73"/>
    </row>
    <row r="20" spans="1:5" x14ac:dyDescent="0.3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3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3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3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3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3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3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3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" thickBot="1" x14ac:dyDescent="0.4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35">
      <c r="C33">
        <f>9684100/(3412*1000)</f>
        <v>2.838247362250879</v>
      </c>
    </row>
    <row r="34" spans="3:3" x14ac:dyDescent="0.35">
      <c r="C34">
        <f>1/C33</f>
        <v>0.35233010811536436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tabSelected="1" topLeftCell="A16" workbookViewId="0">
      <pane xSplit="1" topLeftCell="DP1" activePane="topRight" state="frozen"/>
      <selection activeCell="B25" sqref="B25:HC25"/>
      <selection pane="topRight" activeCell="DQ27" sqref="DQ27"/>
    </sheetView>
  </sheetViews>
  <sheetFormatPr defaultRowHeight="14.5" x14ac:dyDescent="0.35"/>
  <cols>
    <col min="1" max="1" width="36.26953125" customWidth="1"/>
    <col min="2" max="211" width="13.26953125" customWidth="1"/>
  </cols>
  <sheetData>
    <row r="1" spans="1:211" x14ac:dyDescent="0.3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3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3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3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3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3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3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3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3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3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3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3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3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3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3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3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3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3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3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3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3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3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3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3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3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workbookViewId="0">
      <pane xSplit="1" topLeftCell="DT1" activePane="topRight" state="frozen"/>
      <selection activeCell="B25" sqref="B25:HC25"/>
      <selection pane="topRight" activeCell="EA8" sqref="EA8"/>
    </sheetView>
  </sheetViews>
  <sheetFormatPr defaultRowHeight="14.5" x14ac:dyDescent="0.35"/>
  <cols>
    <col min="1" max="1" width="36.26953125" customWidth="1"/>
    <col min="2" max="211" width="13.26953125" customWidth="1"/>
  </cols>
  <sheetData>
    <row r="1" spans="1:211" x14ac:dyDescent="0.3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3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'Start year capacity (MW)'!C3+'Start year capacity (MW)'!D3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'Start year capacity (MW)'!$B3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3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'Start year capacity (MW)'!C4+'Start year capacity (MW)'!D4</f>
        <v>104643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'Start year capacity (MW)'!$B4</f>
        <v>0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3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'Start year capacity (MW)'!C5+'Start year capacity (MW)'!D5</f>
        <v>108828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'Start year capacity (MW)'!$B5</f>
        <v>0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3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'Start year capacity (MW)'!C6+'Start year capacity (MW)'!D6</f>
        <v>173233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'Start year capacity (MW)'!$B6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'Start year capacity (MW)'!C8+'Start year capacity (MW)'!D8</f>
        <v>21045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'Start year capacity (MW)'!$B8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'Start year capacity (MW)'!C9+'Start year capacity (MW)'!D9</f>
        <v>944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'Start year capacity (MW)'!$B9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3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'Start year capacity (MW)'!C10+'Start year capacity (MW)'!D10</f>
        <v>27786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'Start year capacity (MW)'!$B10</f>
        <v>19424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'Start year capacity (MW)'!C11+'Start year capacity (MW)'!D11</f>
        <v>15137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'Start year capacity (MW)'!$B11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7">
        <f>'Start year capacity (MW)'!C12+'Start year capacity (MW)'!D12</f>
        <v>16954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'Start year capacity (MW)'!$B12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'Start year capacity (MW)'!C13+'Start year capacity (MW)'!D13</f>
        <v>4346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'Start year capacity (MW)'!$B13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3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27">
        <f>'Start year capacity (MW)'!C15+'Start year capacity (MW)'!D15</f>
        <v>39622.672191949503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'Start year capacity (MW)'!$B15</f>
        <v>120107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3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'Start year capacity (MW)'!C16+'Start year capacity (MW)'!D16</f>
        <v>1843.1221289052428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'Start year capacity (MW)'!$B16</f>
        <v>5587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3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'Start year capacity (MW)'!C20+'Start year capacity (MW)'!D20</f>
        <v>2321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'Start year capacity (MW)'!$B20</f>
        <v>0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3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'Start year capacity (MW)'!C21+'Start year capacity (MW)'!D21</f>
        <v>55200.36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'Start year capacity (MW)'!$B21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3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'Start year capacity (MW)'!C17+'Start year capacity (MW)'!D17</f>
        <v>3274.2056791452524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'Start year capacity (MW)'!DZ17</f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3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3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3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3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3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3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3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3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3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Raw Capacities 2019</vt:lpstr>
      <vt:lpstr>Capacity GEXIT 2025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2023-09-25T15:48:28Z</dcterms:created>
  <dcterms:modified xsi:type="dcterms:W3CDTF">2024-01-11T15:24:07Z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