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FoGPbEaIC\"/>
    </mc:Choice>
  </mc:AlternateContent>
  <xr:revisionPtr revIDLastSave="0" documentId="13_ncr:1_{B2E63C21-75B9-4F35-8A0F-4C68FD3E7588}" xr6:coauthVersionLast="47" xr6:coauthVersionMax="47" xr10:uidLastSave="{00000000-0000-0000-0000-000000000000}"/>
  <bookViews>
    <workbookView xWindow="-110" yWindow="-110" windowWidth="19420" windowHeight="11500" xr2:uid="{00000000-000D-0000-FFFF-FFFF00000000}"/>
    <workbookView xWindow="19090" yWindow="470" windowWidth="19420" windowHeight="10300" xr2:uid="{075BD018-9305-48D1-A154-579E7ED96A1A}"/>
  </bookViews>
  <sheets>
    <sheet name="About" sheetId="1" r:id="rId1"/>
    <sheet name="EUROSTAT data 2015 EU27" sheetId="50" r:id="rId2"/>
    <sheet name="EUROSTAT data 2015" sheetId="37" state="hidden" r:id="rId3"/>
    <sheet name="BObIC" sheetId="40" r:id="rId4"/>
    <sheet name="DLIM" sheetId="23" r:id="rId5"/>
    <sheet name="Correspondance tables" sheetId="38" r:id="rId6"/>
    <sheet name="SIOM from DLIM" sheetId="17" r:id="rId7"/>
    <sheet name="EUROSTAT data re-aggregated" sheetId="42" r:id="rId8"/>
    <sheet name="SIOM" sheetId="22" r:id="rId9"/>
    <sheet name="Pre ISIC Consolidation" sheetId="48" r:id="rId10"/>
    <sheet name="FoGPbEaIC-isic" sheetId="2" r:id="rId11"/>
    <sheet name="EXIOBASE imports exports" sheetId="46" r:id="rId12"/>
    <sheet name="ISIC Code Mapping" sheetId="47" r:id="rId13"/>
    <sheet name="ISIC SPLIT DATA" sheetId="34" r:id="rId14"/>
    <sheet name="GaHEbIC-government" sheetId="43" r:id="rId15"/>
    <sheet name="GaHEbIC-household" sheetId="44" r:id="rId16"/>
    <sheet name="All ISIC Splits" sheetId="35" r:id="rId17"/>
    <sheet name="ISIC-EPS crosswalk" sheetId="45" r:id="rId18"/>
    <sheet name="Pre ISIC Consolidation entity" sheetId="49" r:id="rId19"/>
    <sheet name="FoGPbEaIC-entity" sheetId="8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a">[1]ISICrev3.1!$E:$F</definedName>
    <definedName name="Calculated_Relationship_HS12___HS07">'[2]Correlation HS2012-HS2007'!#REF!</definedName>
    <definedName name="CAP_CT" localSheetId="3">#REF!</definedName>
    <definedName name="CAP_CT" localSheetId="1">#REF!</definedName>
    <definedName name="CAP_CT" localSheetId="12">#REF!</definedName>
    <definedName name="CAP_CT">#REF!</definedName>
    <definedName name="CAP_GFCF" localSheetId="3">#REF!</definedName>
    <definedName name="CAP_GFCF" localSheetId="12">#REF!</definedName>
    <definedName name="CAP_GFCF">#REF!</definedName>
    <definedName name="CAP_IT" localSheetId="3">#REF!</definedName>
    <definedName name="CAP_IT" localSheetId="12">#REF!</definedName>
    <definedName name="CAP_IT">#REF!</definedName>
    <definedName name="CAP_OCon" localSheetId="3">#REF!</definedName>
    <definedName name="CAP_OCon" localSheetId="12">#REF!</definedName>
    <definedName name="CAP_OCon">#REF!</definedName>
    <definedName name="CAP_OMach" localSheetId="3">#REF!</definedName>
    <definedName name="CAP_OMach" localSheetId="12">#REF!</definedName>
    <definedName name="CAP_OMach">#REF!</definedName>
    <definedName name="CAP_Other" localSheetId="3">#REF!</definedName>
    <definedName name="CAP_Other" localSheetId="12">#REF!</definedName>
    <definedName name="CAP_Other">#REF!</definedName>
    <definedName name="CAP_QI" localSheetId="3">#REF!</definedName>
    <definedName name="CAP_QI" localSheetId="12">#REF!</definedName>
    <definedName name="CAP_QI">#REF!</definedName>
    <definedName name="CAP_RStruc" localSheetId="3">#REF!</definedName>
    <definedName name="CAP_RStruc" localSheetId="12">#REF!</definedName>
    <definedName name="CAP_RStruc">#REF!</definedName>
    <definedName name="CAP_Soft" localSheetId="3">#REF!</definedName>
    <definedName name="CAP_Soft" localSheetId="12">#REF!</definedName>
    <definedName name="CAP_Soft">#REF!</definedName>
    <definedName name="CAP_TraEq" localSheetId="3">#REF!</definedName>
    <definedName name="CAP_TraEq" localSheetId="12">#REF!</definedName>
    <definedName name="CAP_TraEq">#REF!</definedName>
    <definedName name="CAPIT" localSheetId="3">#REF!</definedName>
    <definedName name="CAPIT" localSheetId="12">#REF!</definedName>
    <definedName name="CAPIT">#REF!</definedName>
    <definedName name="CAPIT_QI" localSheetId="3">#REF!</definedName>
    <definedName name="CAPIT_QI" localSheetId="12">#REF!</definedName>
    <definedName name="CAPIT_QI">#REF!</definedName>
    <definedName name="capit_qph" localSheetId="3">#REF!</definedName>
    <definedName name="capit_qph" localSheetId="12">#REF!</definedName>
    <definedName name="capit_qph">#REF!</definedName>
    <definedName name="CAPNIT" localSheetId="3">#REF!</definedName>
    <definedName name="CAPNIT" localSheetId="12">#REF!</definedName>
    <definedName name="CAPNIT">#REF!</definedName>
    <definedName name="CAPNIT_QI" localSheetId="3">#REF!</definedName>
    <definedName name="CAPNIT_QI" localSheetId="12">#REF!</definedName>
    <definedName name="CAPNIT_QI">#REF!</definedName>
    <definedName name="capnit_qph" localSheetId="3">#REF!</definedName>
    <definedName name="capnit_qph" localSheetId="12">#REF!</definedName>
    <definedName name="capnit_qph">#REF!</definedName>
    <definedName name="FLAPPIE" localSheetId="3">#REF!</definedName>
    <definedName name="FLAPPIE" localSheetId="12">#REF!</definedName>
    <definedName name="FLAPPIE">#REF!</definedName>
    <definedName name="gal_per_barrel">[3]About!$A$63</definedName>
    <definedName name="go_level_top1" localSheetId="3">OFFSET('[4]35-sector'!$E$36,MATCH(#REF!,'[4]35-sector'!$E$37:$E$71,0),2,1,8)</definedName>
    <definedName name="go_level_top1" localSheetId="1">OFFSET('[4]35-sector'!$E$36,MATCH(#REF!,'[4]35-sector'!$E$37:$E$71,0),2,1,8)</definedName>
    <definedName name="go_level_top1" localSheetId="12">OFFSET('[4]35-sector'!$E$36,MATCH(#REF!,'[4]35-sector'!$E$37:$E$71,0),2,1,8)</definedName>
    <definedName name="go_level_top1">OFFSET('[4]35-sector'!$E$36,MATCH(#REF!,'[4]35-sector'!$E$37:$E$71,0),2,1,8)</definedName>
    <definedName name="HS" localSheetId="3">'[5]HS02_CPC1.1_SITC3_ISIC3.1 (2)'!#REF!</definedName>
    <definedName name="HS" localSheetId="1">'[5]HS02_CPC1.1_SITC3_ISIC3.1 (2)'!#REF!</definedName>
    <definedName name="HS" localSheetId="12">'[5]HS02_CPC1.1_SITC3_ISIC3.1 (2)'!#REF!</definedName>
    <definedName name="HS">'[5]HS02_CPC1.1_SITC3_ISIC3.1 (2)'!#REF!</definedName>
    <definedName name="ISIC05" localSheetId="3">'[6]EXIOBASE EU28 Output'!$C$4</definedName>
    <definedName name="ISIC05" localSheetId="1">#REF!</definedName>
    <definedName name="ISIC05">#REF!</definedName>
    <definedName name="ISIC06" localSheetId="3">'[6]EXIOBASE EU28 Output'!$D$4</definedName>
    <definedName name="ISIC06" localSheetId="1">#REF!</definedName>
    <definedName name="ISIC06">#REF!</definedName>
    <definedName name="ISIC20" localSheetId="3">#REF!</definedName>
    <definedName name="ISIC20" localSheetId="1">#REF!</definedName>
    <definedName name="ISIC20">#REF!</definedName>
    <definedName name="ISIC21" localSheetId="3">#REF!</definedName>
    <definedName name="ISIC21">#REF!</definedName>
    <definedName name="ISIC231" localSheetId="3">'[6]EXIOBASE EU28 Output'!$E$4</definedName>
    <definedName name="ISIC231" localSheetId="1">#REF!</definedName>
    <definedName name="ISIC231">#REF!</definedName>
    <definedName name="ISIC239" localSheetId="3">'[6]EXIOBASE EU28 Output'!$F$4</definedName>
    <definedName name="ISIC239" localSheetId="1">#REF!</definedName>
    <definedName name="ISIC239">#REF!</definedName>
    <definedName name="ISIC241" localSheetId="3">'[6]EXIOBASE EU28 Output'!$G$4</definedName>
    <definedName name="ISIC241" localSheetId="1">#REF!</definedName>
    <definedName name="ISIC241">#REF!</definedName>
    <definedName name="ISIC242" localSheetId="3">'[6]EXIOBASE EU28 Output'!$H$4</definedName>
    <definedName name="ISIC242" localSheetId="1">#REF!</definedName>
    <definedName name="ISIC242">#REF!</definedName>
    <definedName name="ISIC351" localSheetId="3">'[6]EXIOBASE EU28 Output'!$I$4</definedName>
    <definedName name="ISIC351" localSheetId="1">#REF!</definedName>
    <definedName name="ISIC351">#REF!</definedName>
    <definedName name="ISIC352T353" localSheetId="3">'[6]EXIOBASE EU28 Output'!$J$4</definedName>
    <definedName name="ISIC352T353" localSheetId="1">#REF!</definedName>
    <definedName name="ISIC352T353">#REF!</definedName>
    <definedName name="ISIC36T39" localSheetId="3">'[6]EXIOBASE EU28 Output'!#REF!</definedName>
    <definedName name="ISIC36T39">'[7]EXIOBASE EMP COMP Split'!$K$7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3">#REF!</definedName>
    <definedName name="Matrix1" localSheetId="1">#REF!</definedName>
    <definedName name="Matrix1" localSheetId="12">#REF!</definedName>
    <definedName name="Matrix1">#REF!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3">#REF!</definedName>
    <definedName name="sector_list" localSheetId="1">#REF!</definedName>
    <definedName name="sector_list" localSheetId="12">#REF!</definedName>
    <definedName name="sector_list">#REF!</definedName>
    <definedName name="Sectors" localSheetId="3">#REF!</definedName>
    <definedName name="Sectors" localSheetId="1">#REF!</definedName>
    <definedName name="Sectors" localSheetId="12">#REF!</definedName>
    <definedName name="Sectors">#REF!</definedName>
    <definedName name="SUNBURST" localSheetId="3">'[9]35-sector'!#REF!</definedName>
    <definedName name="SUNBURST" localSheetId="1">'[9]35-sector'!#REF!</definedName>
    <definedName name="SUNBURST" localSheetId="12">'[9]35-sector'!#REF!</definedName>
    <definedName name="SUNBURST">'[9]35-sector'!#REF!</definedName>
    <definedName name="VAConL" localSheetId="3">#REF!</definedName>
    <definedName name="VAConL" localSheetId="1">#REF!</definedName>
    <definedName name="VAConL" localSheetId="12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8" l="1"/>
  <c r="E5" i="2" a="1"/>
  <c r="E5" i="2" s="1"/>
  <c r="B3" i="2" a="1"/>
  <c r="B3" i="2" s="1"/>
  <c r="B4" i="2" a="1"/>
  <c r="B4" i="2" s="1"/>
  <c r="B5" i="2" a="1"/>
  <c r="B5" i="2" s="1"/>
  <c r="DB15" i="50"/>
  <c r="DB41" i="50"/>
  <c r="DB40" i="50"/>
  <c r="DB39" i="50"/>
  <c r="DB38" i="50"/>
  <c r="DB37" i="50"/>
  <c r="DB36" i="50"/>
  <c r="DB35" i="50"/>
  <c r="DB34" i="50"/>
  <c r="DB33" i="50"/>
  <c r="DB32" i="50"/>
  <c r="DB31" i="50"/>
  <c r="DB30" i="50"/>
  <c r="DB29" i="50"/>
  <c r="DB28" i="50"/>
  <c r="DB27" i="50"/>
  <c r="DB26" i="50"/>
  <c r="DB25" i="50"/>
  <c r="DB24" i="50"/>
  <c r="DB23" i="50"/>
  <c r="DB22" i="50"/>
  <c r="DB21" i="50"/>
  <c r="DB20" i="50"/>
  <c r="DB19" i="50"/>
  <c r="DB18" i="50"/>
  <c r="DB17" i="50"/>
  <c r="DB16" i="50"/>
  <c r="E31" i="49"/>
  <c r="H7" i="35"/>
  <c r="H8" i="35"/>
  <c r="D5" i="34"/>
  <c r="D6" i="34"/>
  <c r="D7" i="34"/>
  <c r="D4" i="34"/>
  <c r="D12" i="34"/>
  <c r="D10" i="34"/>
  <c r="D8" i="34"/>
  <c r="Y2" i="2" a="1"/>
  <c r="Y2" i="2" s="1"/>
  <c r="AE3" i="48"/>
  <c r="H31" i="22" a="1"/>
  <c r="H31" i="22" s="1"/>
  <c r="C25" i="42" a="1"/>
  <c r="C25" i="42" s="1"/>
  <c r="F83" i="49" l="1"/>
  <c r="E83" i="49"/>
  <c r="C83" i="49"/>
  <c r="F82" i="49"/>
  <c r="E82" i="49"/>
  <c r="C82" i="49"/>
  <c r="F81" i="49"/>
  <c r="E81" i="49"/>
  <c r="C81" i="49"/>
  <c r="F80" i="49"/>
  <c r="E80" i="49"/>
  <c r="C80" i="49"/>
  <c r="F79" i="49"/>
  <c r="E79" i="49"/>
  <c r="C79" i="49"/>
  <c r="F78" i="49"/>
  <c r="E78" i="49"/>
  <c r="C78" i="49"/>
  <c r="F77" i="49"/>
  <c r="E77" i="49"/>
  <c r="C77" i="49"/>
  <c r="F76" i="49"/>
  <c r="E76" i="49"/>
  <c r="C76" i="49"/>
  <c r="F75" i="49"/>
  <c r="E75" i="49"/>
  <c r="C75" i="49"/>
  <c r="F74" i="49"/>
  <c r="E74" i="49"/>
  <c r="C74" i="49"/>
  <c r="F73" i="49"/>
  <c r="E73" i="49"/>
  <c r="C73" i="49"/>
  <c r="F72" i="49"/>
  <c r="E72" i="49"/>
  <c r="C72" i="49"/>
  <c r="F71" i="49"/>
  <c r="E71" i="49"/>
  <c r="C71" i="49"/>
  <c r="F70" i="49"/>
  <c r="E70" i="49"/>
  <c r="C70" i="49"/>
  <c r="F69" i="49"/>
  <c r="E69" i="49"/>
  <c r="C69" i="49"/>
  <c r="F68" i="49"/>
  <c r="E68" i="49"/>
  <c r="C68" i="49"/>
  <c r="F67" i="49"/>
  <c r="E67" i="49"/>
  <c r="C67" i="49"/>
  <c r="F66" i="49"/>
  <c r="E66" i="49"/>
  <c r="C66" i="49"/>
  <c r="F65" i="49"/>
  <c r="E65" i="49"/>
  <c r="C65" i="49"/>
  <c r="F64" i="49"/>
  <c r="E64" i="49"/>
  <c r="C64" i="49"/>
  <c r="F63" i="49"/>
  <c r="E63" i="49"/>
  <c r="C63" i="49"/>
  <c r="F62" i="49"/>
  <c r="E62" i="49"/>
  <c r="C62" i="49"/>
  <c r="F61" i="49"/>
  <c r="E61" i="49"/>
  <c r="C61" i="49"/>
  <c r="F60" i="49"/>
  <c r="E60" i="49"/>
  <c r="C60" i="49"/>
  <c r="F59" i="49"/>
  <c r="E59" i="49"/>
  <c r="C59" i="49"/>
  <c r="F55" i="49"/>
  <c r="E55" i="49"/>
  <c r="C55" i="49"/>
  <c r="F54" i="49"/>
  <c r="E54" i="49"/>
  <c r="C54" i="49"/>
  <c r="F53" i="49"/>
  <c r="E53" i="49"/>
  <c r="C53" i="49"/>
  <c r="F52" i="49"/>
  <c r="E52" i="49"/>
  <c r="C52" i="49"/>
  <c r="F51" i="49"/>
  <c r="E51" i="49"/>
  <c r="C51" i="49"/>
  <c r="F50" i="49"/>
  <c r="E50" i="49"/>
  <c r="C50" i="49"/>
  <c r="F49" i="49"/>
  <c r="E49" i="49"/>
  <c r="C49" i="49"/>
  <c r="F48" i="49"/>
  <c r="E48" i="49"/>
  <c r="C48" i="49"/>
  <c r="F47" i="49"/>
  <c r="E47" i="49"/>
  <c r="C47" i="49"/>
  <c r="F46" i="49"/>
  <c r="E46" i="49"/>
  <c r="C46" i="49"/>
  <c r="F45" i="49"/>
  <c r="E45" i="49"/>
  <c r="C45" i="49"/>
  <c r="F44" i="49"/>
  <c r="E44" i="49"/>
  <c r="C44" i="49"/>
  <c r="F43" i="49"/>
  <c r="E43" i="49"/>
  <c r="C43" i="49"/>
  <c r="F42" i="49"/>
  <c r="E42" i="49"/>
  <c r="C42" i="49"/>
  <c r="F41" i="49"/>
  <c r="E41" i="49"/>
  <c r="C41" i="49"/>
  <c r="F40" i="49"/>
  <c r="E40" i="49"/>
  <c r="C40" i="49"/>
  <c r="F39" i="49"/>
  <c r="E39" i="49"/>
  <c r="C39" i="49"/>
  <c r="F38" i="49"/>
  <c r="E38" i="49"/>
  <c r="C38" i="49"/>
  <c r="F37" i="49"/>
  <c r="E37" i="49"/>
  <c r="C37" i="49"/>
  <c r="F36" i="49"/>
  <c r="E36" i="49"/>
  <c r="C36" i="49"/>
  <c r="F35" i="49"/>
  <c r="E35" i="49"/>
  <c r="C35" i="49"/>
  <c r="F34" i="49"/>
  <c r="E34" i="49"/>
  <c r="C34" i="49"/>
  <c r="F33" i="49"/>
  <c r="E33" i="49"/>
  <c r="C33" i="49"/>
  <c r="F32" i="49"/>
  <c r="E32" i="49"/>
  <c r="C32" i="49"/>
  <c r="F31" i="49"/>
  <c r="C31" i="49"/>
  <c r="F27" i="49"/>
  <c r="E27" i="49"/>
  <c r="C27" i="49"/>
  <c r="F26" i="49"/>
  <c r="E26" i="49"/>
  <c r="C26" i="49"/>
  <c r="F24" i="49"/>
  <c r="E24" i="49"/>
  <c r="C24" i="49"/>
  <c r="F23" i="49"/>
  <c r="E23" i="49"/>
  <c r="C23" i="49"/>
  <c r="F22" i="49"/>
  <c r="E22" i="49"/>
  <c r="C22" i="49"/>
  <c r="F21" i="49"/>
  <c r="E21" i="49"/>
  <c r="C21" i="49"/>
  <c r="F20" i="49"/>
  <c r="E20" i="49"/>
  <c r="C20" i="49"/>
  <c r="F19" i="49"/>
  <c r="E19" i="49"/>
  <c r="C19" i="49"/>
  <c r="F18" i="49"/>
  <c r="E18" i="49"/>
  <c r="C18" i="49"/>
  <c r="F13" i="49"/>
  <c r="E13" i="49"/>
  <c r="C13" i="49"/>
  <c r="F12" i="49"/>
  <c r="E12" i="49"/>
  <c r="C12" i="49"/>
  <c r="F11" i="49"/>
  <c r="E11" i="49"/>
  <c r="C11" i="49"/>
  <c r="F10" i="49"/>
  <c r="E10" i="49"/>
  <c r="C10" i="49"/>
  <c r="F9" i="49"/>
  <c r="E9" i="49"/>
  <c r="C9" i="49"/>
  <c r="F8" i="49"/>
  <c r="E8" i="49"/>
  <c r="C8" i="49"/>
  <c r="F7" i="49"/>
  <c r="E7" i="49"/>
  <c r="C7" i="49"/>
  <c r="F3" i="49"/>
  <c r="E3" i="49"/>
  <c r="C3" i="49"/>
  <c r="F280" i="50"/>
  <c r="G280" i="50" s="1"/>
  <c r="E280" i="50"/>
  <c r="F270" i="50"/>
  <c r="E270" i="50"/>
  <c r="F269" i="50"/>
  <c r="F272" i="50" s="1"/>
  <c r="E269" i="50"/>
  <c r="F268" i="50"/>
  <c r="E268" i="50"/>
  <c r="C243" i="50"/>
  <c r="D243" i="50" s="1"/>
  <c r="C242" i="50"/>
  <c r="D242" i="50" s="1"/>
  <c r="C241" i="50"/>
  <c r="D241" i="50" s="1"/>
  <c r="C240" i="50"/>
  <c r="D240" i="50" s="1"/>
  <c r="C239" i="50"/>
  <c r="D239" i="50" s="1"/>
  <c r="C238" i="50"/>
  <c r="D238" i="50" s="1"/>
  <c r="C237" i="50"/>
  <c r="D237" i="50" s="1"/>
  <c r="C236" i="50"/>
  <c r="D236" i="50" s="1"/>
  <c r="C235" i="50"/>
  <c r="D235" i="50" s="1"/>
  <c r="C234" i="50"/>
  <c r="D234" i="50" s="1"/>
  <c r="D233" i="50"/>
  <c r="C233" i="50"/>
  <c r="C232" i="50"/>
  <c r="D232" i="50" s="1"/>
  <c r="C231" i="50"/>
  <c r="D231" i="50" s="1"/>
  <c r="C230" i="50"/>
  <c r="D230" i="50" s="1"/>
  <c r="C229" i="50"/>
  <c r="D229" i="50" s="1"/>
  <c r="C228" i="50"/>
  <c r="D228" i="50" s="1"/>
  <c r="C227" i="50"/>
  <c r="D227" i="50" s="1"/>
  <c r="C226" i="50"/>
  <c r="D226" i="50" s="1"/>
  <c r="D225" i="50"/>
  <c r="C225" i="50"/>
  <c r="C224" i="50"/>
  <c r="D224" i="50" s="1"/>
  <c r="C223" i="50"/>
  <c r="D223" i="50" s="1"/>
  <c r="C222" i="50"/>
  <c r="D222" i="50" s="1"/>
  <c r="C221" i="50"/>
  <c r="D221" i="50" s="1"/>
  <c r="C220" i="50"/>
  <c r="D220" i="50" s="1"/>
  <c r="C219" i="50"/>
  <c r="D219" i="50" s="1"/>
  <c r="C218" i="50"/>
  <c r="D218" i="50" s="1"/>
  <c r="D217" i="50"/>
  <c r="C217" i="50"/>
  <c r="C216" i="50"/>
  <c r="D216" i="50" s="1"/>
  <c r="C215" i="50"/>
  <c r="D215" i="50" s="1"/>
  <c r="C214" i="50"/>
  <c r="D214" i="50" s="1"/>
  <c r="C213" i="50"/>
  <c r="D213" i="50" s="1"/>
  <c r="C212" i="50"/>
  <c r="D212" i="50" s="1"/>
  <c r="C211" i="50"/>
  <c r="D211" i="50" s="1"/>
  <c r="C210" i="50"/>
  <c r="D210" i="50" s="1"/>
  <c r="C209" i="50"/>
  <c r="D209" i="50" s="1"/>
  <c r="C208" i="50"/>
  <c r="D208" i="50" s="1"/>
  <c r="C207" i="50"/>
  <c r="D207" i="50" s="1"/>
  <c r="C206" i="50"/>
  <c r="D206" i="50" s="1"/>
  <c r="C205" i="50"/>
  <c r="D205" i="50" s="1"/>
  <c r="C204" i="50"/>
  <c r="D204" i="50" s="1"/>
  <c r="C203" i="50"/>
  <c r="D203" i="50" s="1"/>
  <c r="C202" i="50"/>
  <c r="D202" i="50" s="1"/>
  <c r="D201" i="50"/>
  <c r="C201" i="50"/>
  <c r="C200" i="50"/>
  <c r="D200" i="50" s="1"/>
  <c r="C199" i="50"/>
  <c r="D199" i="50" s="1"/>
  <c r="C198" i="50"/>
  <c r="D198" i="50" s="1"/>
  <c r="C197" i="50"/>
  <c r="D197" i="50" s="1"/>
  <c r="C196" i="50"/>
  <c r="D196" i="50" s="1"/>
  <c r="C195" i="50"/>
  <c r="D195" i="50" s="1"/>
  <c r="C194" i="50"/>
  <c r="D194" i="50" s="1"/>
  <c r="D193" i="50"/>
  <c r="C193" i="50"/>
  <c r="C192" i="50"/>
  <c r="D192" i="50" s="1"/>
  <c r="C191" i="50"/>
  <c r="D191" i="50" s="1"/>
  <c r="C190" i="50"/>
  <c r="D190" i="50" s="1"/>
  <c r="C189" i="50"/>
  <c r="D189" i="50" s="1"/>
  <c r="C188" i="50"/>
  <c r="D188" i="50" s="1"/>
  <c r="C187" i="50"/>
  <c r="D187" i="50" s="1"/>
  <c r="C186" i="50"/>
  <c r="D186" i="50" s="1"/>
  <c r="D185" i="50"/>
  <c r="C185" i="50"/>
  <c r="C184" i="50"/>
  <c r="D184" i="50" s="1"/>
  <c r="C183" i="50"/>
  <c r="D183" i="50" s="1"/>
  <c r="C182" i="50"/>
  <c r="D182" i="50" s="1"/>
  <c r="C181" i="50"/>
  <c r="D181" i="50" s="1"/>
  <c r="C180" i="50"/>
  <c r="D180" i="50" s="1"/>
  <c r="C160" i="50"/>
  <c r="D160" i="50" s="1"/>
  <c r="C159" i="50"/>
  <c r="D159" i="50" s="1"/>
  <c r="C158" i="50"/>
  <c r="D158" i="50" s="1"/>
  <c r="C157" i="50"/>
  <c r="D157" i="50" s="1"/>
  <c r="C156" i="50"/>
  <c r="D156" i="50" s="1"/>
  <c r="C155" i="50"/>
  <c r="D155" i="50" s="1"/>
  <c r="C154" i="50"/>
  <c r="D154" i="50" s="1"/>
  <c r="C153" i="50"/>
  <c r="D153" i="50" s="1"/>
  <c r="C152" i="50"/>
  <c r="D152" i="50" s="1"/>
  <c r="C151" i="50"/>
  <c r="D151" i="50" s="1"/>
  <c r="D150" i="50"/>
  <c r="C150" i="50"/>
  <c r="C149" i="50"/>
  <c r="D149" i="50" s="1"/>
  <c r="C148" i="50"/>
  <c r="D148" i="50" s="1"/>
  <c r="C147" i="50"/>
  <c r="D147" i="50" s="1"/>
  <c r="C146" i="50"/>
  <c r="D146" i="50" s="1"/>
  <c r="C145" i="50"/>
  <c r="D145" i="50" s="1"/>
  <c r="C144" i="50"/>
  <c r="D144" i="50" s="1"/>
  <c r="C143" i="50"/>
  <c r="D143" i="50" s="1"/>
  <c r="D142" i="50"/>
  <c r="C142" i="50"/>
  <c r="C141" i="50"/>
  <c r="D141" i="50" s="1"/>
  <c r="C140" i="50"/>
  <c r="D140" i="50" s="1"/>
  <c r="C139" i="50"/>
  <c r="D139" i="50" s="1"/>
  <c r="C138" i="50"/>
  <c r="D138" i="50" s="1"/>
  <c r="C137" i="50"/>
  <c r="D137" i="50" s="1"/>
  <c r="C136" i="50"/>
  <c r="D136" i="50" s="1"/>
  <c r="C135" i="50"/>
  <c r="D135" i="50" s="1"/>
  <c r="D134" i="50"/>
  <c r="C134" i="50"/>
  <c r="C133" i="50"/>
  <c r="D133" i="50" s="1"/>
  <c r="C132" i="50"/>
  <c r="D132" i="50" s="1"/>
  <c r="C131" i="50"/>
  <c r="D131" i="50" s="1"/>
  <c r="C130" i="50"/>
  <c r="D130" i="50" s="1"/>
  <c r="C129" i="50"/>
  <c r="D129" i="50" s="1"/>
  <c r="C128" i="50"/>
  <c r="D128" i="50" s="1"/>
  <c r="C127" i="50"/>
  <c r="D127" i="50" s="1"/>
  <c r="C126" i="50"/>
  <c r="D126" i="50" s="1"/>
  <c r="C125" i="50"/>
  <c r="D125" i="50" s="1"/>
  <c r="C124" i="50"/>
  <c r="D124" i="50" s="1"/>
  <c r="C123" i="50"/>
  <c r="D123" i="50" s="1"/>
  <c r="C122" i="50"/>
  <c r="D122" i="50" s="1"/>
  <c r="C121" i="50"/>
  <c r="D121" i="50" s="1"/>
  <c r="C120" i="50"/>
  <c r="D120" i="50" s="1"/>
  <c r="C119" i="50"/>
  <c r="D119" i="50" s="1"/>
  <c r="D118" i="50"/>
  <c r="C118" i="50"/>
  <c r="C117" i="50"/>
  <c r="D117" i="50" s="1"/>
  <c r="C116" i="50"/>
  <c r="D116" i="50" s="1"/>
  <c r="C115" i="50"/>
  <c r="D115" i="50" s="1"/>
  <c r="C114" i="50"/>
  <c r="D114" i="50" s="1"/>
  <c r="C113" i="50"/>
  <c r="D113" i="50" s="1"/>
  <c r="C112" i="50"/>
  <c r="D112" i="50" s="1"/>
  <c r="C111" i="50"/>
  <c r="D111" i="50" s="1"/>
  <c r="D110" i="50"/>
  <c r="C110" i="50"/>
  <c r="C109" i="50"/>
  <c r="D109" i="50" s="1"/>
  <c r="C108" i="50"/>
  <c r="D108" i="50" s="1"/>
  <c r="C107" i="50"/>
  <c r="D107" i="50" s="1"/>
  <c r="C106" i="50"/>
  <c r="D106" i="50" s="1"/>
  <c r="C105" i="50"/>
  <c r="D105" i="50" s="1"/>
  <c r="C104" i="50"/>
  <c r="D104" i="50" s="1"/>
  <c r="C103" i="50"/>
  <c r="D103" i="50" s="1"/>
  <c r="D102" i="50"/>
  <c r="C102" i="50"/>
  <c r="C101" i="50"/>
  <c r="D101" i="50" s="1"/>
  <c r="C100" i="50"/>
  <c r="D100" i="50" s="1"/>
  <c r="C99" i="50"/>
  <c r="D99" i="50" s="1"/>
  <c r="C98" i="50"/>
  <c r="D98" i="50" s="1"/>
  <c r="C97" i="50"/>
  <c r="D97" i="50" s="1"/>
  <c r="C78" i="50"/>
  <c r="D78" i="50" s="1"/>
  <c r="C77" i="50"/>
  <c r="D77" i="50" s="1"/>
  <c r="C76" i="50"/>
  <c r="D76" i="50" s="1"/>
  <c r="C75" i="50"/>
  <c r="D75" i="50" s="1"/>
  <c r="C74" i="50"/>
  <c r="D74" i="50" s="1"/>
  <c r="C73" i="50"/>
  <c r="D73" i="50" s="1"/>
  <c r="C72" i="50"/>
  <c r="D72" i="50" s="1"/>
  <c r="C71" i="50"/>
  <c r="D71" i="50" s="1"/>
  <c r="C70" i="50"/>
  <c r="D70" i="50" s="1"/>
  <c r="C69" i="50"/>
  <c r="D69" i="50" s="1"/>
  <c r="D68" i="50"/>
  <c r="C68" i="50"/>
  <c r="C67" i="50"/>
  <c r="D67" i="50" s="1"/>
  <c r="C66" i="50"/>
  <c r="D66" i="50" s="1"/>
  <c r="C65" i="50"/>
  <c r="D65" i="50" s="1"/>
  <c r="C64" i="50"/>
  <c r="D64" i="50" s="1"/>
  <c r="C63" i="50"/>
  <c r="D63" i="50" s="1"/>
  <c r="C62" i="50"/>
  <c r="D62" i="50" s="1"/>
  <c r="C61" i="50"/>
  <c r="D61" i="50" s="1"/>
  <c r="D60" i="50"/>
  <c r="C60" i="50"/>
  <c r="C59" i="50"/>
  <c r="D59" i="50" s="1"/>
  <c r="C58" i="50"/>
  <c r="D58" i="50" s="1"/>
  <c r="C57" i="50"/>
  <c r="D57" i="50" s="1"/>
  <c r="C56" i="50"/>
  <c r="D56" i="50" s="1"/>
  <c r="C55" i="50"/>
  <c r="D55" i="50" s="1"/>
  <c r="C54" i="50"/>
  <c r="D54" i="50" s="1"/>
  <c r="C53" i="50"/>
  <c r="D53" i="50" s="1"/>
  <c r="D52" i="50"/>
  <c r="C52" i="50"/>
  <c r="C51" i="50"/>
  <c r="D51" i="50" s="1"/>
  <c r="C50" i="50"/>
  <c r="D50" i="50" s="1"/>
  <c r="C49" i="50"/>
  <c r="D49" i="50" s="1"/>
  <c r="C48" i="50"/>
  <c r="D48" i="50" s="1"/>
  <c r="C47" i="50"/>
  <c r="D47" i="50" s="1"/>
  <c r="C46" i="50"/>
  <c r="D46" i="50" s="1"/>
  <c r="C45" i="50"/>
  <c r="D45" i="50" s="1"/>
  <c r="C44" i="50"/>
  <c r="D44" i="50" s="1"/>
  <c r="C43" i="50"/>
  <c r="D43" i="50" s="1"/>
  <c r="C42" i="50"/>
  <c r="D42" i="50" s="1"/>
  <c r="C41" i="50"/>
  <c r="D41" i="50" s="1"/>
  <c r="C40" i="50"/>
  <c r="D40" i="50" s="1"/>
  <c r="C39" i="50"/>
  <c r="D39" i="50" s="1"/>
  <c r="C38" i="50"/>
  <c r="D38" i="50" s="1"/>
  <c r="C37" i="50"/>
  <c r="D37" i="50" s="1"/>
  <c r="D36" i="50"/>
  <c r="C36" i="50"/>
  <c r="C35" i="50"/>
  <c r="D35" i="50" s="1"/>
  <c r="C34" i="50"/>
  <c r="D34" i="50" s="1"/>
  <c r="C33" i="50"/>
  <c r="D33" i="50" s="1"/>
  <c r="C32" i="50"/>
  <c r="D32" i="50" s="1"/>
  <c r="C31" i="50"/>
  <c r="D31" i="50" s="1"/>
  <c r="C30" i="50"/>
  <c r="D30" i="50" s="1"/>
  <c r="C29" i="50"/>
  <c r="D29" i="50" s="1"/>
  <c r="D28" i="50"/>
  <c r="C28" i="50"/>
  <c r="C27" i="50"/>
  <c r="D27" i="50" s="1"/>
  <c r="C26" i="50"/>
  <c r="D26" i="50" s="1"/>
  <c r="C25" i="50"/>
  <c r="D25" i="50" s="1"/>
  <c r="C24" i="50"/>
  <c r="D24" i="50" s="1"/>
  <c r="C23" i="50"/>
  <c r="D23" i="50" s="1"/>
  <c r="C22" i="50"/>
  <c r="D22" i="50" s="1"/>
  <c r="C21" i="50"/>
  <c r="D21" i="50" s="1"/>
  <c r="D20" i="50"/>
  <c r="C20" i="50"/>
  <c r="C19" i="50"/>
  <c r="D19" i="50" s="1"/>
  <c r="C18" i="50"/>
  <c r="D18" i="50" s="1"/>
  <c r="C17" i="50"/>
  <c r="D17" i="50" s="1"/>
  <c r="C16" i="50"/>
  <c r="D16" i="50" s="1"/>
  <c r="C15" i="50"/>
  <c r="D15" i="50" s="1"/>
  <c r="AP10" i="22" l="1" a="1"/>
  <c r="AP10" i="22" s="1"/>
  <c r="AO16" i="22" a="1"/>
  <c r="AO16" i="22" s="1"/>
  <c r="AO4" i="22" a="1"/>
  <c r="AO4" i="22" s="1"/>
  <c r="C12" i="22" a="1"/>
  <c r="C12" i="22" s="1"/>
  <c r="O30" i="22" a="1"/>
  <c r="O30" i="22" s="1"/>
  <c r="AI9" i="22" a="1"/>
  <c r="AI9" i="22" s="1"/>
  <c r="M13" i="22" a="1"/>
  <c r="M13" i="22" s="1"/>
  <c r="AE26" i="22" a="1"/>
  <c r="AE26" i="22" s="1"/>
  <c r="E12" i="50" a="1"/>
  <c r="E12" i="50" s="1"/>
  <c r="V10" i="22" a="1"/>
  <c r="V10" i="22" s="1"/>
  <c r="AR10" i="22" a="1"/>
  <c r="AR10" i="22" s="1"/>
  <c r="AE12" i="22" a="1"/>
  <c r="AE12" i="22" s="1"/>
  <c r="V13" i="22" a="1"/>
  <c r="V13" i="22" s="1"/>
  <c r="AP14" i="22" a="1"/>
  <c r="AP14" i="22" s="1"/>
  <c r="AL26" i="22" a="1"/>
  <c r="AL26" i="22" s="1"/>
  <c r="AQ30" i="22" a="1"/>
  <c r="AQ30" i="22" s="1"/>
  <c r="E13" i="50" a="1"/>
  <c r="E13" i="50" s="1"/>
  <c r="AH9" i="22" s="1" a="1"/>
  <c r="AH9" i="22" s="1"/>
  <c r="AL45" i="22" a="1"/>
  <c r="AL45" i="22" s="1"/>
  <c r="AD45" i="22" a="1"/>
  <c r="AD45" i="22" s="1"/>
  <c r="U45" i="22" a="1"/>
  <c r="U45" i="22" s="1"/>
  <c r="AO44" i="22" a="1"/>
  <c r="AO44" i="22" s="1"/>
  <c r="Y44" i="22" a="1"/>
  <c r="Y44" i="22" s="1"/>
  <c r="N44" i="22" a="1"/>
  <c r="N44" i="22" s="1"/>
  <c r="C44" i="22" a="1"/>
  <c r="C44" i="22" s="1"/>
  <c r="AK43" i="22" a="1"/>
  <c r="AK43" i="22" s="1"/>
  <c r="AD43" i="22" a="1"/>
  <c r="AD43" i="22" s="1"/>
  <c r="U43" i="22" a="1"/>
  <c r="U43" i="22" s="1"/>
  <c r="J43" i="22" a="1"/>
  <c r="J43" i="22" s="1"/>
  <c r="AO42" i="22" a="1"/>
  <c r="AO42" i="22" s="1"/>
  <c r="Y42" i="22" a="1"/>
  <c r="Y42" i="22" s="1"/>
  <c r="N42" i="22" a="1"/>
  <c r="N42" i="22" s="1"/>
  <c r="C42" i="22" a="1"/>
  <c r="C42" i="22" s="1"/>
  <c r="AK41" i="22" a="1"/>
  <c r="AK41" i="22" s="1"/>
  <c r="AD41" i="22" a="1"/>
  <c r="AD41" i="22" s="1"/>
  <c r="U41" i="22" a="1"/>
  <c r="U41" i="22" s="1"/>
  <c r="J41" i="22" a="1"/>
  <c r="J41" i="22" s="1"/>
  <c r="AO40" i="22" a="1"/>
  <c r="AO40" i="22" s="1"/>
  <c r="Y40" i="22" a="1"/>
  <c r="Y40" i="22" s="1"/>
  <c r="N40" i="22" a="1"/>
  <c r="N40" i="22" s="1"/>
  <c r="C40" i="22" a="1"/>
  <c r="C40" i="22" s="1"/>
  <c r="AK39" i="22" a="1"/>
  <c r="AK39" i="22" s="1"/>
  <c r="AD39" i="22" a="1"/>
  <c r="AD39" i="22" s="1"/>
  <c r="U39" i="22" a="1"/>
  <c r="U39" i="22" s="1"/>
  <c r="J39" i="22" a="1"/>
  <c r="J39" i="22" s="1"/>
  <c r="AO38" i="22" a="1"/>
  <c r="AO38" i="22" s="1"/>
  <c r="AH38" i="22" a="1"/>
  <c r="AH38" i="22" s="1"/>
  <c r="Z38" i="22" a="1"/>
  <c r="Z38" i="22" s="1"/>
  <c r="O38" i="22" a="1"/>
  <c r="O38" i="22" s="1"/>
  <c r="AL37" i="22" a="1"/>
  <c r="AL37" i="22" s="1"/>
  <c r="AF37" i="22" a="1"/>
  <c r="AF37" i="22" s="1"/>
  <c r="W37" i="22" a="1"/>
  <c r="W37" i="22" s="1"/>
  <c r="K37" i="22" a="1"/>
  <c r="K37" i="22" s="1"/>
  <c r="AP36" i="22" a="1"/>
  <c r="AP36" i="22" s="1"/>
  <c r="AI36" i="22" a="1"/>
  <c r="AI36" i="22" s="1"/>
  <c r="AC36" i="22" a="1"/>
  <c r="AC36" i="22" s="1"/>
  <c r="H36" i="22" a="1"/>
  <c r="H36" i="22" s="1"/>
  <c r="AN35" i="22" a="1"/>
  <c r="AN35" i="22" s="1"/>
  <c r="AF35" i="22" a="1"/>
  <c r="AF35" i="22" s="1"/>
  <c r="C35" i="22" a="1"/>
  <c r="C35" i="22" s="1"/>
  <c r="AM34" i="22" a="1"/>
  <c r="AM34" i="22" s="1"/>
  <c r="AG34" i="22" a="1"/>
  <c r="AG34" i="22" s="1"/>
  <c r="T34" i="22" a="1"/>
  <c r="T34" i="22" s="1"/>
  <c r="J34" i="22" a="1"/>
  <c r="J34" i="22" s="1"/>
  <c r="AO33" i="22" a="1"/>
  <c r="AO33" i="22" s="1"/>
  <c r="C33" i="22" a="1"/>
  <c r="C33" i="22" s="1"/>
  <c r="AM32" i="22" a="1"/>
  <c r="AM32" i="22" s="1"/>
  <c r="AG32" i="22" a="1"/>
  <c r="AG32" i="22" s="1"/>
  <c r="T32" i="22" a="1"/>
  <c r="T32" i="22" s="1"/>
  <c r="J32" i="22" a="1"/>
  <c r="J32" i="22" s="1"/>
  <c r="AO31" i="22" a="1"/>
  <c r="AO31" i="22" s="1"/>
  <c r="C31" i="22" a="1"/>
  <c r="C31" i="22" s="1"/>
  <c r="AM30" i="22" a="1"/>
  <c r="AM30" i="22" s="1"/>
  <c r="AG30" i="22" a="1"/>
  <c r="AG30" i="22" s="1"/>
  <c r="T30" i="22" a="1"/>
  <c r="T30" i="22" s="1"/>
  <c r="J30" i="22" a="1"/>
  <c r="J30" i="22" s="1"/>
  <c r="AK27" i="22" a="1"/>
  <c r="AK27" i="22" s="1"/>
  <c r="AE27" i="22" a="1"/>
  <c r="AE27" i="22" s="1"/>
  <c r="W27" i="22" a="1"/>
  <c r="W27" i="22" s="1"/>
  <c r="M27" i="22" a="1"/>
  <c r="M27" i="22" s="1"/>
  <c r="C27" i="22" a="1"/>
  <c r="C27" i="22" s="1"/>
  <c r="AG26" i="22" a="1"/>
  <c r="AG26" i="22" s="1"/>
  <c r="AR45" i="22" a="1"/>
  <c r="AR45" i="22" s="1"/>
  <c r="AQ45" i="22" a="1"/>
  <c r="AQ45" i="22" s="1"/>
  <c r="AJ45" i="22" a="1"/>
  <c r="AJ45" i="22" s="1"/>
  <c r="AC45" i="22" a="1"/>
  <c r="AC45" i="22" s="1"/>
  <c r="H45" i="22" a="1"/>
  <c r="H45" i="22" s="1"/>
  <c r="AM44" i="22" a="1"/>
  <c r="AM44" i="22" s="1"/>
  <c r="AF44" i="22" a="1"/>
  <c r="AF44" i="22" s="1"/>
  <c r="W44" i="22" a="1"/>
  <c r="W44" i="22" s="1"/>
  <c r="L44" i="22" a="1"/>
  <c r="L44" i="22" s="1"/>
  <c r="AQ43" i="22" a="1"/>
  <c r="AQ43" i="22" s="1"/>
  <c r="AI43" i="22" a="1"/>
  <c r="AI43" i="22" s="1"/>
  <c r="AC43" i="22" a="1"/>
  <c r="AC43" i="22" s="1"/>
  <c r="H43" i="22" a="1"/>
  <c r="H43" i="22" s="1"/>
  <c r="AM42" i="22" a="1"/>
  <c r="AM42" i="22" s="1"/>
  <c r="AF42" i="22" a="1"/>
  <c r="AF42" i="22" s="1"/>
  <c r="W42" i="22" a="1"/>
  <c r="W42" i="22" s="1"/>
  <c r="L42" i="22" a="1"/>
  <c r="L42" i="22" s="1"/>
  <c r="AQ41" i="22" a="1"/>
  <c r="AQ41" i="22" s="1"/>
  <c r="AI41" i="22" a="1"/>
  <c r="AI41" i="22" s="1"/>
  <c r="AC41" i="22" a="1"/>
  <c r="AC41" i="22" s="1"/>
  <c r="H41" i="22" a="1"/>
  <c r="H41" i="22" s="1"/>
  <c r="AM40" i="22" a="1"/>
  <c r="AM40" i="22" s="1"/>
  <c r="AF40" i="22" a="1"/>
  <c r="AF40" i="22" s="1"/>
  <c r="W40" i="22" a="1"/>
  <c r="W40" i="22" s="1"/>
  <c r="L40" i="22" a="1"/>
  <c r="L40" i="22" s="1"/>
  <c r="AQ39" i="22" a="1"/>
  <c r="AQ39" i="22" s="1"/>
  <c r="AI39" i="22" a="1"/>
  <c r="AI39" i="22" s="1"/>
  <c r="AC39" i="22" a="1"/>
  <c r="AC39" i="22" s="1"/>
  <c r="H39" i="22" a="1"/>
  <c r="H39" i="22" s="1"/>
  <c r="AM38" i="22" a="1"/>
  <c r="AM38" i="22" s="1"/>
  <c r="AG38" i="22" a="1"/>
  <c r="AG38" i="22" s="1"/>
  <c r="X38" i="22" a="1"/>
  <c r="X38" i="22" s="1"/>
  <c r="M38" i="22" a="1"/>
  <c r="M38" i="22" s="1"/>
  <c r="AR37" i="22" a="1"/>
  <c r="AR37" i="22" s="1"/>
  <c r="AK37" i="22" a="1"/>
  <c r="AK37" i="22" s="1"/>
  <c r="AD37" i="22" a="1"/>
  <c r="AD37" i="22" s="1"/>
  <c r="U37" i="22" a="1"/>
  <c r="U37" i="22" s="1"/>
  <c r="I37" i="22" a="1"/>
  <c r="I37" i="22" s="1"/>
  <c r="AN36" i="22" a="1"/>
  <c r="AN36" i="22" s="1"/>
  <c r="Y36" i="22" a="1"/>
  <c r="Y36" i="22" s="1"/>
  <c r="N36" i="22" a="1"/>
  <c r="N36" i="22" s="1"/>
  <c r="C36" i="22" a="1"/>
  <c r="C36" i="22" s="1"/>
  <c r="AL35" i="22" a="1"/>
  <c r="AL35" i="22" s="1"/>
  <c r="AD35" i="22" a="1"/>
  <c r="AD35" i="22" s="1"/>
  <c r="U35" i="22" a="1"/>
  <c r="U35" i="22" s="1"/>
  <c r="K35" i="22" a="1"/>
  <c r="K35" i="22" s="1"/>
  <c r="AQ34" i="22" a="1"/>
  <c r="AQ34" i="22" s="1"/>
  <c r="AL34" i="22" a="1"/>
  <c r="AL34" i="22" s="1"/>
  <c r="X34" i="22" a="1"/>
  <c r="X34" i="22" s="1"/>
  <c r="N34" i="22" a="1"/>
  <c r="N34" i="22" s="1"/>
  <c r="I34" i="22" a="1"/>
  <c r="I34" i="22" s="1"/>
  <c r="AN33" i="22" a="1"/>
  <c r="AN33" i="22" s="1"/>
  <c r="AI33" i="22" a="1"/>
  <c r="AI33" i="22" s="1"/>
  <c r="AC33" i="22" a="1"/>
  <c r="AC33" i="22" s="1"/>
  <c r="U33" i="22" a="1"/>
  <c r="U33" i="22" s="1"/>
  <c r="K33" i="22" a="1"/>
  <c r="K33" i="22" s="1"/>
  <c r="AQ32" i="22" a="1"/>
  <c r="AQ32" i="22" s="1"/>
  <c r="AL32" i="22" a="1"/>
  <c r="AL32" i="22" s="1"/>
  <c r="X32" i="22" a="1"/>
  <c r="X32" i="22" s="1"/>
  <c r="N32" i="22" a="1"/>
  <c r="N32" i="22" s="1"/>
  <c r="I32" i="22" a="1"/>
  <c r="I32" i="22" s="1"/>
  <c r="AN31" i="22" a="1"/>
  <c r="AN31" i="22" s="1"/>
  <c r="AI31" i="22" a="1"/>
  <c r="AI31" i="22" s="1"/>
  <c r="AC31" i="22" a="1"/>
  <c r="AC31" i="22" s="1"/>
  <c r="U31" i="22" a="1"/>
  <c r="U31" i="22" s="1"/>
  <c r="K31" i="22" a="1"/>
  <c r="K31" i="22" s="1"/>
  <c r="AP45" i="22" a="1"/>
  <c r="AP45" i="22" s="1"/>
  <c r="AI45" i="22" a="1"/>
  <c r="AI45" i="22" s="1"/>
  <c r="Z45" i="22" a="1"/>
  <c r="Z45" i="22" s="1"/>
  <c r="O45" i="22" a="1"/>
  <c r="O45" i="22" s="1"/>
  <c r="AL44" i="22" a="1"/>
  <c r="AL44" i="22" s="1"/>
  <c r="AE44" i="22" a="1"/>
  <c r="AE44" i="22" s="1"/>
  <c r="V44" i="22" a="1"/>
  <c r="V44" i="22" s="1"/>
  <c r="K44" i="22" a="1"/>
  <c r="K44" i="22" s="1"/>
  <c r="AP43" i="22" a="1"/>
  <c r="AP43" i="22" s="1"/>
  <c r="AH43" i="22" a="1"/>
  <c r="AH43" i="22" s="1"/>
  <c r="Z43" i="22" a="1"/>
  <c r="Z43" i="22" s="1"/>
  <c r="O43" i="22" a="1"/>
  <c r="O43" i="22" s="1"/>
  <c r="AL42" i="22" a="1"/>
  <c r="AL42" i="22" s="1"/>
  <c r="AE42" i="22" a="1"/>
  <c r="AE42" i="22" s="1"/>
  <c r="V42" i="22" a="1"/>
  <c r="V42" i="22" s="1"/>
  <c r="K42" i="22" a="1"/>
  <c r="K42" i="22" s="1"/>
  <c r="AP41" i="22" a="1"/>
  <c r="AP41" i="22" s="1"/>
  <c r="AH41" i="22" a="1"/>
  <c r="AH41" i="22" s="1"/>
  <c r="Z41" i="22" a="1"/>
  <c r="Z41" i="22" s="1"/>
  <c r="O41" i="22" a="1"/>
  <c r="O41" i="22" s="1"/>
  <c r="AL40" i="22" a="1"/>
  <c r="AL40" i="22" s="1"/>
  <c r="AE40" i="22" a="1"/>
  <c r="AE40" i="22" s="1"/>
  <c r="V40" i="22" a="1"/>
  <c r="V40" i="22" s="1"/>
  <c r="K40" i="22" a="1"/>
  <c r="K40" i="22" s="1"/>
  <c r="AP39" i="22" a="1"/>
  <c r="AP39" i="22" s="1"/>
  <c r="AH39" i="22" a="1"/>
  <c r="AH39" i="22" s="1"/>
  <c r="Z39" i="22" a="1"/>
  <c r="Z39" i="22" s="1"/>
  <c r="O39" i="22" a="1"/>
  <c r="O39" i="22" s="1"/>
  <c r="AL38" i="22" a="1"/>
  <c r="AL38" i="22" s="1"/>
  <c r="AF38" i="22" a="1"/>
  <c r="AF38" i="22" s="1"/>
  <c r="W38" i="22" a="1"/>
  <c r="W38" i="22" s="1"/>
  <c r="L38" i="22" a="1"/>
  <c r="L38" i="22" s="1"/>
  <c r="AQ37" i="22" a="1"/>
  <c r="AQ37" i="22" s="1"/>
  <c r="AJ37" i="22" a="1"/>
  <c r="AJ37" i="22" s="1"/>
  <c r="T37" i="22" a="1"/>
  <c r="T37" i="22" s="1"/>
  <c r="H37" i="22" a="1"/>
  <c r="H37" i="22" s="1"/>
  <c r="AM36" i="22" a="1"/>
  <c r="AM36" i="22" s="1"/>
  <c r="AG36" i="22" a="1"/>
  <c r="AG36" i="22" s="1"/>
  <c r="X36" i="22" a="1"/>
  <c r="X36" i="22" s="1"/>
  <c r="M36" i="22" a="1"/>
  <c r="M36" i="22" s="1"/>
  <c r="AR35" i="22" a="1"/>
  <c r="AR35" i="22" s="1"/>
  <c r="AK35" i="22" a="1"/>
  <c r="AK35" i="22" s="1"/>
  <c r="AC35" i="22" a="1"/>
  <c r="AC35" i="22" s="1"/>
  <c r="AP34" i="22" a="1"/>
  <c r="AP34" i="22" s="1"/>
  <c r="AK34" i="22" a="1"/>
  <c r="AK34" i="22" s="1"/>
  <c r="AE34" i="22" a="1"/>
  <c r="AE34" i="22" s="1"/>
  <c r="W34" i="22" a="1"/>
  <c r="W34" i="22" s="1"/>
  <c r="M34" i="22" a="1"/>
  <c r="M34" i="22" s="1"/>
  <c r="H34" i="22" a="1"/>
  <c r="H34" i="22" s="1"/>
  <c r="AH33" i="22" a="1"/>
  <c r="AH33" i="22" s="1"/>
  <c r="Z33" i="22" a="1"/>
  <c r="Z33" i="22" s="1"/>
  <c r="AP32" i="22" a="1"/>
  <c r="AP32" i="22" s="1"/>
  <c r="AK32" i="22" a="1"/>
  <c r="AK32" i="22" s="1"/>
  <c r="AE32" i="22" a="1"/>
  <c r="AE32" i="22" s="1"/>
  <c r="W32" i="22" a="1"/>
  <c r="W32" i="22" s="1"/>
  <c r="M32" i="22" a="1"/>
  <c r="M32" i="22" s="1"/>
  <c r="H32" i="22" a="1"/>
  <c r="H32" i="22" s="1"/>
  <c r="AH31" i="22" a="1"/>
  <c r="AH31" i="22" s="1"/>
  <c r="Z31" i="22" a="1"/>
  <c r="Z31" i="22" s="1"/>
  <c r="AP30" i="22" a="1"/>
  <c r="AP30" i="22" s="1"/>
  <c r="AK30" i="22" a="1"/>
  <c r="AK30" i="22" s="1"/>
  <c r="AE30" i="22" a="1"/>
  <c r="AE30" i="22" s="1"/>
  <c r="W30" i="22" a="1"/>
  <c r="W30" i="22" s="1"/>
  <c r="M30" i="22" a="1"/>
  <c r="M30" i="22" s="1"/>
  <c r="AH45" i="22" a="1"/>
  <c r="AH45" i="22" s="1"/>
  <c r="Y45" i="22" a="1"/>
  <c r="Y45" i="22" s="1"/>
  <c r="N45" i="22" a="1"/>
  <c r="N45" i="22" s="1"/>
  <c r="C45" i="22" a="1"/>
  <c r="C45" i="22" s="1"/>
  <c r="AK44" i="22" a="1"/>
  <c r="AK44" i="22" s="1"/>
  <c r="AD44" i="22" a="1"/>
  <c r="AD44" i="22" s="1"/>
  <c r="U44" i="22" a="1"/>
  <c r="U44" i="22" s="1"/>
  <c r="J44" i="22" a="1"/>
  <c r="J44" i="22" s="1"/>
  <c r="AO43" i="22" a="1"/>
  <c r="AO43" i="22" s="1"/>
  <c r="Y43" i="22" a="1"/>
  <c r="Y43" i="22" s="1"/>
  <c r="N43" i="22" a="1"/>
  <c r="N43" i="22" s="1"/>
  <c r="C43" i="22" a="1"/>
  <c r="C43" i="22" s="1"/>
  <c r="AK42" i="22" a="1"/>
  <c r="AK42" i="22" s="1"/>
  <c r="AD42" i="22" a="1"/>
  <c r="AD42" i="22" s="1"/>
  <c r="U42" i="22" a="1"/>
  <c r="U42" i="22" s="1"/>
  <c r="J42" i="22" a="1"/>
  <c r="J42" i="22" s="1"/>
  <c r="AO41" i="22" a="1"/>
  <c r="AO41" i="22" s="1"/>
  <c r="Y41" i="22" a="1"/>
  <c r="Y41" i="22" s="1"/>
  <c r="N41" i="22" a="1"/>
  <c r="N41" i="22" s="1"/>
  <c r="C41" i="22" a="1"/>
  <c r="C41" i="22" s="1"/>
  <c r="AK40" i="22" a="1"/>
  <c r="AK40" i="22" s="1"/>
  <c r="AD40" i="22" a="1"/>
  <c r="AD40" i="22" s="1"/>
  <c r="U40" i="22" a="1"/>
  <c r="U40" i="22" s="1"/>
  <c r="J40" i="22" a="1"/>
  <c r="J40" i="22" s="1"/>
  <c r="AO39" i="22" a="1"/>
  <c r="AO39" i="22" s="1"/>
  <c r="Y39" i="22" a="1"/>
  <c r="Y39" i="22" s="1"/>
  <c r="N39" i="22" a="1"/>
  <c r="N39" i="22" s="1"/>
  <c r="C39" i="22" a="1"/>
  <c r="C39" i="22" s="1"/>
  <c r="AE38" i="22" a="1"/>
  <c r="AE38" i="22" s="1"/>
  <c r="V38" i="22" a="1"/>
  <c r="V38" i="22" s="1"/>
  <c r="K38" i="22" a="1"/>
  <c r="K38" i="22" s="1"/>
  <c r="AP37" i="22" a="1"/>
  <c r="AP37" i="22" s="1"/>
  <c r="AI37" i="22" a="1"/>
  <c r="AI37" i="22" s="1"/>
  <c r="AC37" i="22" a="1"/>
  <c r="AC37" i="22" s="1"/>
  <c r="O37" i="22" a="1"/>
  <c r="O37" i="22" s="1"/>
  <c r="AL36" i="22" a="1"/>
  <c r="AL36" i="22" s="1"/>
  <c r="AF36" i="22" a="1"/>
  <c r="AF36" i="22" s="1"/>
  <c r="W36" i="22" a="1"/>
  <c r="W36" i="22" s="1"/>
  <c r="L36" i="22" a="1"/>
  <c r="L36" i="22" s="1"/>
  <c r="AQ35" i="22" a="1"/>
  <c r="AQ35" i="22" s="1"/>
  <c r="AJ35" i="22" a="1"/>
  <c r="AJ35" i="22" s="1"/>
  <c r="Z35" i="22" a="1"/>
  <c r="Z35" i="22" s="1"/>
  <c r="T35" i="22" a="1"/>
  <c r="T35" i="22" s="1"/>
  <c r="J35" i="22" a="1"/>
  <c r="J35" i="22" s="1"/>
  <c r="AO34" i="22" a="1"/>
  <c r="AO34" i="22" s="1"/>
  <c r="C34" i="22" a="1"/>
  <c r="C34" i="22" s="1"/>
  <c r="AM33" i="22" a="1"/>
  <c r="AM33" i="22" s="1"/>
  <c r="AG33" i="22" a="1"/>
  <c r="AG33" i="22" s="1"/>
  <c r="T33" i="22" a="1"/>
  <c r="T33" i="22" s="1"/>
  <c r="J33" i="22" a="1"/>
  <c r="J33" i="22" s="1"/>
  <c r="AO32" i="22" a="1"/>
  <c r="AO32" i="22" s="1"/>
  <c r="C32" i="22" a="1"/>
  <c r="C32" i="22" s="1"/>
  <c r="AM31" i="22" a="1"/>
  <c r="AM31" i="22" s="1"/>
  <c r="AG31" i="22" a="1"/>
  <c r="AG31" i="22" s="1"/>
  <c r="T31" i="22" a="1"/>
  <c r="T31" i="22" s="1"/>
  <c r="J31" i="22" a="1"/>
  <c r="J31" i="22" s="1"/>
  <c r="AO30" i="22" a="1"/>
  <c r="AO30" i="22" s="1"/>
  <c r="C30" i="22" a="1"/>
  <c r="C30" i="22" s="1"/>
  <c r="AG27" i="22" a="1"/>
  <c r="AG27" i="22" s="1"/>
  <c r="Z27" i="22" a="1"/>
  <c r="Z27" i="22" s="1"/>
  <c r="T27" i="22" a="1"/>
  <c r="T27" i="22" s="1"/>
  <c r="AK26" i="22" a="1"/>
  <c r="AK26" i="22" s="1"/>
  <c r="AO45" i="22" a="1"/>
  <c r="AO45" i="22" s="1"/>
  <c r="AG45" i="22" a="1"/>
  <c r="AG45" i="22" s="1"/>
  <c r="X45" i="22" a="1"/>
  <c r="X45" i="22" s="1"/>
  <c r="M45" i="22" a="1"/>
  <c r="M45" i="22" s="1"/>
  <c r="AR44" i="22" a="1"/>
  <c r="AR44" i="22" s="1"/>
  <c r="AJ44" i="22" a="1"/>
  <c r="AJ44" i="22" s="1"/>
  <c r="T44" i="22" a="1"/>
  <c r="T44" i="22" s="1"/>
  <c r="I44" i="22" a="1"/>
  <c r="I44" i="22" s="1"/>
  <c r="AN43" i="22" a="1"/>
  <c r="AN43" i="22" s="1"/>
  <c r="AG43" i="22" a="1"/>
  <c r="AG43" i="22" s="1"/>
  <c r="X43" i="22" a="1"/>
  <c r="X43" i="22" s="1"/>
  <c r="M43" i="22" a="1"/>
  <c r="M43" i="22" s="1"/>
  <c r="AR42" i="22" a="1"/>
  <c r="AR42" i="22" s="1"/>
  <c r="AJ42" i="22" a="1"/>
  <c r="AJ42" i="22" s="1"/>
  <c r="T42" i="22" a="1"/>
  <c r="T42" i="22" s="1"/>
  <c r="I42" i="22" a="1"/>
  <c r="I42" i="22" s="1"/>
  <c r="AN41" i="22" a="1"/>
  <c r="AN41" i="22" s="1"/>
  <c r="AG41" i="22" a="1"/>
  <c r="AG41" i="22" s="1"/>
  <c r="X41" i="22" a="1"/>
  <c r="X41" i="22" s="1"/>
  <c r="M41" i="22" a="1"/>
  <c r="M41" i="22" s="1"/>
  <c r="AR40" i="22" a="1"/>
  <c r="AR40" i="22" s="1"/>
  <c r="AJ40" i="22" a="1"/>
  <c r="AJ40" i="22" s="1"/>
  <c r="T40" i="22" a="1"/>
  <c r="T40" i="22" s="1"/>
  <c r="I40" i="22" a="1"/>
  <c r="I40" i="22" s="1"/>
  <c r="AN39" i="22" a="1"/>
  <c r="AN39" i="22" s="1"/>
  <c r="AG39" i="22" a="1"/>
  <c r="AG39" i="22" s="1"/>
  <c r="X39" i="22" a="1"/>
  <c r="X39" i="22" s="1"/>
  <c r="M39" i="22" a="1"/>
  <c r="M39" i="22" s="1"/>
  <c r="AR38" i="22" a="1"/>
  <c r="AR38" i="22" s="1"/>
  <c r="AK38" i="22" a="1"/>
  <c r="AK38" i="22" s="1"/>
  <c r="AD38" i="22" a="1"/>
  <c r="AD38" i="22" s="1"/>
  <c r="U38" i="22" a="1"/>
  <c r="U38" i="22" s="1"/>
  <c r="J38" i="22" a="1"/>
  <c r="J38" i="22" s="1"/>
  <c r="AO37" i="22" a="1"/>
  <c r="AO37" i="22" s="1"/>
  <c r="AH37" i="22" a="1"/>
  <c r="AH37" i="22" s="1"/>
  <c r="Z37" i="22" a="1"/>
  <c r="Z37" i="22" s="1"/>
  <c r="N37" i="22" a="1"/>
  <c r="N37" i="22" s="1"/>
  <c r="C37" i="22" a="1"/>
  <c r="C37" i="22" s="1"/>
  <c r="AE36" i="22" a="1"/>
  <c r="AE36" i="22" s="1"/>
  <c r="V36" i="22" a="1"/>
  <c r="V36" i="22" s="1"/>
  <c r="K36" i="22" a="1"/>
  <c r="K36" i="22" s="1"/>
  <c r="AP35" i="22" a="1"/>
  <c r="AP35" i="22" s="1"/>
  <c r="AI35" i="22" a="1"/>
  <c r="AI35" i="22" s="1"/>
  <c r="Y35" i="22" a="1"/>
  <c r="Y35" i="22" s="1"/>
  <c r="O35" i="22" a="1"/>
  <c r="O35" i="22" s="1"/>
  <c r="AJ34" i="22" a="1"/>
  <c r="AJ34" i="22" s="1"/>
  <c r="AD34" i="22" a="1"/>
  <c r="AD34" i="22" s="1"/>
  <c r="V34" i="22" a="1"/>
  <c r="V34" i="22" s="1"/>
  <c r="L34" i="22" a="1"/>
  <c r="L34" i="22" s="1"/>
  <c r="AR33" i="22" a="1"/>
  <c r="AR33" i="22" s="1"/>
  <c r="AF33" i="22" a="1"/>
  <c r="AF33" i="22" s="1"/>
  <c r="Y33" i="22" a="1"/>
  <c r="Y33" i="22" s="1"/>
  <c r="O33" i="22" a="1"/>
  <c r="O33" i="22" s="1"/>
  <c r="AJ32" i="22" a="1"/>
  <c r="AJ32" i="22" s="1"/>
  <c r="AD32" i="22" a="1"/>
  <c r="AD32" i="22" s="1"/>
  <c r="V32" i="22" a="1"/>
  <c r="V32" i="22" s="1"/>
  <c r="L32" i="22" a="1"/>
  <c r="L32" i="22" s="1"/>
  <c r="AR31" i="22" a="1"/>
  <c r="AR31" i="22" s="1"/>
  <c r="AF31" i="22" a="1"/>
  <c r="AF31" i="22" s="1"/>
  <c r="Y31" i="22" a="1"/>
  <c r="Y31" i="22" s="1"/>
  <c r="O31" i="22" a="1"/>
  <c r="O31" i="22" s="1"/>
  <c r="AJ30" i="22" a="1"/>
  <c r="AJ30" i="22" s="1"/>
  <c r="AD30" i="22" a="1"/>
  <c r="AD30" i="22" s="1"/>
  <c r="AN45" i="22" a="1"/>
  <c r="AN45" i="22" s="1"/>
  <c r="AF45" i="22" a="1"/>
  <c r="AF45" i="22" s="1"/>
  <c r="W45" i="22" a="1"/>
  <c r="W45" i="22" s="1"/>
  <c r="L45" i="22" a="1"/>
  <c r="L45" i="22" s="1"/>
  <c r="AQ44" i="22" a="1"/>
  <c r="AQ44" i="22" s="1"/>
  <c r="AI44" i="22" a="1"/>
  <c r="AI44" i="22" s="1"/>
  <c r="AC44" i="22" a="1"/>
  <c r="AC44" i="22" s="1"/>
  <c r="H44" i="22" a="1"/>
  <c r="H44" i="22" s="1"/>
  <c r="AM43" i="22" a="1"/>
  <c r="AM43" i="22" s="1"/>
  <c r="AF43" i="22" a="1"/>
  <c r="AF43" i="22" s="1"/>
  <c r="W43" i="22" a="1"/>
  <c r="W43" i="22" s="1"/>
  <c r="L43" i="22" a="1"/>
  <c r="L43" i="22" s="1"/>
  <c r="AQ42" i="22" a="1"/>
  <c r="AQ42" i="22" s="1"/>
  <c r="AI42" i="22" a="1"/>
  <c r="AI42" i="22" s="1"/>
  <c r="AC42" i="22" a="1"/>
  <c r="AC42" i="22" s="1"/>
  <c r="H42" i="22" a="1"/>
  <c r="H42" i="22" s="1"/>
  <c r="AM41" i="22" a="1"/>
  <c r="AM41" i="22" s="1"/>
  <c r="AF41" i="22" a="1"/>
  <c r="AF41" i="22" s="1"/>
  <c r="W41" i="22" a="1"/>
  <c r="W41" i="22" s="1"/>
  <c r="L41" i="22" a="1"/>
  <c r="L41" i="22" s="1"/>
  <c r="AQ40" i="22" a="1"/>
  <c r="AQ40" i="22" s="1"/>
  <c r="AI40" i="22" a="1"/>
  <c r="AI40" i="22" s="1"/>
  <c r="AC40" i="22" a="1"/>
  <c r="AC40" i="22" s="1"/>
  <c r="H40" i="22" a="1"/>
  <c r="H40" i="22" s="1"/>
  <c r="AM39" i="22" a="1"/>
  <c r="AM39" i="22" s="1"/>
  <c r="AF39" i="22" a="1"/>
  <c r="AF39" i="22" s="1"/>
  <c r="W39" i="22" a="1"/>
  <c r="W39" i="22" s="1"/>
  <c r="L39" i="22" a="1"/>
  <c r="L39" i="22" s="1"/>
  <c r="AQ38" i="22" a="1"/>
  <c r="AQ38" i="22" s="1"/>
  <c r="AJ38" i="22" a="1"/>
  <c r="AJ38" i="22" s="1"/>
  <c r="T38" i="22" a="1"/>
  <c r="T38" i="22" s="1"/>
  <c r="I38" i="22" a="1"/>
  <c r="I38" i="22" s="1"/>
  <c r="AN37" i="22" a="1"/>
  <c r="AN37" i="22" s="1"/>
  <c r="Y37" i="22" a="1"/>
  <c r="Y37" i="22" s="1"/>
  <c r="M37" i="22" a="1"/>
  <c r="M37" i="22" s="1"/>
  <c r="AR36" i="22" a="1"/>
  <c r="AR36" i="22" s="1"/>
  <c r="AK36" i="22" a="1"/>
  <c r="AK36" i="22" s="1"/>
  <c r="AD36" i="22" a="1"/>
  <c r="AD36" i="22" s="1"/>
  <c r="U36" i="22" a="1"/>
  <c r="U36" i="22" s="1"/>
  <c r="J36" i="22" a="1"/>
  <c r="J36" i="22" s="1"/>
  <c r="AH35" i="22" a="1"/>
  <c r="AH35" i="22" s="1"/>
  <c r="X35" i="22" a="1"/>
  <c r="X35" i="22" s="1"/>
  <c r="N35" i="22" a="1"/>
  <c r="N35" i="22" s="1"/>
  <c r="I35" i="22" a="1"/>
  <c r="I35" i="22" s="1"/>
  <c r="AN34" i="22" a="1"/>
  <c r="AN34" i="22" s="1"/>
  <c r="AI34" i="22" a="1"/>
  <c r="AI34" i="22" s="1"/>
  <c r="AC34" i="22" a="1"/>
  <c r="AC34" i="22" s="1"/>
  <c r="U34" i="22" a="1"/>
  <c r="U34" i="22" s="1"/>
  <c r="K34" i="22" a="1"/>
  <c r="K34" i="22" s="1"/>
  <c r="AQ33" i="22" a="1"/>
  <c r="AQ33" i="22" s="1"/>
  <c r="AL33" i="22" a="1"/>
  <c r="AL33" i="22" s="1"/>
  <c r="X33" i="22" a="1"/>
  <c r="X33" i="22" s="1"/>
  <c r="N33" i="22" a="1"/>
  <c r="N33" i="22" s="1"/>
  <c r="I33" i="22" a="1"/>
  <c r="I33" i="22" s="1"/>
  <c r="AN32" i="22" a="1"/>
  <c r="AN32" i="22" s="1"/>
  <c r="AI32" i="22" a="1"/>
  <c r="AI32" i="22" s="1"/>
  <c r="AC32" i="22" a="1"/>
  <c r="AC32" i="22" s="1"/>
  <c r="U32" i="22" a="1"/>
  <c r="U32" i="22" s="1"/>
  <c r="K32" i="22" a="1"/>
  <c r="K32" i="22" s="1"/>
  <c r="AQ31" i="22" a="1"/>
  <c r="AQ31" i="22" s="1"/>
  <c r="AL31" i="22" a="1"/>
  <c r="AL31" i="22" s="1"/>
  <c r="X31" i="22" a="1"/>
  <c r="X31" i="22" s="1"/>
  <c r="N31" i="22" a="1"/>
  <c r="N31" i="22" s="1"/>
  <c r="AM45" i="22" a="1"/>
  <c r="AM45" i="22" s="1"/>
  <c r="AE45" i="22" a="1"/>
  <c r="AE45" i="22" s="1"/>
  <c r="V45" i="22" a="1"/>
  <c r="V45" i="22" s="1"/>
  <c r="K45" i="22" a="1"/>
  <c r="K45" i="22" s="1"/>
  <c r="AP44" i="22" a="1"/>
  <c r="AP44" i="22" s="1"/>
  <c r="AH44" i="22" a="1"/>
  <c r="AH44" i="22" s="1"/>
  <c r="Z44" i="22" a="1"/>
  <c r="Z44" i="22" s="1"/>
  <c r="O44" i="22" a="1"/>
  <c r="O44" i="22" s="1"/>
  <c r="AL43" i="22" a="1"/>
  <c r="AL43" i="22" s="1"/>
  <c r="AE43" i="22" a="1"/>
  <c r="AE43" i="22" s="1"/>
  <c r="V43" i="22" a="1"/>
  <c r="V43" i="22" s="1"/>
  <c r="K43" i="22" a="1"/>
  <c r="K43" i="22" s="1"/>
  <c r="AP42" i="22" a="1"/>
  <c r="AP42" i="22" s="1"/>
  <c r="AH42" i="22" a="1"/>
  <c r="AH42" i="22" s="1"/>
  <c r="Z42" i="22" a="1"/>
  <c r="Z42" i="22" s="1"/>
  <c r="O42" i="22" a="1"/>
  <c r="O42" i="22" s="1"/>
  <c r="AL41" i="22" a="1"/>
  <c r="AL41" i="22" s="1"/>
  <c r="AE41" i="22" a="1"/>
  <c r="AE41" i="22" s="1"/>
  <c r="V41" i="22" a="1"/>
  <c r="V41" i="22" s="1"/>
  <c r="K41" i="22" a="1"/>
  <c r="K41" i="22" s="1"/>
  <c r="AP40" i="22" a="1"/>
  <c r="AP40" i="22" s="1"/>
  <c r="AH40" i="22" a="1"/>
  <c r="AH40" i="22" s="1"/>
  <c r="Z40" i="22" a="1"/>
  <c r="Z40" i="22" s="1"/>
  <c r="O40" i="22" a="1"/>
  <c r="O40" i="22" s="1"/>
  <c r="AL39" i="22" a="1"/>
  <c r="AL39" i="22" s="1"/>
  <c r="AE39" i="22" a="1"/>
  <c r="AE39" i="22" s="1"/>
  <c r="V39" i="22" a="1"/>
  <c r="V39" i="22" s="1"/>
  <c r="K39" i="22" a="1"/>
  <c r="K39" i="22" s="1"/>
  <c r="AP38" i="22" a="1"/>
  <c r="AP38" i="22" s="1"/>
  <c r="AI38" i="22" a="1"/>
  <c r="AI38" i="22" s="1"/>
  <c r="AC38" i="22" a="1"/>
  <c r="AC38" i="22" s="1"/>
  <c r="H38" i="22" a="1"/>
  <c r="H38" i="22" s="1"/>
  <c r="AM37" i="22" a="1"/>
  <c r="AM37" i="22" s="1"/>
  <c r="AG37" i="22" a="1"/>
  <c r="AG37" i="22" s="1"/>
  <c r="X37" i="22" a="1"/>
  <c r="X37" i="22" s="1"/>
  <c r="L37" i="22" a="1"/>
  <c r="L37" i="22" s="1"/>
  <c r="AQ36" i="22" a="1"/>
  <c r="AQ36" i="22" s="1"/>
  <c r="AJ36" i="22" a="1"/>
  <c r="AJ36" i="22" s="1"/>
  <c r="T36" i="22" a="1"/>
  <c r="T36" i="22" s="1"/>
  <c r="I36" i="22" a="1"/>
  <c r="I36" i="22" s="1"/>
  <c r="AO35" i="22" a="1"/>
  <c r="AO35" i="22" s="1"/>
  <c r="AG35" i="22" a="1"/>
  <c r="AG35" i="22" s="1"/>
  <c r="W35" i="22" a="1"/>
  <c r="W35" i="22" s="1"/>
  <c r="M35" i="22" a="1"/>
  <c r="M35" i="22" s="1"/>
  <c r="H35" i="22" a="1"/>
  <c r="H35" i="22" s="1"/>
  <c r="AH34" i="22" a="1"/>
  <c r="AH34" i="22" s="1"/>
  <c r="M44" i="22" a="1"/>
  <c r="M44" i="22" s="1"/>
  <c r="X42" i="22" a="1"/>
  <c r="X42" i="22" s="1"/>
  <c r="AG40" i="22" a="1"/>
  <c r="AG40" i="22" s="1"/>
  <c r="AN38" i="22" a="1"/>
  <c r="AN38" i="22" s="1"/>
  <c r="J37" i="22" a="1"/>
  <c r="J37" i="22" s="1"/>
  <c r="V35" i="22" a="1"/>
  <c r="V35" i="22" s="1"/>
  <c r="O34" i="22" a="1"/>
  <c r="O34" i="22" s="1"/>
  <c r="AD33" i="22" a="1"/>
  <c r="AD33" i="22" s="1"/>
  <c r="V31" i="22" a="1"/>
  <c r="V31" i="22" s="1"/>
  <c r="Z30" i="22" a="1"/>
  <c r="Z30" i="22" s="1"/>
  <c r="L30" i="22" a="1"/>
  <c r="L30" i="22" s="1"/>
  <c r="AP27" i="22" a="1"/>
  <c r="AP27" i="22" s="1"/>
  <c r="AI27" i="22" a="1"/>
  <c r="AI27" i="22" s="1"/>
  <c r="Y27" i="22" a="1"/>
  <c r="Y27" i="22" s="1"/>
  <c r="AQ26" i="22" a="1"/>
  <c r="AQ26" i="22" s="1"/>
  <c r="AJ26" i="22" a="1"/>
  <c r="AJ26" i="22" s="1"/>
  <c r="AC26" i="22" a="1"/>
  <c r="AC26" i="22" s="1"/>
  <c r="AQ25" i="22" a="1"/>
  <c r="AQ25" i="22" s="1"/>
  <c r="AL25" i="22" a="1"/>
  <c r="AL25" i="22" s="1"/>
  <c r="AF25" i="22" a="1"/>
  <c r="AF25" i="22" s="1"/>
  <c r="H25" i="22" a="1"/>
  <c r="H25" i="22" s="1"/>
  <c r="AN24" i="22" a="1"/>
  <c r="AN24" i="22" s="1"/>
  <c r="AH24" i="22" a="1"/>
  <c r="AH24" i="22" s="1"/>
  <c r="Y24" i="22" a="1"/>
  <c r="Y24" i="22" s="1"/>
  <c r="N24" i="22" a="1"/>
  <c r="N24" i="22" s="1"/>
  <c r="H24" i="22" a="1"/>
  <c r="H24" i="22" s="1"/>
  <c r="V23" i="22" a="1"/>
  <c r="V23" i="22" s="1"/>
  <c r="L23" i="22" a="1"/>
  <c r="L23" i="22" s="1"/>
  <c r="AR22" i="22" a="1"/>
  <c r="AR22" i="22" s="1"/>
  <c r="AK22" i="22" a="1"/>
  <c r="AK22" i="22" s="1"/>
  <c r="AE22" i="22" a="1"/>
  <c r="AE22" i="22" s="1"/>
  <c r="M22" i="22" a="1"/>
  <c r="M22" i="22" s="1"/>
  <c r="AL21" i="22" a="1"/>
  <c r="AL21" i="22" s="1"/>
  <c r="AF21" i="22" a="1"/>
  <c r="AF21" i="22" s="1"/>
  <c r="W21" i="22" a="1"/>
  <c r="W21" i="22" s="1"/>
  <c r="N21" i="22" a="1"/>
  <c r="N21" i="22" s="1"/>
  <c r="C21" i="22" a="1"/>
  <c r="C21" i="22" s="1"/>
  <c r="AN16" i="22" a="1"/>
  <c r="AN16" i="22" s="1"/>
  <c r="AG16" i="22" a="1"/>
  <c r="AG16" i="22" s="1"/>
  <c r="Y16" i="22" a="1"/>
  <c r="Y16" i="22" s="1"/>
  <c r="H16" i="22" a="1"/>
  <c r="H16" i="22" s="1"/>
  <c r="AH15" i="22" a="1"/>
  <c r="AH15" i="22" s="1"/>
  <c r="Z15" i="22" a="1"/>
  <c r="Z15" i="22" s="1"/>
  <c r="O15" i="22" a="1"/>
  <c r="O15" i="22" s="1"/>
  <c r="I15" i="22" a="1"/>
  <c r="I15" i="22" s="1"/>
  <c r="AO14" i="22" a="1"/>
  <c r="AO14" i="22" s="1"/>
  <c r="T14" i="22" a="1"/>
  <c r="T14" i="22" s="1"/>
  <c r="J14" i="22" a="1"/>
  <c r="J14" i="22" s="1"/>
  <c r="AP13" i="22" a="1"/>
  <c r="AP13" i="22" s="1"/>
  <c r="AJ13" i="22" a="1"/>
  <c r="AJ13" i="22" s="1"/>
  <c r="AD13" i="22" a="1"/>
  <c r="AD13" i="22" s="1"/>
  <c r="U13" i="22" a="1"/>
  <c r="U13" i="22" s="1"/>
  <c r="K13" i="22" a="1"/>
  <c r="K13" i="22" s="1"/>
  <c r="AQ12" i="22" a="1"/>
  <c r="AQ12" i="22" s="1"/>
  <c r="AJ12" i="22" a="1"/>
  <c r="AJ12" i="22" s="1"/>
  <c r="V12" i="22" a="1"/>
  <c r="V12" i="22" s="1"/>
  <c r="L12" i="22" a="1"/>
  <c r="L12" i="22" s="1"/>
  <c r="AR11" i="22" a="1"/>
  <c r="AR11" i="22" s="1"/>
  <c r="AL11" i="22" a="1"/>
  <c r="AL11" i="22" s="1"/>
  <c r="X11" i="22" a="1"/>
  <c r="X11" i="22" s="1"/>
  <c r="AK45" i="22" a="1"/>
  <c r="AK45" i="22" s="1"/>
  <c r="AR43" i="22" a="1"/>
  <c r="AR43" i="22" s="1"/>
  <c r="M42" i="22" a="1"/>
  <c r="M42" i="22" s="1"/>
  <c r="X40" i="22" a="1"/>
  <c r="X40" i="22" s="1"/>
  <c r="AO36" i="22" a="1"/>
  <c r="AO36" i="22" s="1"/>
  <c r="L35" i="22" a="1"/>
  <c r="L35" i="22" s="1"/>
  <c r="W33" i="22" a="1"/>
  <c r="W33" i="22" s="1"/>
  <c r="AH32" i="22" a="1"/>
  <c r="AH32" i="22" s="1"/>
  <c r="AP31" i="22" a="1"/>
  <c r="AP31" i="22" s="1"/>
  <c r="M31" i="22" a="1"/>
  <c r="M31" i="22" s="1"/>
  <c r="Y30" i="22" a="1"/>
  <c r="Y30" i="22" s="1"/>
  <c r="K30" i="22" a="1"/>
  <c r="K30" i="22" s="1"/>
  <c r="AO27" i="22" a="1"/>
  <c r="AO27" i="22" s="1"/>
  <c r="AH27" i="22" a="1"/>
  <c r="AH27" i="22" s="1"/>
  <c r="X27" i="22" a="1"/>
  <c r="X27" i="22" s="1"/>
  <c r="L27" i="22" a="1"/>
  <c r="L27" i="22" s="1"/>
  <c r="AP26" i="22" a="1"/>
  <c r="AP26" i="22" s="1"/>
  <c r="AI26" i="22" a="1"/>
  <c r="AI26" i="22" s="1"/>
  <c r="U26" i="22" a="1"/>
  <c r="U26" i="22" s="1"/>
  <c r="K26" i="22" a="1"/>
  <c r="K26" i="22" s="1"/>
  <c r="AP25" i="22" a="1"/>
  <c r="AP25" i="22" s="1"/>
  <c r="W25" i="22" a="1"/>
  <c r="W25" i="22" s="1"/>
  <c r="M25" i="22" a="1"/>
  <c r="M25" i="22" s="1"/>
  <c r="C25" i="22" a="1"/>
  <c r="C25" i="22" s="1"/>
  <c r="AG24" i="22" a="1"/>
  <c r="AG24" i="22" s="1"/>
  <c r="X24" i="22" a="1"/>
  <c r="X24" i="22" s="1"/>
  <c r="M24" i="22" a="1"/>
  <c r="M24" i="22" s="1"/>
  <c r="AO23" i="22" a="1"/>
  <c r="AO23" i="22" s="1"/>
  <c r="AJ23" i="22" a="1"/>
  <c r="AJ23" i="22" s="1"/>
  <c r="AD23" i="22" a="1"/>
  <c r="AD23" i="22" s="1"/>
  <c r="U23" i="22" a="1"/>
  <c r="U23" i="22" s="1"/>
  <c r="K23" i="22" a="1"/>
  <c r="K23" i="22" s="1"/>
  <c r="AQ22" i="22" a="1"/>
  <c r="AQ22" i="22" s="1"/>
  <c r="V22" i="22" a="1"/>
  <c r="V22" i="22" s="1"/>
  <c r="L22" i="22" a="1"/>
  <c r="L22" i="22" s="1"/>
  <c r="AR21" i="22" a="1"/>
  <c r="AR21" i="22" s="1"/>
  <c r="AK21" i="22" a="1"/>
  <c r="AK21" i="22" s="1"/>
  <c r="AE21" i="22" a="1"/>
  <c r="AE21" i="22" s="1"/>
  <c r="M21" i="22" a="1"/>
  <c r="M21" i="22" s="1"/>
  <c r="AR16" i="22" a="1"/>
  <c r="AR16" i="22" s="1"/>
  <c r="AM16" i="22" a="1"/>
  <c r="AM16" i="22" s="1"/>
  <c r="AF16" i="22" a="1"/>
  <c r="AF16" i="22" s="1"/>
  <c r="X16" i="22" a="1"/>
  <c r="X16" i="22" s="1"/>
  <c r="N16" i="22" a="1"/>
  <c r="N16" i="22" s="1"/>
  <c r="C16" i="22" a="1"/>
  <c r="C16" i="22" s="1"/>
  <c r="AN15" i="22" a="1"/>
  <c r="AN15" i="22" s="1"/>
  <c r="AG15" i="22" a="1"/>
  <c r="AG15" i="22" s="1"/>
  <c r="Y15" i="22" a="1"/>
  <c r="Y15" i="22" s="1"/>
  <c r="H15" i="22" a="1"/>
  <c r="H15" i="22" s="1"/>
  <c r="AH14" i="22" a="1"/>
  <c r="AH14" i="22" s="1"/>
  <c r="Z14" i="22" a="1"/>
  <c r="Z14" i="22" s="1"/>
  <c r="O14" i="22" a="1"/>
  <c r="O14" i="22" s="1"/>
  <c r="I14" i="22" a="1"/>
  <c r="I14" i="22" s="1"/>
  <c r="AO13" i="22" a="1"/>
  <c r="AO13" i="22" s="1"/>
  <c r="AI13" i="22" a="1"/>
  <c r="AI13" i="22" s="1"/>
  <c r="AC13" i="22" a="1"/>
  <c r="AC13" i="22" s="1"/>
  <c r="T13" i="22" a="1"/>
  <c r="T13" i="22" s="1"/>
  <c r="AP12" i="22" a="1"/>
  <c r="AP12" i="22" s="1"/>
  <c r="AI12" i="22" a="1"/>
  <c r="AI12" i="22" s="1"/>
  <c r="AD12" i="22" a="1"/>
  <c r="AD12" i="22" s="1"/>
  <c r="AJ43" i="22" a="1"/>
  <c r="AJ43" i="22" s="1"/>
  <c r="AR41" i="22" a="1"/>
  <c r="AR41" i="22" s="1"/>
  <c r="M40" i="22" a="1"/>
  <c r="M40" i="22" s="1"/>
  <c r="Y38" i="22" a="1"/>
  <c r="Y38" i="22" s="1"/>
  <c r="AH36" i="22" a="1"/>
  <c r="AH36" i="22" s="1"/>
  <c r="AR34" i="22" a="1"/>
  <c r="AR34" i="22" s="1"/>
  <c r="V33" i="22" a="1"/>
  <c r="V33" i="22" s="1"/>
  <c r="AF32" i="22" a="1"/>
  <c r="AF32" i="22" s="1"/>
  <c r="L31" i="22" a="1"/>
  <c r="L31" i="22" s="1"/>
  <c r="AL30" i="22" a="1"/>
  <c r="AL30" i="22" s="1"/>
  <c r="X30" i="22" a="1"/>
  <c r="X30" i="22" s="1"/>
  <c r="AO26" i="22" a="1"/>
  <c r="AO26" i="22" s="1"/>
  <c r="AH26" i="22" a="1"/>
  <c r="AH26" i="22" s="1"/>
  <c r="Z26" i="22" a="1"/>
  <c r="Z26" i="22" s="1"/>
  <c r="T26" i="22" a="1"/>
  <c r="T26" i="22" s="1"/>
  <c r="AK25" i="22" a="1"/>
  <c r="AK25" i="22" s="1"/>
  <c r="AE25" i="22" a="1"/>
  <c r="AE25" i="22" s="1"/>
  <c r="V25" i="22" a="1"/>
  <c r="V25" i="22" s="1"/>
  <c r="L25" i="22" a="1"/>
  <c r="L25" i="22" s="1"/>
  <c r="AR24" i="22" a="1"/>
  <c r="AR24" i="22" s="1"/>
  <c r="AM24" i="22" a="1"/>
  <c r="AM24" i="22" s="1"/>
  <c r="AF24" i="22" a="1"/>
  <c r="AF24" i="22" s="1"/>
  <c r="L24" i="22" a="1"/>
  <c r="L24" i="22" s="1"/>
  <c r="C24" i="22" a="1"/>
  <c r="C24" i="22" s="1"/>
  <c r="AI23" i="22" a="1"/>
  <c r="AI23" i="22" s="1"/>
  <c r="AC23" i="22" a="1"/>
  <c r="AC23" i="22" s="1"/>
  <c r="J23" i="22" a="1"/>
  <c r="J23" i="22" s="1"/>
  <c r="AJ22" i="22" a="1"/>
  <c r="AJ22" i="22" s="1"/>
  <c r="AD22" i="22" a="1"/>
  <c r="AD22" i="22" s="1"/>
  <c r="U22" i="22" a="1"/>
  <c r="U22" i="22" s="1"/>
  <c r="K22" i="22" a="1"/>
  <c r="K22" i="22" s="1"/>
  <c r="AQ21" i="22" a="1"/>
  <c r="AQ21" i="22" s="1"/>
  <c r="V21" i="22" a="1"/>
  <c r="V21" i="22" s="1"/>
  <c r="L21" i="22" a="1"/>
  <c r="L21" i="22" s="1"/>
  <c r="AL16" i="22" a="1"/>
  <c r="AL16" i="22" s="1"/>
  <c r="W16" i="22" a="1"/>
  <c r="W16" i="22" s="1"/>
  <c r="AR15" i="22" a="1"/>
  <c r="AR15" i="22" s="1"/>
  <c r="AM15" i="22" a="1"/>
  <c r="AM15" i="22" s="1"/>
  <c r="AF15" i="22" a="1"/>
  <c r="AF15" i="22" s="1"/>
  <c r="X15" i="22" a="1"/>
  <c r="X15" i="22" s="1"/>
  <c r="N15" i="22" a="1"/>
  <c r="N15" i="22" s="1"/>
  <c r="C15" i="22" a="1"/>
  <c r="C15" i="22" s="1"/>
  <c r="AN14" i="22" a="1"/>
  <c r="AN14" i="22" s="1"/>
  <c r="AG14" i="22" a="1"/>
  <c r="AG14" i="22" s="1"/>
  <c r="Y14" i="22" a="1"/>
  <c r="Y14" i="22" s="1"/>
  <c r="H14" i="22" a="1"/>
  <c r="H14" i="22" s="1"/>
  <c r="O13" i="22" a="1"/>
  <c r="O13" i="22" s="1"/>
  <c r="J13" i="22" a="1"/>
  <c r="J13" i="22" s="1"/>
  <c r="AC12" i="22" a="1"/>
  <c r="AC12" i="22" s="1"/>
  <c r="T12" i="22" a="1"/>
  <c r="T12" i="22" s="1"/>
  <c r="AJ11" i="22" a="1"/>
  <c r="AJ11" i="22" s="1"/>
  <c r="AE11" i="22" a="1"/>
  <c r="AE11" i="22" s="1"/>
  <c r="W11" i="22" a="1"/>
  <c r="W11" i="22" s="1"/>
  <c r="M11" i="22" a="1"/>
  <c r="M11" i="22" s="1"/>
  <c r="C11" i="22" a="1"/>
  <c r="C11" i="22" s="1"/>
  <c r="AM10" i="22" a="1"/>
  <c r="AM10" i="22" s="1"/>
  <c r="AG10" i="22" a="1"/>
  <c r="AG10" i="22" s="1"/>
  <c r="X10" i="22" a="1"/>
  <c r="X10" i="22" s="1"/>
  <c r="T45" i="22" a="1"/>
  <c r="T45" i="22" s="1"/>
  <c r="AJ41" i="22" a="1"/>
  <c r="AJ41" i="22" s="1"/>
  <c r="AR39" i="22" a="1"/>
  <c r="AR39" i="22" s="1"/>
  <c r="N38" i="22" a="1"/>
  <c r="N38" i="22" s="1"/>
  <c r="Z36" i="22" a="1"/>
  <c r="Z36" i="22" s="1"/>
  <c r="AP33" i="22" a="1"/>
  <c r="AP33" i="22" s="1"/>
  <c r="M33" i="22" a="1"/>
  <c r="M33" i="22" s="1"/>
  <c r="Z32" i="22" a="1"/>
  <c r="Z32" i="22" s="1"/>
  <c r="AK31" i="22" a="1"/>
  <c r="AK31" i="22" s="1"/>
  <c r="I31" i="22" a="1"/>
  <c r="I31" i="22" s="1"/>
  <c r="AI30" i="22" a="1"/>
  <c r="AI30" i="22" s="1"/>
  <c r="V30" i="22" a="1"/>
  <c r="V30" i="22" s="1"/>
  <c r="AN27" i="22" a="1"/>
  <c r="AN27" i="22" s="1"/>
  <c r="AF27" i="22" a="1"/>
  <c r="AF27" i="22" s="1"/>
  <c r="V27" i="22" a="1"/>
  <c r="V27" i="22" s="1"/>
  <c r="K27" i="22" a="1"/>
  <c r="K27" i="22" s="1"/>
  <c r="Y26" i="22" a="1"/>
  <c r="Y26" i="22" s="1"/>
  <c r="O26" i="22" a="1"/>
  <c r="O26" i="22" s="1"/>
  <c r="J26" i="22" a="1"/>
  <c r="J26" i="22" s="1"/>
  <c r="AO25" i="22" a="1"/>
  <c r="AO25" i="22" s="1"/>
  <c r="AJ25" i="22" a="1"/>
  <c r="AJ25" i="22" s="1"/>
  <c r="AD25" i="22" a="1"/>
  <c r="AD25" i="22" s="1"/>
  <c r="AQ24" i="22" a="1"/>
  <c r="AQ24" i="22" s="1"/>
  <c r="AL24" i="22" a="1"/>
  <c r="AL24" i="22" s="1"/>
  <c r="W24" i="22" a="1"/>
  <c r="W24" i="22" s="1"/>
  <c r="AN23" i="22" a="1"/>
  <c r="AN23" i="22" s="1"/>
  <c r="AH23" i="22" a="1"/>
  <c r="AH23" i="22" s="1"/>
  <c r="Z23" i="22" a="1"/>
  <c r="Z23" i="22" s="1"/>
  <c r="T23" i="22" a="1"/>
  <c r="T23" i="22" s="1"/>
  <c r="I23" i="22" a="1"/>
  <c r="I23" i="22" s="1"/>
  <c r="AP22" i="22" a="1"/>
  <c r="AP22" i="22" s="1"/>
  <c r="AI22" i="22" a="1"/>
  <c r="AI22" i="22" s="1"/>
  <c r="AC22" i="22" a="1"/>
  <c r="AC22" i="22" s="1"/>
  <c r="J22" i="22" a="1"/>
  <c r="J22" i="22" s="1"/>
  <c r="AJ21" i="22" a="1"/>
  <c r="AJ21" i="22" s="1"/>
  <c r="AD21" i="22" a="1"/>
  <c r="AD21" i="22" s="1"/>
  <c r="U21" i="22" a="1"/>
  <c r="U21" i="22" s="1"/>
  <c r="K21" i="22" a="1"/>
  <c r="K21" i="22" s="1"/>
  <c r="AQ16" i="22" a="1"/>
  <c r="AQ16" i="22" s="1"/>
  <c r="AK16" i="22" a="1"/>
  <c r="AK16" i="22" s="1"/>
  <c r="AE16" i="22" a="1"/>
  <c r="AE16" i="22" s="1"/>
  <c r="V16" i="22" a="1"/>
  <c r="V16" i="22" s="1"/>
  <c r="M16" i="22" a="1"/>
  <c r="M16" i="22" s="1"/>
  <c r="AL15" i="22" a="1"/>
  <c r="AL15" i="22" s="1"/>
  <c r="W15" i="22" a="1"/>
  <c r="W15" i="22" s="1"/>
  <c r="AR14" i="22" a="1"/>
  <c r="AR14" i="22" s="1"/>
  <c r="AM14" i="22" a="1"/>
  <c r="AM14" i="22" s="1"/>
  <c r="AF14" i="22" a="1"/>
  <c r="AF14" i="22" s="1"/>
  <c r="X14" i="22" a="1"/>
  <c r="X14" i="22" s="1"/>
  <c r="N14" i="22" a="1"/>
  <c r="N14" i="22" s="1"/>
  <c r="C14" i="22" a="1"/>
  <c r="C14" i="22" s="1"/>
  <c r="AN13" i="22" a="1"/>
  <c r="AN13" i="22" s="1"/>
  <c r="AH13" i="22" a="1"/>
  <c r="AH13" i="22" s="1"/>
  <c r="Z13" i="22" a="1"/>
  <c r="Z13" i="22" s="1"/>
  <c r="I13" i="22" a="1"/>
  <c r="I13" i="22" s="1"/>
  <c r="AO12" i="22" a="1"/>
  <c r="AO12" i="22" s="1"/>
  <c r="AH12" i="22" a="1"/>
  <c r="AH12" i="22" s="1"/>
  <c r="Z12" i="22" a="1"/>
  <c r="Z12" i="22" s="1"/>
  <c r="J12" i="22" a="1"/>
  <c r="J12" i="22" s="1"/>
  <c r="AP11" i="22" a="1"/>
  <c r="AP11" i="22" s="1"/>
  <c r="AI11" i="22" a="1"/>
  <c r="AI11" i="22" s="1"/>
  <c r="I45" i="22" a="1"/>
  <c r="I45" i="22" s="1"/>
  <c r="T43" i="22" a="1"/>
  <c r="T43" i="22" s="1"/>
  <c r="AJ39" i="22" a="1"/>
  <c r="AJ39" i="22" s="1"/>
  <c r="C38" i="22" a="1"/>
  <c r="C38" i="22" s="1"/>
  <c r="O36" i="22" a="1"/>
  <c r="O36" i="22" s="1"/>
  <c r="AF34" i="22" a="1"/>
  <c r="AF34" i="22" s="1"/>
  <c r="L33" i="22" a="1"/>
  <c r="L33" i="22" s="1"/>
  <c r="Y32" i="22" a="1"/>
  <c r="Y32" i="22" s="1"/>
  <c r="AJ31" i="22" a="1"/>
  <c r="AJ31" i="22" s="1"/>
  <c r="AH30" i="22" a="1"/>
  <c r="AH30" i="22" s="1"/>
  <c r="U30" i="22" a="1"/>
  <c r="U30" i="22" s="1"/>
  <c r="I30" i="22" a="1"/>
  <c r="I30" i="22" s="1"/>
  <c r="AM27" i="22" a="1"/>
  <c r="AM27" i="22" s="1"/>
  <c r="J27" i="22" a="1"/>
  <c r="J27" i="22" s="1"/>
  <c r="AN26" i="22" a="1"/>
  <c r="AN26" i="22" s="1"/>
  <c r="AF26" i="22" a="1"/>
  <c r="AF26" i="22" s="1"/>
  <c r="X26" i="22" a="1"/>
  <c r="X26" i="22" s="1"/>
  <c r="N26" i="22" a="1"/>
  <c r="N26" i="22" s="1"/>
  <c r="I26" i="22" a="1"/>
  <c r="I26" i="22" s="1"/>
  <c r="AI25" i="22" a="1"/>
  <c r="AI25" i="22" s="1"/>
  <c r="AC25" i="22" a="1"/>
  <c r="AC25" i="22" s="1"/>
  <c r="U25" i="22" a="1"/>
  <c r="U25" i="22" s="1"/>
  <c r="K25" i="22" a="1"/>
  <c r="K25" i="22" s="1"/>
  <c r="AP24" i="22" a="1"/>
  <c r="AP24" i="22" s="1"/>
  <c r="AK24" i="22" a="1"/>
  <c r="AK24" i="22" s="1"/>
  <c r="AE24" i="22" a="1"/>
  <c r="AE24" i="22" s="1"/>
  <c r="V24" i="22" a="1"/>
  <c r="V24" i="22" s="1"/>
  <c r="K24" i="22" a="1"/>
  <c r="K24" i="22" s="1"/>
  <c r="AR23" i="22" a="1"/>
  <c r="AR23" i="22" s="1"/>
  <c r="AM23" i="22" a="1"/>
  <c r="AM23" i="22" s="1"/>
  <c r="Y23" i="22" a="1"/>
  <c r="Y23" i="22" s="1"/>
  <c r="H23" i="22" a="1"/>
  <c r="H23" i="22" s="1"/>
  <c r="AO22" i="22" a="1"/>
  <c r="AO22" i="22" s="1"/>
  <c r="AH22" i="22" a="1"/>
  <c r="AH22" i="22" s="1"/>
  <c r="Z22" i="22" a="1"/>
  <c r="Z22" i="22" s="1"/>
  <c r="T22" i="22" a="1"/>
  <c r="T22" i="22" s="1"/>
  <c r="I22" i="22" a="1"/>
  <c r="I22" i="22" s="1"/>
  <c r="AP21" i="22" a="1"/>
  <c r="AP21" i="22" s="1"/>
  <c r="AI21" i="22" a="1"/>
  <c r="AI21" i="22" s="1"/>
  <c r="AC21" i="22" a="1"/>
  <c r="AC21" i="22" s="1"/>
  <c r="J21" i="22" a="1"/>
  <c r="J21" i="22" s="1"/>
  <c r="AJ16" i="22" a="1"/>
  <c r="AJ16" i="22" s="1"/>
  <c r="AD16" i="22" a="1"/>
  <c r="AD16" i="22" s="1"/>
  <c r="U16" i="22" a="1"/>
  <c r="U16" i="22" s="1"/>
  <c r="L16" i="22" a="1"/>
  <c r="L16" i="22" s="1"/>
  <c r="AQ15" i="22" a="1"/>
  <c r="AQ15" i="22" s="1"/>
  <c r="AK15" i="22" a="1"/>
  <c r="AK15" i="22" s="1"/>
  <c r="AE15" i="22" a="1"/>
  <c r="AE15" i="22" s="1"/>
  <c r="V15" i="22" a="1"/>
  <c r="V15" i="22" s="1"/>
  <c r="M15" i="22" a="1"/>
  <c r="M15" i="22" s="1"/>
  <c r="AL14" i="22" a="1"/>
  <c r="AL14" i="22" s="1"/>
  <c r="W14" i="22" a="1"/>
  <c r="W14" i="22" s="1"/>
  <c r="AR13" i="22" a="1"/>
  <c r="AR13" i="22" s="1"/>
  <c r="AM13" i="22" a="1"/>
  <c r="AM13" i="22" s="1"/>
  <c r="AG13" i="22" a="1"/>
  <c r="AG13" i="22" s="1"/>
  <c r="Y13" i="22" a="1"/>
  <c r="Y13" i="22" s="1"/>
  <c r="N13" i="22" a="1"/>
  <c r="N13" i="22" s="1"/>
  <c r="H13" i="22" a="1"/>
  <c r="H13" i="22" s="1"/>
  <c r="AN12" i="22" a="1"/>
  <c r="AN12" i="22" s="1"/>
  <c r="AG12" i="22" a="1"/>
  <c r="AG12" i="22" s="1"/>
  <c r="AN44" i="22" a="1"/>
  <c r="AN44" i="22" s="1"/>
  <c r="I43" i="22" a="1"/>
  <c r="I43" i="22" s="1"/>
  <c r="T41" i="22" a="1"/>
  <c r="T41" i="22" s="1"/>
  <c r="Z34" i="22" a="1"/>
  <c r="Z34" i="22" s="1"/>
  <c r="AK33" i="22" a="1"/>
  <c r="AK33" i="22" s="1"/>
  <c r="H33" i="22" a="1"/>
  <c r="H33" i="22" s="1"/>
  <c r="AE31" i="22" a="1"/>
  <c r="AE31" i="22" s="1"/>
  <c r="AR30" i="22" a="1"/>
  <c r="AR30" i="22" s="1"/>
  <c r="AF30" i="22" a="1"/>
  <c r="AF30" i="22" s="1"/>
  <c r="H30" i="22" a="1"/>
  <c r="H30" i="22" s="1"/>
  <c r="AL27" i="22" a="1"/>
  <c r="AL27" i="22" s="1"/>
  <c r="AD27" i="22" a="1"/>
  <c r="AD27" i="22" s="1"/>
  <c r="U27" i="22" a="1"/>
  <c r="U27" i="22" s="1"/>
  <c r="I27" i="22" a="1"/>
  <c r="I27" i="22" s="1"/>
  <c r="AM26" i="22" a="1"/>
  <c r="AM26" i="22" s="1"/>
  <c r="H26" i="22" a="1"/>
  <c r="H26" i="22" s="1"/>
  <c r="AN25" i="22" a="1"/>
  <c r="AN25" i="22" s="1"/>
  <c r="AH25" i="22" a="1"/>
  <c r="AH25" i="22" s="1"/>
  <c r="Z25" i="22" a="1"/>
  <c r="Z25" i="22" s="1"/>
  <c r="T25" i="22" a="1"/>
  <c r="T25" i="22" s="1"/>
  <c r="AD24" i="22" a="1"/>
  <c r="AD24" i="22" s="1"/>
  <c r="U24" i="22" a="1"/>
  <c r="U24" i="22" s="1"/>
  <c r="AQ23" i="22" a="1"/>
  <c r="AQ23" i="22" s="1"/>
  <c r="AL23" i="22" a="1"/>
  <c r="AL23" i="22" s="1"/>
  <c r="AG23" i="22" a="1"/>
  <c r="AG23" i="22" s="1"/>
  <c r="X23" i="22" a="1"/>
  <c r="X23" i="22" s="1"/>
  <c r="O23" i="22" a="1"/>
  <c r="O23" i="22" s="1"/>
  <c r="AN22" i="22" a="1"/>
  <c r="AN22" i="22" s="1"/>
  <c r="Y22" i="22" a="1"/>
  <c r="Y22" i="22" s="1"/>
  <c r="H22" i="22" a="1"/>
  <c r="H22" i="22" s="1"/>
  <c r="AO21" i="22" a="1"/>
  <c r="AO21" i="22" s="1"/>
  <c r="AH21" i="22" a="1"/>
  <c r="AH21" i="22" s="1"/>
  <c r="Z21" i="22" a="1"/>
  <c r="Z21" i="22" s="1"/>
  <c r="T21" i="22" a="1"/>
  <c r="T21" i="22" s="1"/>
  <c r="I21" i="22" a="1"/>
  <c r="I21" i="22" s="1"/>
  <c r="AP16" i="22" a="1"/>
  <c r="AP16" i="22" s="1"/>
  <c r="AI16" i="22" a="1"/>
  <c r="AI16" i="22" s="1"/>
  <c r="AC16" i="22" a="1"/>
  <c r="AC16" i="22" s="1"/>
  <c r="K16" i="22" a="1"/>
  <c r="K16" i="22" s="1"/>
  <c r="AJ15" i="22" a="1"/>
  <c r="AJ15" i="22" s="1"/>
  <c r="AD15" i="22" a="1"/>
  <c r="AD15" i="22" s="1"/>
  <c r="U15" i="22" a="1"/>
  <c r="U15" i="22" s="1"/>
  <c r="L15" i="22" a="1"/>
  <c r="L15" i="22" s="1"/>
  <c r="AQ14" i="22" a="1"/>
  <c r="AQ14" i="22" s="1"/>
  <c r="AK14" i="22" a="1"/>
  <c r="AK14" i="22" s="1"/>
  <c r="AE14" i="22" a="1"/>
  <c r="AE14" i="22" s="1"/>
  <c r="V14" i="22" a="1"/>
  <c r="V14" i="22" s="1"/>
  <c r="M14" i="22" a="1"/>
  <c r="M14" i="22" s="1"/>
  <c r="AL13" i="22" a="1"/>
  <c r="AL13" i="22" s="1"/>
  <c r="AF13" i="22" a="1"/>
  <c r="AF13" i="22" s="1"/>
  <c r="X13" i="22" a="1"/>
  <c r="X13" i="22" s="1"/>
  <c r="C13" i="22" a="1"/>
  <c r="C13" i="22" s="1"/>
  <c r="AM12" i="22" a="1"/>
  <c r="AM12" i="22" s="1"/>
  <c r="X12" i="22" a="1"/>
  <c r="X12" i="22" s="1"/>
  <c r="N12" i="22" a="1"/>
  <c r="N12" i="22" s="1"/>
  <c r="H12" i="22" a="1"/>
  <c r="H12" i="22" s="1"/>
  <c r="AO11" i="22" a="1"/>
  <c r="AO11" i="22" s="1"/>
  <c r="AH11" i="22" a="1"/>
  <c r="AH11" i="22" s="1"/>
  <c r="AC11" i="22" a="1"/>
  <c r="AC11" i="22" s="1"/>
  <c r="X44" i="22" a="1"/>
  <c r="X44" i="22" s="1"/>
  <c r="AG42" i="22" a="1"/>
  <c r="AG42" i="22" s="1"/>
  <c r="AN40" i="22" a="1"/>
  <c r="AN40" i="22" s="1"/>
  <c r="I39" i="22" a="1"/>
  <c r="I39" i="22" s="1"/>
  <c r="V37" i="22" a="1"/>
  <c r="V37" i="22" s="1"/>
  <c r="AE35" i="22" a="1"/>
  <c r="AE35" i="22" s="1"/>
  <c r="AE33" i="22" a="1"/>
  <c r="AE33" i="22" s="1"/>
  <c r="W31" i="22" a="1"/>
  <c r="W31" i="22" s="1"/>
  <c r="AN30" i="22" a="1"/>
  <c r="AN30" i="22" s="1"/>
  <c r="AC30" i="22" a="1"/>
  <c r="AC30" i="22" s="1"/>
  <c r="N30" i="22" a="1"/>
  <c r="N30" i="22" s="1"/>
  <c r="AQ27" i="22" a="1"/>
  <c r="AQ27" i="22" s="1"/>
  <c r="AJ27" i="22" a="1"/>
  <c r="AJ27" i="22" s="1"/>
  <c r="N27" i="22" a="1"/>
  <c r="N27" i="22" s="1"/>
  <c r="AR26" i="22" a="1"/>
  <c r="AR26" i="22" s="1"/>
  <c r="AD26" i="22" a="1"/>
  <c r="AD26" i="22" s="1"/>
  <c r="V26" i="22" a="1"/>
  <c r="V26" i="22" s="1"/>
  <c r="L26" i="22" a="1"/>
  <c r="L26" i="22" s="1"/>
  <c r="AR25" i="22" a="1"/>
  <c r="AR25" i="22" s="1"/>
  <c r="AM25" i="22" a="1"/>
  <c r="AM25" i="22" s="1"/>
  <c r="X25" i="22" a="1"/>
  <c r="X25" i="22" s="1"/>
  <c r="N25" i="22" a="1"/>
  <c r="N25" i="22" s="1"/>
  <c r="I25" i="22" a="1"/>
  <c r="I25" i="22" s="1"/>
  <c r="AI24" i="22" a="1"/>
  <c r="AI24" i="22" s="1"/>
  <c r="Z24" i="22" a="1"/>
  <c r="Z24" i="22" s="1"/>
  <c r="O24" i="22" a="1"/>
  <c r="O24" i="22" s="1"/>
  <c r="I24" i="22" a="1"/>
  <c r="I24" i="22" s="1"/>
  <c r="AP23" i="22" a="1"/>
  <c r="AP23" i="22" s="1"/>
  <c r="AK23" i="22" a="1"/>
  <c r="AK23" i="22" s="1"/>
  <c r="AE23" i="22" a="1"/>
  <c r="AE23" i="22" s="1"/>
  <c r="M23" i="22" a="1"/>
  <c r="M23" i="22" s="1"/>
  <c r="AL22" i="22" a="1"/>
  <c r="AL22" i="22" s="1"/>
  <c r="AF22" i="22" a="1"/>
  <c r="AF22" i="22" s="1"/>
  <c r="W22" i="22" a="1"/>
  <c r="W22" i="22" s="1"/>
  <c r="N22" i="22" a="1"/>
  <c r="N22" i="22" s="1"/>
  <c r="C22" i="22" a="1"/>
  <c r="C22" i="22" s="1"/>
  <c r="AM21" i="22" a="1"/>
  <c r="AM21" i="22" s="1"/>
  <c r="B4" i="42" a="1"/>
  <c r="B4" i="42" s="1"/>
  <c r="W4" i="22" a="1"/>
  <c r="W4" i="22" s="1"/>
  <c r="AL4" i="22" a="1"/>
  <c r="AL4" i="22" s="1"/>
  <c r="AR4" i="22" a="1"/>
  <c r="AR4" i="22" s="1"/>
  <c r="W9" i="22" a="1"/>
  <c r="W9" i="22" s="1"/>
  <c r="AF9" i="22" a="1"/>
  <c r="AF9" i="22" s="1"/>
  <c r="AK9" i="22" a="1"/>
  <c r="AK9" i="22" s="1"/>
  <c r="AQ9" i="22" a="1"/>
  <c r="AQ9" i="22" s="1"/>
  <c r="L10" i="22" a="1"/>
  <c r="L10" i="22" s="1"/>
  <c r="AF10" i="22" a="1"/>
  <c r="AF10" i="22" s="1"/>
  <c r="AL10" i="22" a="1"/>
  <c r="AL10" i="22" s="1"/>
  <c r="H11" i="22" a="1"/>
  <c r="H11" i="22" s="1"/>
  <c r="O11" i="22" a="1"/>
  <c r="O11" i="22" s="1"/>
  <c r="Z11" i="22" a="1"/>
  <c r="Z11" i="22" s="1"/>
  <c r="AM11" i="22" a="1"/>
  <c r="AM11" i="22" s="1"/>
  <c r="AF12" i="22" a="1"/>
  <c r="AF12" i="22" s="1"/>
  <c r="W13" i="22" a="1"/>
  <c r="W13" i="22" s="1"/>
  <c r="L14" i="22" a="1"/>
  <c r="L14" i="22" s="1"/>
  <c r="AI15" i="22" a="1"/>
  <c r="AI15" i="22" s="1"/>
  <c r="X22" i="22" a="1"/>
  <c r="X22" i="22" s="1"/>
  <c r="Y25" i="22" a="1"/>
  <c r="Y25" i="22" s="1"/>
  <c r="H27" i="22" a="1"/>
  <c r="H27" i="22" s="1"/>
  <c r="AD31" i="22" a="1"/>
  <c r="AD31" i="22" s="1"/>
  <c r="I41" i="22" a="1"/>
  <c r="I41" i="22" s="1"/>
  <c r="AF4" i="22" a="1"/>
  <c r="AF4" i="22" s="1"/>
  <c r="AM4" i="22" a="1"/>
  <c r="AM4" i="22" s="1"/>
  <c r="C9" i="22" a="1"/>
  <c r="C9" i="22" s="1"/>
  <c r="M9" i="22" a="1"/>
  <c r="M9" i="22" s="1"/>
  <c r="AL9" i="22" a="1"/>
  <c r="AL9" i="22" s="1"/>
  <c r="AR9" i="22" a="1"/>
  <c r="AR9" i="22" s="1"/>
  <c r="W10" i="22" a="1"/>
  <c r="W10" i="22" s="1"/>
  <c r="AN10" i="22" a="1"/>
  <c r="AN10" i="22" s="1"/>
  <c r="I11" i="22" a="1"/>
  <c r="I11" i="22" s="1"/>
  <c r="AD11" i="22" a="1"/>
  <c r="AD11" i="22" s="1"/>
  <c r="AN11" i="22" a="1"/>
  <c r="AN11" i="22" s="1"/>
  <c r="M12" i="22" a="1"/>
  <c r="M12" i="22" s="1"/>
  <c r="AK12" i="22" a="1"/>
  <c r="AK12" i="22" s="1"/>
  <c r="AE13" i="22" a="1"/>
  <c r="AE13" i="22" s="1"/>
  <c r="J15" i="22" a="1"/>
  <c r="J15" i="22" s="1"/>
  <c r="AO15" i="22" a="1"/>
  <c r="AO15" i="22" s="1"/>
  <c r="AH16" i="22" a="1"/>
  <c r="AH16" i="22" s="1"/>
  <c r="X21" i="22" a="1"/>
  <c r="X21" i="22" s="1"/>
  <c r="AG22" i="22" a="1"/>
  <c r="AG22" i="22" s="1"/>
  <c r="J24" i="22" a="1"/>
  <c r="J24" i="22" s="1"/>
  <c r="AG25" i="22" a="1"/>
  <c r="AG25" i="22" s="1"/>
  <c r="O27" i="22" a="1"/>
  <c r="O27" i="22" s="1"/>
  <c r="O32" i="22" a="1"/>
  <c r="O32" i="22" s="1"/>
  <c r="AN42" i="22" a="1"/>
  <c r="AN42" i="22" s="1"/>
  <c r="O4" i="22" a="1"/>
  <c r="O4" i="22" s="1"/>
  <c r="Y4" i="22" a="1"/>
  <c r="Y4" i="22" s="1"/>
  <c r="H9" i="22" a="1"/>
  <c r="H9" i="22" s="1"/>
  <c r="N9" i="22" a="1"/>
  <c r="N9" i="22" s="1"/>
  <c r="X9" i="22" a="1"/>
  <c r="X9" i="22" s="1"/>
  <c r="AG9" i="22" a="1"/>
  <c r="AG9" i="22" s="1"/>
  <c r="AM9" i="22" a="1"/>
  <c r="AM9" i="22" s="1"/>
  <c r="C10" i="22" a="1"/>
  <c r="C10" i="22" s="1"/>
  <c r="M10" i="22" a="1"/>
  <c r="M10" i="22" s="1"/>
  <c r="AO10" i="22" a="1"/>
  <c r="AO10" i="22" s="1"/>
  <c r="J11" i="22" a="1"/>
  <c r="J11" i="22" s="1"/>
  <c r="T11" i="22" a="1"/>
  <c r="T11" i="22" s="1"/>
  <c r="O12" i="22" a="1"/>
  <c r="O12" i="22" s="1"/>
  <c r="AL12" i="22" a="1"/>
  <c r="AL12" i="22" s="1"/>
  <c r="U14" i="22" a="1"/>
  <c r="U14" i="22" s="1"/>
  <c r="K15" i="22" a="1"/>
  <c r="K15" i="22" s="1"/>
  <c r="AP15" i="22" a="1"/>
  <c r="AP15" i="22" s="1"/>
  <c r="Y21" i="22" a="1"/>
  <c r="Y21" i="22" s="1"/>
  <c r="AM22" i="22" a="1"/>
  <c r="AM22" i="22" s="1"/>
  <c r="T24" i="22" a="1"/>
  <c r="T24" i="22" s="1"/>
  <c r="AC27" i="22" a="1"/>
  <c r="AC27" i="22" s="1"/>
  <c r="AR32" i="22" a="1"/>
  <c r="AR32" i="22" s="1"/>
  <c r="AG44" i="22" a="1"/>
  <c r="AG44" i="22" s="1"/>
  <c r="Y9" i="22" a="1"/>
  <c r="Y9" i="22" s="1"/>
  <c r="AN9" i="22" a="1"/>
  <c r="AN9" i="22" s="1"/>
  <c r="H10" i="22" a="1"/>
  <c r="H10" i="22" s="1"/>
  <c r="N10" i="22" a="1"/>
  <c r="N10" i="22" s="1"/>
  <c r="Y10" i="22" a="1"/>
  <c r="Y10" i="22" s="1"/>
  <c r="AH10" i="22" a="1"/>
  <c r="AH10" i="22" s="1"/>
  <c r="U11" i="22" a="1"/>
  <c r="U11" i="22" s="1"/>
  <c r="AF11" i="22" a="1"/>
  <c r="AF11" i="22" s="1"/>
  <c r="AQ11" i="22" a="1"/>
  <c r="AQ11" i="22" s="1"/>
  <c r="U12" i="22" a="1"/>
  <c r="U12" i="22" s="1"/>
  <c r="AR12" i="22" a="1"/>
  <c r="AR12" i="22" s="1"/>
  <c r="AC14" i="22" a="1"/>
  <c r="AC14" i="22" s="1"/>
  <c r="T15" i="22" a="1"/>
  <c r="T15" i="22" s="1"/>
  <c r="I16" i="22" a="1"/>
  <c r="I16" i="22" s="1"/>
  <c r="AG21" i="22" a="1"/>
  <c r="AG21" i="22" s="1"/>
  <c r="C23" i="22" a="1"/>
  <c r="C23" i="22" s="1"/>
  <c r="AC24" i="22" a="1"/>
  <c r="AC24" i="22" s="1"/>
  <c r="C26" i="22" a="1"/>
  <c r="C26" i="22" s="1"/>
  <c r="AJ33" i="22" a="1"/>
  <c r="AJ33" i="22" s="1"/>
  <c r="G269" i="50"/>
  <c r="O25" i="22" l="1" a="1"/>
  <c r="O25" i="22" s="1"/>
  <c r="K12" i="22" a="1"/>
  <c r="K12" i="22" s="1"/>
  <c r="K10" i="22" a="1"/>
  <c r="K10" i="22" s="1"/>
  <c r="J25" i="22" a="1"/>
  <c r="J25" i="22" s="1"/>
  <c r="Y12" i="22" a="1"/>
  <c r="Y12" i="22" s="1"/>
  <c r="AD9" i="22" a="1"/>
  <c r="AD9" i="22" s="1"/>
  <c r="W26" i="22" a="1"/>
  <c r="W26" i="22" s="1"/>
  <c r="L11" i="22" a="1"/>
  <c r="L11" i="22" s="1"/>
  <c r="AI4" i="22" a="1"/>
  <c r="AI4" i="22" s="1"/>
  <c r="J16" i="22" a="1"/>
  <c r="J16" i="22" s="1"/>
  <c r="Z10" i="22" a="1"/>
  <c r="Z10" i="22" s="1"/>
  <c r="J45" i="22" a="1"/>
  <c r="J45" i="22" s="1"/>
  <c r="O22" i="22" a="1"/>
  <c r="O22" i="22" s="1"/>
  <c r="AK11" i="22" a="1"/>
  <c r="AK11" i="22" s="1"/>
  <c r="AJ9" i="22" a="1"/>
  <c r="AJ9" i="22" s="1"/>
  <c r="AF23" i="22" a="1"/>
  <c r="AF23" i="22" s="1"/>
  <c r="I12" i="22" a="1"/>
  <c r="I12" i="22" s="1"/>
  <c r="V9" i="22" a="1"/>
  <c r="V9" i="22" s="1"/>
  <c r="AO24" i="22" a="1"/>
  <c r="AO24" i="22" s="1"/>
  <c r="AI10" i="22" a="1"/>
  <c r="AI10" i="22" s="1"/>
  <c r="AD4" i="22" a="1"/>
  <c r="AD4" i="22" s="1"/>
  <c r="AD14" i="22" a="1"/>
  <c r="AD14" i="22" s="1"/>
  <c r="O10" i="22" a="1"/>
  <c r="O10" i="22" s="1"/>
  <c r="O21" i="22" a="1"/>
  <c r="O21" i="22" s="1"/>
  <c r="Y11" i="22" a="1"/>
  <c r="Y11" i="22" s="1"/>
  <c r="AE9" i="22" a="1"/>
  <c r="AE9" i="22" s="1"/>
  <c r="H21" i="22" a="1"/>
  <c r="H21" i="22" s="1"/>
  <c r="AQ10" i="22" a="1"/>
  <c r="AQ10" i="22" s="1"/>
  <c r="K9" i="22" a="1"/>
  <c r="K9" i="22" s="1"/>
  <c r="W23" i="22" a="1"/>
  <c r="W23" i="22" s="1"/>
  <c r="AC10" i="22" a="1"/>
  <c r="AC10" i="22" s="1"/>
  <c r="Y34" i="22" a="1"/>
  <c r="Y34" i="22" s="1"/>
  <c r="AK13" i="22" a="1"/>
  <c r="AK13" i="22" s="1"/>
  <c r="I10" i="22" a="1"/>
  <c r="I10" i="22" s="1"/>
  <c r="Z16" i="22" a="1"/>
  <c r="Z16" i="22" s="1"/>
  <c r="N11" i="22" a="1"/>
  <c r="N11" i="22" s="1"/>
  <c r="L9" i="22" a="1"/>
  <c r="L9" i="22" s="1"/>
  <c r="T16" i="22" a="1"/>
  <c r="T16" i="22" s="1"/>
  <c r="AJ10" i="22" a="1"/>
  <c r="AJ10" i="22" s="1"/>
  <c r="AP4" i="22" a="1"/>
  <c r="AP4" i="22" s="1"/>
  <c r="AN21" i="22" a="1"/>
  <c r="AN21" i="22" s="1"/>
  <c r="T10" i="22" a="1"/>
  <c r="T10" i="22" s="1"/>
  <c r="AR27" i="22" a="1"/>
  <c r="AR27" i="22" s="1"/>
  <c r="W12" i="22" a="1"/>
  <c r="W12" i="22" s="1"/>
  <c r="AO9" i="22" a="1"/>
  <c r="AO9" i="22" s="1"/>
  <c r="AQ4" i="22" a="1"/>
  <c r="AQ4" i="22" s="1"/>
  <c r="AC15" i="22" a="1"/>
  <c r="AC15" i="22" s="1"/>
  <c r="AD10" i="22" a="1"/>
  <c r="AD10" i="22" s="1"/>
  <c r="AJ4" i="22" a="1"/>
  <c r="AJ4" i="22" s="1"/>
  <c r="O16" i="22" a="1"/>
  <c r="O16" i="22" s="1"/>
  <c r="J10" i="22" a="1"/>
  <c r="J10" i="22" s="1"/>
  <c r="M26" i="22" a="1"/>
  <c r="M26" i="22" s="1"/>
  <c r="AG11" i="22" a="1"/>
  <c r="AG11" i="22" s="1"/>
  <c r="O9" i="22" a="1"/>
  <c r="O9" i="22" s="1"/>
  <c r="I9" i="22" a="1"/>
  <c r="I9" i="22" s="1"/>
  <c r="AN4" i="22" a="1"/>
  <c r="AN4" i="22" s="1"/>
  <c r="H4" i="22" a="1"/>
  <c r="H4" i="22" s="1"/>
  <c r="N4" i="22" a="1"/>
  <c r="N4" i="22" s="1"/>
  <c r="X4" i="22" a="1"/>
  <c r="X4" i="22" s="1"/>
  <c r="C4" i="22" a="1"/>
  <c r="C4" i="22" s="1"/>
  <c r="T4" i="22" a="1"/>
  <c r="T4" i="22" s="1"/>
  <c r="AE4" i="22" a="1"/>
  <c r="AE4" i="22" s="1"/>
  <c r="M4" i="22" a="1"/>
  <c r="M4" i="22" s="1"/>
  <c r="J4" i="22" a="1"/>
  <c r="J4" i="22" s="1"/>
  <c r="AK4" i="22" a="1"/>
  <c r="AK4" i="22" s="1"/>
  <c r="U4" i="22" a="1"/>
  <c r="U4" i="22" s="1"/>
  <c r="Z4" i="22" a="1"/>
  <c r="Z4" i="22" s="1"/>
  <c r="L4" i="22" a="1"/>
  <c r="L4" i="22" s="1"/>
  <c r="AC4" i="22" a="1"/>
  <c r="AC4" i="22" s="1"/>
  <c r="K4" i="22" a="1"/>
  <c r="K4" i="22" s="1"/>
  <c r="AH4" i="22" a="1"/>
  <c r="AH4" i="22" s="1"/>
  <c r="I4" i="22" a="1"/>
  <c r="I4" i="22" s="1"/>
  <c r="T9" i="22" a="1"/>
  <c r="T9" i="22" s="1"/>
  <c r="J9" i="22" a="1"/>
  <c r="J9" i="22" s="1"/>
  <c r="AG4" i="22" a="1"/>
  <c r="AG4" i="22" s="1"/>
  <c r="K14" i="22" a="1"/>
  <c r="K14" i="22" s="1"/>
  <c r="AK10" i="22" a="1"/>
  <c r="AK10" i="22" s="1"/>
  <c r="AJ14" i="22" a="1"/>
  <c r="AJ14" i="22" s="1"/>
  <c r="U10" i="22" a="1"/>
  <c r="U10" i="22" s="1"/>
  <c r="V4" i="22" a="1"/>
  <c r="V4" i="22" s="1"/>
  <c r="AI14" i="22" a="1"/>
  <c r="AI14" i="22" s="1"/>
  <c r="AC9" i="22" a="1"/>
  <c r="AC9" i="22" s="1"/>
  <c r="AJ24" i="22" a="1"/>
  <c r="AJ24" i="22" s="1"/>
  <c r="V11" i="22" a="1"/>
  <c r="V11" i="22" s="1"/>
  <c r="Z9" i="22" a="1"/>
  <c r="Z9" i="22" s="1"/>
  <c r="AE10" i="22" a="1"/>
  <c r="AE10" i="22" s="1"/>
  <c r="AE37" i="22" a="1"/>
  <c r="AE37" i="22" s="1"/>
  <c r="AQ13" i="22" a="1"/>
  <c r="AQ13" i="22" s="1"/>
  <c r="AP9" i="22" a="1"/>
  <c r="AP9" i="22" s="1"/>
  <c r="AM35" i="22" a="1"/>
  <c r="AM35" i="22" s="1"/>
  <c r="L13" i="22" a="1"/>
  <c r="L13" i="22" s="1"/>
  <c r="U9" i="22" a="1"/>
  <c r="U9" i="22" s="1"/>
  <c r="N23" i="22" a="1"/>
  <c r="N23" i="22" s="1"/>
  <c r="K11" i="22" a="1"/>
  <c r="K11" i="22" s="1"/>
  <c r="T39" i="22" a="1"/>
  <c r="T39" i="22" s="1"/>
  <c r="E179" i="46"/>
  <c r="E6" i="46"/>
  <c r="B32" i="49"/>
  <c r="B60" i="49" s="1"/>
  <c r="B33" i="49"/>
  <c r="B34" i="49"/>
  <c r="B62" i="49" s="1"/>
  <c r="B35" i="49"/>
  <c r="B63" i="49" s="1"/>
  <c r="B36" i="49"/>
  <c r="B64" i="49" s="1"/>
  <c r="B37" i="49"/>
  <c r="B65" i="49" s="1"/>
  <c r="B38" i="49"/>
  <c r="B66" i="49" s="1"/>
  <c r="B39" i="49"/>
  <c r="B67" i="49" s="1"/>
  <c r="B40" i="49"/>
  <c r="B68" i="49" s="1"/>
  <c r="B41" i="49"/>
  <c r="B69" i="49" s="1"/>
  <c r="B42" i="49"/>
  <c r="B70" i="49" s="1"/>
  <c r="B43" i="49"/>
  <c r="B71" i="49" s="1"/>
  <c r="B44" i="49"/>
  <c r="B72" i="49" s="1"/>
  <c r="B45" i="49"/>
  <c r="B73" i="49" s="1"/>
  <c r="B46" i="49"/>
  <c r="B74" i="49" s="1"/>
  <c r="B47" i="49"/>
  <c r="B75" i="49" s="1"/>
  <c r="B48" i="49"/>
  <c r="B76" i="49" s="1"/>
  <c r="B49" i="49"/>
  <c r="B77" i="49" s="1"/>
  <c r="B50" i="49"/>
  <c r="B78" i="49" s="1"/>
  <c r="B51" i="49"/>
  <c r="B79" i="49" s="1"/>
  <c r="B52" i="49"/>
  <c r="B80" i="49" s="1"/>
  <c r="B53" i="49"/>
  <c r="B81" i="49" s="1"/>
  <c r="B54" i="49"/>
  <c r="B82" i="49" s="1"/>
  <c r="B55" i="49"/>
  <c r="B83" i="49" s="1"/>
  <c r="B31" i="49"/>
  <c r="B61" i="49" l="1"/>
  <c r="B59" i="49"/>
  <c r="D6" i="8" s="1"/>
  <c r="D20" i="8"/>
  <c r="E24" i="8"/>
  <c r="B18" i="8"/>
  <c r="E21" i="8"/>
  <c r="E5" i="8"/>
  <c r="D18" i="8"/>
  <c r="B2" i="8"/>
  <c r="B16" i="8"/>
  <c r="D25" i="8"/>
  <c r="E3" i="8"/>
  <c r="D22" i="8"/>
  <c r="D8" i="8"/>
  <c r="E18" i="8"/>
  <c r="D23" i="8"/>
  <c r="D7" i="8"/>
  <c r="E17" i="8"/>
  <c r="D15" i="8" l="1"/>
  <c r="E26" i="8"/>
  <c r="B21" i="8"/>
  <c r="B8" i="8"/>
  <c r="D10" i="8"/>
  <c r="E13" i="8"/>
  <c r="B26" i="8"/>
  <c r="B19" i="8"/>
  <c r="B6" i="8"/>
  <c r="D16" i="8"/>
  <c r="E11" i="8"/>
  <c r="B24" i="8"/>
  <c r="D26" i="8"/>
  <c r="D3" i="8"/>
  <c r="E6" i="8"/>
  <c r="E8" i="8"/>
  <c r="B14" i="8"/>
  <c r="D24" i="8"/>
  <c r="E19" i="8"/>
  <c r="B5" i="8"/>
  <c r="B9" i="8"/>
  <c r="D11" i="8"/>
  <c r="E14" i="8"/>
  <c r="E7" i="8"/>
  <c r="B22" i="8"/>
  <c r="B7" i="8"/>
  <c r="E2" i="8"/>
  <c r="E4" i="8"/>
  <c r="B17" i="8"/>
  <c r="D19" i="8"/>
  <c r="E22" i="8"/>
  <c r="E23" i="8"/>
  <c r="B13" i="8"/>
  <c r="B15" i="8"/>
  <c r="D9" i="8"/>
  <c r="E12" i="8"/>
  <c r="B25" i="8"/>
  <c r="D2" i="8"/>
  <c r="D4" i="8"/>
  <c r="D21" i="8"/>
  <c r="E25" i="8"/>
  <c r="E10" i="8"/>
  <c r="B23" i="8"/>
  <c r="D17" i="8"/>
  <c r="E20" i="8"/>
  <c r="E16" i="8"/>
  <c r="B10" i="8"/>
  <c r="D12" i="8"/>
  <c r="B12" i="8"/>
  <c r="B20" i="8"/>
  <c r="E15" i="8"/>
  <c r="D14" i="8"/>
  <c r="B3" i="8"/>
  <c r="D5" i="8"/>
  <c r="E9" i="8"/>
  <c r="B11" i="8"/>
  <c r="D13" i="8"/>
  <c r="C8" i="8" l="1"/>
  <c r="C16" i="8"/>
  <c r="C15" i="8"/>
  <c r="C14" i="8"/>
  <c r="C13" i="8"/>
  <c r="C5" i="8"/>
  <c r="C4" i="8"/>
  <c r="C3" i="8"/>
  <c r="C24" i="8" l="1"/>
  <c r="Z54" i="48"/>
  <c r="C54" i="48"/>
  <c r="D54" i="48"/>
  <c r="F54" i="48"/>
  <c r="G54" i="48"/>
  <c r="H54" i="48"/>
  <c r="I54" i="48"/>
  <c r="J54" i="48"/>
  <c r="K54" i="48"/>
  <c r="M54" i="48"/>
  <c r="N54" i="48"/>
  <c r="O54" i="48"/>
  <c r="P54" i="48"/>
  <c r="T54" i="48"/>
  <c r="U54" i="48"/>
  <c r="W54" i="48"/>
  <c r="X54" i="48"/>
  <c r="Y54" i="48"/>
  <c r="B54" i="48"/>
  <c r="AT2" i="48"/>
  <c r="B3" i="48"/>
  <c r="C3" i="48" s="1"/>
  <c r="B4" i="48"/>
  <c r="C4" i="48" s="1"/>
  <c r="B5" i="48"/>
  <c r="C5" i="48" s="1"/>
  <c r="B6" i="48"/>
  <c r="C6" i="48" s="1"/>
  <c r="B7" i="48"/>
  <c r="C7" i="48" s="1"/>
  <c r="B8" i="48"/>
  <c r="C8" i="48" s="1"/>
  <c r="B9" i="48"/>
  <c r="C9" i="48" s="1"/>
  <c r="B10" i="48"/>
  <c r="C10" i="48" s="1"/>
  <c r="B11" i="48"/>
  <c r="C11" i="48" s="1"/>
  <c r="B12" i="48"/>
  <c r="C12" i="48" s="1"/>
  <c r="B13" i="48"/>
  <c r="C13" i="48" s="1"/>
  <c r="B14" i="48"/>
  <c r="C14" i="48" s="1"/>
  <c r="B15" i="48"/>
  <c r="C15" i="48" s="1"/>
  <c r="B16" i="48"/>
  <c r="C16" i="48" s="1"/>
  <c r="B17" i="48"/>
  <c r="C17" i="48" s="1"/>
  <c r="B18" i="48"/>
  <c r="C18" i="48" s="1"/>
  <c r="B19" i="48"/>
  <c r="C19" i="48" s="1"/>
  <c r="B20" i="48"/>
  <c r="C20" i="48" s="1"/>
  <c r="B21" i="48"/>
  <c r="C21" i="48" s="1"/>
  <c r="B22" i="48"/>
  <c r="C22" i="48" s="1"/>
  <c r="B23" i="48"/>
  <c r="C23" i="48" s="1"/>
  <c r="B24" i="48"/>
  <c r="C24" i="48" s="1"/>
  <c r="B25" i="48"/>
  <c r="C25" i="48" s="1"/>
  <c r="B26" i="48"/>
  <c r="C26" i="48" s="1"/>
  <c r="B27" i="48"/>
  <c r="C27" i="48" s="1"/>
  <c r="B28" i="48"/>
  <c r="C28" i="48" s="1"/>
  <c r="B29" i="48"/>
  <c r="C29" i="48" s="1"/>
  <c r="B30" i="48"/>
  <c r="C30" i="48" s="1"/>
  <c r="B31" i="48"/>
  <c r="C31" i="48" s="1"/>
  <c r="B32" i="48"/>
  <c r="C32" i="48" s="1"/>
  <c r="B33" i="48"/>
  <c r="C33" i="48" s="1"/>
  <c r="B34" i="48"/>
  <c r="C34" i="48" s="1"/>
  <c r="B35" i="48"/>
  <c r="C35" i="48" s="1"/>
  <c r="B36" i="48"/>
  <c r="C36" i="48" s="1"/>
  <c r="B37" i="48"/>
  <c r="C37" i="48" s="1"/>
  <c r="B38" i="48"/>
  <c r="C38" i="48" s="1"/>
  <c r="B39" i="48"/>
  <c r="C39" i="48" s="1"/>
  <c r="B40" i="48"/>
  <c r="C40" i="48" s="1"/>
  <c r="B41" i="48"/>
  <c r="C41" i="48" s="1"/>
  <c r="B42" i="48"/>
  <c r="C42" i="48" s="1"/>
  <c r="B43" i="48"/>
  <c r="C43" i="48" s="1"/>
  <c r="B44" i="48"/>
  <c r="C44" i="48" s="1"/>
  <c r="C6" i="35" l="1"/>
  <c r="D6" i="35"/>
  <c r="C7" i="35"/>
  <c r="D7" i="35"/>
  <c r="G7" i="35" s="1"/>
  <c r="E6" i="49" s="1"/>
  <c r="C8" i="35"/>
  <c r="D8" i="35"/>
  <c r="C9" i="35"/>
  <c r="D9" i="35"/>
  <c r="G9" i="35" s="1"/>
  <c r="E14" i="49" s="1"/>
  <c r="C10" i="35"/>
  <c r="D10" i="35"/>
  <c r="C11" i="35"/>
  <c r="D11" i="35"/>
  <c r="G11" i="35" s="1"/>
  <c r="E16" i="49" s="1"/>
  <c r="C12" i="35"/>
  <c r="D12" i="35"/>
  <c r="C13" i="35"/>
  <c r="D13" i="35"/>
  <c r="C14" i="35"/>
  <c r="D14" i="35"/>
  <c r="D5" i="35"/>
  <c r="G5" i="35" s="1"/>
  <c r="E4" i="49" s="1"/>
  <c r="C5" i="35"/>
  <c r="F5" i="35" s="1"/>
  <c r="C4" i="49" s="1"/>
  <c r="E7" i="46"/>
  <c r="G13" i="35" l="1"/>
  <c r="F9" i="35"/>
  <c r="C14" i="49" s="1"/>
  <c r="F13" i="35"/>
  <c r="F11" i="35"/>
  <c r="C16" i="49" s="1"/>
  <c r="F7" i="35"/>
  <c r="C6" i="49" s="1"/>
  <c r="G14" i="35"/>
  <c r="E25" i="49" s="1"/>
  <c r="G10" i="35"/>
  <c r="E15" i="49" s="1"/>
  <c r="G6" i="35"/>
  <c r="E5" i="49" s="1"/>
  <c r="F14" i="35"/>
  <c r="C25" i="49" s="1"/>
  <c r="F10" i="35"/>
  <c r="C15" i="49" s="1"/>
  <c r="F6" i="35"/>
  <c r="C5" i="49" s="1"/>
  <c r="G12" i="35"/>
  <c r="E17" i="49" s="1"/>
  <c r="G8" i="35"/>
  <c r="F12" i="35"/>
  <c r="C17" i="49" s="1"/>
  <c r="F8" i="35"/>
  <c r="E8" i="46"/>
  <c r="E9" i="46"/>
  <c r="E10" i="46"/>
  <c r="E11" i="46"/>
  <c r="E12" i="46"/>
  <c r="E13" i="46"/>
  <c r="E14" i="46"/>
  <c r="E15" i="46"/>
  <c r="E16" i="46"/>
  <c r="E17" i="46"/>
  <c r="E18" i="46"/>
  <c r="E19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8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3" i="46"/>
  <c r="E64" i="46"/>
  <c r="E65" i="46"/>
  <c r="E66" i="46"/>
  <c r="E67" i="46"/>
  <c r="E68" i="46"/>
  <c r="E69" i="46"/>
  <c r="E70" i="46"/>
  <c r="E71" i="46"/>
  <c r="E72" i="46"/>
  <c r="E73" i="46"/>
  <c r="E74" i="46"/>
  <c r="E75" i="46"/>
  <c r="E76" i="46"/>
  <c r="E77" i="46"/>
  <c r="E78" i="46"/>
  <c r="E79" i="46"/>
  <c r="E80" i="46"/>
  <c r="E81" i="46"/>
  <c r="E82" i="46"/>
  <c r="E83" i="46"/>
  <c r="E84" i="46"/>
  <c r="E85" i="46"/>
  <c r="E86" i="46"/>
  <c r="E87" i="46"/>
  <c r="E88" i="46"/>
  <c r="E89" i="46"/>
  <c r="E90" i="46"/>
  <c r="E91" i="46"/>
  <c r="E92" i="46"/>
  <c r="E93" i="46"/>
  <c r="E94" i="46"/>
  <c r="E95" i="46"/>
  <c r="E96" i="46"/>
  <c r="E97" i="46"/>
  <c r="E98" i="46"/>
  <c r="E99" i="46"/>
  <c r="E100" i="46"/>
  <c r="E101" i="46"/>
  <c r="E102" i="46"/>
  <c r="E103" i="46"/>
  <c r="E104" i="46"/>
  <c r="E105" i="46"/>
  <c r="E106" i="46"/>
  <c r="E107" i="46"/>
  <c r="E108" i="46"/>
  <c r="E109" i="46"/>
  <c r="E110" i="46"/>
  <c r="E111" i="46"/>
  <c r="E112" i="46"/>
  <c r="E113" i="46"/>
  <c r="E114" i="46"/>
  <c r="E115" i="46"/>
  <c r="E116" i="46"/>
  <c r="E117" i="46"/>
  <c r="E118" i="46"/>
  <c r="E119" i="46"/>
  <c r="E120" i="46"/>
  <c r="E121" i="46"/>
  <c r="E122" i="46"/>
  <c r="E123" i="46"/>
  <c r="E124" i="46"/>
  <c r="E125" i="46"/>
  <c r="E126" i="46"/>
  <c r="E127" i="46"/>
  <c r="E128" i="46"/>
  <c r="E129" i="46"/>
  <c r="E130" i="46"/>
  <c r="E131" i="46"/>
  <c r="E132" i="46"/>
  <c r="E133" i="46"/>
  <c r="E134" i="46"/>
  <c r="E135" i="46"/>
  <c r="E136" i="46"/>
  <c r="E137" i="46"/>
  <c r="E138" i="46"/>
  <c r="E139" i="46"/>
  <c r="E140" i="46"/>
  <c r="E141" i="46"/>
  <c r="E142" i="46"/>
  <c r="E143" i="46"/>
  <c r="E144" i="46"/>
  <c r="E145" i="46"/>
  <c r="E146" i="46"/>
  <c r="E147" i="46"/>
  <c r="E148" i="46"/>
  <c r="E149" i="46"/>
  <c r="E150" i="46"/>
  <c r="E151" i="46"/>
  <c r="E152" i="46"/>
  <c r="E153" i="46"/>
  <c r="E154" i="46"/>
  <c r="E155" i="46"/>
  <c r="E156" i="46"/>
  <c r="E157" i="46"/>
  <c r="E158" i="46"/>
  <c r="E159" i="46"/>
  <c r="E160" i="46"/>
  <c r="E161" i="46"/>
  <c r="E162" i="46"/>
  <c r="E163" i="46"/>
  <c r="E164" i="46"/>
  <c r="E165" i="46"/>
  <c r="E166" i="46"/>
  <c r="E167" i="46"/>
  <c r="E168" i="46"/>
  <c r="E169" i="46"/>
  <c r="E170" i="46"/>
  <c r="E171" i="46"/>
  <c r="E172" i="46"/>
  <c r="E173" i="46"/>
  <c r="E174" i="46"/>
  <c r="E175" i="46"/>
  <c r="E176" i="46"/>
  <c r="E177" i="46"/>
  <c r="E178" i="46"/>
  <c r="E180" i="46"/>
  <c r="E181" i="46"/>
  <c r="E182" i="46"/>
  <c r="E183" i="46"/>
  <c r="E184" i="46"/>
  <c r="E185" i="46"/>
  <c r="E186" i="46"/>
  <c r="E187" i="46"/>
  <c r="E188" i="46"/>
  <c r="E189" i="46"/>
  <c r="E190" i="46"/>
  <c r="E191" i="46"/>
  <c r="E192" i="46"/>
  <c r="E193" i="46"/>
  <c r="E194" i="46"/>
  <c r="E195" i="46"/>
  <c r="E196" i="46"/>
  <c r="E197" i="46"/>
  <c r="E198" i="46"/>
  <c r="E199" i="46"/>
  <c r="E200" i="46"/>
  <c r="E201" i="46"/>
  <c r="E202" i="46"/>
  <c r="E203" i="46"/>
  <c r="E204" i="46"/>
  <c r="E205" i="46"/>
  <c r="C6" i="34" l="1"/>
  <c r="AS49" i="22"/>
  <c r="AT1" i="48" s="1"/>
  <c r="AS50" i="22"/>
  <c r="AT3" i="48" s="1"/>
  <c r="AS51" i="22"/>
  <c r="AT4" i="48" s="1"/>
  <c r="AS52" i="22"/>
  <c r="AT5" i="48" s="1"/>
  <c r="AS53" i="22"/>
  <c r="AT6" i="48" s="1"/>
  <c r="AS54" i="22"/>
  <c r="AT7" i="48" s="1"/>
  <c r="AS55" i="22"/>
  <c r="AT8" i="48" s="1"/>
  <c r="AS56" i="22"/>
  <c r="AT9" i="48" s="1"/>
  <c r="AS57" i="22"/>
  <c r="AT10" i="48" s="1"/>
  <c r="AS58" i="22"/>
  <c r="AT11" i="48" s="1"/>
  <c r="AS59" i="22"/>
  <c r="AT12" i="48" s="1"/>
  <c r="AS60" i="22"/>
  <c r="AT13" i="48" s="1"/>
  <c r="AS61" i="22"/>
  <c r="AT14" i="48" s="1"/>
  <c r="AS62" i="22"/>
  <c r="AT15" i="48" s="1"/>
  <c r="AS63" i="22"/>
  <c r="AT16" i="48" s="1"/>
  <c r="AS64" i="22"/>
  <c r="AT17" i="48" s="1"/>
  <c r="AS65" i="22"/>
  <c r="AT18" i="48" s="1"/>
  <c r="AS66" i="22"/>
  <c r="AT19" i="48" s="1"/>
  <c r="AS67" i="22"/>
  <c r="AT20" i="48" s="1"/>
  <c r="AS68" i="22"/>
  <c r="AT21" i="48" s="1"/>
  <c r="AS69" i="22"/>
  <c r="AT22" i="48" s="1"/>
  <c r="AS70" i="22"/>
  <c r="AT23" i="48" s="1"/>
  <c r="AS71" i="22"/>
  <c r="AT24" i="48" s="1"/>
  <c r="AS72" i="22"/>
  <c r="AT25" i="48" s="1"/>
  <c r="AS73" i="22"/>
  <c r="AT26" i="48" s="1"/>
  <c r="AS74" i="22"/>
  <c r="AT27" i="48" s="1"/>
  <c r="AS75" i="22"/>
  <c r="AT28" i="48" s="1"/>
  <c r="AS76" i="22"/>
  <c r="AT29" i="48" s="1"/>
  <c r="AS77" i="22"/>
  <c r="AT30" i="48" s="1"/>
  <c r="AS78" i="22"/>
  <c r="AT31" i="48" s="1"/>
  <c r="AS79" i="22"/>
  <c r="AT32" i="48" s="1"/>
  <c r="AS80" i="22"/>
  <c r="AT33" i="48" s="1"/>
  <c r="AS81" i="22"/>
  <c r="AT34" i="48" s="1"/>
  <c r="AS82" i="22"/>
  <c r="AT35" i="48" s="1"/>
  <c r="AS83" i="22"/>
  <c r="AT36" i="48" s="1"/>
  <c r="AS84" i="22"/>
  <c r="AT37" i="48" s="1"/>
  <c r="AS85" i="22"/>
  <c r="AT38" i="48" s="1"/>
  <c r="AS86" i="22"/>
  <c r="AT39" i="48" s="1"/>
  <c r="AS87" i="22"/>
  <c r="AT40" i="48" s="1"/>
  <c r="AS88" i="22"/>
  <c r="AT41" i="48" s="1"/>
  <c r="AS89" i="22"/>
  <c r="AT42" i="48" s="1"/>
  <c r="AS90" i="22"/>
  <c r="AT43" i="48" s="1"/>
  <c r="AS91" i="22"/>
  <c r="AT44" i="48" s="1"/>
  <c r="B4" i="22"/>
  <c r="A50" i="22" s="1"/>
  <c r="A3" i="48" s="1"/>
  <c r="B5" i="22" l="1"/>
  <c r="A51" i="22" s="1"/>
  <c r="A4" i="48" s="1"/>
  <c r="B6" i="22"/>
  <c r="A52" i="22" s="1"/>
  <c r="A5" i="48" s="1"/>
  <c r="B7" i="22"/>
  <c r="A53" i="22" s="1"/>
  <c r="A6" i="48" s="1"/>
  <c r="B8" i="22"/>
  <c r="A54" i="22" s="1"/>
  <c r="A7" i="48" s="1"/>
  <c r="B9" i="22"/>
  <c r="A55" i="22" s="1"/>
  <c r="A8" i="48" s="1"/>
  <c r="B10" i="22"/>
  <c r="A56" i="22" s="1"/>
  <c r="A9" i="48" s="1"/>
  <c r="B11" i="22"/>
  <c r="A57" i="22" s="1"/>
  <c r="A10" i="48" s="1"/>
  <c r="B12" i="22"/>
  <c r="A58" i="22" s="1"/>
  <c r="A11" i="48" s="1"/>
  <c r="B13" i="22"/>
  <c r="A59" i="22" s="1"/>
  <c r="A12" i="48" s="1"/>
  <c r="B14" i="22"/>
  <c r="A60" i="22" s="1"/>
  <c r="A13" i="48" s="1"/>
  <c r="B15" i="22"/>
  <c r="A61" i="22" s="1"/>
  <c r="A14" i="48" s="1"/>
  <c r="B16" i="22"/>
  <c r="A62" i="22" s="1"/>
  <c r="A15" i="48" s="1"/>
  <c r="B17" i="22"/>
  <c r="A63" i="22" s="1"/>
  <c r="A16" i="48" s="1"/>
  <c r="B18" i="22"/>
  <c r="A64" i="22" s="1"/>
  <c r="A17" i="48" s="1"/>
  <c r="B19" i="22"/>
  <c r="A65" i="22" s="1"/>
  <c r="A18" i="48" s="1"/>
  <c r="B20" i="22"/>
  <c r="A66" i="22" s="1"/>
  <c r="A19" i="48" s="1"/>
  <c r="B21" i="22"/>
  <c r="A67" i="22" s="1"/>
  <c r="A20" i="48" s="1"/>
  <c r="B22" i="22"/>
  <c r="A68" i="22" s="1"/>
  <c r="A21" i="48" s="1"/>
  <c r="B23" i="22"/>
  <c r="A69" i="22" s="1"/>
  <c r="A22" i="48" s="1"/>
  <c r="B24" i="22"/>
  <c r="A70" i="22" s="1"/>
  <c r="A23" i="48" s="1"/>
  <c r="B25" i="22"/>
  <c r="A71" i="22" s="1"/>
  <c r="A24" i="48" s="1"/>
  <c r="B26" i="22"/>
  <c r="A72" i="22" s="1"/>
  <c r="A25" i="48" s="1"/>
  <c r="B27" i="22"/>
  <c r="A73" i="22" s="1"/>
  <c r="A26" i="48" s="1"/>
  <c r="B28" i="22"/>
  <c r="A74" i="22" s="1"/>
  <c r="A27" i="48" s="1"/>
  <c r="B29" i="22"/>
  <c r="A75" i="22" s="1"/>
  <c r="A28" i="48" s="1"/>
  <c r="B30" i="22"/>
  <c r="A76" i="22" s="1"/>
  <c r="A29" i="48" s="1"/>
  <c r="B31" i="22"/>
  <c r="A77" i="22" s="1"/>
  <c r="A30" i="48" s="1"/>
  <c r="B32" i="22"/>
  <c r="A78" i="22" s="1"/>
  <c r="A31" i="48" s="1"/>
  <c r="B33" i="22"/>
  <c r="A79" i="22" s="1"/>
  <c r="A32" i="48" s="1"/>
  <c r="B34" i="22"/>
  <c r="A80" i="22" s="1"/>
  <c r="A33" i="48" s="1"/>
  <c r="B35" i="22"/>
  <c r="A81" i="22" s="1"/>
  <c r="A34" i="48" s="1"/>
  <c r="B36" i="22"/>
  <c r="A82" i="22" s="1"/>
  <c r="A35" i="48" s="1"/>
  <c r="B37" i="22"/>
  <c r="A83" i="22" s="1"/>
  <c r="A36" i="48" s="1"/>
  <c r="B38" i="22"/>
  <c r="A84" i="22" s="1"/>
  <c r="A37" i="48" s="1"/>
  <c r="B39" i="22"/>
  <c r="A85" i="22" s="1"/>
  <c r="A38" i="48" s="1"/>
  <c r="B40" i="22"/>
  <c r="A86" i="22" s="1"/>
  <c r="A39" i="48" s="1"/>
  <c r="B41" i="22"/>
  <c r="A87" i="22" s="1"/>
  <c r="A40" i="48" s="1"/>
  <c r="B42" i="22"/>
  <c r="A88" i="22" s="1"/>
  <c r="A41" i="48" s="1"/>
  <c r="B43" i="22"/>
  <c r="A89" i="22" s="1"/>
  <c r="A42" i="48" s="1"/>
  <c r="B44" i="22"/>
  <c r="A90" i="22" s="1"/>
  <c r="A43" i="48" s="1"/>
  <c r="B45" i="22"/>
  <c r="A91" i="22" s="1"/>
  <c r="A44" i="48" s="1"/>
  <c r="C3" i="22" l="1" a="1"/>
  <c r="C3" i="22" l="1"/>
  <c r="C49" i="22" s="1"/>
  <c r="D1" i="48" s="1"/>
  <c r="P73" i="38" l="1"/>
  <c r="P72" i="38"/>
  <c r="P71" i="38"/>
  <c r="L65" i="38" s="1"/>
  <c r="P70" i="38"/>
  <c r="P69" i="38"/>
  <c r="P68" i="38"/>
  <c r="P67" i="38"/>
  <c r="K67" i="38"/>
  <c r="C243" i="37" s="1"/>
  <c r="P66" i="38"/>
  <c r="L66" i="38"/>
  <c r="K66" i="38"/>
  <c r="C242" i="37" s="1"/>
  <c r="P65" i="38"/>
  <c r="K65" i="38"/>
  <c r="P64" i="38"/>
  <c r="L58" i="38" s="1"/>
  <c r="L64" i="38"/>
  <c r="K64" i="38"/>
  <c r="C240" i="37" s="1"/>
  <c r="P63" i="38"/>
  <c r="L57" i="38" s="1"/>
  <c r="L63" i="38"/>
  <c r="K63" i="38"/>
  <c r="P62" i="38"/>
  <c r="K62" i="38"/>
  <c r="P61" i="38"/>
  <c r="L55" i="38" s="1"/>
  <c r="L61" i="38"/>
  <c r="K61" i="38"/>
  <c r="C154" i="37" s="1"/>
  <c r="D154" i="37" s="1"/>
  <c r="P60" i="38"/>
  <c r="L60" i="38"/>
  <c r="K60" i="38"/>
  <c r="P59" i="38"/>
  <c r="L53" i="38" s="1"/>
  <c r="L59" i="38"/>
  <c r="K59" i="38"/>
  <c r="C235" i="37" s="1"/>
  <c r="P58" i="38"/>
  <c r="K58" i="38"/>
  <c r="C234" i="37" s="1"/>
  <c r="P57" i="38"/>
  <c r="L51" i="38" s="1"/>
  <c r="K57" i="38"/>
  <c r="P56" i="38"/>
  <c r="L56" i="38"/>
  <c r="K56" i="38"/>
  <c r="C67" i="37" s="1"/>
  <c r="D67" i="37" s="1"/>
  <c r="P55" i="38"/>
  <c r="L49" i="38" s="1"/>
  <c r="K55" i="38"/>
  <c r="P54" i="38"/>
  <c r="L54" i="38"/>
  <c r="K54" i="38"/>
  <c r="P53" i="38"/>
  <c r="K53" i="38"/>
  <c r="C229" i="37" s="1"/>
  <c r="P52" i="38"/>
  <c r="L52" i="38"/>
  <c r="K52" i="38"/>
  <c r="P51" i="38"/>
  <c r="L44" i="38" s="1"/>
  <c r="K51" i="38"/>
  <c r="P50" i="38"/>
  <c r="L50" i="38"/>
  <c r="K50" i="38"/>
  <c r="C226" i="37" s="1"/>
  <c r="P49" i="38"/>
  <c r="L42" i="38" s="1"/>
  <c r="K49" i="38"/>
  <c r="C225" i="37" s="1"/>
  <c r="D225" i="37" s="1"/>
  <c r="P48" i="38"/>
  <c r="L48" i="38"/>
  <c r="K48" i="38"/>
  <c r="P46" i="38"/>
  <c r="L40" i="38" s="1"/>
  <c r="L46" i="38"/>
  <c r="K46" i="38"/>
  <c r="C223" i="37" s="1"/>
  <c r="P45" i="38"/>
  <c r="L45" i="38"/>
  <c r="K45" i="38"/>
  <c r="P44" i="38"/>
  <c r="L38" i="38" s="1"/>
  <c r="K44" i="38"/>
  <c r="P43" i="38"/>
  <c r="L37" i="38" s="1"/>
  <c r="L43" i="38"/>
  <c r="K43" i="38"/>
  <c r="C220" i="37" s="1"/>
  <c r="D220" i="37" s="1"/>
  <c r="P42" i="38"/>
  <c r="L36" i="38" s="1"/>
  <c r="K42" i="38"/>
  <c r="C136" i="37" s="1"/>
  <c r="D136" i="37" s="1"/>
  <c r="P41" i="38"/>
  <c r="L41" i="38"/>
  <c r="K41" i="38"/>
  <c r="C218" i="37" s="1"/>
  <c r="P40" i="38"/>
  <c r="L34" i="38" s="1"/>
  <c r="K40" i="38"/>
  <c r="P39" i="38"/>
  <c r="L33" i="38" s="1"/>
  <c r="L39" i="38"/>
  <c r="K39" i="38"/>
  <c r="C216" i="37" s="1"/>
  <c r="P38" i="38"/>
  <c r="K38" i="38"/>
  <c r="C215" i="37" s="1"/>
  <c r="P37" i="38"/>
  <c r="L31" i="38" s="1"/>
  <c r="K37" i="38"/>
  <c r="C214" i="37" s="1"/>
  <c r="P36" i="38"/>
  <c r="K36" i="38"/>
  <c r="C213" i="37" s="1"/>
  <c r="P35" i="38"/>
  <c r="L29" i="38" s="1"/>
  <c r="L35" i="38"/>
  <c r="K35" i="38"/>
  <c r="P34" i="38"/>
  <c r="K34" i="38"/>
  <c r="C211" i="37" s="1"/>
  <c r="P33" i="38"/>
  <c r="L27" i="38" s="1"/>
  <c r="K33" i="38"/>
  <c r="C210" i="37" s="1"/>
  <c r="L32" i="38"/>
  <c r="K32" i="38"/>
  <c r="K31" i="38"/>
  <c r="C125" i="37" s="1"/>
  <c r="D125" i="37" s="1"/>
  <c r="P30" i="38"/>
  <c r="L30" i="38"/>
  <c r="K30" i="38"/>
  <c r="P29" i="38"/>
  <c r="L24" i="38" s="1"/>
  <c r="K29" i="38"/>
  <c r="C206" i="37" s="1"/>
  <c r="L28" i="38"/>
  <c r="K28" i="38"/>
  <c r="K27" i="38"/>
  <c r="C204" i="37" s="1"/>
  <c r="L26" i="38"/>
  <c r="K26" i="38"/>
  <c r="L25" i="38"/>
  <c r="K25" i="38"/>
  <c r="K24" i="38"/>
  <c r="L23" i="38"/>
  <c r="K23" i="38"/>
  <c r="L22" i="38"/>
  <c r="K22" i="38"/>
  <c r="L21" i="38"/>
  <c r="K21" i="38"/>
  <c r="C198" i="37" s="1"/>
  <c r="L20" i="38"/>
  <c r="K20" i="38"/>
  <c r="L19" i="38"/>
  <c r="K19" i="38"/>
  <c r="C196" i="37" s="1"/>
  <c r="L18" i="38"/>
  <c r="K18" i="38"/>
  <c r="L17" i="38"/>
  <c r="K17" i="38"/>
  <c r="L16" i="38"/>
  <c r="K16" i="38"/>
  <c r="L15" i="38"/>
  <c r="K15" i="38"/>
  <c r="P14" i="38"/>
  <c r="L11" i="38" s="1"/>
  <c r="L14" i="38"/>
  <c r="K14" i="38"/>
  <c r="C191" i="37" s="1"/>
  <c r="P13" i="38"/>
  <c r="L10" i="38" s="1"/>
  <c r="L13" i="38"/>
  <c r="K13" i="38"/>
  <c r="C190" i="37" s="1"/>
  <c r="L12" i="38"/>
  <c r="K12" i="38"/>
  <c r="K11" i="38"/>
  <c r="C105" i="37" s="1"/>
  <c r="D105" i="37" s="1"/>
  <c r="K10" i="38"/>
  <c r="L9" i="38"/>
  <c r="K9" i="38"/>
  <c r="C186" i="37" s="1"/>
  <c r="L8" i="38"/>
  <c r="K8" i="38"/>
  <c r="C185" i="37" s="1"/>
  <c r="D185" i="37" s="1"/>
  <c r="L7" i="38"/>
  <c r="K7" i="38"/>
  <c r="C101" i="37" s="1"/>
  <c r="D101" i="37" s="1"/>
  <c r="L6" i="38"/>
  <c r="K6" i="38"/>
  <c r="P5" i="38"/>
  <c r="L5" i="38" s="1"/>
  <c r="K5" i="38"/>
  <c r="C182" i="37" s="1"/>
  <c r="P4" i="38"/>
  <c r="L4" i="38" s="1"/>
  <c r="K4" i="38"/>
  <c r="C98" i="37" s="1"/>
  <c r="D98" i="37" s="1"/>
  <c r="P3" i="38"/>
  <c r="K3" i="38"/>
  <c r="F280" i="37"/>
  <c r="E280" i="37"/>
  <c r="F270" i="37"/>
  <c r="E270" i="37"/>
  <c r="F269" i="37"/>
  <c r="E269" i="37"/>
  <c r="F268" i="37"/>
  <c r="F272" i="37" s="1"/>
  <c r="E268" i="37"/>
  <c r="C241" i="37"/>
  <c r="D241" i="37" s="1"/>
  <c r="C239" i="37"/>
  <c r="C238" i="37"/>
  <c r="C237" i="37"/>
  <c r="C236" i="37"/>
  <c r="D236" i="37" s="1"/>
  <c r="C233" i="37"/>
  <c r="D233" i="37" s="1"/>
  <c r="C231" i="37"/>
  <c r="C230" i="37"/>
  <c r="C228" i="37"/>
  <c r="D228" i="37" s="1"/>
  <c r="C227" i="37"/>
  <c r="C224" i="37"/>
  <c r="C222" i="37"/>
  <c r="C221" i="37"/>
  <c r="C219" i="37"/>
  <c r="C217" i="37"/>
  <c r="D217" i="37" s="1"/>
  <c r="C212" i="37"/>
  <c r="D212" i="37" s="1"/>
  <c r="C209" i="37"/>
  <c r="D209" i="37" s="1"/>
  <c r="C208" i="37"/>
  <c r="C207" i="37"/>
  <c r="C205" i="37"/>
  <c r="C203" i="37"/>
  <c r="C202" i="37"/>
  <c r="D202" i="37" s="1"/>
  <c r="C201" i="37"/>
  <c r="D201" i="37" s="1"/>
  <c r="C200" i="37"/>
  <c r="C199" i="37"/>
  <c r="C197" i="37"/>
  <c r="C195" i="37"/>
  <c r="C194" i="37"/>
  <c r="C193" i="37"/>
  <c r="D193" i="37" s="1"/>
  <c r="C192" i="37"/>
  <c r="C189" i="37"/>
  <c r="C187" i="37"/>
  <c r="C184" i="37"/>
  <c r="C183" i="37"/>
  <c r="C180" i="37"/>
  <c r="D180" i="37" s="1"/>
  <c r="C158" i="37"/>
  <c r="D158" i="37" s="1"/>
  <c r="C157" i="37"/>
  <c r="D157" i="37" s="1"/>
  <c r="C156" i="37"/>
  <c r="D156" i="37" s="1"/>
  <c r="C155" i="37"/>
  <c r="C153" i="37"/>
  <c r="D153" i="37" s="1"/>
  <c r="C150" i="37"/>
  <c r="D150" i="37" s="1"/>
  <c r="C148" i="37"/>
  <c r="D148" i="37" s="1"/>
  <c r="C147" i="37"/>
  <c r="D147" i="37" s="1"/>
  <c r="C146" i="37"/>
  <c r="D146" i="37" s="1"/>
  <c r="C145" i="37"/>
  <c r="D145" i="37" s="1"/>
  <c r="C144" i="37"/>
  <c r="D144" i="37" s="1"/>
  <c r="C141" i="37"/>
  <c r="D141" i="37" s="1"/>
  <c r="C139" i="37"/>
  <c r="D139" i="37" s="1"/>
  <c r="C138" i="37"/>
  <c r="D138" i="37" s="1"/>
  <c r="C137" i="37"/>
  <c r="D137" i="37" s="1"/>
  <c r="C134" i="37"/>
  <c r="D134" i="37" s="1"/>
  <c r="D131" i="37"/>
  <c r="C131" i="37"/>
  <c r="C130" i="37"/>
  <c r="D130" i="37" s="1"/>
  <c r="C129" i="37"/>
  <c r="D129" i="37" s="1"/>
  <c r="C127" i="37"/>
  <c r="D127" i="37" s="1"/>
  <c r="C126" i="37"/>
  <c r="D126" i="37" s="1"/>
  <c r="C124" i="37"/>
  <c r="D124" i="37" s="1"/>
  <c r="C123" i="37"/>
  <c r="D123" i="37" s="1"/>
  <c r="C122" i="37"/>
  <c r="D122" i="37" s="1"/>
  <c r="C120" i="37"/>
  <c r="D120" i="37" s="1"/>
  <c r="C119" i="37"/>
  <c r="D119" i="37" s="1"/>
  <c r="C118" i="37"/>
  <c r="D118" i="37" s="1"/>
  <c r="C117" i="37"/>
  <c r="D117" i="37" s="1"/>
  <c r="C116" i="37"/>
  <c r="D116" i="37" s="1"/>
  <c r="C115" i="37"/>
  <c r="D115" i="37" s="1"/>
  <c r="C114" i="37"/>
  <c r="D114" i="37" s="1"/>
  <c r="C112" i="37"/>
  <c r="D112" i="37" s="1"/>
  <c r="D111" i="37"/>
  <c r="C111" i="37"/>
  <c r="C110" i="37"/>
  <c r="D110" i="37" s="1"/>
  <c r="C109" i="37"/>
  <c r="D109" i="37" s="1"/>
  <c r="C107" i="37"/>
  <c r="D107" i="37" s="1"/>
  <c r="C106" i="37"/>
  <c r="D106" i="37" s="1"/>
  <c r="C104" i="37"/>
  <c r="D104" i="37" s="1"/>
  <c r="C102" i="37"/>
  <c r="D102" i="37" s="1"/>
  <c r="C100" i="37"/>
  <c r="D100" i="37" s="1"/>
  <c r="C97" i="37"/>
  <c r="D97" i="37" s="1"/>
  <c r="C76" i="37"/>
  <c r="D76" i="37" s="1"/>
  <c r="C74" i="37"/>
  <c r="D74" i="37" s="1"/>
  <c r="C73" i="37"/>
  <c r="C72" i="37"/>
  <c r="D72" i="37" s="1"/>
  <c r="C71" i="37"/>
  <c r="D71" i="37" s="1"/>
  <c r="C68" i="37"/>
  <c r="D68" i="37" s="1"/>
  <c r="C66" i="37"/>
  <c r="C65" i="37"/>
  <c r="D65" i="37" s="1"/>
  <c r="C63" i="37"/>
  <c r="D63" i="37" s="1"/>
  <c r="C62" i="37"/>
  <c r="D62" i="37" s="1"/>
  <c r="C59" i="37"/>
  <c r="D59" i="37" s="1"/>
  <c r="C57" i="37"/>
  <c r="D57" i="37" s="1"/>
  <c r="C56" i="37"/>
  <c r="D56" i="37" s="1"/>
  <c r="C54" i="37"/>
  <c r="D54" i="37" s="1"/>
  <c r="C52" i="37"/>
  <c r="D52" i="37" s="1"/>
  <c r="C49" i="37"/>
  <c r="D49" i="37" s="1"/>
  <c r="C47" i="37"/>
  <c r="D47" i="37" s="1"/>
  <c r="C45" i="37"/>
  <c r="C44" i="37"/>
  <c r="D44" i="37" s="1"/>
  <c r="C43" i="37"/>
  <c r="D43" i="37" s="1"/>
  <c r="C42" i="37"/>
  <c r="D42" i="37" s="1"/>
  <c r="C41" i="37"/>
  <c r="D41" i="37" s="1"/>
  <c r="DB41" i="37" s="1"/>
  <c r="C40" i="37"/>
  <c r="D40" i="37" s="1"/>
  <c r="DB40" i="37" s="1"/>
  <c r="C38" i="37"/>
  <c r="D38" i="37" s="1"/>
  <c r="DB38" i="37" s="1"/>
  <c r="D37" i="37"/>
  <c r="DB37" i="37" s="1"/>
  <c r="C37" i="37"/>
  <c r="C36" i="37"/>
  <c r="D36" i="37" s="1"/>
  <c r="DB36" i="37" s="1"/>
  <c r="C35" i="37"/>
  <c r="D35" i="37" s="1"/>
  <c r="DB35" i="37" s="1"/>
  <c r="C34" i="37"/>
  <c r="D34" i="37" s="1"/>
  <c r="DB34" i="37" s="1"/>
  <c r="C33" i="37"/>
  <c r="D33" i="37" s="1"/>
  <c r="DB33" i="37" s="1"/>
  <c r="C32" i="37"/>
  <c r="D32" i="37" s="1"/>
  <c r="DB32" i="37" s="1"/>
  <c r="C30" i="37"/>
  <c r="D30" i="37" s="1"/>
  <c r="DB30" i="37" s="1"/>
  <c r="C29" i="37"/>
  <c r="D29" i="37" s="1"/>
  <c r="DB29" i="37" s="1"/>
  <c r="C28" i="37"/>
  <c r="D28" i="37" s="1"/>
  <c r="DB28" i="37" s="1"/>
  <c r="C27" i="37"/>
  <c r="D27" i="37" s="1"/>
  <c r="DB27" i="37" s="1"/>
  <c r="D25" i="37"/>
  <c r="DB25" i="37" s="1"/>
  <c r="C25" i="37"/>
  <c r="C24" i="37"/>
  <c r="D24" i="37" s="1"/>
  <c r="DB24" i="37" s="1"/>
  <c r="C22" i="37"/>
  <c r="D22" i="37" s="1"/>
  <c r="DB22" i="37" s="1"/>
  <c r="C19" i="37"/>
  <c r="D19" i="37" s="1"/>
  <c r="DB19" i="37" s="1"/>
  <c r="C18" i="37"/>
  <c r="D18" i="37" s="1"/>
  <c r="DB18" i="37" s="1"/>
  <c r="C16" i="37"/>
  <c r="D16" i="37" s="1"/>
  <c r="DB16" i="37" s="1"/>
  <c r="C15" i="37"/>
  <c r="C20" i="37" l="1"/>
  <c r="D20" i="37" s="1"/>
  <c r="DB20" i="37" s="1"/>
  <c r="D45" i="37"/>
  <c r="C55" i="37"/>
  <c r="D55" i="37" s="1"/>
  <c r="C64" i="37"/>
  <c r="D64" i="37" s="1"/>
  <c r="C23" i="37"/>
  <c r="D23" i="37" s="1"/>
  <c r="DB23" i="37" s="1"/>
  <c r="C48" i="37"/>
  <c r="D48" i="37" s="1"/>
  <c r="D66" i="37"/>
  <c r="C75" i="37"/>
  <c r="D75" i="37" s="1"/>
  <c r="C140" i="37"/>
  <c r="D140" i="37" s="1"/>
  <c r="C149" i="37"/>
  <c r="D149" i="37" s="1"/>
  <c r="C188" i="37"/>
  <c r="D188" i="37" s="1"/>
  <c r="C58" i="37"/>
  <c r="D58" i="37" s="1"/>
  <c r="C160" i="37"/>
  <c r="D160" i="37" s="1"/>
  <c r="C232" i="37"/>
  <c r="D232" i="37" s="1"/>
  <c r="C78" i="37"/>
  <c r="D78" i="37" s="1"/>
  <c r="C133" i="37"/>
  <c r="D133" i="37" s="1"/>
  <c r="C142" i="37"/>
  <c r="D142" i="37" s="1"/>
  <c r="C152" i="37"/>
  <c r="D152" i="37" s="1"/>
  <c r="G280" i="37"/>
  <c r="C51" i="37"/>
  <c r="D51" i="37" s="1"/>
  <c r="C60" i="37"/>
  <c r="D60" i="37" s="1"/>
  <c r="C70" i="37"/>
  <c r="D70" i="37" s="1"/>
  <c r="C181" i="37"/>
  <c r="T3" i="38" a="1"/>
  <c r="U38" i="38" s="1"/>
  <c r="D222" i="37"/>
  <c r="D230" i="37"/>
  <c r="D238" i="37"/>
  <c r="D194" i="37"/>
  <c r="G269" i="37"/>
  <c r="D204" i="37"/>
  <c r="D196" i="37"/>
  <c r="D226" i="37"/>
  <c r="D182" i="37"/>
  <c r="D190" i="37"/>
  <c r="D206" i="37"/>
  <c r="D210" i="37"/>
  <c r="D186" i="37"/>
  <c r="D214" i="37"/>
  <c r="D198" i="37"/>
  <c r="D211" i="37"/>
  <c r="D218" i="37"/>
  <c r="D242" i="37"/>
  <c r="D191" i="37"/>
  <c r="D215" i="37"/>
  <c r="D234" i="37"/>
  <c r="D183" i="37"/>
  <c r="D187" i="37"/>
  <c r="D195" i="37"/>
  <c r="D199" i="37"/>
  <c r="D203" i="37"/>
  <c r="D207" i="37"/>
  <c r="D219" i="37"/>
  <c r="D223" i="37"/>
  <c r="D227" i="37"/>
  <c r="D231" i="37"/>
  <c r="D235" i="37"/>
  <c r="D239" i="37"/>
  <c r="D243" i="37"/>
  <c r="L62" i="38"/>
  <c r="C31" i="37"/>
  <c r="D31" i="37" s="1"/>
  <c r="DB31" i="37" s="1"/>
  <c r="C39" i="37"/>
  <c r="D39" i="37" s="1"/>
  <c r="DB39" i="37" s="1"/>
  <c r="C113" i="37"/>
  <c r="D113" i="37" s="1"/>
  <c r="C121" i="37"/>
  <c r="D121" i="37" s="1"/>
  <c r="D15" i="37"/>
  <c r="DB15" i="37" s="1"/>
  <c r="D184" i="37"/>
  <c r="D192" i="37"/>
  <c r="D200" i="37"/>
  <c r="D208" i="37"/>
  <c r="D216" i="37"/>
  <c r="D224" i="37"/>
  <c r="D240" i="37"/>
  <c r="D181" i="37"/>
  <c r="D189" i="37"/>
  <c r="D197" i="37"/>
  <c r="D205" i="37"/>
  <c r="D213" i="37"/>
  <c r="D221" i="37"/>
  <c r="D229" i="37"/>
  <c r="D237" i="37"/>
  <c r="C17" i="37"/>
  <c r="D17" i="37" s="1"/>
  <c r="DB17" i="37" s="1"/>
  <c r="C21" i="37"/>
  <c r="D21" i="37" s="1"/>
  <c r="DB21" i="37" s="1"/>
  <c r="C53" i="37"/>
  <c r="D53" i="37" s="1"/>
  <c r="C61" i="37"/>
  <c r="D61" i="37" s="1"/>
  <c r="C69" i="37"/>
  <c r="D69" i="37" s="1"/>
  <c r="C77" i="37"/>
  <c r="D77" i="37" s="1"/>
  <c r="C99" i="37"/>
  <c r="D99" i="37" s="1"/>
  <c r="C103" i="37"/>
  <c r="D103" i="37" s="1"/>
  <c r="C135" i="37"/>
  <c r="D135" i="37" s="1"/>
  <c r="C143" i="37"/>
  <c r="D143" i="37" s="1"/>
  <c r="C151" i="37"/>
  <c r="D151" i="37" s="1"/>
  <c r="C159" i="37"/>
  <c r="D159" i="37" s="1"/>
  <c r="L3" i="38"/>
  <c r="D73" i="37"/>
  <c r="D155" i="37"/>
  <c r="C26" i="37"/>
  <c r="D26" i="37" s="1"/>
  <c r="DB26" i="37" s="1"/>
  <c r="C46" i="37"/>
  <c r="D46" i="37" s="1"/>
  <c r="C50" i="37"/>
  <c r="D50" i="37" s="1"/>
  <c r="C108" i="37"/>
  <c r="D108" i="37" s="1"/>
  <c r="C128" i="37"/>
  <c r="D128" i="37" s="1"/>
  <c r="C132" i="37"/>
  <c r="D132" i="37" s="1"/>
  <c r="U20" i="38" l="1"/>
  <c r="U18" i="38"/>
  <c r="U24" i="38"/>
  <c r="U12" i="38"/>
  <c r="U17" i="38"/>
  <c r="U16" i="38"/>
  <c r="U7" i="38"/>
  <c r="D26" i="49"/>
  <c r="D12" i="49"/>
  <c r="D10" i="49"/>
  <c r="U30" i="38"/>
  <c r="U33" i="38"/>
  <c r="U21" i="38"/>
  <c r="U22" i="38"/>
  <c r="U5" i="38"/>
  <c r="U35" i="38"/>
  <c r="U31" i="38"/>
  <c r="U32" i="38"/>
  <c r="U15" i="38"/>
  <c r="U37" i="38"/>
  <c r="U4" i="38"/>
  <c r="U34" i="38"/>
  <c r="U10" i="38"/>
  <c r="U13" i="38"/>
  <c r="U27" i="38"/>
  <c r="U11" i="38"/>
  <c r="U23" i="38"/>
  <c r="U39" i="38"/>
  <c r="U9" i="38"/>
  <c r="U36" i="38"/>
  <c r="U28" i="38"/>
  <c r="U26" i="38"/>
  <c r="U29" i="38"/>
  <c r="U14" i="38"/>
  <c r="U25" i="38"/>
  <c r="T3" i="38"/>
  <c r="U3" i="38" s="1"/>
  <c r="U8" i="38"/>
  <c r="U6" i="38"/>
  <c r="U19" i="38"/>
  <c r="C3" i="42" a="1"/>
  <c r="C86" i="22"/>
  <c r="D39" i="48" s="1"/>
  <c r="C58" i="22"/>
  <c r="D11" i="48" s="1"/>
  <c r="E12" i="37" a="1"/>
  <c r="E12" i="37" s="1"/>
  <c r="E13" i="37" a="1"/>
  <c r="E13" i="37" s="1"/>
  <c r="C82" i="22" s="1"/>
  <c r="D35" i="48" s="1"/>
  <c r="AJ40" i="42" l="1" a="1"/>
  <c r="AJ40" i="42" s="1"/>
  <c r="AA40" i="42" a="1"/>
  <c r="AA40" i="42" s="1"/>
  <c r="R40" i="42" a="1"/>
  <c r="R40" i="42" s="1"/>
  <c r="M40" i="42" a="1"/>
  <c r="M40" i="42" s="1"/>
  <c r="D40" i="42" a="1"/>
  <c r="D40" i="42" s="1"/>
  <c r="AI40" i="42" a="1"/>
  <c r="AI40" i="42" s="1"/>
  <c r="Z40" i="42" a="1"/>
  <c r="Z40" i="42" s="1"/>
  <c r="U40" i="42" a="1"/>
  <c r="U40" i="42" s="1"/>
  <c r="L40" i="42" a="1"/>
  <c r="L40" i="42" s="1"/>
  <c r="AE39" i="42" a="1"/>
  <c r="AE39" i="42" s="1"/>
  <c r="Z39" i="42" a="1"/>
  <c r="Z39" i="42" s="1"/>
  <c r="Q39" i="42" a="1"/>
  <c r="Q39" i="42" s="1"/>
  <c r="H39" i="42" a="1"/>
  <c r="H39" i="42" s="1"/>
  <c r="AJ38" i="42" a="1"/>
  <c r="AJ38" i="42" s="1"/>
  <c r="AE38" i="42" a="1"/>
  <c r="AE38" i="42" s="1"/>
  <c r="V38" i="42" a="1"/>
  <c r="V38" i="42" s="1"/>
  <c r="R38" i="42" a="1"/>
  <c r="R38" i="42" s="1"/>
  <c r="N38" i="42" a="1"/>
  <c r="N38" i="42" s="1"/>
  <c r="J38" i="42" a="1"/>
  <c r="J38" i="42" s="1"/>
  <c r="F38" i="42" a="1"/>
  <c r="F38" i="42" s="1"/>
  <c r="AM37" i="42" a="1"/>
  <c r="AM37" i="42" s="1"/>
  <c r="AI37" i="42" a="1"/>
  <c r="AI37" i="42" s="1"/>
  <c r="AM40" i="42" a="1"/>
  <c r="AM40" i="42" s="1"/>
  <c r="AD40" i="42" a="1"/>
  <c r="AD40" i="42" s="1"/>
  <c r="Y40" i="42" a="1"/>
  <c r="Y40" i="42" s="1"/>
  <c r="P40" i="42" a="1"/>
  <c r="P40" i="42" s="1"/>
  <c r="G40" i="42" a="1"/>
  <c r="G40" i="42" s="1"/>
  <c r="AH40" i="42" a="1"/>
  <c r="AH40" i="42" s="1"/>
  <c r="AL40" i="42" a="1"/>
  <c r="AL40" i="42" s="1"/>
  <c r="AG40" i="42" a="1"/>
  <c r="AG40" i="42" s="1"/>
  <c r="X40" i="42" a="1"/>
  <c r="X40" i="42" s="1"/>
  <c r="O40" i="42" a="1"/>
  <c r="O40" i="42" s="1"/>
  <c r="F40" i="42" a="1"/>
  <c r="F40" i="42" s="1"/>
  <c r="AL39" i="42" a="1"/>
  <c r="AL39" i="42" s="1"/>
  <c r="AC39" i="42" a="1"/>
  <c r="AC39" i="42" s="1"/>
  <c r="T39" i="42" a="1"/>
  <c r="T39" i="42" s="1"/>
  <c r="K39" i="42" a="1"/>
  <c r="K39" i="42" s="1"/>
  <c r="F39" i="42" a="1"/>
  <c r="F39" i="42" s="1"/>
  <c r="AH38" i="42" a="1"/>
  <c r="AH38" i="42" s="1"/>
  <c r="Y38" i="42" a="1"/>
  <c r="Y38" i="42" s="1"/>
  <c r="AK40" i="42" a="1"/>
  <c r="AK40" i="42" s="1"/>
  <c r="AB40" i="42" a="1"/>
  <c r="AB40" i="42" s="1"/>
  <c r="S40" i="42" a="1"/>
  <c r="S40" i="42" s="1"/>
  <c r="J40" i="42" a="1"/>
  <c r="J40" i="42" s="1"/>
  <c r="E40" i="42" a="1"/>
  <c r="E40" i="42" s="1"/>
  <c r="AG39" i="42" a="1"/>
  <c r="AG39" i="42" s="1"/>
  <c r="X39" i="42" a="1"/>
  <c r="X39" i="42" s="1"/>
  <c r="O39" i="42" a="1"/>
  <c r="O39" i="42" s="1"/>
  <c r="J39" i="42" a="1"/>
  <c r="J39" i="42" s="1"/>
  <c r="AL38" i="42" a="1"/>
  <c r="AL38" i="42" s="1"/>
  <c r="AC38" i="42" a="1"/>
  <c r="AC38" i="42" s="1"/>
  <c r="V40" i="42" a="1"/>
  <c r="V40" i="42" s="1"/>
  <c r="I40" i="42" a="1"/>
  <c r="I40" i="42" s="1"/>
  <c r="V39" i="42" a="1"/>
  <c r="V39" i="42" s="1"/>
  <c r="N39" i="42" a="1"/>
  <c r="N39" i="42" s="1"/>
  <c r="AK38" i="42" a="1"/>
  <c r="AK38" i="42" s="1"/>
  <c r="AD38" i="42" a="1"/>
  <c r="AD38" i="42" s="1"/>
  <c r="W38" i="42" a="1"/>
  <c r="W38" i="42" s="1"/>
  <c r="L38" i="42" a="1"/>
  <c r="L38" i="42" s="1"/>
  <c r="G38" i="42" a="1"/>
  <c r="G38" i="42" s="1"/>
  <c r="AG37" i="42" a="1"/>
  <c r="AG37" i="42" s="1"/>
  <c r="X37" i="42" a="1"/>
  <c r="X37" i="42" s="1"/>
  <c r="O37" i="42" a="1"/>
  <c r="O37" i="42" s="1"/>
  <c r="F37" i="42" a="1"/>
  <c r="F37" i="42" s="1"/>
  <c r="AL36" i="42" a="1"/>
  <c r="AL36" i="42" s="1"/>
  <c r="AC36" i="42" a="1"/>
  <c r="AC36" i="42" s="1"/>
  <c r="T36" i="42" a="1"/>
  <c r="T36" i="42" s="1"/>
  <c r="K36" i="42" a="1"/>
  <c r="K36" i="42" s="1"/>
  <c r="F36" i="42" a="1"/>
  <c r="F36" i="42" s="1"/>
  <c r="AH35" i="42" a="1"/>
  <c r="AH35" i="42" s="1"/>
  <c r="Y35" i="42" a="1"/>
  <c r="Y35" i="42" s="1"/>
  <c r="P35" i="42" a="1"/>
  <c r="P35" i="42" s="1"/>
  <c r="K35" i="42" a="1"/>
  <c r="K35" i="42" s="1"/>
  <c r="AM34" i="42" a="1"/>
  <c r="AM34" i="42" s="1"/>
  <c r="AD34" i="42" a="1"/>
  <c r="AD34" i="42" s="1"/>
  <c r="U34" i="42" a="1"/>
  <c r="U34" i="42" s="1"/>
  <c r="P34" i="42" a="1"/>
  <c r="P34" i="42" s="1"/>
  <c r="G34" i="42" a="1"/>
  <c r="G34" i="42" s="1"/>
  <c r="AI33" i="42" a="1"/>
  <c r="AI33" i="42" s="1"/>
  <c r="Z33" i="42" a="1"/>
  <c r="Z33" i="42" s="1"/>
  <c r="U33" i="42" a="1"/>
  <c r="U33" i="42" s="1"/>
  <c r="L33" i="42" a="1"/>
  <c r="L33" i="42" s="1"/>
  <c r="AE32" i="42" a="1"/>
  <c r="AE32" i="42" s="1"/>
  <c r="Z32" i="42" a="1"/>
  <c r="Z32" i="42" s="1"/>
  <c r="Q32" i="42" a="1"/>
  <c r="Q32" i="42" s="1"/>
  <c r="H32" i="42" a="1"/>
  <c r="H32" i="42" s="1"/>
  <c r="AJ31" i="42" a="1"/>
  <c r="AJ31" i="42" s="1"/>
  <c r="AE31" i="42" a="1"/>
  <c r="AE31" i="42" s="1"/>
  <c r="V31" i="42" a="1"/>
  <c r="V31" i="42" s="1"/>
  <c r="M31" i="42" a="1"/>
  <c r="M31" i="42" s="1"/>
  <c r="D31" i="42" a="1"/>
  <c r="D31" i="42" s="1"/>
  <c r="AF40" i="42" a="1"/>
  <c r="AF40" i="42" s="1"/>
  <c r="T40" i="42" a="1"/>
  <c r="T40" i="42" s="1"/>
  <c r="H40" i="42" a="1"/>
  <c r="H40" i="42" s="1"/>
  <c r="AJ39" i="42" a="1"/>
  <c r="AJ39" i="42" s="1"/>
  <c r="AB39" i="42" a="1"/>
  <c r="AB39" i="42" s="1"/>
  <c r="U39" i="42" a="1"/>
  <c r="U39" i="42" s="1"/>
  <c r="G39" i="42" a="1"/>
  <c r="G39" i="42" s="1"/>
  <c r="Q38" i="42" a="1"/>
  <c r="Q38" i="42" s="1"/>
  <c r="AL37" i="42" a="1"/>
  <c r="AL37" i="42" s="1"/>
  <c r="AB37" i="42" a="1"/>
  <c r="AB37" i="42" s="1"/>
  <c r="S37" i="42" a="1"/>
  <c r="S37" i="42" s="1"/>
  <c r="J37" i="42" a="1"/>
  <c r="J37" i="42" s="1"/>
  <c r="E37" i="42" a="1"/>
  <c r="E37" i="42" s="1"/>
  <c r="AG36" i="42" a="1"/>
  <c r="AG36" i="42" s="1"/>
  <c r="X36" i="42" a="1"/>
  <c r="X36" i="42" s="1"/>
  <c r="O36" i="42" a="1"/>
  <c r="O36" i="42" s="1"/>
  <c r="J36" i="42" a="1"/>
  <c r="J36" i="42" s="1"/>
  <c r="AL35" i="42" a="1"/>
  <c r="AL35" i="42" s="1"/>
  <c r="AC35" i="42" a="1"/>
  <c r="AC35" i="42" s="1"/>
  <c r="T35" i="42" a="1"/>
  <c r="T35" i="42" s="1"/>
  <c r="O35" i="42" a="1"/>
  <c r="O35" i="42" s="1"/>
  <c r="F35" i="42" a="1"/>
  <c r="F35" i="42" s="1"/>
  <c r="AH34" i="42" a="1"/>
  <c r="AH34" i="42" s="1"/>
  <c r="Y34" i="42" a="1"/>
  <c r="Y34" i="42" s="1"/>
  <c r="T34" i="42" a="1"/>
  <c r="T34" i="42" s="1"/>
  <c r="K34" i="42" a="1"/>
  <c r="K34" i="42" s="1"/>
  <c r="AM33" i="42" a="1"/>
  <c r="AM33" i="42" s="1"/>
  <c r="AD33" i="42" a="1"/>
  <c r="AD33" i="42" s="1"/>
  <c r="Y33" i="42" a="1"/>
  <c r="Y33" i="42" s="1"/>
  <c r="P33" i="42" a="1"/>
  <c r="P33" i="42" s="1"/>
  <c r="G33" i="42" a="1"/>
  <c r="G33" i="42" s="1"/>
  <c r="AI32" i="42" a="1"/>
  <c r="AI32" i="42" s="1"/>
  <c r="AD32" i="42" a="1"/>
  <c r="AD32" i="42" s="1"/>
  <c r="U32" i="42" a="1"/>
  <c r="U32" i="42" s="1"/>
  <c r="L32" i="42" a="1"/>
  <c r="L32" i="42" s="1"/>
  <c r="AI31" i="42" a="1"/>
  <c r="AI31" i="42" s="1"/>
  <c r="Z31" i="42" a="1"/>
  <c r="Z31" i="42" s="1"/>
  <c r="Q31" i="42" a="1"/>
  <c r="Q31" i="42" s="1"/>
  <c r="H31" i="42" a="1"/>
  <c r="H31" i="42" s="1"/>
  <c r="AE30" i="42" a="1"/>
  <c r="AE30" i="42" s="1"/>
  <c r="V30" i="42" a="1"/>
  <c r="V30" i="42" s="1"/>
  <c r="M30" i="42" a="1"/>
  <c r="M30" i="42" s="1"/>
  <c r="H30" i="42" a="1"/>
  <c r="H30" i="42" s="1"/>
  <c r="AJ29" i="42" a="1"/>
  <c r="AJ29" i="42" s="1"/>
  <c r="AA29" i="42" a="1"/>
  <c r="AA29" i="42" s="1"/>
  <c r="R29" i="42" a="1"/>
  <c r="R29" i="42" s="1"/>
  <c r="AE40" i="42" a="1"/>
  <c r="AE40" i="42" s="1"/>
  <c r="AI39" i="42" a="1"/>
  <c r="AI39" i="42" s="1"/>
  <c r="M39" i="42" a="1"/>
  <c r="M39" i="42" s="1"/>
  <c r="E39" i="42" a="1"/>
  <c r="E39" i="42" s="1"/>
  <c r="AI38" i="42" a="1"/>
  <c r="AI38" i="42" s="1"/>
  <c r="AB38" i="42" a="1"/>
  <c r="AB38" i="42" s="1"/>
  <c r="P38" i="42" a="1"/>
  <c r="P38" i="42" s="1"/>
  <c r="K38" i="42" a="1"/>
  <c r="K38" i="42" s="1"/>
  <c r="AK37" i="42" a="1"/>
  <c r="AK37" i="42" s="1"/>
  <c r="AF37" i="42" a="1"/>
  <c r="AF37" i="42" s="1"/>
  <c r="W37" i="42" a="1"/>
  <c r="W37" i="42" s="1"/>
  <c r="N37" i="42" a="1"/>
  <c r="N37" i="42" s="1"/>
  <c r="I37" i="42" a="1"/>
  <c r="I37" i="42" s="1"/>
  <c r="AK36" i="42" a="1"/>
  <c r="AK36" i="42" s="1"/>
  <c r="AB36" i="42" a="1"/>
  <c r="AB36" i="42" s="1"/>
  <c r="S36" i="42" a="1"/>
  <c r="S36" i="42" s="1"/>
  <c r="N36" i="42" a="1"/>
  <c r="N36" i="42" s="1"/>
  <c r="E36" i="42" a="1"/>
  <c r="E36" i="42" s="1"/>
  <c r="AG35" i="42" a="1"/>
  <c r="AG35" i="42" s="1"/>
  <c r="X35" i="42" a="1"/>
  <c r="X35" i="42" s="1"/>
  <c r="S35" i="42" a="1"/>
  <c r="S35" i="42" s="1"/>
  <c r="J35" i="42" a="1"/>
  <c r="J35" i="42" s="1"/>
  <c r="AL34" i="42" a="1"/>
  <c r="AL34" i="42" s="1"/>
  <c r="AC34" i="42" a="1"/>
  <c r="AC34" i="42" s="1"/>
  <c r="X34" i="42" a="1"/>
  <c r="X34" i="42" s="1"/>
  <c r="O34" i="42" a="1"/>
  <c r="O34" i="42" s="1"/>
  <c r="F34" i="42" a="1"/>
  <c r="F34" i="42" s="1"/>
  <c r="AH33" i="42" a="1"/>
  <c r="AH33" i="42" s="1"/>
  <c r="AC33" i="42" a="1"/>
  <c r="AC33" i="42" s="1"/>
  <c r="T33" i="42" a="1"/>
  <c r="T33" i="42" s="1"/>
  <c r="K33" i="42" a="1"/>
  <c r="K33" i="42" s="1"/>
  <c r="AM32" i="42" a="1"/>
  <c r="AM32" i="42" s="1"/>
  <c r="AH32" i="42" a="1"/>
  <c r="AH32" i="42" s="1"/>
  <c r="Y32" i="42" a="1"/>
  <c r="Y32" i="42" s="1"/>
  <c r="P32" i="42" a="1"/>
  <c r="P32" i="42" s="1"/>
  <c r="G32" i="42" a="1"/>
  <c r="G32" i="42" s="1"/>
  <c r="AM31" i="42" a="1"/>
  <c r="AM31" i="42" s="1"/>
  <c r="AD31" i="42" a="1"/>
  <c r="AD31" i="42" s="1"/>
  <c r="U31" i="42" a="1"/>
  <c r="U31" i="42" s="1"/>
  <c r="L31" i="42" a="1"/>
  <c r="L31" i="42" s="1"/>
  <c r="G31" i="42" a="1"/>
  <c r="G31" i="42" s="1"/>
  <c r="AI30" i="42" a="1"/>
  <c r="AI30" i="42" s="1"/>
  <c r="Z30" i="42" a="1"/>
  <c r="Z30" i="42" s="1"/>
  <c r="Q30" i="42" a="1"/>
  <c r="Q30" i="42" s="1"/>
  <c r="L30" i="42" a="1"/>
  <c r="L30" i="42" s="1"/>
  <c r="AE29" i="42" a="1"/>
  <c r="AE29" i="42" s="1"/>
  <c r="V29" i="42" a="1"/>
  <c r="V29" i="42" s="1"/>
  <c r="AC40" i="42" a="1"/>
  <c r="AC40" i="42" s="1"/>
  <c r="Q40" i="42" a="1"/>
  <c r="Q40" i="42" s="1"/>
  <c r="AH39" i="42" a="1"/>
  <c r="AH39" i="42" s="1"/>
  <c r="AA39" i="42" a="1"/>
  <c r="AA39" i="42" s="1"/>
  <c r="S39" i="42" a="1"/>
  <c r="S39" i="42" s="1"/>
  <c r="L39" i="42" a="1"/>
  <c r="L39" i="42" s="1"/>
  <c r="AA38" i="42" a="1"/>
  <c r="AA38" i="42" s="1"/>
  <c r="U38" i="42" a="1"/>
  <c r="U38" i="42" s="1"/>
  <c r="E38" i="42" a="1"/>
  <c r="E38" i="42" s="1"/>
  <c r="AA37" i="42" a="1"/>
  <c r="AA37" i="42" s="1"/>
  <c r="R37" i="42" a="1"/>
  <c r="R37" i="42" s="1"/>
  <c r="M37" i="42" a="1"/>
  <c r="M37" i="42" s="1"/>
  <c r="D37" i="42" a="1"/>
  <c r="D37" i="42" s="1"/>
  <c r="AF36" i="42" a="1"/>
  <c r="AF36" i="42" s="1"/>
  <c r="W36" i="42" a="1"/>
  <c r="W36" i="42" s="1"/>
  <c r="R36" i="42" a="1"/>
  <c r="R36" i="42" s="1"/>
  <c r="I36" i="42" a="1"/>
  <c r="I36" i="42" s="1"/>
  <c r="AK35" i="42" a="1"/>
  <c r="AK35" i="42" s="1"/>
  <c r="AB35" i="42" a="1"/>
  <c r="AB35" i="42" s="1"/>
  <c r="W35" i="42" a="1"/>
  <c r="W35" i="42" s="1"/>
  <c r="N35" i="42" a="1"/>
  <c r="N35" i="42" s="1"/>
  <c r="E35" i="42" a="1"/>
  <c r="E35" i="42" s="1"/>
  <c r="AG34" i="42" a="1"/>
  <c r="AG34" i="42" s="1"/>
  <c r="AB34" i="42" a="1"/>
  <c r="AB34" i="42" s="1"/>
  <c r="S34" i="42" a="1"/>
  <c r="S34" i="42" s="1"/>
  <c r="J34" i="42" a="1"/>
  <c r="J34" i="42" s="1"/>
  <c r="AL33" i="42" a="1"/>
  <c r="AL33" i="42" s="1"/>
  <c r="AG33" i="42" a="1"/>
  <c r="AG33" i="42" s="1"/>
  <c r="X33" i="42" a="1"/>
  <c r="X33" i="42" s="1"/>
  <c r="O33" i="42" a="1"/>
  <c r="O33" i="42" s="1"/>
  <c r="F33" i="42" a="1"/>
  <c r="F33" i="42" s="1"/>
  <c r="AL32" i="42" a="1"/>
  <c r="AL32" i="42" s="1"/>
  <c r="AC32" i="42" a="1"/>
  <c r="AC32" i="42" s="1"/>
  <c r="T32" i="42" a="1"/>
  <c r="T32" i="42" s="1"/>
  <c r="K32" i="42" a="1"/>
  <c r="K32" i="42" s="1"/>
  <c r="F32" i="42" a="1"/>
  <c r="F32" i="42" s="1"/>
  <c r="AH31" i="42" a="1"/>
  <c r="AH31" i="42" s="1"/>
  <c r="Y31" i="42" a="1"/>
  <c r="Y31" i="42" s="1"/>
  <c r="P31" i="42" a="1"/>
  <c r="P31" i="42" s="1"/>
  <c r="K31" i="42" a="1"/>
  <c r="K31" i="42" s="1"/>
  <c r="AM30" i="42" a="1"/>
  <c r="AM30" i="42" s="1"/>
  <c r="AD30" i="42" a="1"/>
  <c r="AD30" i="42" s="1"/>
  <c r="U30" i="42" a="1"/>
  <c r="U30" i="42" s="1"/>
  <c r="P30" i="42" a="1"/>
  <c r="P30" i="42" s="1"/>
  <c r="G30" i="42" a="1"/>
  <c r="G30" i="42" s="1"/>
  <c r="AI29" i="42" a="1"/>
  <c r="AI29" i="42" s="1"/>
  <c r="Z29" i="42" a="1"/>
  <c r="Z29" i="42" s="1"/>
  <c r="U29" i="42" a="1"/>
  <c r="U29" i="42" s="1"/>
  <c r="R39" i="42" a="1"/>
  <c r="R39" i="42" s="1"/>
  <c r="D39" i="42" a="1"/>
  <c r="D39" i="42" s="1"/>
  <c r="AG38" i="42" a="1"/>
  <c r="AG38" i="42" s="1"/>
  <c r="Z38" i="42" a="1"/>
  <c r="Z38" i="42" s="1"/>
  <c r="T38" i="42" a="1"/>
  <c r="T38" i="42" s="1"/>
  <c r="O38" i="42" a="1"/>
  <c r="O38" i="42" s="1"/>
  <c r="D38" i="42" a="1"/>
  <c r="D38" i="42" s="1"/>
  <c r="AJ37" i="42" a="1"/>
  <c r="AJ37" i="42" s="1"/>
  <c r="AE37" i="42" a="1"/>
  <c r="AE37" i="42" s="1"/>
  <c r="V37" i="42" a="1"/>
  <c r="V37" i="42" s="1"/>
  <c r="Q37" i="42" a="1"/>
  <c r="Q37" i="42" s="1"/>
  <c r="H37" i="42" a="1"/>
  <c r="H37" i="42" s="1"/>
  <c r="AJ36" i="42" a="1"/>
  <c r="AJ36" i="42" s="1"/>
  <c r="AA36" i="42" a="1"/>
  <c r="AA36" i="42" s="1"/>
  <c r="V36" i="42" a="1"/>
  <c r="V36" i="42" s="1"/>
  <c r="M36" i="42" a="1"/>
  <c r="M36" i="42" s="1"/>
  <c r="D36" i="42" a="1"/>
  <c r="D36" i="42" s="1"/>
  <c r="AF35" i="42" a="1"/>
  <c r="AF35" i="42" s="1"/>
  <c r="AA35" i="42" a="1"/>
  <c r="AA35" i="42" s="1"/>
  <c r="R35" i="42" a="1"/>
  <c r="R35" i="42" s="1"/>
  <c r="I35" i="42" a="1"/>
  <c r="I35" i="42" s="1"/>
  <c r="AK34" i="42" a="1"/>
  <c r="AK34" i="42" s="1"/>
  <c r="AF34" i="42" a="1"/>
  <c r="AF34" i="42" s="1"/>
  <c r="W34" i="42" a="1"/>
  <c r="W34" i="42" s="1"/>
  <c r="N34" i="42" a="1"/>
  <c r="N34" i="42" s="1"/>
  <c r="E34" i="42" a="1"/>
  <c r="E34" i="42" s="1"/>
  <c r="AK33" i="42" a="1"/>
  <c r="AK33" i="42" s="1"/>
  <c r="AB33" i="42" a="1"/>
  <c r="AB33" i="42" s="1"/>
  <c r="S33" i="42" a="1"/>
  <c r="S33" i="42" s="1"/>
  <c r="J33" i="42" a="1"/>
  <c r="J33" i="42" s="1"/>
  <c r="E33" i="42" a="1"/>
  <c r="E33" i="42" s="1"/>
  <c r="AG32" i="42" a="1"/>
  <c r="AG32" i="42" s="1"/>
  <c r="X32" i="42" a="1"/>
  <c r="X32" i="42" s="1"/>
  <c r="O32" i="42" a="1"/>
  <c r="O32" i="42" s="1"/>
  <c r="J32" i="42" a="1"/>
  <c r="J32" i="42" s="1"/>
  <c r="AL31" i="42" a="1"/>
  <c r="AL31" i="42" s="1"/>
  <c r="AC31" i="42" a="1"/>
  <c r="AC31" i="42" s="1"/>
  <c r="T31" i="42" a="1"/>
  <c r="T31" i="42" s="1"/>
  <c r="O31" i="42" a="1"/>
  <c r="O31" i="42" s="1"/>
  <c r="F31" i="42" a="1"/>
  <c r="F31" i="42" s="1"/>
  <c r="AH30" i="42" a="1"/>
  <c r="AH30" i="42" s="1"/>
  <c r="Y30" i="42" a="1"/>
  <c r="Y30" i="42" s="1"/>
  <c r="T30" i="42" a="1"/>
  <c r="T30" i="42" s="1"/>
  <c r="K30" i="42" a="1"/>
  <c r="K30" i="42" s="1"/>
  <c r="N40" i="42" a="1"/>
  <c r="N40" i="42" s="1"/>
  <c r="AF39" i="42" a="1"/>
  <c r="AF39" i="42" s="1"/>
  <c r="Y39" i="42" a="1"/>
  <c r="Y39" i="42" s="1"/>
  <c r="I38" i="42" a="1"/>
  <c r="I38" i="42" s="1"/>
  <c r="Z37" i="42" a="1"/>
  <c r="Z37" i="42" s="1"/>
  <c r="U37" i="42" a="1"/>
  <c r="U37" i="42" s="1"/>
  <c r="L37" i="42" a="1"/>
  <c r="L37" i="42" s="1"/>
  <c r="AE36" i="42" a="1"/>
  <c r="AE36" i="42" s="1"/>
  <c r="Z36" i="42" a="1"/>
  <c r="Z36" i="42" s="1"/>
  <c r="Q36" i="42" a="1"/>
  <c r="Q36" i="42" s="1"/>
  <c r="H36" i="42" a="1"/>
  <c r="H36" i="42" s="1"/>
  <c r="AJ35" i="42" a="1"/>
  <c r="AJ35" i="42" s="1"/>
  <c r="AE35" i="42" a="1"/>
  <c r="AE35" i="42" s="1"/>
  <c r="V35" i="42" a="1"/>
  <c r="V35" i="42" s="1"/>
  <c r="M35" i="42" a="1"/>
  <c r="M35" i="42" s="1"/>
  <c r="D35" i="42" a="1"/>
  <c r="D35" i="42" s="1"/>
  <c r="AJ34" i="42" a="1"/>
  <c r="AJ34" i="42" s="1"/>
  <c r="AA34" i="42" a="1"/>
  <c r="AA34" i="42" s="1"/>
  <c r="R34" i="42" a="1"/>
  <c r="R34" i="42" s="1"/>
  <c r="I34" i="42" a="1"/>
  <c r="I34" i="42" s="1"/>
  <c r="D34" i="42" a="1"/>
  <c r="D34" i="42" s="1"/>
  <c r="AF33" i="42" a="1"/>
  <c r="AF33" i="42" s="1"/>
  <c r="W33" i="42" a="1"/>
  <c r="W33" i="42" s="1"/>
  <c r="N33" i="42" a="1"/>
  <c r="N33" i="42" s="1"/>
  <c r="I33" i="42" a="1"/>
  <c r="I33" i="42" s="1"/>
  <c r="AK32" i="42" a="1"/>
  <c r="AK32" i="42" s="1"/>
  <c r="AB32" i="42" a="1"/>
  <c r="AB32" i="42" s="1"/>
  <c r="S32" i="42" a="1"/>
  <c r="S32" i="42" s="1"/>
  <c r="N32" i="42" a="1"/>
  <c r="N32" i="42" s="1"/>
  <c r="E32" i="42" a="1"/>
  <c r="E32" i="42" s="1"/>
  <c r="AG31" i="42" a="1"/>
  <c r="AG31" i="42" s="1"/>
  <c r="X31" i="42" a="1"/>
  <c r="X31" i="42" s="1"/>
  <c r="S31" i="42" a="1"/>
  <c r="S31" i="42" s="1"/>
  <c r="J31" i="42" a="1"/>
  <c r="J31" i="42" s="1"/>
  <c r="AL30" i="42" a="1"/>
  <c r="AL30" i="42" s="1"/>
  <c r="AC30" i="42" a="1"/>
  <c r="AC30" i="42" s="1"/>
  <c r="X30" i="42" a="1"/>
  <c r="X30" i="42" s="1"/>
  <c r="O30" i="42" a="1"/>
  <c r="O30" i="42" s="1"/>
  <c r="F30" i="42" a="1"/>
  <c r="F30" i="42" s="1"/>
  <c r="AH29" i="42" a="1"/>
  <c r="AH29" i="42" s="1"/>
  <c r="AC29" i="42" a="1"/>
  <c r="AC29" i="42" s="1"/>
  <c r="T29" i="42" a="1"/>
  <c r="T29" i="42" s="1"/>
  <c r="K29" i="42" a="1"/>
  <c r="K29" i="42" s="1"/>
  <c r="AM28" i="42" a="1"/>
  <c r="AM28" i="42" s="1"/>
  <c r="AH28" i="42" a="1"/>
  <c r="AH28" i="42" s="1"/>
  <c r="Y28" i="42" a="1"/>
  <c r="Y28" i="42" s="1"/>
  <c r="P28" i="42" a="1"/>
  <c r="P28" i="42" s="1"/>
  <c r="AM39" i="42" a="1"/>
  <c r="AM39" i="42" s="1"/>
  <c r="I39" i="42" a="1"/>
  <c r="I39" i="42" s="1"/>
  <c r="AM38" i="42" a="1"/>
  <c r="AM38" i="42" s="1"/>
  <c r="AF38" i="42" a="1"/>
  <c r="AF38" i="42" s="1"/>
  <c r="S38" i="42" a="1"/>
  <c r="S38" i="42" s="1"/>
  <c r="H38" i="42" a="1"/>
  <c r="H38" i="42" s="1"/>
  <c r="AD37" i="42" a="1"/>
  <c r="AD37" i="42" s="1"/>
  <c r="Y37" i="42" a="1"/>
  <c r="Y37" i="42" s="1"/>
  <c r="P37" i="42" a="1"/>
  <c r="P37" i="42" s="1"/>
  <c r="G37" i="42" a="1"/>
  <c r="G37" i="42" s="1"/>
  <c r="AI36" i="42" a="1"/>
  <c r="AI36" i="42" s="1"/>
  <c r="AD36" i="42" a="1"/>
  <c r="AD36" i="42" s="1"/>
  <c r="U36" i="42" a="1"/>
  <c r="U36" i="42" s="1"/>
  <c r="L36" i="42" a="1"/>
  <c r="L36" i="42" s="1"/>
  <c r="AI35" i="42" a="1"/>
  <c r="AI35" i="42" s="1"/>
  <c r="Z35" i="42" a="1"/>
  <c r="Z35" i="42" s="1"/>
  <c r="Q35" i="42" a="1"/>
  <c r="Q35" i="42" s="1"/>
  <c r="H35" i="42" a="1"/>
  <c r="H35" i="42" s="1"/>
  <c r="AE34" i="42" a="1"/>
  <c r="AE34" i="42" s="1"/>
  <c r="V34" i="42" a="1"/>
  <c r="V34" i="42" s="1"/>
  <c r="M34" i="42" a="1"/>
  <c r="M34" i="42" s="1"/>
  <c r="H34" i="42" a="1"/>
  <c r="H34" i="42" s="1"/>
  <c r="AJ33" i="42" a="1"/>
  <c r="AJ33" i="42" s="1"/>
  <c r="AA33" i="42" a="1"/>
  <c r="AA33" i="42" s="1"/>
  <c r="R33" i="42" a="1"/>
  <c r="R33" i="42" s="1"/>
  <c r="M33" i="42" a="1"/>
  <c r="M33" i="42" s="1"/>
  <c r="D33" i="42" a="1"/>
  <c r="D33" i="42" s="1"/>
  <c r="AF32" i="42" a="1"/>
  <c r="AF32" i="42" s="1"/>
  <c r="W32" i="42" a="1"/>
  <c r="W32" i="42" s="1"/>
  <c r="R32" i="42" a="1"/>
  <c r="R32" i="42" s="1"/>
  <c r="I32" i="42" a="1"/>
  <c r="I32" i="42" s="1"/>
  <c r="AK31" i="42" a="1"/>
  <c r="AK31" i="42" s="1"/>
  <c r="AB31" i="42" a="1"/>
  <c r="AB31" i="42" s="1"/>
  <c r="W31" i="42" a="1"/>
  <c r="W31" i="42" s="1"/>
  <c r="N31" i="42" a="1"/>
  <c r="N31" i="42" s="1"/>
  <c r="E31" i="42" a="1"/>
  <c r="E31" i="42" s="1"/>
  <c r="AG30" i="42" a="1"/>
  <c r="AG30" i="42" s="1"/>
  <c r="AB30" i="42" a="1"/>
  <c r="AB30" i="42" s="1"/>
  <c r="S30" i="42" a="1"/>
  <c r="S30" i="42" s="1"/>
  <c r="J30" i="42" a="1"/>
  <c r="J30" i="42" s="1"/>
  <c r="W40" i="42" a="1"/>
  <c r="W40" i="42" s="1"/>
  <c r="K40" i="42" a="1"/>
  <c r="K40" i="42" s="1"/>
  <c r="AK39" i="42" a="1"/>
  <c r="AK39" i="42" s="1"/>
  <c r="AD39" i="42" a="1"/>
  <c r="AD39" i="42" s="1"/>
  <c r="W39" i="42" a="1"/>
  <c r="W39" i="42" s="1"/>
  <c r="P39" i="42" a="1"/>
  <c r="P39" i="42" s="1"/>
  <c r="X38" i="42" a="1"/>
  <c r="X38" i="42" s="1"/>
  <c r="M38" i="42" a="1"/>
  <c r="M38" i="42" s="1"/>
  <c r="AH37" i="42" a="1"/>
  <c r="AH37" i="42" s="1"/>
  <c r="AC37" i="42" a="1"/>
  <c r="AC37" i="42" s="1"/>
  <c r="T37" i="42" a="1"/>
  <c r="T37" i="42" s="1"/>
  <c r="K37" i="42" a="1"/>
  <c r="K37" i="42" s="1"/>
  <c r="AM36" i="42" a="1"/>
  <c r="AM36" i="42" s="1"/>
  <c r="AH36" i="42" a="1"/>
  <c r="AH36" i="42" s="1"/>
  <c r="Y36" i="42" a="1"/>
  <c r="Y36" i="42" s="1"/>
  <c r="P36" i="42" a="1"/>
  <c r="P36" i="42" s="1"/>
  <c r="G36" i="42" a="1"/>
  <c r="G36" i="42" s="1"/>
  <c r="AM35" i="42" a="1"/>
  <c r="AM35" i="42" s="1"/>
  <c r="AD35" i="42" a="1"/>
  <c r="AD35" i="42" s="1"/>
  <c r="U35" i="42" a="1"/>
  <c r="U35" i="42" s="1"/>
  <c r="L35" i="42" a="1"/>
  <c r="L35" i="42" s="1"/>
  <c r="G35" i="42" a="1"/>
  <c r="G35" i="42" s="1"/>
  <c r="AI34" i="42" a="1"/>
  <c r="AI34" i="42" s="1"/>
  <c r="Z34" i="42" a="1"/>
  <c r="Z34" i="42" s="1"/>
  <c r="Q34" i="42" a="1"/>
  <c r="Q34" i="42" s="1"/>
  <c r="L34" i="42" a="1"/>
  <c r="L34" i="42" s="1"/>
  <c r="AE33" i="42" a="1"/>
  <c r="AE33" i="42" s="1"/>
  <c r="V33" i="42" a="1"/>
  <c r="V33" i="42" s="1"/>
  <c r="Q33" i="42" a="1"/>
  <c r="Q33" i="42" s="1"/>
  <c r="H33" i="42" a="1"/>
  <c r="H33" i="42" s="1"/>
  <c r="AJ32" i="42" a="1"/>
  <c r="AJ32" i="42" s="1"/>
  <c r="AA32" i="42" a="1"/>
  <c r="AA32" i="42" s="1"/>
  <c r="V32" i="42" a="1"/>
  <c r="V32" i="42" s="1"/>
  <c r="M32" i="42" a="1"/>
  <c r="M32" i="42" s="1"/>
  <c r="D32" i="42" a="1"/>
  <c r="D32" i="42" s="1"/>
  <c r="AF31" i="42" a="1"/>
  <c r="AF31" i="42" s="1"/>
  <c r="AA31" i="42" a="1"/>
  <c r="AA31" i="42" s="1"/>
  <c r="R31" i="42" a="1"/>
  <c r="R31" i="42" s="1"/>
  <c r="I31" i="42" a="1"/>
  <c r="I31" i="42" s="1"/>
  <c r="AK30" i="42" a="1"/>
  <c r="AK30" i="42" s="1"/>
  <c r="AF30" i="42" a="1"/>
  <c r="AF30" i="42" s="1"/>
  <c r="W30" i="42" a="1"/>
  <c r="W30" i="42" s="1"/>
  <c r="N30" i="42" a="1"/>
  <c r="N30" i="42" s="1"/>
  <c r="E30" i="42" a="1"/>
  <c r="E30" i="42" s="1"/>
  <c r="AK29" i="42" a="1"/>
  <c r="AK29" i="42" s="1"/>
  <c r="AB29" i="42" a="1"/>
  <c r="AB29" i="42" s="1"/>
  <c r="S29" i="42" a="1"/>
  <c r="S29" i="42" s="1"/>
  <c r="D30" i="42" a="1"/>
  <c r="D30" i="42" s="1"/>
  <c r="Q29" i="42" a="1"/>
  <c r="Q29" i="42" s="1"/>
  <c r="F29" i="42" a="1"/>
  <c r="F29" i="42" s="1"/>
  <c r="V28" i="42" a="1"/>
  <c r="V28" i="42" s="1"/>
  <c r="Q28" i="42" a="1"/>
  <c r="Q28" i="42" s="1"/>
  <c r="L28" i="42" a="1"/>
  <c r="L28" i="42" s="1"/>
  <c r="AI27" i="42" a="1"/>
  <c r="AI27" i="42" s="1"/>
  <c r="Z27" i="42" a="1"/>
  <c r="Z27" i="42" s="1"/>
  <c r="Q27" i="42" a="1"/>
  <c r="Q27" i="42" s="1"/>
  <c r="H27" i="42" a="1"/>
  <c r="H27" i="42" s="1"/>
  <c r="AE26" i="42" a="1"/>
  <c r="AE26" i="42" s="1"/>
  <c r="V26" i="42" a="1"/>
  <c r="V26" i="42" s="1"/>
  <c r="M26" i="42" a="1"/>
  <c r="M26" i="42" s="1"/>
  <c r="H26" i="42" a="1"/>
  <c r="H26" i="42" s="1"/>
  <c r="AJ25" i="42" a="1"/>
  <c r="AJ25" i="42" s="1"/>
  <c r="AA25" i="42" a="1"/>
  <c r="AA25" i="42" s="1"/>
  <c r="R25" i="42" a="1"/>
  <c r="R25" i="42" s="1"/>
  <c r="M25" i="42" a="1"/>
  <c r="M25" i="42" s="1"/>
  <c r="D25" i="42" a="1"/>
  <c r="D25" i="42" s="1"/>
  <c r="AF24" i="42" a="1"/>
  <c r="AF24" i="42" s="1"/>
  <c r="W24" i="42" a="1"/>
  <c r="W24" i="42" s="1"/>
  <c r="R24" i="42" a="1"/>
  <c r="R24" i="42" s="1"/>
  <c r="I24" i="42" a="1"/>
  <c r="I24" i="42" s="1"/>
  <c r="AK23" i="42" a="1"/>
  <c r="AK23" i="42" s="1"/>
  <c r="AB23" i="42" a="1"/>
  <c r="AB23" i="42" s="1"/>
  <c r="W23" i="42" a="1"/>
  <c r="W23" i="42" s="1"/>
  <c r="AA30" i="42" a="1"/>
  <c r="AA30" i="42" s="1"/>
  <c r="AM29" i="42" a="1"/>
  <c r="AM29" i="42" s="1"/>
  <c r="E29" i="42" a="1"/>
  <c r="E29" i="42" s="1"/>
  <c r="AK28" i="42" a="1"/>
  <c r="AK28" i="42" s="1"/>
  <c r="AF28" i="42" a="1"/>
  <c r="AF28" i="42" s="1"/>
  <c r="AA28" i="42" a="1"/>
  <c r="AA28" i="42" s="1"/>
  <c r="G28" i="42" a="1"/>
  <c r="G28" i="42" s="1"/>
  <c r="AM27" i="42" a="1"/>
  <c r="AM27" i="42" s="1"/>
  <c r="AD27" i="42" a="1"/>
  <c r="AD27" i="42" s="1"/>
  <c r="U27" i="42" a="1"/>
  <c r="U27" i="42" s="1"/>
  <c r="L27" i="42" a="1"/>
  <c r="L27" i="42" s="1"/>
  <c r="G27" i="42" a="1"/>
  <c r="G27" i="42" s="1"/>
  <c r="AI26" i="42" a="1"/>
  <c r="AI26" i="42" s="1"/>
  <c r="Z26" i="42" a="1"/>
  <c r="Z26" i="42" s="1"/>
  <c r="Q26" i="42" a="1"/>
  <c r="Q26" i="42" s="1"/>
  <c r="L26" i="42" a="1"/>
  <c r="L26" i="42" s="1"/>
  <c r="AE25" i="42" a="1"/>
  <c r="AE25" i="42" s="1"/>
  <c r="V25" i="42" a="1"/>
  <c r="V25" i="42" s="1"/>
  <c r="Q25" i="42" a="1"/>
  <c r="Q25" i="42" s="1"/>
  <c r="H25" i="42" a="1"/>
  <c r="H25" i="42" s="1"/>
  <c r="AJ24" i="42" a="1"/>
  <c r="AJ24" i="42" s="1"/>
  <c r="AA24" i="42" a="1"/>
  <c r="AA24" i="42" s="1"/>
  <c r="V24" i="42" a="1"/>
  <c r="V24" i="42" s="1"/>
  <c r="M24" i="42" a="1"/>
  <c r="M24" i="42" s="1"/>
  <c r="D24" i="42" a="1"/>
  <c r="D24" i="42" s="1"/>
  <c r="AF23" i="42" a="1"/>
  <c r="AF23" i="42" s="1"/>
  <c r="AA23" i="42" a="1"/>
  <c r="AA23" i="42" s="1"/>
  <c r="R23" i="42" a="1"/>
  <c r="R23" i="42" s="1"/>
  <c r="I23" i="42" a="1"/>
  <c r="I23" i="42" s="1"/>
  <c r="AK22" i="42" a="1"/>
  <c r="AK22" i="42" s="1"/>
  <c r="AF22" i="42" a="1"/>
  <c r="AF22" i="42" s="1"/>
  <c r="W22" i="42" a="1"/>
  <c r="W22" i="42" s="1"/>
  <c r="AL29" i="42" a="1"/>
  <c r="AL29" i="42" s="1"/>
  <c r="Y29" i="42" a="1"/>
  <c r="Y29" i="42" s="1"/>
  <c r="P29" i="42" a="1"/>
  <c r="P29" i="42" s="1"/>
  <c r="J29" i="42" a="1"/>
  <c r="J29" i="42" s="1"/>
  <c r="Z28" i="42" a="1"/>
  <c r="Z28" i="42" s="1"/>
  <c r="U28" i="42" a="1"/>
  <c r="U28" i="42" s="1"/>
  <c r="K28" i="42" a="1"/>
  <c r="K28" i="42" s="1"/>
  <c r="F28" i="42" a="1"/>
  <c r="F28" i="42" s="1"/>
  <c r="AH27" i="42" a="1"/>
  <c r="AH27" i="42" s="1"/>
  <c r="Y27" i="42" a="1"/>
  <c r="Y27" i="42" s="1"/>
  <c r="P27" i="42" a="1"/>
  <c r="P27" i="42" s="1"/>
  <c r="K27" i="42" a="1"/>
  <c r="K27" i="42" s="1"/>
  <c r="AM26" i="42" a="1"/>
  <c r="AM26" i="42" s="1"/>
  <c r="AD26" i="42" a="1"/>
  <c r="AD26" i="42" s="1"/>
  <c r="U26" i="42" a="1"/>
  <c r="U26" i="42" s="1"/>
  <c r="P26" i="42" a="1"/>
  <c r="P26" i="42" s="1"/>
  <c r="G26" i="42" a="1"/>
  <c r="G26" i="42" s="1"/>
  <c r="AI25" i="42" a="1"/>
  <c r="AI25" i="42" s="1"/>
  <c r="Z25" i="42" a="1"/>
  <c r="Z25" i="42" s="1"/>
  <c r="U25" i="42" a="1"/>
  <c r="U25" i="42" s="1"/>
  <c r="L25" i="42" a="1"/>
  <c r="L25" i="42" s="1"/>
  <c r="AE24" i="42" a="1"/>
  <c r="AE24" i="42" s="1"/>
  <c r="Z24" i="42" a="1"/>
  <c r="Z24" i="42" s="1"/>
  <c r="Q24" i="42" a="1"/>
  <c r="Q24" i="42" s="1"/>
  <c r="H24" i="42" a="1"/>
  <c r="H24" i="42" s="1"/>
  <c r="AJ23" i="42" a="1"/>
  <c r="AJ23" i="42" s="1"/>
  <c r="AE23" i="42" a="1"/>
  <c r="AE23" i="42" s="1"/>
  <c r="V23" i="42" a="1"/>
  <c r="V23" i="42" s="1"/>
  <c r="M23" i="42" a="1"/>
  <c r="M23" i="42" s="1"/>
  <c r="D23" i="42" a="1"/>
  <c r="D23" i="42" s="1"/>
  <c r="AJ22" i="42" a="1"/>
  <c r="AJ22" i="42" s="1"/>
  <c r="AA22" i="42" a="1"/>
  <c r="AA22" i="42" s="1"/>
  <c r="R22" i="42" a="1"/>
  <c r="R22" i="42" s="1"/>
  <c r="R30" i="42" a="1"/>
  <c r="R30" i="42" s="1"/>
  <c r="X29" i="42" a="1"/>
  <c r="X29" i="42" s="1"/>
  <c r="O29" i="42" a="1"/>
  <c r="O29" i="42" s="1"/>
  <c r="I29" i="42" a="1"/>
  <c r="I29" i="42" s="1"/>
  <c r="D29" i="42" a="1"/>
  <c r="D29" i="42" s="1"/>
  <c r="AJ28" i="42" a="1"/>
  <c r="AJ28" i="42" s="1"/>
  <c r="AE28" i="42" a="1"/>
  <c r="AE28" i="42" s="1"/>
  <c r="T28" i="42" a="1"/>
  <c r="T28" i="42" s="1"/>
  <c r="O28" i="42" a="1"/>
  <c r="O28" i="42" s="1"/>
  <c r="J28" i="42" a="1"/>
  <c r="J28" i="42" s="1"/>
  <c r="AL27" i="42" a="1"/>
  <c r="AL27" i="42" s="1"/>
  <c r="AC27" i="42" a="1"/>
  <c r="AC27" i="42" s="1"/>
  <c r="T27" i="42" a="1"/>
  <c r="T27" i="42" s="1"/>
  <c r="O27" i="42" a="1"/>
  <c r="O27" i="42" s="1"/>
  <c r="F27" i="42" a="1"/>
  <c r="F27" i="42" s="1"/>
  <c r="AH26" i="42" a="1"/>
  <c r="AH26" i="42" s="1"/>
  <c r="Y26" i="42" a="1"/>
  <c r="Y26" i="42" s="1"/>
  <c r="T26" i="42" a="1"/>
  <c r="T26" i="42" s="1"/>
  <c r="K26" i="42" a="1"/>
  <c r="K26" i="42" s="1"/>
  <c r="AM25" i="42" a="1"/>
  <c r="AM25" i="42" s="1"/>
  <c r="AD25" i="42" a="1"/>
  <c r="AD25" i="42" s="1"/>
  <c r="Y25" i="42" a="1"/>
  <c r="Y25" i="42" s="1"/>
  <c r="P25" i="42" a="1"/>
  <c r="P25" i="42" s="1"/>
  <c r="G25" i="42" a="1"/>
  <c r="G25" i="42" s="1"/>
  <c r="AI24" i="42" a="1"/>
  <c r="AI24" i="42" s="1"/>
  <c r="AD24" i="42" a="1"/>
  <c r="AD24" i="42" s="1"/>
  <c r="U24" i="42" a="1"/>
  <c r="U24" i="42" s="1"/>
  <c r="L24" i="42" a="1"/>
  <c r="L24" i="42" s="1"/>
  <c r="AI23" i="42" a="1"/>
  <c r="AI23" i="42" s="1"/>
  <c r="Z23" i="42" a="1"/>
  <c r="Z23" i="42" s="1"/>
  <c r="Q23" i="42" a="1"/>
  <c r="Q23" i="42" s="1"/>
  <c r="H23" i="42" a="1"/>
  <c r="H23" i="42" s="1"/>
  <c r="W29" i="42" a="1"/>
  <c r="W29" i="42" s="1"/>
  <c r="N29" i="42" a="1"/>
  <c r="N29" i="42" s="1"/>
  <c r="AD28" i="42" a="1"/>
  <c r="AD28" i="42" s="1"/>
  <c r="N28" i="42" a="1"/>
  <c r="N28" i="42" s="1"/>
  <c r="E28" i="42" a="1"/>
  <c r="E28" i="42" s="1"/>
  <c r="AG27" i="42" a="1"/>
  <c r="AG27" i="42" s="1"/>
  <c r="X27" i="42" a="1"/>
  <c r="X27" i="42" s="1"/>
  <c r="S27" i="42" a="1"/>
  <c r="S27" i="42" s="1"/>
  <c r="J27" i="42" a="1"/>
  <c r="J27" i="42" s="1"/>
  <c r="AL26" i="42" a="1"/>
  <c r="AL26" i="42" s="1"/>
  <c r="AC26" i="42" a="1"/>
  <c r="AC26" i="42" s="1"/>
  <c r="X26" i="42" a="1"/>
  <c r="X26" i="42" s="1"/>
  <c r="O26" i="42" a="1"/>
  <c r="O26" i="42" s="1"/>
  <c r="F26" i="42" a="1"/>
  <c r="F26" i="42" s="1"/>
  <c r="AH25" i="42" a="1"/>
  <c r="AH25" i="42" s="1"/>
  <c r="AC25" i="42" a="1"/>
  <c r="AC25" i="42" s="1"/>
  <c r="T25" i="42" a="1"/>
  <c r="T25" i="42" s="1"/>
  <c r="K25" i="42" a="1"/>
  <c r="K25" i="42" s="1"/>
  <c r="AM24" i="42" a="1"/>
  <c r="AM24" i="42" s="1"/>
  <c r="AH24" i="42" a="1"/>
  <c r="AH24" i="42" s="1"/>
  <c r="Y24" i="42" a="1"/>
  <c r="Y24" i="42" s="1"/>
  <c r="P24" i="42" a="1"/>
  <c r="P24" i="42" s="1"/>
  <c r="G24" i="42" a="1"/>
  <c r="G24" i="42" s="1"/>
  <c r="AM23" i="42" a="1"/>
  <c r="AM23" i="42" s="1"/>
  <c r="AD23" i="42" a="1"/>
  <c r="AD23" i="42" s="1"/>
  <c r="U23" i="42" a="1"/>
  <c r="U23" i="42" s="1"/>
  <c r="L23" i="42" a="1"/>
  <c r="L23" i="42" s="1"/>
  <c r="G23" i="42" a="1"/>
  <c r="G23" i="42" s="1"/>
  <c r="AI22" i="42" a="1"/>
  <c r="AI22" i="42" s="1"/>
  <c r="Z22" i="42" a="1"/>
  <c r="Z22" i="42" s="1"/>
  <c r="Q22" i="42" a="1"/>
  <c r="Q22" i="42" s="1"/>
  <c r="M22" i="42" a="1"/>
  <c r="M22" i="42" s="1"/>
  <c r="I22" i="42" a="1"/>
  <c r="I22" i="42" s="1"/>
  <c r="E22" i="42" a="1"/>
  <c r="E22" i="42" s="1"/>
  <c r="I30" i="42" a="1"/>
  <c r="I30" i="42" s="1"/>
  <c r="AG29" i="42" a="1"/>
  <c r="AG29" i="42" s="1"/>
  <c r="M29" i="42" a="1"/>
  <c r="M29" i="42" s="1"/>
  <c r="H29" i="42" a="1"/>
  <c r="H29" i="42" s="1"/>
  <c r="AI28" i="42" a="1"/>
  <c r="AI28" i="42" s="1"/>
  <c r="AC28" i="42" a="1"/>
  <c r="AC28" i="42" s="1"/>
  <c r="X28" i="42" a="1"/>
  <c r="X28" i="42" s="1"/>
  <c r="S28" i="42" a="1"/>
  <c r="S28" i="42" s="1"/>
  <c r="I28" i="42" a="1"/>
  <c r="I28" i="42" s="1"/>
  <c r="AK27" i="42" a="1"/>
  <c r="AK27" i="42" s="1"/>
  <c r="AB27" i="42" a="1"/>
  <c r="AB27" i="42" s="1"/>
  <c r="W27" i="42" a="1"/>
  <c r="W27" i="42" s="1"/>
  <c r="N27" i="42" a="1"/>
  <c r="N27" i="42" s="1"/>
  <c r="E27" i="42" a="1"/>
  <c r="E27" i="42" s="1"/>
  <c r="AG26" i="42" a="1"/>
  <c r="AG26" i="42" s="1"/>
  <c r="AB26" i="42" a="1"/>
  <c r="AB26" i="42" s="1"/>
  <c r="S26" i="42" a="1"/>
  <c r="S26" i="42" s="1"/>
  <c r="J26" i="42" a="1"/>
  <c r="J26" i="42" s="1"/>
  <c r="AL25" i="42" a="1"/>
  <c r="AL25" i="42" s="1"/>
  <c r="AG25" i="42" a="1"/>
  <c r="AG25" i="42" s="1"/>
  <c r="X25" i="42" a="1"/>
  <c r="X25" i="42" s="1"/>
  <c r="O25" i="42" a="1"/>
  <c r="O25" i="42" s="1"/>
  <c r="F25" i="42" a="1"/>
  <c r="F25" i="42" s="1"/>
  <c r="AL24" i="42" a="1"/>
  <c r="AL24" i="42" s="1"/>
  <c r="AC24" i="42" a="1"/>
  <c r="AC24" i="42" s="1"/>
  <c r="T24" i="42" a="1"/>
  <c r="T24" i="42" s="1"/>
  <c r="AF29" i="42" a="1"/>
  <c r="AF29" i="42" s="1"/>
  <c r="R28" i="42" a="1"/>
  <c r="R28" i="42" s="1"/>
  <c r="M28" i="42" a="1"/>
  <c r="M28" i="42" s="1"/>
  <c r="D28" i="42" a="1"/>
  <c r="D28" i="42" s="1"/>
  <c r="AF27" i="42" a="1"/>
  <c r="AF27" i="42" s="1"/>
  <c r="AA27" i="42" a="1"/>
  <c r="AA27" i="42" s="1"/>
  <c r="R27" i="42" a="1"/>
  <c r="R27" i="42" s="1"/>
  <c r="I27" i="42" a="1"/>
  <c r="I27" i="42" s="1"/>
  <c r="AK26" i="42" a="1"/>
  <c r="AK26" i="42" s="1"/>
  <c r="AF26" i="42" a="1"/>
  <c r="AF26" i="42" s="1"/>
  <c r="W26" i="42" a="1"/>
  <c r="W26" i="42" s="1"/>
  <c r="N26" i="42" a="1"/>
  <c r="N26" i="42" s="1"/>
  <c r="E26" i="42" a="1"/>
  <c r="E26" i="42" s="1"/>
  <c r="AK25" i="42" a="1"/>
  <c r="AK25" i="42" s="1"/>
  <c r="AB25" i="42" a="1"/>
  <c r="AB25" i="42" s="1"/>
  <c r="S25" i="42" a="1"/>
  <c r="S25" i="42" s="1"/>
  <c r="J25" i="42" a="1"/>
  <c r="J25" i="42" s="1"/>
  <c r="E25" i="42" a="1"/>
  <c r="E25" i="42" s="1"/>
  <c r="AG24" i="42" a="1"/>
  <c r="AG24" i="42" s="1"/>
  <c r="X24" i="42" a="1"/>
  <c r="X24" i="42" s="1"/>
  <c r="O24" i="42" a="1"/>
  <c r="O24" i="42" s="1"/>
  <c r="J24" i="42" a="1"/>
  <c r="J24" i="42" s="1"/>
  <c r="AL23" i="42" a="1"/>
  <c r="AL23" i="42" s="1"/>
  <c r="AC23" i="42" a="1"/>
  <c r="AC23" i="42" s="1"/>
  <c r="T23" i="42" a="1"/>
  <c r="T23" i="42" s="1"/>
  <c r="O23" i="42" a="1"/>
  <c r="O23" i="42" s="1"/>
  <c r="F23" i="42" a="1"/>
  <c r="F23" i="42" s="1"/>
  <c r="AH22" i="42" a="1"/>
  <c r="AH22" i="42" s="1"/>
  <c r="Y22" i="42" a="1"/>
  <c r="Y22" i="42" s="1"/>
  <c r="T22" i="42" a="1"/>
  <c r="T22" i="42" s="1"/>
  <c r="P22" i="42" a="1"/>
  <c r="P22" i="42" s="1"/>
  <c r="L22" i="42" a="1"/>
  <c r="L22" i="42" s="1"/>
  <c r="AJ30" i="42" a="1"/>
  <c r="AJ30" i="42" s="1"/>
  <c r="AD29" i="42" a="1"/>
  <c r="AD29" i="42" s="1"/>
  <c r="L29" i="42" a="1"/>
  <c r="L29" i="42" s="1"/>
  <c r="G29" i="42" a="1"/>
  <c r="G29" i="42" s="1"/>
  <c r="AL28" i="42" a="1"/>
  <c r="AL28" i="42" s="1"/>
  <c r="AG28" i="42" a="1"/>
  <c r="AG28" i="42" s="1"/>
  <c r="AB28" i="42" a="1"/>
  <c r="AB28" i="42" s="1"/>
  <c r="W28" i="42" a="1"/>
  <c r="W28" i="42" s="1"/>
  <c r="H28" i="42" a="1"/>
  <c r="H28" i="42" s="1"/>
  <c r="AJ27" i="42" a="1"/>
  <c r="AJ27" i="42" s="1"/>
  <c r="AE27" i="42" a="1"/>
  <c r="AE27" i="42" s="1"/>
  <c r="V27" i="42" a="1"/>
  <c r="V27" i="42" s="1"/>
  <c r="M27" i="42" a="1"/>
  <c r="M27" i="42" s="1"/>
  <c r="D27" i="42" a="1"/>
  <c r="D27" i="42" s="1"/>
  <c r="AJ26" i="42" a="1"/>
  <c r="AJ26" i="42" s="1"/>
  <c r="AA26" i="42" a="1"/>
  <c r="AA26" i="42" s="1"/>
  <c r="R26" i="42" a="1"/>
  <c r="R26" i="42" s="1"/>
  <c r="I26" i="42" a="1"/>
  <c r="I26" i="42" s="1"/>
  <c r="D26" i="42" a="1"/>
  <c r="D26" i="42" s="1"/>
  <c r="AF25" i="42" a="1"/>
  <c r="AF25" i="42" s="1"/>
  <c r="W25" i="42" a="1"/>
  <c r="W25" i="42" s="1"/>
  <c r="N25" i="42" a="1"/>
  <c r="N25" i="42" s="1"/>
  <c r="I25" i="42" a="1"/>
  <c r="I25" i="42" s="1"/>
  <c r="AK24" i="42" a="1"/>
  <c r="AK24" i="42" s="1"/>
  <c r="AB24" i="42" a="1"/>
  <c r="AB24" i="42" s="1"/>
  <c r="S24" i="42" a="1"/>
  <c r="S24" i="42" s="1"/>
  <c r="N24" i="42" a="1"/>
  <c r="N24" i="42" s="1"/>
  <c r="E24" i="42" a="1"/>
  <c r="E24" i="42" s="1"/>
  <c r="AG23" i="42" a="1"/>
  <c r="AG23" i="42" s="1"/>
  <c r="X23" i="42" a="1"/>
  <c r="X23" i="42" s="1"/>
  <c r="K24" i="42" a="1"/>
  <c r="K24" i="42" s="1"/>
  <c r="X22" i="42" a="1"/>
  <c r="X22" i="42" s="1"/>
  <c r="D22" i="42" a="1"/>
  <c r="D22" i="42" s="1"/>
  <c r="AF21" i="42" a="1"/>
  <c r="AF21" i="42" s="1"/>
  <c r="AA21" i="42" a="1"/>
  <c r="AA21" i="42" s="1"/>
  <c r="R21" i="42" a="1"/>
  <c r="R21" i="42" s="1"/>
  <c r="I21" i="42" a="1"/>
  <c r="I21" i="42" s="1"/>
  <c r="AK20" i="42" a="1"/>
  <c r="AK20" i="42" s="1"/>
  <c r="AF20" i="42" a="1"/>
  <c r="AF20" i="42" s="1"/>
  <c r="W20" i="42" a="1"/>
  <c r="W20" i="42" s="1"/>
  <c r="N20" i="42" a="1"/>
  <c r="N20" i="42" s="1"/>
  <c r="E20" i="42" a="1"/>
  <c r="E20" i="42" s="1"/>
  <c r="AK19" i="42" a="1"/>
  <c r="AK19" i="42" s="1"/>
  <c r="F24" i="42" a="1"/>
  <c r="F24" i="42" s="1"/>
  <c r="P23" i="42" a="1"/>
  <c r="P23" i="42" s="1"/>
  <c r="E23" i="42" a="1"/>
  <c r="E23" i="42" s="1"/>
  <c r="AG22" i="42" a="1"/>
  <c r="AG22" i="42" s="1"/>
  <c r="O22" i="42" a="1"/>
  <c r="O22" i="42" s="1"/>
  <c r="AJ21" i="42" a="1"/>
  <c r="AJ21" i="42" s="1"/>
  <c r="AE21" i="42" a="1"/>
  <c r="AE21" i="42" s="1"/>
  <c r="V21" i="42" a="1"/>
  <c r="V21" i="42" s="1"/>
  <c r="M21" i="42" a="1"/>
  <c r="M21" i="42" s="1"/>
  <c r="D21" i="42" a="1"/>
  <c r="D21" i="42" s="1"/>
  <c r="AE22" i="42" a="1"/>
  <c r="AE22" i="42" s="1"/>
  <c r="V22" i="42" a="1"/>
  <c r="V22" i="42" s="1"/>
  <c r="N22" i="42" a="1"/>
  <c r="N22" i="42" s="1"/>
  <c r="H22" i="42" a="1"/>
  <c r="H22" i="42" s="1"/>
  <c r="AI21" i="42" a="1"/>
  <c r="AI21" i="42" s="1"/>
  <c r="Z21" i="42" a="1"/>
  <c r="Z21" i="42" s="1"/>
  <c r="Q21" i="42" a="1"/>
  <c r="Q21" i="42" s="1"/>
  <c r="H21" i="42" a="1"/>
  <c r="H21" i="42" s="1"/>
  <c r="AH23" i="42" a="1"/>
  <c r="AH23" i="42" s="1"/>
  <c r="N23" i="42" a="1"/>
  <c r="N23" i="42" s="1"/>
  <c r="AM22" i="42" a="1"/>
  <c r="AM22" i="42" s="1"/>
  <c r="AD22" i="42" a="1"/>
  <c r="AD22" i="42" s="1"/>
  <c r="U22" i="42" a="1"/>
  <c r="U22" i="42" s="1"/>
  <c r="AM21" i="42" a="1"/>
  <c r="AM21" i="42" s="1"/>
  <c r="AD21" i="42" a="1"/>
  <c r="AD21" i="42" s="1"/>
  <c r="K23" i="42" a="1"/>
  <c r="K23" i="42" s="1"/>
  <c r="AL22" i="42" a="1"/>
  <c r="AL22" i="42" s="1"/>
  <c r="AC22" i="42" a="1"/>
  <c r="AC22" i="42" s="1"/>
  <c r="G22" i="42" a="1"/>
  <c r="G22" i="42" s="1"/>
  <c r="AH21" i="42" a="1"/>
  <c r="AH21" i="42" s="1"/>
  <c r="Y21" i="42" a="1"/>
  <c r="Y21" i="42" s="1"/>
  <c r="P21" i="42" a="1"/>
  <c r="P21" i="42" s="1"/>
  <c r="K21" i="42" a="1"/>
  <c r="K21" i="42" s="1"/>
  <c r="AM20" i="42" a="1"/>
  <c r="AM20" i="42" s="1"/>
  <c r="AD20" i="42" a="1"/>
  <c r="AD20" i="42" s="1"/>
  <c r="U20" i="42" a="1"/>
  <c r="U20" i="42" s="1"/>
  <c r="P20" i="42" a="1"/>
  <c r="P20" i="42" s="1"/>
  <c r="Y23" i="42" a="1"/>
  <c r="Y23" i="42" s="1"/>
  <c r="J23" i="42" a="1"/>
  <c r="J23" i="42" s="1"/>
  <c r="AB22" i="42" a="1"/>
  <c r="AB22" i="42" s="1"/>
  <c r="S22" i="42" a="1"/>
  <c r="S22" i="42" s="1"/>
  <c r="F22" i="42" a="1"/>
  <c r="F22" i="42" s="1"/>
  <c r="AL21" i="42" a="1"/>
  <c r="AL21" i="42" s="1"/>
  <c r="AC21" i="42" a="1"/>
  <c r="AC21" i="42" s="1"/>
  <c r="T21" i="42" a="1"/>
  <c r="T21" i="42" s="1"/>
  <c r="O21" i="42" a="1"/>
  <c r="O21" i="42" s="1"/>
  <c r="F21" i="42" a="1"/>
  <c r="F21" i="42" s="1"/>
  <c r="AH20" i="42" a="1"/>
  <c r="AH20" i="42" s="1"/>
  <c r="Y20" i="42" a="1"/>
  <c r="Y20" i="42" s="1"/>
  <c r="T20" i="42" a="1"/>
  <c r="T20" i="42" s="1"/>
  <c r="K22" i="42" a="1"/>
  <c r="K22" i="42" s="1"/>
  <c r="AG21" i="42" a="1"/>
  <c r="AG21" i="42" s="1"/>
  <c r="X21" i="42" a="1"/>
  <c r="X21" i="42" s="1"/>
  <c r="S21" i="42" a="1"/>
  <c r="S21" i="42" s="1"/>
  <c r="J21" i="42" a="1"/>
  <c r="J21" i="42" s="1"/>
  <c r="AL20" i="42" a="1"/>
  <c r="AL20" i="42" s="1"/>
  <c r="AC20" i="42" a="1"/>
  <c r="AC20" i="42" s="1"/>
  <c r="X20" i="42" a="1"/>
  <c r="X20" i="42" s="1"/>
  <c r="O20" i="42" a="1"/>
  <c r="O20" i="42" s="1"/>
  <c r="F20" i="42" a="1"/>
  <c r="F20" i="42" s="1"/>
  <c r="AH19" i="42" a="1"/>
  <c r="AH19" i="42" s="1"/>
  <c r="AC19" i="42" a="1"/>
  <c r="AC19" i="42" s="1"/>
  <c r="S23" i="42" a="1"/>
  <c r="S23" i="42" s="1"/>
  <c r="J22" i="42" a="1"/>
  <c r="J22" i="42" s="1"/>
  <c r="AK21" i="42" a="1"/>
  <c r="AK21" i="42" s="1"/>
  <c r="AB21" i="42" a="1"/>
  <c r="AB21" i="42" s="1"/>
  <c r="W21" i="42" a="1"/>
  <c r="W21" i="42" s="1"/>
  <c r="N21" i="42" a="1"/>
  <c r="N21" i="42" s="1"/>
  <c r="E21" i="42" a="1"/>
  <c r="E21" i="42" s="1"/>
  <c r="AG20" i="42" a="1"/>
  <c r="AG20" i="42" s="1"/>
  <c r="AB20" i="42" a="1"/>
  <c r="AB20" i="42" s="1"/>
  <c r="S20" i="42" a="1"/>
  <c r="S20" i="42" s="1"/>
  <c r="J20" i="42" a="1"/>
  <c r="J20" i="42" s="1"/>
  <c r="AL19" i="42" a="1"/>
  <c r="AL19" i="42" s="1"/>
  <c r="AG19" i="42" a="1"/>
  <c r="AG19" i="42" s="1"/>
  <c r="U21" i="42" a="1"/>
  <c r="U21" i="42" s="1"/>
  <c r="AB19" i="42" a="1"/>
  <c r="AB19" i="42" s="1"/>
  <c r="W19" i="42" a="1"/>
  <c r="W19" i="42" s="1"/>
  <c r="N19" i="42" a="1"/>
  <c r="N19" i="42" s="1"/>
  <c r="E19" i="42" a="1"/>
  <c r="E19" i="42" s="1"/>
  <c r="AK18" i="42" a="1"/>
  <c r="AK18" i="42" s="1"/>
  <c r="AB18" i="42" a="1"/>
  <c r="AB18" i="42" s="1"/>
  <c r="S18" i="42" a="1"/>
  <c r="S18" i="42" s="1"/>
  <c r="J18" i="42" a="1"/>
  <c r="J18" i="42" s="1"/>
  <c r="E18" i="42" a="1"/>
  <c r="E18" i="42" s="1"/>
  <c r="AG17" i="42" a="1"/>
  <c r="AG17" i="42" s="1"/>
  <c r="X17" i="42" a="1"/>
  <c r="X17" i="42" s="1"/>
  <c r="O17" i="42" a="1"/>
  <c r="O17" i="42" s="1"/>
  <c r="J17" i="42" a="1"/>
  <c r="J17" i="42" s="1"/>
  <c r="AL16" i="42" a="1"/>
  <c r="AL16" i="42" s="1"/>
  <c r="AC16" i="42" a="1"/>
  <c r="AC16" i="42" s="1"/>
  <c r="T16" i="42" a="1"/>
  <c r="T16" i="42" s="1"/>
  <c r="O16" i="42" a="1"/>
  <c r="O16" i="42" s="1"/>
  <c r="F16" i="42" a="1"/>
  <c r="F16" i="42" s="1"/>
  <c r="AH15" i="42" a="1"/>
  <c r="AH15" i="42" s="1"/>
  <c r="Y15" i="42" a="1"/>
  <c r="Y15" i="42" s="1"/>
  <c r="T15" i="42" a="1"/>
  <c r="T15" i="42" s="1"/>
  <c r="K15" i="42" a="1"/>
  <c r="K15" i="42" s="1"/>
  <c r="AM14" i="42" a="1"/>
  <c r="AM14" i="42" s="1"/>
  <c r="AD14" i="42" a="1"/>
  <c r="AD14" i="42" s="1"/>
  <c r="Y14" i="42" a="1"/>
  <c r="Y14" i="42" s="1"/>
  <c r="P14" i="42" a="1"/>
  <c r="P14" i="42" s="1"/>
  <c r="G14" i="42" a="1"/>
  <c r="G14" i="42" s="1"/>
  <c r="AI13" i="42" a="1"/>
  <c r="AI13" i="42" s="1"/>
  <c r="AD13" i="42" a="1"/>
  <c r="AD13" i="42" s="1"/>
  <c r="U13" i="42" a="1"/>
  <c r="U13" i="42" s="1"/>
  <c r="L13" i="42" a="1"/>
  <c r="L13" i="42" s="1"/>
  <c r="D13" i="42" a="1"/>
  <c r="D13" i="42" s="1"/>
  <c r="AG12" i="42" a="1"/>
  <c r="AG12" i="42" s="1"/>
  <c r="Y12" i="42" a="1"/>
  <c r="Y12" i="42" s="1"/>
  <c r="Q12" i="42" a="1"/>
  <c r="Q12" i="42" s="1"/>
  <c r="I12" i="42" a="1"/>
  <c r="I12" i="42" s="1"/>
  <c r="AL11" i="42" a="1"/>
  <c r="AL11" i="42" s="1"/>
  <c r="AD11" i="42" a="1"/>
  <c r="AD11" i="42" s="1"/>
  <c r="V11" i="42" a="1"/>
  <c r="V11" i="42" s="1"/>
  <c r="N11" i="42" a="1"/>
  <c r="N11" i="42" s="1"/>
  <c r="F11" i="42" a="1"/>
  <c r="F11" i="42" s="1"/>
  <c r="AI10" i="42" a="1"/>
  <c r="AI10" i="42" s="1"/>
  <c r="AA10" i="42" a="1"/>
  <c r="AA10" i="42" s="1"/>
  <c r="S10" i="42" a="1"/>
  <c r="S10" i="42" s="1"/>
  <c r="K10" i="42" a="1"/>
  <c r="K10" i="42" s="1"/>
  <c r="AF9" i="42" a="1"/>
  <c r="AF9" i="42" s="1"/>
  <c r="X9" i="42" a="1"/>
  <c r="X9" i="42" s="1"/>
  <c r="P9" i="42" a="1"/>
  <c r="P9" i="42" s="1"/>
  <c r="H9" i="42" a="1"/>
  <c r="H9" i="42" s="1"/>
  <c r="AK8" i="42" a="1"/>
  <c r="AK8" i="42" s="1"/>
  <c r="AC8" i="42" a="1"/>
  <c r="AC8" i="42" s="1"/>
  <c r="U8" i="42" a="1"/>
  <c r="U8" i="42" s="1"/>
  <c r="M8" i="42" a="1"/>
  <c r="M8" i="42" s="1"/>
  <c r="E8" i="42" a="1"/>
  <c r="E8" i="42" s="1"/>
  <c r="AE20" i="42" a="1"/>
  <c r="AE20" i="42" s="1"/>
  <c r="R20" i="42" a="1"/>
  <c r="R20" i="42" s="1"/>
  <c r="K20" i="42" a="1"/>
  <c r="K20" i="42" s="1"/>
  <c r="R19" i="42" a="1"/>
  <c r="R19" i="42" s="1"/>
  <c r="I19" i="42" a="1"/>
  <c r="I19" i="42" s="1"/>
  <c r="D19" i="42" a="1"/>
  <c r="D19" i="42" s="1"/>
  <c r="AF18" i="42" a="1"/>
  <c r="AF18" i="42" s="1"/>
  <c r="W18" i="42" a="1"/>
  <c r="W18" i="42" s="1"/>
  <c r="N18" i="42" a="1"/>
  <c r="N18" i="42" s="1"/>
  <c r="I18" i="42" a="1"/>
  <c r="I18" i="42" s="1"/>
  <c r="AK17" i="42" a="1"/>
  <c r="AK17" i="42" s="1"/>
  <c r="AB17" i="42" a="1"/>
  <c r="AB17" i="42" s="1"/>
  <c r="S17" i="42" a="1"/>
  <c r="S17" i="42" s="1"/>
  <c r="N17" i="42" a="1"/>
  <c r="N17" i="42" s="1"/>
  <c r="E17" i="42" a="1"/>
  <c r="E17" i="42" s="1"/>
  <c r="AG16" i="42" a="1"/>
  <c r="AG16" i="42" s="1"/>
  <c r="X16" i="42" a="1"/>
  <c r="X16" i="42" s="1"/>
  <c r="S16" i="42" a="1"/>
  <c r="S16" i="42" s="1"/>
  <c r="J16" i="42" a="1"/>
  <c r="J16" i="42" s="1"/>
  <c r="AL15" i="42" a="1"/>
  <c r="AL15" i="42" s="1"/>
  <c r="AC15" i="42" a="1"/>
  <c r="AC15" i="42" s="1"/>
  <c r="X15" i="42" a="1"/>
  <c r="X15" i="42" s="1"/>
  <c r="O15" i="42" a="1"/>
  <c r="O15" i="42" s="1"/>
  <c r="F15" i="42" a="1"/>
  <c r="F15" i="42" s="1"/>
  <c r="AH14" i="42" a="1"/>
  <c r="AH14" i="42" s="1"/>
  <c r="AC14" i="42" a="1"/>
  <c r="AC14" i="42" s="1"/>
  <c r="T14" i="42" a="1"/>
  <c r="T14" i="42" s="1"/>
  <c r="K14" i="42" a="1"/>
  <c r="K14" i="42" s="1"/>
  <c r="AM13" i="42" a="1"/>
  <c r="AM13" i="42" s="1"/>
  <c r="AH13" i="42" a="1"/>
  <c r="AH13" i="42" s="1"/>
  <c r="Y13" i="42" a="1"/>
  <c r="Y13" i="42" s="1"/>
  <c r="P13" i="42" a="1"/>
  <c r="P13" i="42" s="1"/>
  <c r="G13" i="42" a="1"/>
  <c r="G13" i="42" s="1"/>
  <c r="AJ12" i="42" a="1"/>
  <c r="AJ12" i="42" s="1"/>
  <c r="AB12" i="42" a="1"/>
  <c r="AB12" i="42" s="1"/>
  <c r="T12" i="42" a="1"/>
  <c r="T12" i="42" s="1"/>
  <c r="L12" i="42" a="1"/>
  <c r="L12" i="42" s="1"/>
  <c r="D12" i="42" a="1"/>
  <c r="D12" i="42" s="1"/>
  <c r="AG11" i="42" a="1"/>
  <c r="AG11" i="42" s="1"/>
  <c r="Y11" i="42" a="1"/>
  <c r="Y11" i="42" s="1"/>
  <c r="Q11" i="42" a="1"/>
  <c r="Q11" i="42" s="1"/>
  <c r="I11" i="42" a="1"/>
  <c r="I11" i="42" s="1"/>
  <c r="AL10" i="42" a="1"/>
  <c r="AL10" i="42" s="1"/>
  <c r="AD10" i="42" a="1"/>
  <c r="AD10" i="42" s="1"/>
  <c r="V10" i="42" a="1"/>
  <c r="V10" i="42" s="1"/>
  <c r="N10" i="42" a="1"/>
  <c r="N10" i="42" s="1"/>
  <c r="F10" i="42" a="1"/>
  <c r="F10" i="42" s="1"/>
  <c r="AI9" i="42" a="1"/>
  <c r="AI9" i="42" s="1"/>
  <c r="AA9" i="42" a="1"/>
  <c r="AA9" i="42" s="1"/>
  <c r="S9" i="42" a="1"/>
  <c r="S9" i="42" s="1"/>
  <c r="O9" i="42" a="1"/>
  <c r="O9" i="42" s="1"/>
  <c r="G9" i="42" a="1"/>
  <c r="G9" i="42" s="1"/>
  <c r="AJ8" i="42" a="1"/>
  <c r="AJ8" i="42" s="1"/>
  <c r="AB8" i="42" a="1"/>
  <c r="AB8" i="42" s="1"/>
  <c r="T8" i="42" a="1"/>
  <c r="T8" i="42" s="1"/>
  <c r="L8" i="42" a="1"/>
  <c r="L8" i="42" s="1"/>
  <c r="D8" i="42" a="1"/>
  <c r="D8" i="42" s="1"/>
  <c r="AG7" i="42" a="1"/>
  <c r="AG7" i="42" s="1"/>
  <c r="L21" i="42" a="1"/>
  <c r="L21" i="42" s="1"/>
  <c r="I20" i="42" a="1"/>
  <c r="I20" i="42" s="1"/>
  <c r="AF19" i="42" a="1"/>
  <c r="AF19" i="42" s="1"/>
  <c r="AA19" i="42" a="1"/>
  <c r="AA19" i="42" s="1"/>
  <c r="V19" i="42" a="1"/>
  <c r="V19" i="42" s="1"/>
  <c r="M19" i="42" a="1"/>
  <c r="M19" i="42" s="1"/>
  <c r="H19" i="42" a="1"/>
  <c r="H19" i="42" s="1"/>
  <c r="AJ18" i="42" a="1"/>
  <c r="AJ18" i="42" s="1"/>
  <c r="AA18" i="42" a="1"/>
  <c r="AA18" i="42" s="1"/>
  <c r="R18" i="42" a="1"/>
  <c r="R18" i="42" s="1"/>
  <c r="M18" i="42" a="1"/>
  <c r="M18" i="42" s="1"/>
  <c r="D18" i="42" a="1"/>
  <c r="D18" i="42" s="1"/>
  <c r="AF17" i="42" a="1"/>
  <c r="AF17" i="42" s="1"/>
  <c r="W17" i="42" a="1"/>
  <c r="W17" i="42" s="1"/>
  <c r="R17" i="42" a="1"/>
  <c r="R17" i="42" s="1"/>
  <c r="I17" i="42" a="1"/>
  <c r="I17" i="42" s="1"/>
  <c r="AK16" i="42" a="1"/>
  <c r="AK16" i="42" s="1"/>
  <c r="AB16" i="42" a="1"/>
  <c r="AB16" i="42" s="1"/>
  <c r="W16" i="42" a="1"/>
  <c r="W16" i="42" s="1"/>
  <c r="N16" i="42" a="1"/>
  <c r="N16" i="42" s="1"/>
  <c r="E16" i="42" a="1"/>
  <c r="E16" i="42" s="1"/>
  <c r="AG15" i="42" a="1"/>
  <c r="AG15" i="42" s="1"/>
  <c r="AB15" i="42" a="1"/>
  <c r="AB15" i="42" s="1"/>
  <c r="S15" i="42" a="1"/>
  <c r="S15" i="42" s="1"/>
  <c r="J15" i="42" a="1"/>
  <c r="J15" i="42" s="1"/>
  <c r="AL14" i="42" a="1"/>
  <c r="AL14" i="42" s="1"/>
  <c r="AG14" i="42" a="1"/>
  <c r="AG14" i="42" s="1"/>
  <c r="X14" i="42" a="1"/>
  <c r="X14" i="42" s="1"/>
  <c r="O14" i="42" a="1"/>
  <c r="O14" i="42" s="1"/>
  <c r="F14" i="42" a="1"/>
  <c r="F14" i="42" s="1"/>
  <c r="AL13" i="42" a="1"/>
  <c r="AL13" i="42" s="1"/>
  <c r="AC13" i="42" a="1"/>
  <c r="AC13" i="42" s="1"/>
  <c r="T13" i="42" a="1"/>
  <c r="T13" i="42" s="1"/>
  <c r="K13" i="42" a="1"/>
  <c r="K13" i="42" s="1"/>
  <c r="AF12" i="42" a="1"/>
  <c r="AF12" i="42" s="1"/>
  <c r="X12" i="42" a="1"/>
  <c r="X12" i="42" s="1"/>
  <c r="P12" i="42" a="1"/>
  <c r="P12" i="42" s="1"/>
  <c r="H12" i="42" a="1"/>
  <c r="H12" i="42" s="1"/>
  <c r="AK11" i="42" a="1"/>
  <c r="AK11" i="42" s="1"/>
  <c r="AC11" i="42" a="1"/>
  <c r="AC11" i="42" s="1"/>
  <c r="U11" i="42" a="1"/>
  <c r="U11" i="42" s="1"/>
  <c r="M11" i="42" a="1"/>
  <c r="M11" i="42" s="1"/>
  <c r="E11" i="42" a="1"/>
  <c r="E11" i="42" s="1"/>
  <c r="AH10" i="42" a="1"/>
  <c r="AH10" i="42" s="1"/>
  <c r="Z10" i="42" a="1"/>
  <c r="Z10" i="42" s="1"/>
  <c r="R10" i="42" a="1"/>
  <c r="R10" i="42" s="1"/>
  <c r="J10" i="42" a="1"/>
  <c r="J10" i="42" s="1"/>
  <c r="AM9" i="42" a="1"/>
  <c r="AM9" i="42" s="1"/>
  <c r="AE9" i="42" a="1"/>
  <c r="AE9" i="42" s="1"/>
  <c r="W9" i="42" a="1"/>
  <c r="W9" i="42" s="1"/>
  <c r="K9" i="42" a="1"/>
  <c r="K9" i="42" s="1"/>
  <c r="AF8" i="42" a="1"/>
  <c r="AF8" i="42" s="1"/>
  <c r="X8" i="42" a="1"/>
  <c r="X8" i="42" s="1"/>
  <c r="P8" i="42" a="1"/>
  <c r="P8" i="42" s="1"/>
  <c r="H8" i="42" a="1"/>
  <c r="H8" i="42" s="1"/>
  <c r="AK7" i="42" a="1"/>
  <c r="AK7" i="42" s="1"/>
  <c r="AC7" i="42" a="1"/>
  <c r="AC7" i="42" s="1"/>
  <c r="G21" i="42" a="1"/>
  <c r="G21" i="42" s="1"/>
  <c r="AA20" i="42" a="1"/>
  <c r="AA20" i="42" s="1"/>
  <c r="Q20" i="42" a="1"/>
  <c r="Q20" i="42" s="1"/>
  <c r="H20" i="42" a="1"/>
  <c r="H20" i="42" s="1"/>
  <c r="AM19" i="42" a="1"/>
  <c r="AM19" i="42" s="1"/>
  <c r="Q19" i="42" a="1"/>
  <c r="Q19" i="42" s="1"/>
  <c r="L19" i="42" a="1"/>
  <c r="L19" i="42" s="1"/>
  <c r="AE18" i="42" a="1"/>
  <c r="AE18" i="42" s="1"/>
  <c r="V18" i="42" a="1"/>
  <c r="V18" i="42" s="1"/>
  <c r="Q18" i="42" a="1"/>
  <c r="Q18" i="42" s="1"/>
  <c r="H18" i="42" a="1"/>
  <c r="H18" i="42" s="1"/>
  <c r="AJ17" i="42" a="1"/>
  <c r="AJ17" i="42" s="1"/>
  <c r="AA17" i="42" a="1"/>
  <c r="AA17" i="42" s="1"/>
  <c r="V17" i="42" a="1"/>
  <c r="V17" i="42" s="1"/>
  <c r="M17" i="42" a="1"/>
  <c r="M17" i="42" s="1"/>
  <c r="D17" i="42" a="1"/>
  <c r="D17" i="42" s="1"/>
  <c r="AF16" i="42" a="1"/>
  <c r="AF16" i="42" s="1"/>
  <c r="AA16" i="42" a="1"/>
  <c r="AA16" i="42" s="1"/>
  <c r="R16" i="42" a="1"/>
  <c r="R16" i="42" s="1"/>
  <c r="I16" i="42" a="1"/>
  <c r="I16" i="42" s="1"/>
  <c r="AK15" i="42" a="1"/>
  <c r="AK15" i="42" s="1"/>
  <c r="AF15" i="42" a="1"/>
  <c r="AF15" i="42" s="1"/>
  <c r="W15" i="42" a="1"/>
  <c r="W15" i="42" s="1"/>
  <c r="N15" i="42" a="1"/>
  <c r="N15" i="42" s="1"/>
  <c r="E15" i="42" a="1"/>
  <c r="E15" i="42" s="1"/>
  <c r="AK14" i="42" a="1"/>
  <c r="AK14" i="42" s="1"/>
  <c r="AB14" i="42" a="1"/>
  <c r="AB14" i="42" s="1"/>
  <c r="S14" i="42" a="1"/>
  <c r="S14" i="42" s="1"/>
  <c r="J14" i="42" a="1"/>
  <c r="J14" i="42" s="1"/>
  <c r="E14" i="42" a="1"/>
  <c r="E14" i="42" s="1"/>
  <c r="AG13" i="42" a="1"/>
  <c r="AG13" i="42" s="1"/>
  <c r="X13" i="42" a="1"/>
  <c r="X13" i="42" s="1"/>
  <c r="O13" i="42" a="1"/>
  <c r="O13" i="42" s="1"/>
  <c r="AM12" i="42" a="1"/>
  <c r="AM12" i="42" s="1"/>
  <c r="AE12" i="42" a="1"/>
  <c r="AE12" i="42" s="1"/>
  <c r="W12" i="42" a="1"/>
  <c r="W12" i="42" s="1"/>
  <c r="O12" i="42" a="1"/>
  <c r="O12" i="42" s="1"/>
  <c r="G12" i="42" a="1"/>
  <c r="G12" i="42" s="1"/>
  <c r="AJ11" i="42" a="1"/>
  <c r="AJ11" i="42" s="1"/>
  <c r="AB11" i="42" a="1"/>
  <c r="AB11" i="42" s="1"/>
  <c r="T11" i="42" a="1"/>
  <c r="T11" i="42" s="1"/>
  <c r="L11" i="42" a="1"/>
  <c r="L11" i="42" s="1"/>
  <c r="D11" i="42" a="1"/>
  <c r="D11" i="42" s="1"/>
  <c r="AG10" i="42" a="1"/>
  <c r="AG10" i="42" s="1"/>
  <c r="Y10" i="42" a="1"/>
  <c r="Y10" i="42" s="1"/>
  <c r="Q10" i="42" a="1"/>
  <c r="Q10" i="42" s="1"/>
  <c r="I10" i="42" a="1"/>
  <c r="I10" i="42" s="1"/>
  <c r="AL9" i="42" a="1"/>
  <c r="AL9" i="42" s="1"/>
  <c r="AD9" i="42" a="1"/>
  <c r="AD9" i="42" s="1"/>
  <c r="V9" i="42" a="1"/>
  <c r="V9" i="42" s="1"/>
  <c r="N9" i="42" a="1"/>
  <c r="N9" i="42" s="1"/>
  <c r="F9" i="42" a="1"/>
  <c r="F9" i="42" s="1"/>
  <c r="AI8" i="42" a="1"/>
  <c r="AI8" i="42" s="1"/>
  <c r="AA8" i="42" a="1"/>
  <c r="AA8" i="42" s="1"/>
  <c r="S8" i="42" a="1"/>
  <c r="S8" i="42" s="1"/>
  <c r="K8" i="42" a="1"/>
  <c r="K8" i="42" s="1"/>
  <c r="AF7" i="42" a="1"/>
  <c r="AF7" i="42" s="1"/>
  <c r="AE19" i="42" a="1"/>
  <c r="AE19" i="42" s="1"/>
  <c r="Z19" i="42" a="1"/>
  <c r="Z19" i="42" s="1"/>
  <c r="U19" i="42" a="1"/>
  <c r="U19" i="42" s="1"/>
  <c r="P19" i="42" a="1"/>
  <c r="P19" i="42" s="1"/>
  <c r="G19" i="42" a="1"/>
  <c r="G19" i="42" s="1"/>
  <c r="AI18" i="42" a="1"/>
  <c r="AI18" i="42" s="1"/>
  <c r="Z18" i="42" a="1"/>
  <c r="Z18" i="42" s="1"/>
  <c r="U18" i="42" a="1"/>
  <c r="U18" i="42" s="1"/>
  <c r="L18" i="42" a="1"/>
  <c r="L18" i="42" s="1"/>
  <c r="AE17" i="42" a="1"/>
  <c r="AE17" i="42" s="1"/>
  <c r="Z17" i="42" a="1"/>
  <c r="Z17" i="42" s="1"/>
  <c r="Q17" i="42" a="1"/>
  <c r="Q17" i="42" s="1"/>
  <c r="H17" i="42" a="1"/>
  <c r="H17" i="42" s="1"/>
  <c r="AJ16" i="42" a="1"/>
  <c r="AJ16" i="42" s="1"/>
  <c r="AE16" i="42" a="1"/>
  <c r="AE16" i="42" s="1"/>
  <c r="V16" i="42" a="1"/>
  <c r="V16" i="42" s="1"/>
  <c r="M16" i="42" a="1"/>
  <c r="M16" i="42" s="1"/>
  <c r="D16" i="42" a="1"/>
  <c r="D16" i="42" s="1"/>
  <c r="AJ15" i="42" a="1"/>
  <c r="AJ15" i="42" s="1"/>
  <c r="AA15" i="42" a="1"/>
  <c r="AA15" i="42" s="1"/>
  <c r="R15" i="42" a="1"/>
  <c r="R15" i="42" s="1"/>
  <c r="I15" i="42" a="1"/>
  <c r="I15" i="42" s="1"/>
  <c r="D15" i="42" a="1"/>
  <c r="D15" i="42" s="1"/>
  <c r="AF14" i="42" a="1"/>
  <c r="AF14" i="42" s="1"/>
  <c r="W14" i="42" a="1"/>
  <c r="W14" i="42" s="1"/>
  <c r="N14" i="42" a="1"/>
  <c r="N14" i="42" s="1"/>
  <c r="I14" i="42" a="1"/>
  <c r="I14" i="42" s="1"/>
  <c r="AK13" i="42" a="1"/>
  <c r="AK13" i="42" s="1"/>
  <c r="AB13" i="42" a="1"/>
  <c r="AB13" i="42" s="1"/>
  <c r="S13" i="42" a="1"/>
  <c r="S13" i="42" s="1"/>
  <c r="N13" i="42" a="1"/>
  <c r="N13" i="42" s="1"/>
  <c r="J13" i="42" a="1"/>
  <c r="J13" i="42" s="1"/>
  <c r="F13" i="42" a="1"/>
  <c r="F13" i="42" s="1"/>
  <c r="AI12" i="42" a="1"/>
  <c r="AI12" i="42" s="1"/>
  <c r="AA12" i="42" a="1"/>
  <c r="AA12" i="42" s="1"/>
  <c r="S12" i="42" a="1"/>
  <c r="S12" i="42" s="1"/>
  <c r="K12" i="42" a="1"/>
  <c r="K12" i="42" s="1"/>
  <c r="AF11" i="42" a="1"/>
  <c r="AF11" i="42" s="1"/>
  <c r="X11" i="42" a="1"/>
  <c r="X11" i="42" s="1"/>
  <c r="P11" i="42" a="1"/>
  <c r="P11" i="42" s="1"/>
  <c r="H11" i="42" a="1"/>
  <c r="H11" i="42" s="1"/>
  <c r="AK10" i="42" a="1"/>
  <c r="AK10" i="42" s="1"/>
  <c r="AC10" i="42" a="1"/>
  <c r="AC10" i="42" s="1"/>
  <c r="U10" i="42" a="1"/>
  <c r="U10" i="42" s="1"/>
  <c r="M10" i="42" a="1"/>
  <c r="M10" i="42" s="1"/>
  <c r="E10" i="42" a="1"/>
  <c r="E10" i="42" s="1"/>
  <c r="AH9" i="42" a="1"/>
  <c r="AH9" i="42" s="1"/>
  <c r="Z9" i="42" a="1"/>
  <c r="Z9" i="42" s="1"/>
  <c r="R9" i="42" a="1"/>
  <c r="R9" i="42" s="1"/>
  <c r="J9" i="42" a="1"/>
  <c r="J9" i="42" s="1"/>
  <c r="AM8" i="42" a="1"/>
  <c r="AM8" i="42" s="1"/>
  <c r="AE8" i="42" a="1"/>
  <c r="AE8" i="42" s="1"/>
  <c r="W8" i="42" a="1"/>
  <c r="W8" i="42" s="1"/>
  <c r="O8" i="42" a="1"/>
  <c r="O8" i="42" s="1"/>
  <c r="G8" i="42" a="1"/>
  <c r="G8" i="42" s="1"/>
  <c r="AJ7" i="42" a="1"/>
  <c r="AJ7" i="42" s="1"/>
  <c r="AB7" i="42" a="1"/>
  <c r="AB7" i="42" s="1"/>
  <c r="AJ20" i="42" a="1"/>
  <c r="AJ20" i="42" s="1"/>
  <c r="Z20" i="42" a="1"/>
  <c r="Z20" i="42" s="1"/>
  <c r="G20" i="42" a="1"/>
  <c r="G20" i="42" s="1"/>
  <c r="AJ19" i="42" a="1"/>
  <c r="AJ19" i="42" s="1"/>
  <c r="Y19" i="42" a="1"/>
  <c r="Y19" i="42" s="1"/>
  <c r="T19" i="42" a="1"/>
  <c r="T19" i="42" s="1"/>
  <c r="K19" i="42" a="1"/>
  <c r="K19" i="42" s="1"/>
  <c r="AM18" i="42" a="1"/>
  <c r="AM18" i="42" s="1"/>
  <c r="AD18" i="42" a="1"/>
  <c r="AD18" i="42" s="1"/>
  <c r="Y18" i="42" a="1"/>
  <c r="Y18" i="42" s="1"/>
  <c r="P18" i="42" a="1"/>
  <c r="P18" i="42" s="1"/>
  <c r="G18" i="42" a="1"/>
  <c r="G18" i="42" s="1"/>
  <c r="AI17" i="42" a="1"/>
  <c r="AI17" i="42" s="1"/>
  <c r="AD17" i="42" a="1"/>
  <c r="AD17" i="42" s="1"/>
  <c r="U17" i="42" a="1"/>
  <c r="U17" i="42" s="1"/>
  <c r="L17" i="42" a="1"/>
  <c r="L17" i="42" s="1"/>
  <c r="AI16" i="42" a="1"/>
  <c r="AI16" i="42" s="1"/>
  <c r="Z16" i="42" a="1"/>
  <c r="Z16" i="42" s="1"/>
  <c r="Q16" i="42" a="1"/>
  <c r="Q16" i="42" s="1"/>
  <c r="H16" i="42" a="1"/>
  <c r="H16" i="42" s="1"/>
  <c r="AE15" i="42" a="1"/>
  <c r="AE15" i="42" s="1"/>
  <c r="V15" i="42" a="1"/>
  <c r="V15" i="42" s="1"/>
  <c r="M15" i="42" a="1"/>
  <c r="M15" i="42" s="1"/>
  <c r="H15" i="42" a="1"/>
  <c r="H15" i="42" s="1"/>
  <c r="AJ14" i="42" a="1"/>
  <c r="AJ14" i="42" s="1"/>
  <c r="AA14" i="42" a="1"/>
  <c r="AA14" i="42" s="1"/>
  <c r="R14" i="42" a="1"/>
  <c r="R14" i="42" s="1"/>
  <c r="M14" i="42" a="1"/>
  <c r="M14" i="42" s="1"/>
  <c r="D14" i="42" a="1"/>
  <c r="D14" i="42" s="1"/>
  <c r="AF13" i="42" a="1"/>
  <c r="AF13" i="42" s="1"/>
  <c r="W13" i="42" a="1"/>
  <c r="W13" i="42" s="1"/>
  <c r="R13" i="42" a="1"/>
  <c r="R13" i="42" s="1"/>
  <c r="AL12" i="42" a="1"/>
  <c r="AL12" i="42" s="1"/>
  <c r="AD12" i="42" a="1"/>
  <c r="AD12" i="42" s="1"/>
  <c r="V12" i="42" a="1"/>
  <c r="V12" i="42" s="1"/>
  <c r="N12" i="42" a="1"/>
  <c r="N12" i="42" s="1"/>
  <c r="F12" i="42" a="1"/>
  <c r="F12" i="42" s="1"/>
  <c r="AI11" i="42" a="1"/>
  <c r="AI11" i="42" s="1"/>
  <c r="AA11" i="42" a="1"/>
  <c r="AA11" i="42" s="1"/>
  <c r="S11" i="42" a="1"/>
  <c r="S11" i="42" s="1"/>
  <c r="K11" i="42" a="1"/>
  <c r="K11" i="42" s="1"/>
  <c r="G11" i="42" a="1"/>
  <c r="G11" i="42" s="1"/>
  <c r="AJ10" i="42" a="1"/>
  <c r="AJ10" i="42" s="1"/>
  <c r="AB10" i="42" a="1"/>
  <c r="AB10" i="42" s="1"/>
  <c r="T10" i="42" a="1"/>
  <c r="T10" i="42" s="1"/>
  <c r="L10" i="42" a="1"/>
  <c r="L10" i="42" s="1"/>
  <c r="D10" i="42" a="1"/>
  <c r="D10" i="42" s="1"/>
  <c r="AG9" i="42" a="1"/>
  <c r="AG9" i="42" s="1"/>
  <c r="Y9" i="42" a="1"/>
  <c r="Y9" i="42" s="1"/>
  <c r="Q9" i="42" a="1"/>
  <c r="Q9" i="42" s="1"/>
  <c r="I9" i="42" a="1"/>
  <c r="I9" i="42" s="1"/>
  <c r="AL8" i="42" a="1"/>
  <c r="AL8" i="42" s="1"/>
  <c r="AD8" i="42" a="1"/>
  <c r="AD8" i="42" s="1"/>
  <c r="V8" i="42" a="1"/>
  <c r="V8" i="42" s="1"/>
  <c r="N8" i="42" a="1"/>
  <c r="N8" i="42" s="1"/>
  <c r="F8" i="42" a="1"/>
  <c r="F8" i="42" s="1"/>
  <c r="AI7" i="42" a="1"/>
  <c r="AI7" i="42" s="1"/>
  <c r="AA7" i="42" a="1"/>
  <c r="AA7" i="42" s="1"/>
  <c r="M20" i="42" a="1"/>
  <c r="M20" i="42" s="1"/>
  <c r="AD19" i="42" a="1"/>
  <c r="AD19" i="42" s="1"/>
  <c r="X19" i="42" a="1"/>
  <c r="X19" i="42" s="1"/>
  <c r="O19" i="42" a="1"/>
  <c r="O19" i="42" s="1"/>
  <c r="F19" i="42" a="1"/>
  <c r="F19" i="42" s="1"/>
  <c r="AH18" i="42" a="1"/>
  <c r="AH18" i="42" s="1"/>
  <c r="AC18" i="42" a="1"/>
  <c r="AC18" i="42" s="1"/>
  <c r="T18" i="42" a="1"/>
  <c r="T18" i="42" s="1"/>
  <c r="K18" i="42" a="1"/>
  <c r="K18" i="42" s="1"/>
  <c r="AM17" i="42" a="1"/>
  <c r="AM17" i="42" s="1"/>
  <c r="AH17" i="42" a="1"/>
  <c r="AH17" i="42" s="1"/>
  <c r="Y17" i="42" a="1"/>
  <c r="Y17" i="42" s="1"/>
  <c r="P17" i="42" a="1"/>
  <c r="P17" i="42" s="1"/>
  <c r="G17" i="42" a="1"/>
  <c r="G17" i="42" s="1"/>
  <c r="AM16" i="42" a="1"/>
  <c r="AM16" i="42" s="1"/>
  <c r="AD16" i="42" a="1"/>
  <c r="AD16" i="42" s="1"/>
  <c r="U16" i="42" a="1"/>
  <c r="U16" i="42" s="1"/>
  <c r="L16" i="42" a="1"/>
  <c r="L16" i="42" s="1"/>
  <c r="G16" i="42" a="1"/>
  <c r="G16" i="42" s="1"/>
  <c r="AI15" i="42" a="1"/>
  <c r="AI15" i="42" s="1"/>
  <c r="Z15" i="42" a="1"/>
  <c r="Z15" i="42" s="1"/>
  <c r="Q15" i="42" a="1"/>
  <c r="Q15" i="42" s="1"/>
  <c r="L15" i="42" a="1"/>
  <c r="L15" i="42" s="1"/>
  <c r="AE14" i="42" a="1"/>
  <c r="AE14" i="42" s="1"/>
  <c r="V14" i="42" a="1"/>
  <c r="V14" i="42" s="1"/>
  <c r="Q14" i="42" a="1"/>
  <c r="Q14" i="42" s="1"/>
  <c r="H14" i="42" a="1"/>
  <c r="H14" i="42" s="1"/>
  <c r="AJ13" i="42" a="1"/>
  <c r="AJ13" i="42" s="1"/>
  <c r="AA13" i="42" a="1"/>
  <c r="AA13" i="42" s="1"/>
  <c r="V13" i="42" a="1"/>
  <c r="V13" i="42" s="1"/>
  <c r="M13" i="42" a="1"/>
  <c r="M13" i="42" s="1"/>
  <c r="I13" i="42" a="1"/>
  <c r="I13" i="42" s="1"/>
  <c r="E13" i="42" a="1"/>
  <c r="E13" i="42" s="1"/>
  <c r="AH12" i="42" a="1"/>
  <c r="AH12" i="42" s="1"/>
  <c r="Z12" i="42" a="1"/>
  <c r="Z12" i="42" s="1"/>
  <c r="R12" i="42" a="1"/>
  <c r="R12" i="42" s="1"/>
  <c r="J12" i="42" a="1"/>
  <c r="J12" i="42" s="1"/>
  <c r="AM11" i="42" a="1"/>
  <c r="AM11" i="42" s="1"/>
  <c r="AE11" i="42" a="1"/>
  <c r="AE11" i="42" s="1"/>
  <c r="W11" i="42" a="1"/>
  <c r="W11" i="42" s="1"/>
  <c r="O11" i="42" a="1"/>
  <c r="O11" i="42" s="1"/>
  <c r="AF10" i="42" a="1"/>
  <c r="AF10" i="42" s="1"/>
  <c r="X10" i="42" a="1"/>
  <c r="X10" i="42" s="1"/>
  <c r="P10" i="42" a="1"/>
  <c r="P10" i="42" s="1"/>
  <c r="H10" i="42" a="1"/>
  <c r="H10" i="42" s="1"/>
  <c r="AK9" i="42" a="1"/>
  <c r="AK9" i="42" s="1"/>
  <c r="AC9" i="42" a="1"/>
  <c r="AC9" i="42" s="1"/>
  <c r="U9" i="42" a="1"/>
  <c r="U9" i="42" s="1"/>
  <c r="M9" i="42" a="1"/>
  <c r="M9" i="42" s="1"/>
  <c r="E9" i="42" a="1"/>
  <c r="E9" i="42" s="1"/>
  <c r="AH8" i="42" a="1"/>
  <c r="AH8" i="42" s="1"/>
  <c r="Z8" i="42" a="1"/>
  <c r="Z8" i="42" s="1"/>
  <c r="R8" i="42" a="1"/>
  <c r="R8" i="42" s="1"/>
  <c r="J8" i="42" a="1"/>
  <c r="J8" i="42" s="1"/>
  <c r="AM7" i="42" a="1"/>
  <c r="AM7" i="42" s="1"/>
  <c r="AE7" i="42" a="1"/>
  <c r="AE7" i="42" s="1"/>
  <c r="W7" i="42" a="1"/>
  <c r="W7" i="42" s="1"/>
  <c r="AI20" i="42" a="1"/>
  <c r="AI20" i="42" s="1"/>
  <c r="V20" i="42" a="1"/>
  <c r="V20" i="42" s="1"/>
  <c r="L20" i="42" a="1"/>
  <c r="L20" i="42" s="1"/>
  <c r="D20" i="42" a="1"/>
  <c r="D20" i="42" s="1"/>
  <c r="AI19" i="42" a="1"/>
  <c r="AI19" i="42" s="1"/>
  <c r="S19" i="42" a="1"/>
  <c r="S19" i="42" s="1"/>
  <c r="J19" i="42" a="1"/>
  <c r="J19" i="42" s="1"/>
  <c r="AL18" i="42" a="1"/>
  <c r="AL18" i="42" s="1"/>
  <c r="AG18" i="42" a="1"/>
  <c r="AG18" i="42" s="1"/>
  <c r="X18" i="42" a="1"/>
  <c r="X18" i="42" s="1"/>
  <c r="O18" i="42" a="1"/>
  <c r="O18" i="42" s="1"/>
  <c r="F18" i="42" a="1"/>
  <c r="F18" i="42" s="1"/>
  <c r="AL17" i="42" a="1"/>
  <c r="AL17" i="42" s="1"/>
  <c r="AC17" i="42" a="1"/>
  <c r="AC17" i="42" s="1"/>
  <c r="T17" i="42" a="1"/>
  <c r="T17" i="42" s="1"/>
  <c r="K17" i="42" a="1"/>
  <c r="K17" i="42" s="1"/>
  <c r="F17" i="42" a="1"/>
  <c r="F17" i="42" s="1"/>
  <c r="AH16" i="42" a="1"/>
  <c r="AH16" i="42" s="1"/>
  <c r="Y16" i="42" a="1"/>
  <c r="Y16" i="42" s="1"/>
  <c r="P16" i="42" a="1"/>
  <c r="P16" i="42" s="1"/>
  <c r="K16" i="42" a="1"/>
  <c r="K16" i="42" s="1"/>
  <c r="AM15" i="42" a="1"/>
  <c r="AM15" i="42" s="1"/>
  <c r="AD15" i="42" a="1"/>
  <c r="AD15" i="42" s="1"/>
  <c r="U15" i="42" a="1"/>
  <c r="U15" i="42" s="1"/>
  <c r="P15" i="42" a="1"/>
  <c r="P15" i="42" s="1"/>
  <c r="G15" i="42" a="1"/>
  <c r="G15" i="42" s="1"/>
  <c r="AI14" i="42" a="1"/>
  <c r="AI14" i="42" s="1"/>
  <c r="Z14" i="42" a="1"/>
  <c r="Z14" i="42" s="1"/>
  <c r="U14" i="42" a="1"/>
  <c r="U14" i="42" s="1"/>
  <c r="L14" i="42" a="1"/>
  <c r="L14" i="42" s="1"/>
  <c r="AE13" i="42" a="1"/>
  <c r="AE13" i="42" s="1"/>
  <c r="Z13" i="42" a="1"/>
  <c r="Z13" i="42" s="1"/>
  <c r="Q13" i="42" a="1"/>
  <c r="Q13" i="42" s="1"/>
  <c r="H13" i="42" a="1"/>
  <c r="H13" i="42" s="1"/>
  <c r="AK12" i="42" a="1"/>
  <c r="AK12" i="42" s="1"/>
  <c r="AC12" i="42" a="1"/>
  <c r="AC12" i="42" s="1"/>
  <c r="U12" i="42" a="1"/>
  <c r="U12" i="42" s="1"/>
  <c r="M12" i="42" a="1"/>
  <c r="M12" i="42" s="1"/>
  <c r="E12" i="42" a="1"/>
  <c r="E12" i="42" s="1"/>
  <c r="AH11" i="42" a="1"/>
  <c r="AH11" i="42" s="1"/>
  <c r="Z11" i="42" a="1"/>
  <c r="Z11" i="42" s="1"/>
  <c r="R11" i="42" a="1"/>
  <c r="R11" i="42" s="1"/>
  <c r="J11" i="42" a="1"/>
  <c r="J11" i="42" s="1"/>
  <c r="AM10" i="42" a="1"/>
  <c r="AM10" i="42" s="1"/>
  <c r="AE10" i="42" a="1"/>
  <c r="AE10" i="42" s="1"/>
  <c r="W10" i="42" a="1"/>
  <c r="W10" i="42" s="1"/>
  <c r="O10" i="42" a="1"/>
  <c r="O10" i="42" s="1"/>
  <c r="G10" i="42" a="1"/>
  <c r="G10" i="42" s="1"/>
  <c r="AJ9" i="42" a="1"/>
  <c r="AJ9" i="42" s="1"/>
  <c r="AB9" i="42" a="1"/>
  <c r="AB9" i="42" s="1"/>
  <c r="T9" i="42" a="1"/>
  <c r="T9" i="42" s="1"/>
  <c r="L9" i="42" a="1"/>
  <c r="L9" i="42" s="1"/>
  <c r="D9" i="42" a="1"/>
  <c r="D9" i="42" s="1"/>
  <c r="AG8" i="42" a="1"/>
  <c r="AG8" i="42" s="1"/>
  <c r="Y8" i="42" a="1"/>
  <c r="Y8" i="42" s="1"/>
  <c r="Q8" i="42" a="1"/>
  <c r="Q8" i="42" s="1"/>
  <c r="I8" i="42" a="1"/>
  <c r="I8" i="42" s="1"/>
  <c r="AL7" i="42" a="1"/>
  <c r="AL7" i="42" s="1"/>
  <c r="AD7" i="42" a="1"/>
  <c r="AD7" i="42" s="1"/>
  <c r="R7" i="42" a="1"/>
  <c r="R7" i="42" s="1"/>
  <c r="J7" i="42" a="1"/>
  <c r="J7" i="42" s="1"/>
  <c r="AM6" i="42" a="1"/>
  <c r="AM6" i="42" s="1"/>
  <c r="AE6" i="42" a="1"/>
  <c r="AE6" i="42" s="1"/>
  <c r="W6" i="42" a="1"/>
  <c r="W6" i="42" s="1"/>
  <c r="O6" i="42" a="1"/>
  <c r="O6" i="42" s="1"/>
  <c r="G6" i="42" a="1"/>
  <c r="G6" i="42" s="1"/>
  <c r="AJ5" i="42" a="1"/>
  <c r="AJ5" i="42" s="1"/>
  <c r="AB5" i="42" a="1"/>
  <c r="AB5" i="42" s="1"/>
  <c r="T5" i="42" a="1"/>
  <c r="T5" i="42" s="1"/>
  <c r="L5" i="42" a="1"/>
  <c r="L5" i="42" s="1"/>
  <c r="D5" i="42" a="1"/>
  <c r="D5" i="42" s="1"/>
  <c r="AG4" i="42" a="1"/>
  <c r="AG4" i="42" s="1"/>
  <c r="Y4" i="42" a="1"/>
  <c r="Y4" i="42" s="1"/>
  <c r="Q4" i="42" a="1"/>
  <c r="Q4" i="42" s="1"/>
  <c r="I4" i="42" a="1"/>
  <c r="I4" i="42" s="1"/>
  <c r="AI5" i="42" a="1"/>
  <c r="AI5" i="42" s="1"/>
  <c r="P4" i="42" a="1"/>
  <c r="P4" i="42" s="1"/>
  <c r="Z7" i="42" a="1"/>
  <c r="Z7" i="42" s="1"/>
  <c r="Q7" i="42" a="1"/>
  <c r="Q7" i="42" s="1"/>
  <c r="I7" i="42" a="1"/>
  <c r="I7" i="42" s="1"/>
  <c r="AL6" i="42" a="1"/>
  <c r="AL6" i="42" s="1"/>
  <c r="AD6" i="42" a="1"/>
  <c r="AD6" i="42" s="1"/>
  <c r="V6" i="42" a="1"/>
  <c r="V6" i="42" s="1"/>
  <c r="S5" i="42" a="1"/>
  <c r="S5" i="42" s="1"/>
  <c r="H4" i="42" a="1"/>
  <c r="H4" i="42" s="1"/>
  <c r="Y7" i="42" a="1"/>
  <c r="Y7" i="42" s="1"/>
  <c r="P7" i="42" a="1"/>
  <c r="P7" i="42" s="1"/>
  <c r="H7" i="42" a="1"/>
  <c r="H7" i="42" s="1"/>
  <c r="AK6" i="42" a="1"/>
  <c r="AK6" i="42" s="1"/>
  <c r="AC6" i="42" a="1"/>
  <c r="AC6" i="42" s="1"/>
  <c r="U6" i="42" a="1"/>
  <c r="U6" i="42" s="1"/>
  <c r="M6" i="42" a="1"/>
  <c r="M6" i="42" s="1"/>
  <c r="E6" i="42" a="1"/>
  <c r="E6" i="42" s="1"/>
  <c r="AH5" i="42" a="1"/>
  <c r="AH5" i="42" s="1"/>
  <c r="Z5" i="42" a="1"/>
  <c r="Z5" i="42" s="1"/>
  <c r="R5" i="42" a="1"/>
  <c r="R5" i="42" s="1"/>
  <c r="J5" i="42" a="1"/>
  <c r="J5" i="42" s="1"/>
  <c r="AM4" i="42" a="1"/>
  <c r="AM4" i="42" s="1"/>
  <c r="AE4" i="42" a="1"/>
  <c r="AE4" i="42" s="1"/>
  <c r="W4" i="42" a="1"/>
  <c r="W4" i="42" s="1"/>
  <c r="O4" i="42" a="1"/>
  <c r="O4" i="42" s="1"/>
  <c r="G4" i="42" a="1"/>
  <c r="G4" i="42" s="1"/>
  <c r="F6" i="42" a="1"/>
  <c r="F6" i="42" s="1"/>
  <c r="X4" i="42" a="1"/>
  <c r="X4" i="42" s="1"/>
  <c r="X7" i="42" a="1"/>
  <c r="X7" i="42" s="1"/>
  <c r="O7" i="42" a="1"/>
  <c r="O7" i="42" s="1"/>
  <c r="G7" i="42" a="1"/>
  <c r="G7" i="42" s="1"/>
  <c r="AJ6" i="42" a="1"/>
  <c r="AJ6" i="42" s="1"/>
  <c r="AB6" i="42" a="1"/>
  <c r="AB6" i="42" s="1"/>
  <c r="T6" i="42" a="1"/>
  <c r="T6" i="42" s="1"/>
  <c r="L6" i="42" a="1"/>
  <c r="L6" i="42" s="1"/>
  <c r="D6" i="42" a="1"/>
  <c r="D6" i="42" s="1"/>
  <c r="AG5" i="42" a="1"/>
  <c r="AG5" i="42" s="1"/>
  <c r="Y5" i="42" a="1"/>
  <c r="Y5" i="42" s="1"/>
  <c r="Q5" i="42" a="1"/>
  <c r="Q5" i="42" s="1"/>
  <c r="I5" i="42" a="1"/>
  <c r="I5" i="42" s="1"/>
  <c r="AL4" i="42" a="1"/>
  <c r="AL4" i="42" s="1"/>
  <c r="AD4" i="42" a="1"/>
  <c r="AD4" i="42" s="1"/>
  <c r="V4" i="42" a="1"/>
  <c r="V4" i="42" s="1"/>
  <c r="N4" i="42" a="1"/>
  <c r="N4" i="42" s="1"/>
  <c r="F4" i="42" a="1"/>
  <c r="F4" i="42" s="1"/>
  <c r="J4" i="42" a="1"/>
  <c r="J4" i="42" s="1"/>
  <c r="V7" i="42" a="1"/>
  <c r="V7" i="42" s="1"/>
  <c r="N7" i="42" a="1"/>
  <c r="N7" i="42" s="1"/>
  <c r="F7" i="42" a="1"/>
  <c r="F7" i="42" s="1"/>
  <c r="AI6" i="42" a="1"/>
  <c r="AI6" i="42" s="1"/>
  <c r="AA6" i="42" a="1"/>
  <c r="AA6" i="42" s="1"/>
  <c r="S6" i="42" a="1"/>
  <c r="S6" i="42" s="1"/>
  <c r="K6" i="42" a="1"/>
  <c r="K6" i="42" s="1"/>
  <c r="AF5" i="42" a="1"/>
  <c r="AF5" i="42" s="1"/>
  <c r="X5" i="42" a="1"/>
  <c r="X5" i="42" s="1"/>
  <c r="P5" i="42" a="1"/>
  <c r="P5" i="42" s="1"/>
  <c r="H5" i="42" a="1"/>
  <c r="H5" i="42" s="1"/>
  <c r="AK4" i="42" a="1"/>
  <c r="AK4" i="42" s="1"/>
  <c r="AC4" i="42" a="1"/>
  <c r="AC4" i="42" s="1"/>
  <c r="U4" i="42" a="1"/>
  <c r="U4" i="42" s="1"/>
  <c r="M4" i="42" a="1"/>
  <c r="M4" i="42" s="1"/>
  <c r="E4" i="42" a="1"/>
  <c r="E4" i="42" s="1"/>
  <c r="N6" i="42" a="1"/>
  <c r="N6" i="42" s="1"/>
  <c r="AF4" i="42" a="1"/>
  <c r="AF4" i="42" s="1"/>
  <c r="U7" i="42" a="1"/>
  <c r="U7" i="42" s="1"/>
  <c r="M7" i="42" a="1"/>
  <c r="M7" i="42" s="1"/>
  <c r="E7" i="42" a="1"/>
  <c r="E7" i="42" s="1"/>
  <c r="AH6" i="42" a="1"/>
  <c r="AH6" i="42" s="1"/>
  <c r="Z6" i="42" a="1"/>
  <c r="Z6" i="42" s="1"/>
  <c r="R6" i="42" a="1"/>
  <c r="R6" i="42" s="1"/>
  <c r="J6" i="42" a="1"/>
  <c r="J6" i="42" s="1"/>
  <c r="AM5" i="42" a="1"/>
  <c r="AM5" i="42" s="1"/>
  <c r="AE5" i="42" a="1"/>
  <c r="AE5" i="42" s="1"/>
  <c r="W5" i="42" a="1"/>
  <c r="W5" i="42" s="1"/>
  <c r="O5" i="42" a="1"/>
  <c r="O5" i="42" s="1"/>
  <c r="G5" i="42" a="1"/>
  <c r="G5" i="42" s="1"/>
  <c r="AJ4" i="42" a="1"/>
  <c r="AJ4" i="42" s="1"/>
  <c r="AB4" i="42" a="1"/>
  <c r="AB4" i="42" s="1"/>
  <c r="T4" i="42" a="1"/>
  <c r="T4" i="42" s="1"/>
  <c r="L4" i="42" a="1"/>
  <c r="L4" i="42" s="1"/>
  <c r="D4" i="42" a="1"/>
  <c r="D4" i="42" s="1"/>
  <c r="T7" i="42" a="1"/>
  <c r="T7" i="42" s="1"/>
  <c r="L7" i="42" a="1"/>
  <c r="L7" i="42" s="1"/>
  <c r="D7" i="42" a="1"/>
  <c r="D7" i="42" s="1"/>
  <c r="AG6" i="42" a="1"/>
  <c r="AG6" i="42" s="1"/>
  <c r="Y6" i="42" a="1"/>
  <c r="Y6" i="42" s="1"/>
  <c r="Q6" i="42" a="1"/>
  <c r="Q6" i="42" s="1"/>
  <c r="I6" i="42" a="1"/>
  <c r="I6" i="42" s="1"/>
  <c r="AL5" i="42" a="1"/>
  <c r="AL5" i="42" s="1"/>
  <c r="AD5" i="42" a="1"/>
  <c r="AD5" i="42" s="1"/>
  <c r="V5" i="42" a="1"/>
  <c r="V5" i="42" s="1"/>
  <c r="N5" i="42" a="1"/>
  <c r="N5" i="42" s="1"/>
  <c r="F5" i="42" a="1"/>
  <c r="F5" i="42" s="1"/>
  <c r="AI4" i="42" a="1"/>
  <c r="AI4" i="42" s="1"/>
  <c r="AA4" i="42" a="1"/>
  <c r="AA4" i="42" s="1"/>
  <c r="S4" i="42" a="1"/>
  <c r="S4" i="42" s="1"/>
  <c r="K4" i="42" a="1"/>
  <c r="K4" i="42" s="1"/>
  <c r="Z4" i="42" a="1"/>
  <c r="Z4" i="42" s="1"/>
  <c r="AA5" i="42" a="1"/>
  <c r="AA5" i="42" s="1"/>
  <c r="AH7" i="42" a="1"/>
  <c r="AH7" i="42" s="1"/>
  <c r="S7" i="42" a="1"/>
  <c r="S7" i="42" s="1"/>
  <c r="K7" i="42" a="1"/>
  <c r="K7" i="42" s="1"/>
  <c r="AF6" i="42" a="1"/>
  <c r="AF6" i="42" s="1"/>
  <c r="X6" i="42" a="1"/>
  <c r="X6" i="42" s="1"/>
  <c r="P6" i="42" a="1"/>
  <c r="P6" i="42" s="1"/>
  <c r="H6" i="42" a="1"/>
  <c r="H6" i="42" s="1"/>
  <c r="AK5" i="42" a="1"/>
  <c r="AK5" i="42" s="1"/>
  <c r="AC5" i="42" a="1"/>
  <c r="AC5" i="42" s="1"/>
  <c r="U5" i="42" a="1"/>
  <c r="U5" i="42" s="1"/>
  <c r="M5" i="42" a="1"/>
  <c r="M5" i="42" s="1"/>
  <c r="E5" i="42" a="1"/>
  <c r="E5" i="42" s="1"/>
  <c r="AH4" i="42" a="1"/>
  <c r="AH4" i="42" s="1"/>
  <c r="R4" i="42" a="1"/>
  <c r="R4" i="42" s="1"/>
  <c r="K5" i="42" a="1"/>
  <c r="K5" i="42" s="1"/>
  <c r="C2" i="8"/>
  <c r="D18" i="49"/>
  <c r="D8" i="49"/>
  <c r="D20" i="49"/>
  <c r="C90" i="22"/>
  <c r="D43" i="48" s="1"/>
  <c r="D13" i="49"/>
  <c r="C55" i="22"/>
  <c r="D8" i="48" s="1"/>
  <c r="D3" i="49"/>
  <c r="C12" i="8"/>
  <c r="C22" i="8"/>
  <c r="C88" i="22"/>
  <c r="D41" i="48" s="1"/>
  <c r="D23" i="49"/>
  <c r="D27" i="49"/>
  <c r="C21" i="8"/>
  <c r="C81" i="22"/>
  <c r="D34" i="48" s="1"/>
  <c r="C73" i="22"/>
  <c r="D26" i="48" s="1"/>
  <c r="D22" i="49"/>
  <c r="D19" i="49"/>
  <c r="D24" i="49"/>
  <c r="C17" i="8"/>
  <c r="C10" i="8"/>
  <c r="D9" i="49"/>
  <c r="D21" i="49"/>
  <c r="C11" i="8"/>
  <c r="C7" i="8"/>
  <c r="C25" i="8"/>
  <c r="C18" i="8"/>
  <c r="D7" i="49"/>
  <c r="D11" i="49"/>
  <c r="C23" i="8"/>
  <c r="C20" i="8"/>
  <c r="C19" i="8"/>
  <c r="C80" i="22"/>
  <c r="D33" i="48" s="1"/>
  <c r="C60" i="22"/>
  <c r="D13" i="48" s="1"/>
  <c r="C79" i="22"/>
  <c r="D32" i="48" s="1"/>
  <c r="C61" i="22"/>
  <c r="D14" i="48" s="1"/>
  <c r="C3" i="42"/>
  <c r="C59" i="22"/>
  <c r="D12" i="48" s="1"/>
  <c r="C91" i="22"/>
  <c r="D44" i="48" s="1"/>
  <c r="C89" i="22"/>
  <c r="D42" i="48" s="1"/>
  <c r="C57" i="22"/>
  <c r="D10" i="48" s="1"/>
  <c r="C68" i="22"/>
  <c r="D21" i="48" s="1"/>
  <c r="C87" i="22"/>
  <c r="D40" i="48" s="1"/>
  <c r="C78" i="22"/>
  <c r="D31" i="48" s="1"/>
  <c r="C62" i="22"/>
  <c r="D15" i="48" s="1"/>
  <c r="C85" i="22"/>
  <c r="D38" i="48" s="1"/>
  <c r="C56" i="22"/>
  <c r="D9" i="48" s="1"/>
  <c r="C67" i="22"/>
  <c r="D20" i="48" s="1"/>
  <c r="C70" i="22"/>
  <c r="D23" i="48" s="1"/>
  <c r="C76" i="22"/>
  <c r="D29" i="48" s="1"/>
  <c r="C84" i="22"/>
  <c r="D37" i="48" s="1"/>
  <c r="C72" i="22"/>
  <c r="D25" i="48" s="1"/>
  <c r="C69" i="22"/>
  <c r="D22" i="48" s="1"/>
  <c r="C50" i="22"/>
  <c r="D3" i="48" s="1"/>
  <c r="C71" i="22"/>
  <c r="D24" i="48" s="1"/>
  <c r="C77" i="22"/>
  <c r="D30" i="48" s="1"/>
  <c r="C83" i="22"/>
  <c r="D36" i="48" s="1"/>
  <c r="C40" i="42" l="1" a="1"/>
  <c r="C40" i="42" s="1"/>
  <c r="C33" i="42" a="1"/>
  <c r="C33" i="42" s="1"/>
  <c r="C32" i="42" a="1"/>
  <c r="C32" i="42" s="1"/>
  <c r="C31" i="42" a="1"/>
  <c r="C31" i="42" s="1"/>
  <c r="C30" i="42" a="1"/>
  <c r="C30" i="42" s="1"/>
  <c r="C39" i="42" a="1"/>
  <c r="C39" i="42" s="1"/>
  <c r="C37" i="42" a="1"/>
  <c r="C37" i="42" s="1"/>
  <c r="C38" i="42" a="1"/>
  <c r="C38" i="42" s="1"/>
  <c r="C36" i="42" a="1"/>
  <c r="C36" i="42" s="1"/>
  <c r="C35" i="42" a="1"/>
  <c r="C35" i="42" s="1"/>
  <c r="C34" i="42" a="1"/>
  <c r="C34" i="42" s="1"/>
  <c r="C28" i="42" a="1"/>
  <c r="C28" i="42" s="1"/>
  <c r="C27" i="42" a="1"/>
  <c r="C27" i="42" s="1"/>
  <c r="C26" i="42" a="1"/>
  <c r="C26" i="42" s="1"/>
  <c r="C24" i="42" a="1"/>
  <c r="C24" i="42" s="1"/>
  <c r="C29" i="42" a="1"/>
  <c r="C29" i="42" s="1"/>
  <c r="C23" i="42" a="1"/>
  <c r="C23" i="42" s="1"/>
  <c r="C22" i="42" a="1"/>
  <c r="C22" i="42" s="1"/>
  <c r="C21" i="42" a="1"/>
  <c r="C21" i="42" s="1"/>
  <c r="C10" i="42" a="1"/>
  <c r="C10" i="42" s="1"/>
  <c r="C20" i="42" a="1"/>
  <c r="C20" i="42" s="1"/>
  <c r="C13" i="42" a="1"/>
  <c r="C13" i="42" s="1"/>
  <c r="C9" i="42" a="1"/>
  <c r="C9" i="42" s="1"/>
  <c r="C19" i="42" a="1"/>
  <c r="C19" i="42" s="1"/>
  <c r="C8" i="42" a="1"/>
  <c r="C8" i="42" s="1"/>
  <c r="C18" i="42" a="1"/>
  <c r="C18" i="42" s="1"/>
  <c r="C12" i="42" a="1"/>
  <c r="C12" i="42" s="1"/>
  <c r="C17" i="42" a="1"/>
  <c r="C17" i="42" s="1"/>
  <c r="C16" i="42" a="1"/>
  <c r="C16" i="42" s="1"/>
  <c r="C15" i="42" a="1"/>
  <c r="C15" i="42" s="1"/>
  <c r="C11" i="42" a="1"/>
  <c r="C11" i="42" s="1"/>
  <c r="C14" i="42" a="1"/>
  <c r="C14" i="42" s="1"/>
  <c r="C5" i="42" a="1"/>
  <c r="C5" i="42" s="1"/>
  <c r="C6" i="42" a="1"/>
  <c r="C6" i="42" s="1"/>
  <c r="C4" i="42" a="1"/>
  <c r="C4" i="42" s="1"/>
  <c r="C7" i="42" a="1"/>
  <c r="C7" i="42" s="1"/>
  <c r="C9" i="8"/>
  <c r="C26" i="8"/>
  <c r="C6" i="8"/>
  <c r="C9" i="34" l="1"/>
  <c r="C5" i="34"/>
  <c r="C12" i="34"/>
  <c r="C8" i="34"/>
  <c r="C13" i="34"/>
  <c r="C4" i="34"/>
  <c r="C10" i="34"/>
  <c r="C11" i="34"/>
  <c r="D13" i="34" l="1"/>
  <c r="H14" i="35" s="1"/>
  <c r="H13" i="35"/>
  <c r="H11" i="35"/>
  <c r="H6" i="35"/>
  <c r="H9" i="35"/>
  <c r="D11" i="34"/>
  <c r="H12" i="35" s="1"/>
  <c r="D9" i="34"/>
  <c r="H10" i="35" s="1"/>
  <c r="H5" i="35"/>
  <c r="F17" i="49" l="1"/>
  <c r="D17" i="49" s="1"/>
  <c r="F15" i="49"/>
  <c r="D15" i="49" s="1"/>
  <c r="F14" i="49"/>
  <c r="D14" i="49" s="1"/>
  <c r="F5" i="49"/>
  <c r="D5" i="49" s="1"/>
  <c r="F4" i="49"/>
  <c r="D4" i="49" s="1"/>
  <c r="F16" i="49"/>
  <c r="D16" i="49" s="1"/>
  <c r="F6" i="49"/>
  <c r="D6" i="49" s="1"/>
  <c r="F25" i="49"/>
  <c r="D25" i="49" s="1"/>
  <c r="AB49" i="22"/>
  <c r="AJ49" i="22"/>
  <c r="AK1" i="48" s="1"/>
  <c r="AJ50" i="22"/>
  <c r="AK3" i="48" s="1"/>
  <c r="AJ86" i="22"/>
  <c r="AK39" i="48" s="1"/>
  <c r="AJ81" i="22"/>
  <c r="AK34" i="48" s="1"/>
  <c r="AJ87" i="22"/>
  <c r="AK40" i="48" s="1"/>
  <c r="AJ73" i="22"/>
  <c r="AK26" i="48" s="1"/>
  <c r="AJ62" i="22"/>
  <c r="AK15" i="48" s="1"/>
  <c r="AJ90" i="22"/>
  <c r="AK43" i="48" s="1"/>
  <c r="AJ76" i="22"/>
  <c r="AK29" i="48" s="1"/>
  <c r="AJ88" i="22"/>
  <c r="AK41" i="48" s="1"/>
  <c r="AJ78" i="22"/>
  <c r="AK31" i="48" s="1"/>
  <c r="AJ82" i="22"/>
  <c r="AK35" i="48" s="1"/>
  <c r="AJ68" i="22"/>
  <c r="AK21" i="48" s="1"/>
  <c r="AJ84" i="22"/>
  <c r="AK37" i="48" s="1"/>
  <c r="AJ89" i="22"/>
  <c r="AK42" i="48" s="1"/>
  <c r="AJ71" i="22"/>
  <c r="AK24" i="48" s="1"/>
  <c r="AJ57" i="22"/>
  <c r="AK10" i="48" s="1"/>
  <c r="AJ56" i="22"/>
  <c r="AK9" i="48" s="1"/>
  <c r="AJ55" i="22"/>
  <c r="AK8" i="48" s="1"/>
  <c r="AJ72" i="22"/>
  <c r="AK25" i="48" s="1"/>
  <c r="AJ60" i="22"/>
  <c r="AK13" i="48" s="1"/>
  <c r="AJ80" i="22"/>
  <c r="AK33" i="48" s="1"/>
  <c r="AJ59" i="22"/>
  <c r="AK12" i="48" s="1"/>
  <c r="AJ70" i="22"/>
  <c r="AK23" i="48" s="1"/>
  <c r="AJ58" i="22"/>
  <c r="AK11" i="48" s="1"/>
  <c r="AJ83" i="22"/>
  <c r="AK36" i="48" s="1"/>
  <c r="AJ91" i="22"/>
  <c r="AK44" i="48" s="1"/>
  <c r="AJ69" i="22"/>
  <c r="AK22" i="48" s="1"/>
  <c r="AJ61" i="22"/>
  <c r="AK14" i="48" s="1"/>
  <c r="AJ77" i="22"/>
  <c r="AK30" i="48" s="1"/>
  <c r="AJ67" i="22"/>
  <c r="AK20" i="48" s="1"/>
  <c r="AJ85" i="22"/>
  <c r="AK38" i="48" s="1"/>
  <c r="AJ79" i="22"/>
  <c r="AK32" i="48" s="1"/>
  <c r="AR49" i="22"/>
  <c r="AS1" i="48" s="1"/>
  <c r="AR80" i="22"/>
  <c r="AS33" i="48" s="1"/>
  <c r="AR78" i="22"/>
  <c r="AS31" i="48" s="1"/>
  <c r="AR56" i="22"/>
  <c r="AS9" i="48" s="1"/>
  <c r="AR76" i="22"/>
  <c r="AS29" i="48" s="1"/>
  <c r="AR59" i="22"/>
  <c r="AS12" i="48" s="1"/>
  <c r="AR89" i="22"/>
  <c r="AS42" i="48" s="1"/>
  <c r="AR68" i="22"/>
  <c r="AS21" i="48" s="1"/>
  <c r="AR60" i="22"/>
  <c r="AS13" i="48" s="1"/>
  <c r="AR77" i="22"/>
  <c r="AS30" i="48" s="1"/>
  <c r="AR87" i="22"/>
  <c r="AS40" i="48" s="1"/>
  <c r="AR71" i="22"/>
  <c r="AS24" i="48" s="1"/>
  <c r="AR79" i="22"/>
  <c r="AS32" i="48" s="1"/>
  <c r="AR57" i="22"/>
  <c r="AS10" i="48" s="1"/>
  <c r="AR70" i="22"/>
  <c r="AS23" i="48" s="1"/>
  <c r="AR84" i="22"/>
  <c r="AS37" i="48" s="1"/>
  <c r="AR85" i="22"/>
  <c r="AS38" i="48" s="1"/>
  <c r="AR90" i="22"/>
  <c r="AS43" i="48" s="1"/>
  <c r="AR62" i="22"/>
  <c r="AS15" i="48" s="1"/>
  <c r="AR72" i="22"/>
  <c r="AS25" i="48" s="1"/>
  <c r="AR88" i="22"/>
  <c r="AS41" i="48" s="1"/>
  <c r="AR83" i="22"/>
  <c r="AS36" i="48" s="1"/>
  <c r="AR58" i="22"/>
  <c r="AS11" i="48" s="1"/>
  <c r="AR55" i="22"/>
  <c r="AS8" i="48" s="1"/>
  <c r="AR69" i="22"/>
  <c r="AS22" i="48" s="1"/>
  <c r="AR73" i="22"/>
  <c r="AS26" i="48" s="1"/>
  <c r="AR81" i="22"/>
  <c r="AS34" i="48" s="1"/>
  <c r="AR50" i="22"/>
  <c r="AS3" i="48" s="1"/>
  <c r="AR91" i="22"/>
  <c r="AS44" i="48" s="1"/>
  <c r="AR82" i="22"/>
  <c r="AS35" i="48" s="1"/>
  <c r="AR86" i="22"/>
  <c r="AS39" i="48" s="1"/>
  <c r="AR67" i="22"/>
  <c r="AS20" i="48" s="1"/>
  <c r="AR61" i="22"/>
  <c r="AS14" i="48" s="1"/>
  <c r="L49" i="22"/>
  <c r="M1" i="48" s="1"/>
  <c r="L73" i="22"/>
  <c r="M26" i="48" s="1"/>
  <c r="L76" i="22"/>
  <c r="M29" i="48" s="1"/>
  <c r="L80" i="22"/>
  <c r="M33" i="48" s="1"/>
  <c r="L58" i="22"/>
  <c r="M11" i="48" s="1"/>
  <c r="L50" i="22"/>
  <c r="M3" i="48" s="1"/>
  <c r="L87" i="22"/>
  <c r="M40" i="48" s="1"/>
  <c r="L84" i="22"/>
  <c r="M37" i="48" s="1"/>
  <c r="L71" i="22"/>
  <c r="M24" i="48" s="1"/>
  <c r="L82" i="22"/>
  <c r="M35" i="48" s="1"/>
  <c r="L55" i="22"/>
  <c r="M8" i="48" s="1"/>
  <c r="L86" i="22"/>
  <c r="M39" i="48" s="1"/>
  <c r="L72" i="22"/>
  <c r="M25" i="48" s="1"/>
  <c r="L56" i="22"/>
  <c r="M9" i="48" s="1"/>
  <c r="L81" i="22"/>
  <c r="M34" i="48" s="1"/>
  <c r="L60" i="22"/>
  <c r="M13" i="48" s="1"/>
  <c r="L83" i="22"/>
  <c r="M36" i="48" s="1"/>
  <c r="L67" i="22"/>
  <c r="M20" i="48" s="1"/>
  <c r="L70" i="22"/>
  <c r="M23" i="48" s="1"/>
  <c r="L62" i="22"/>
  <c r="M15" i="48" s="1"/>
  <c r="L90" i="22"/>
  <c r="M43" i="48" s="1"/>
  <c r="L68" i="22"/>
  <c r="M21" i="48" s="1"/>
  <c r="L89" i="22"/>
  <c r="M42" i="48" s="1"/>
  <c r="L77" i="22"/>
  <c r="M30" i="48" s="1"/>
  <c r="L69" i="22"/>
  <c r="M22" i="48" s="1"/>
  <c r="L85" i="22"/>
  <c r="M38" i="48" s="1"/>
  <c r="L61" i="22"/>
  <c r="M14" i="48" s="1"/>
  <c r="L91" i="22"/>
  <c r="M44" i="48" s="1"/>
  <c r="L59" i="22"/>
  <c r="M12" i="48" s="1"/>
  <c r="L57" i="22"/>
  <c r="M10" i="48" s="1"/>
  <c r="L78" i="22"/>
  <c r="M31" i="48" s="1"/>
  <c r="L79" i="22"/>
  <c r="M32" i="48" s="1"/>
  <c r="L88" i="22"/>
  <c r="M41" i="48" s="1"/>
  <c r="T49" i="22"/>
  <c r="U1" i="48" s="1"/>
  <c r="T82" i="22"/>
  <c r="U35" i="48" s="1"/>
  <c r="T80" i="22"/>
  <c r="U33" i="48" s="1"/>
  <c r="T79" i="22"/>
  <c r="U32" i="48" s="1"/>
  <c r="T77" i="22"/>
  <c r="U30" i="48" s="1"/>
  <c r="T50" i="22"/>
  <c r="U3" i="48" s="1"/>
  <c r="T59" i="22"/>
  <c r="U12" i="48" s="1"/>
  <c r="T72" i="22"/>
  <c r="U25" i="48" s="1"/>
  <c r="T68" i="22"/>
  <c r="U21" i="48" s="1"/>
  <c r="T88" i="22"/>
  <c r="U41" i="48" s="1"/>
  <c r="T86" i="22"/>
  <c r="U39" i="48" s="1"/>
  <c r="T57" i="22"/>
  <c r="U10" i="48" s="1"/>
  <c r="T84" i="22"/>
  <c r="U37" i="48" s="1"/>
  <c r="T67" i="22"/>
  <c r="U20" i="48" s="1"/>
  <c r="T89" i="22"/>
  <c r="U42" i="48" s="1"/>
  <c r="T90" i="22"/>
  <c r="U43" i="48" s="1"/>
  <c r="T73" i="22"/>
  <c r="U26" i="48" s="1"/>
  <c r="T62" i="22"/>
  <c r="U15" i="48" s="1"/>
  <c r="T56" i="22"/>
  <c r="U9" i="48" s="1"/>
  <c r="T60" i="22"/>
  <c r="U13" i="48" s="1"/>
  <c r="T61" i="22"/>
  <c r="U14" i="48" s="1"/>
  <c r="T91" i="22"/>
  <c r="U44" i="48" s="1"/>
  <c r="T85" i="22"/>
  <c r="U38" i="48" s="1"/>
  <c r="T70" i="22"/>
  <c r="U23" i="48" s="1"/>
  <c r="T71" i="22"/>
  <c r="U24" i="48" s="1"/>
  <c r="T81" i="22"/>
  <c r="U34" i="48" s="1"/>
  <c r="T55" i="22"/>
  <c r="U8" i="48" s="1"/>
  <c r="T58" i="22"/>
  <c r="U11" i="48" s="1"/>
  <c r="T69" i="22"/>
  <c r="U22" i="48" s="1"/>
  <c r="T83" i="22"/>
  <c r="U36" i="48" s="1"/>
  <c r="T87" i="22"/>
  <c r="U40" i="48" s="1"/>
  <c r="T76" i="22"/>
  <c r="U29" i="48" s="1"/>
  <c r="T78" i="22"/>
  <c r="U31" i="48" s="1"/>
  <c r="J49" i="22"/>
  <c r="K1" i="48" s="1"/>
  <c r="J77" i="22"/>
  <c r="K30" i="48" s="1"/>
  <c r="J88" i="22"/>
  <c r="K41" i="48" s="1"/>
  <c r="J69" i="22"/>
  <c r="K22" i="48" s="1"/>
  <c r="J91" i="22"/>
  <c r="K44" i="48" s="1"/>
  <c r="J76" i="22"/>
  <c r="K29" i="48" s="1"/>
  <c r="J70" i="22"/>
  <c r="K23" i="48" s="1"/>
  <c r="J83" i="22"/>
  <c r="K36" i="48" s="1"/>
  <c r="J55" i="22"/>
  <c r="K8" i="48" s="1"/>
  <c r="J87" i="22"/>
  <c r="K40" i="48" s="1"/>
  <c r="J62" i="22"/>
  <c r="K15" i="48" s="1"/>
  <c r="J85" i="22"/>
  <c r="K38" i="48" s="1"/>
  <c r="J84" i="22"/>
  <c r="K37" i="48" s="1"/>
  <c r="J86" i="22"/>
  <c r="K39" i="48" s="1"/>
  <c r="J73" i="22"/>
  <c r="K26" i="48" s="1"/>
  <c r="J68" i="22"/>
  <c r="K21" i="48" s="1"/>
  <c r="J89" i="22"/>
  <c r="K42" i="48" s="1"/>
  <c r="J80" i="22"/>
  <c r="K33" i="48" s="1"/>
  <c r="J56" i="22"/>
  <c r="K9" i="48" s="1"/>
  <c r="J60" i="22"/>
  <c r="K13" i="48" s="1"/>
  <c r="J78" i="22"/>
  <c r="K31" i="48" s="1"/>
  <c r="J71" i="22"/>
  <c r="K24" i="48" s="1"/>
  <c r="J90" i="22"/>
  <c r="K43" i="48" s="1"/>
  <c r="J59" i="22"/>
  <c r="K12" i="48" s="1"/>
  <c r="J67" i="22"/>
  <c r="K20" i="48" s="1"/>
  <c r="J82" i="22"/>
  <c r="K35" i="48" s="1"/>
  <c r="J81" i="22"/>
  <c r="K34" i="48" s="1"/>
  <c r="J61" i="22"/>
  <c r="K14" i="48" s="1"/>
  <c r="J58" i="22"/>
  <c r="K11" i="48" s="1"/>
  <c r="J57" i="22"/>
  <c r="K10" i="48" s="1"/>
  <c r="J72" i="22"/>
  <c r="K25" i="48" s="1"/>
  <c r="J50" i="22"/>
  <c r="K3" i="48" s="1"/>
  <c r="J79" i="22"/>
  <c r="K32" i="48" s="1"/>
  <c r="Z49" i="22"/>
  <c r="AA1" i="48" s="1"/>
  <c r="Z86" i="22"/>
  <c r="AA39" i="48" s="1"/>
  <c r="Z70" i="22"/>
  <c r="AA23" i="48" s="1"/>
  <c r="Z90" i="22"/>
  <c r="AA43" i="48" s="1"/>
  <c r="Z73" i="22"/>
  <c r="AA26" i="48" s="1"/>
  <c r="Z79" i="22"/>
  <c r="AA32" i="48" s="1"/>
  <c r="Z60" i="22"/>
  <c r="AA13" i="48" s="1"/>
  <c r="Z50" i="22"/>
  <c r="AA3" i="48" s="1"/>
  <c r="Z71" i="22"/>
  <c r="AA24" i="48" s="1"/>
  <c r="Z72" i="22"/>
  <c r="AA25" i="48" s="1"/>
  <c r="Z61" i="22"/>
  <c r="AA14" i="48" s="1"/>
  <c r="Z84" i="22"/>
  <c r="AA37" i="48" s="1"/>
  <c r="Z80" i="22"/>
  <c r="AA33" i="48" s="1"/>
  <c r="Z56" i="22"/>
  <c r="AA9" i="48" s="1"/>
  <c r="Z83" i="22"/>
  <c r="AA36" i="48" s="1"/>
  <c r="Z55" i="22"/>
  <c r="AA8" i="48" s="1"/>
  <c r="Z59" i="22"/>
  <c r="AA12" i="48" s="1"/>
  <c r="Z85" i="22"/>
  <c r="AA38" i="48" s="1"/>
  <c r="Z67" i="22"/>
  <c r="AA20" i="48" s="1"/>
  <c r="Z81" i="22"/>
  <c r="AA34" i="48" s="1"/>
  <c r="Z57" i="22"/>
  <c r="AA10" i="48" s="1"/>
  <c r="Z88" i="22"/>
  <c r="AA41" i="48" s="1"/>
  <c r="Z87" i="22"/>
  <c r="AA40" i="48" s="1"/>
  <c r="Z91" i="22"/>
  <c r="AA44" i="48" s="1"/>
  <c r="Z58" i="22"/>
  <c r="AA11" i="48" s="1"/>
  <c r="Z77" i="22"/>
  <c r="AA30" i="48" s="1"/>
  <c r="Z89" i="22"/>
  <c r="AA42" i="48" s="1"/>
  <c r="Z69" i="22"/>
  <c r="AA22" i="48" s="1"/>
  <c r="Z76" i="22"/>
  <c r="AA29" i="48" s="1"/>
  <c r="Z62" i="22"/>
  <c r="AA15" i="48" s="1"/>
  <c r="Z82" i="22"/>
  <c r="AA35" i="48" s="1"/>
  <c r="Z68" i="22"/>
  <c r="AA21" i="48" s="1"/>
  <c r="Z78" i="22"/>
  <c r="AA31" i="48" s="1"/>
  <c r="K49" i="22"/>
  <c r="L1" i="48" s="1"/>
  <c r="K85" i="22"/>
  <c r="L38" i="48" s="1"/>
  <c r="K80" i="22"/>
  <c r="L33" i="48" s="1"/>
  <c r="K81" i="22"/>
  <c r="L34" i="48" s="1"/>
  <c r="K88" i="22"/>
  <c r="L41" i="48" s="1"/>
  <c r="K76" i="22"/>
  <c r="L29" i="48" s="1"/>
  <c r="K87" i="22"/>
  <c r="L40" i="48" s="1"/>
  <c r="K83" i="22"/>
  <c r="L36" i="48" s="1"/>
  <c r="K60" i="22"/>
  <c r="L13" i="48" s="1"/>
  <c r="K69" i="22"/>
  <c r="L22" i="48" s="1"/>
  <c r="K71" i="22"/>
  <c r="L24" i="48" s="1"/>
  <c r="K50" i="22"/>
  <c r="L3" i="48" s="1"/>
  <c r="K84" i="22"/>
  <c r="L37" i="48" s="1"/>
  <c r="K62" i="22"/>
  <c r="L15" i="48" s="1"/>
  <c r="K67" i="22"/>
  <c r="L20" i="48" s="1"/>
  <c r="K79" i="22"/>
  <c r="L32" i="48" s="1"/>
  <c r="K86" i="22"/>
  <c r="L39" i="48" s="1"/>
  <c r="K70" i="22"/>
  <c r="L23" i="48" s="1"/>
  <c r="K89" i="22"/>
  <c r="L42" i="48" s="1"/>
  <c r="K59" i="22"/>
  <c r="L12" i="48" s="1"/>
  <c r="K55" i="22"/>
  <c r="L8" i="48" s="1"/>
  <c r="K61" i="22"/>
  <c r="L14" i="48" s="1"/>
  <c r="K57" i="22"/>
  <c r="L10" i="48" s="1"/>
  <c r="K77" i="22"/>
  <c r="L30" i="48" s="1"/>
  <c r="K78" i="22"/>
  <c r="L31" i="48" s="1"/>
  <c r="K72" i="22"/>
  <c r="L25" i="48" s="1"/>
  <c r="K73" i="22"/>
  <c r="L26" i="48" s="1"/>
  <c r="K91" i="22"/>
  <c r="L44" i="48" s="1"/>
  <c r="K90" i="22"/>
  <c r="L43" i="48" s="1"/>
  <c r="K56" i="22"/>
  <c r="L9" i="48" s="1"/>
  <c r="K82" i="22"/>
  <c r="L35" i="48" s="1"/>
  <c r="K58" i="22"/>
  <c r="L11" i="48" s="1"/>
  <c r="K68" i="22"/>
  <c r="L21" i="48" s="1"/>
  <c r="AI49" i="22"/>
  <c r="AJ1" i="48" s="1"/>
  <c r="AI58" i="22"/>
  <c r="AJ11" i="48" s="1"/>
  <c r="AI88" i="22"/>
  <c r="AJ41" i="48" s="1"/>
  <c r="AI89" i="22"/>
  <c r="AJ42" i="48" s="1"/>
  <c r="AI55" i="22"/>
  <c r="AJ8" i="48" s="1"/>
  <c r="AI50" i="22"/>
  <c r="AJ3" i="48" s="1"/>
  <c r="AI80" i="22"/>
  <c r="AJ33" i="48" s="1"/>
  <c r="AI56" i="22"/>
  <c r="AJ9" i="48" s="1"/>
  <c r="AI76" i="22"/>
  <c r="AJ29" i="48" s="1"/>
  <c r="AI91" i="22"/>
  <c r="AJ44" i="48" s="1"/>
  <c r="AI73" i="22"/>
  <c r="AJ26" i="48" s="1"/>
  <c r="AI61" i="22"/>
  <c r="AJ14" i="48" s="1"/>
  <c r="AI87" i="22"/>
  <c r="AJ40" i="48" s="1"/>
  <c r="AI69" i="22"/>
  <c r="AJ22" i="48" s="1"/>
  <c r="AI70" i="22"/>
  <c r="AJ23" i="48" s="1"/>
  <c r="AI77" i="22"/>
  <c r="AJ30" i="48" s="1"/>
  <c r="AI82" i="22"/>
  <c r="AJ35" i="48" s="1"/>
  <c r="AI84" i="22"/>
  <c r="AJ37" i="48" s="1"/>
  <c r="AI57" i="22"/>
  <c r="AJ10" i="48" s="1"/>
  <c r="AI83" i="22"/>
  <c r="AJ36" i="48" s="1"/>
  <c r="AI78" i="22"/>
  <c r="AJ31" i="48" s="1"/>
  <c r="AI62" i="22"/>
  <c r="AJ15" i="48" s="1"/>
  <c r="AI60" i="22"/>
  <c r="AJ13" i="48" s="1"/>
  <c r="AI85" i="22"/>
  <c r="AJ38" i="48" s="1"/>
  <c r="AI71" i="22"/>
  <c r="AJ24" i="48" s="1"/>
  <c r="AI79" i="22"/>
  <c r="AJ32" i="48" s="1"/>
  <c r="AI67" i="22"/>
  <c r="AJ20" i="48" s="1"/>
  <c r="AI59" i="22"/>
  <c r="AJ12" i="48" s="1"/>
  <c r="AI72" i="22"/>
  <c r="AJ25" i="48" s="1"/>
  <c r="AI68" i="22"/>
  <c r="AJ21" i="48" s="1"/>
  <c r="AI81" i="22"/>
  <c r="AJ34" i="48" s="1"/>
  <c r="AI90" i="22"/>
  <c r="AJ43" i="48" s="1"/>
  <c r="AI86" i="22"/>
  <c r="AJ39" i="48" s="1"/>
  <c r="AQ49" i="22"/>
  <c r="AR1" i="48" s="1"/>
  <c r="AQ73" i="22"/>
  <c r="AR26" i="48" s="1"/>
  <c r="AQ78" i="22"/>
  <c r="AR31" i="48" s="1"/>
  <c r="AQ77" i="22"/>
  <c r="AR30" i="48" s="1"/>
  <c r="AQ62" i="22"/>
  <c r="AR15" i="48" s="1"/>
  <c r="AQ89" i="22"/>
  <c r="AR42" i="48" s="1"/>
  <c r="AQ83" i="22"/>
  <c r="AR36" i="48" s="1"/>
  <c r="AQ59" i="22"/>
  <c r="AR12" i="48" s="1"/>
  <c r="AQ72" i="22"/>
  <c r="AR25" i="48" s="1"/>
  <c r="AQ55" i="22"/>
  <c r="AR8" i="48" s="1"/>
  <c r="AQ71" i="22"/>
  <c r="AR24" i="48" s="1"/>
  <c r="AQ84" i="22"/>
  <c r="AR37" i="48" s="1"/>
  <c r="AQ88" i="22"/>
  <c r="AR41" i="48" s="1"/>
  <c r="AQ61" i="22"/>
  <c r="AR14" i="48" s="1"/>
  <c r="AQ86" i="22"/>
  <c r="AR39" i="48" s="1"/>
  <c r="AQ90" i="22"/>
  <c r="AR43" i="48" s="1"/>
  <c r="AQ56" i="22"/>
  <c r="AR9" i="48" s="1"/>
  <c r="AQ70" i="22"/>
  <c r="AR23" i="48" s="1"/>
  <c r="AQ87" i="22"/>
  <c r="AR40" i="48" s="1"/>
  <c r="AQ50" i="22"/>
  <c r="AR3" i="48" s="1"/>
  <c r="AQ57" i="22"/>
  <c r="AR10" i="48" s="1"/>
  <c r="AQ80" i="22"/>
  <c r="AR33" i="48" s="1"/>
  <c r="AQ58" i="22"/>
  <c r="AR11" i="48" s="1"/>
  <c r="AQ67" i="22"/>
  <c r="AR20" i="48" s="1"/>
  <c r="AQ85" i="22"/>
  <c r="AR38" i="48" s="1"/>
  <c r="AQ91" i="22"/>
  <c r="AR44" i="48" s="1"/>
  <c r="AQ81" i="22"/>
  <c r="AR34" i="48" s="1"/>
  <c r="AQ82" i="22"/>
  <c r="AR35" i="48" s="1"/>
  <c r="AQ76" i="22"/>
  <c r="AR29" i="48" s="1"/>
  <c r="AQ60" i="22"/>
  <c r="AR13" i="48" s="1"/>
  <c r="AQ69" i="22"/>
  <c r="AR22" i="48" s="1"/>
  <c r="AQ79" i="22"/>
  <c r="AR32" i="48" s="1"/>
  <c r="AQ68" i="22"/>
  <c r="AR21" i="48" s="1"/>
  <c r="M49" i="22"/>
  <c r="N1" i="48" s="1"/>
  <c r="M86" i="22"/>
  <c r="N39" i="48" s="1"/>
  <c r="M89" i="22"/>
  <c r="N42" i="48" s="1"/>
  <c r="M50" i="22"/>
  <c r="N3" i="48" s="1"/>
  <c r="M84" i="22"/>
  <c r="N37" i="48" s="1"/>
  <c r="M56" i="22"/>
  <c r="N9" i="48" s="1"/>
  <c r="M76" i="22"/>
  <c r="N29" i="48" s="1"/>
  <c r="M78" i="22"/>
  <c r="N31" i="48" s="1"/>
  <c r="M82" i="22"/>
  <c r="N35" i="48" s="1"/>
  <c r="M67" i="22"/>
  <c r="N20" i="48" s="1"/>
  <c r="M62" i="22"/>
  <c r="N15" i="48" s="1"/>
  <c r="M91" i="22"/>
  <c r="N44" i="48" s="1"/>
  <c r="M87" i="22"/>
  <c r="N40" i="48" s="1"/>
  <c r="M73" i="22"/>
  <c r="N26" i="48" s="1"/>
  <c r="M90" i="22"/>
  <c r="N43" i="48" s="1"/>
  <c r="M88" i="22"/>
  <c r="N41" i="48" s="1"/>
  <c r="M61" i="22"/>
  <c r="N14" i="48" s="1"/>
  <c r="M68" i="22"/>
  <c r="N21" i="48" s="1"/>
  <c r="M85" i="22"/>
  <c r="N38" i="48" s="1"/>
  <c r="M72" i="22"/>
  <c r="N25" i="48" s="1"/>
  <c r="M55" i="22"/>
  <c r="N8" i="48" s="1"/>
  <c r="M60" i="22"/>
  <c r="N13" i="48" s="1"/>
  <c r="M81" i="22"/>
  <c r="N34" i="48" s="1"/>
  <c r="M58" i="22"/>
  <c r="N11" i="48" s="1"/>
  <c r="M71" i="22"/>
  <c r="N24" i="48" s="1"/>
  <c r="M80" i="22"/>
  <c r="N33" i="48" s="1"/>
  <c r="M57" i="22"/>
  <c r="N10" i="48" s="1"/>
  <c r="M59" i="22"/>
  <c r="N12" i="48" s="1"/>
  <c r="M79" i="22"/>
  <c r="N32" i="48" s="1"/>
  <c r="M69" i="22"/>
  <c r="N22" i="48" s="1"/>
  <c r="M70" i="22"/>
  <c r="N23" i="48" s="1"/>
  <c r="M83" i="22"/>
  <c r="N36" i="48" s="1"/>
  <c r="M77" i="22"/>
  <c r="N30" i="48" s="1"/>
  <c r="U49" i="22"/>
  <c r="V1" i="48" s="1"/>
  <c r="U85" i="22"/>
  <c r="V38" i="48" s="1"/>
  <c r="U78" i="22"/>
  <c r="V31" i="48" s="1"/>
  <c r="U91" i="22"/>
  <c r="V44" i="48" s="1"/>
  <c r="U77" i="22"/>
  <c r="V30" i="48" s="1"/>
  <c r="U82" i="22"/>
  <c r="V35" i="48" s="1"/>
  <c r="U50" i="22"/>
  <c r="V3" i="48" s="1"/>
  <c r="U80" i="22"/>
  <c r="V33" i="48" s="1"/>
  <c r="U60" i="22"/>
  <c r="V13" i="48" s="1"/>
  <c r="U56" i="22"/>
  <c r="V9" i="48" s="1"/>
  <c r="U76" i="22"/>
  <c r="V29" i="48" s="1"/>
  <c r="U81" i="22"/>
  <c r="V34" i="48" s="1"/>
  <c r="U72" i="22"/>
  <c r="V25" i="48" s="1"/>
  <c r="U90" i="22"/>
  <c r="V43" i="48" s="1"/>
  <c r="U73" i="22"/>
  <c r="V26" i="48" s="1"/>
  <c r="U70" i="22"/>
  <c r="V23" i="48" s="1"/>
  <c r="U55" i="22"/>
  <c r="V8" i="48" s="1"/>
  <c r="U89" i="22"/>
  <c r="V42" i="48" s="1"/>
  <c r="U62" i="22"/>
  <c r="V15" i="48" s="1"/>
  <c r="U59" i="22"/>
  <c r="V12" i="48" s="1"/>
  <c r="U83" i="22"/>
  <c r="V36" i="48" s="1"/>
  <c r="U86" i="22"/>
  <c r="V39" i="48" s="1"/>
  <c r="U57" i="22"/>
  <c r="V10" i="48" s="1"/>
  <c r="U88" i="22"/>
  <c r="V41" i="48" s="1"/>
  <c r="U68" i="22"/>
  <c r="V21" i="48" s="1"/>
  <c r="U79" i="22"/>
  <c r="V32" i="48" s="1"/>
  <c r="U61" i="22"/>
  <c r="V14" i="48" s="1"/>
  <c r="U71" i="22"/>
  <c r="V24" i="48" s="1"/>
  <c r="U69" i="22"/>
  <c r="V22" i="48" s="1"/>
  <c r="U58" i="22"/>
  <c r="V11" i="48" s="1"/>
  <c r="U67" i="22"/>
  <c r="V20" i="48" s="1"/>
  <c r="U87" i="22"/>
  <c r="V40" i="48" s="1"/>
  <c r="U84" i="22"/>
  <c r="V37" i="48" s="1"/>
  <c r="AC49" i="22"/>
  <c r="AD1" i="48" s="1"/>
  <c r="AC68" i="22"/>
  <c r="AD21" i="48" s="1"/>
  <c r="AC72" i="22"/>
  <c r="AD25" i="48" s="1"/>
  <c r="AC87" i="22"/>
  <c r="AD40" i="48" s="1"/>
  <c r="AC85" i="22"/>
  <c r="AD38" i="48" s="1"/>
  <c r="AC58" i="22"/>
  <c r="AD11" i="48" s="1"/>
  <c r="AC62" i="22"/>
  <c r="AD15" i="48" s="1"/>
  <c r="AC81" i="22"/>
  <c r="AD34" i="48" s="1"/>
  <c r="AC77" i="22"/>
  <c r="AD30" i="48" s="1"/>
  <c r="AC50" i="22"/>
  <c r="AD3" i="48" s="1"/>
  <c r="AC89" i="22"/>
  <c r="AD42" i="48" s="1"/>
  <c r="AC83" i="22"/>
  <c r="AD36" i="48" s="1"/>
  <c r="AC61" i="22"/>
  <c r="AD14" i="48" s="1"/>
  <c r="AC70" i="22"/>
  <c r="AD23" i="48" s="1"/>
  <c r="AC86" i="22"/>
  <c r="AD39" i="48" s="1"/>
  <c r="AC57" i="22"/>
  <c r="AD10" i="48" s="1"/>
  <c r="AC69" i="22"/>
  <c r="AD22" i="48" s="1"/>
  <c r="AC59" i="22"/>
  <c r="AD12" i="48" s="1"/>
  <c r="AC55" i="22"/>
  <c r="AD8" i="48" s="1"/>
  <c r="AC82" i="22"/>
  <c r="AD35" i="48" s="1"/>
  <c r="AC71" i="22"/>
  <c r="AD24" i="48" s="1"/>
  <c r="AC91" i="22"/>
  <c r="AD44" i="48" s="1"/>
  <c r="AC56" i="22"/>
  <c r="AD9" i="48" s="1"/>
  <c r="AC73" i="22"/>
  <c r="AD26" i="48" s="1"/>
  <c r="AC60" i="22"/>
  <c r="AD13" i="48" s="1"/>
  <c r="AC67" i="22"/>
  <c r="AD20" i="48" s="1"/>
  <c r="AC88" i="22"/>
  <c r="AD41" i="48" s="1"/>
  <c r="AC78" i="22"/>
  <c r="AD31" i="48" s="1"/>
  <c r="AC90" i="22"/>
  <c r="AD43" i="48" s="1"/>
  <c r="AC79" i="22"/>
  <c r="AD32" i="48" s="1"/>
  <c r="AC76" i="22"/>
  <c r="AD29" i="48" s="1"/>
  <c r="AC84" i="22"/>
  <c r="AD37" i="48" s="1"/>
  <c r="AC80" i="22"/>
  <c r="AD33" i="48" s="1"/>
  <c r="AK49" i="22"/>
  <c r="AL1" i="48" s="1"/>
  <c r="AK69" i="22"/>
  <c r="AL22" i="48" s="1"/>
  <c r="AK85" i="22"/>
  <c r="AL38" i="48" s="1"/>
  <c r="AK84" i="22"/>
  <c r="AL37" i="48" s="1"/>
  <c r="AK68" i="22"/>
  <c r="AL21" i="48" s="1"/>
  <c r="AK71" i="22"/>
  <c r="AL24" i="48" s="1"/>
  <c r="AK83" i="22"/>
  <c r="AL36" i="48" s="1"/>
  <c r="AK56" i="22"/>
  <c r="AL9" i="48" s="1"/>
  <c r="AK86" i="22"/>
  <c r="AL39" i="48" s="1"/>
  <c r="AK78" i="22"/>
  <c r="AL31" i="48" s="1"/>
  <c r="AK72" i="22"/>
  <c r="AL25" i="48" s="1"/>
  <c r="AK89" i="22"/>
  <c r="AL42" i="48" s="1"/>
  <c r="AK90" i="22"/>
  <c r="AL43" i="48" s="1"/>
  <c r="AK67" i="22"/>
  <c r="AL20" i="48" s="1"/>
  <c r="AK73" i="22"/>
  <c r="AL26" i="48" s="1"/>
  <c r="AK59" i="22"/>
  <c r="AL12" i="48" s="1"/>
  <c r="AK79" i="22"/>
  <c r="AL32" i="48" s="1"/>
  <c r="AK76" i="22"/>
  <c r="AL29" i="48" s="1"/>
  <c r="AK70" i="22"/>
  <c r="AL23" i="48" s="1"/>
  <c r="AK61" i="22"/>
  <c r="AL14" i="48" s="1"/>
  <c r="AK55" i="22"/>
  <c r="AL8" i="48" s="1"/>
  <c r="AK50" i="22"/>
  <c r="AL3" i="48" s="1"/>
  <c r="AK62" i="22"/>
  <c r="AL15" i="48" s="1"/>
  <c r="AK87" i="22"/>
  <c r="AL40" i="48" s="1"/>
  <c r="AK57" i="22"/>
  <c r="AL10" i="48" s="1"/>
  <c r="AK77" i="22"/>
  <c r="AL30" i="48" s="1"/>
  <c r="AK88" i="22"/>
  <c r="AL41" i="48" s="1"/>
  <c r="AK80" i="22"/>
  <c r="AL33" i="48" s="1"/>
  <c r="AK60" i="22"/>
  <c r="AL13" i="48" s="1"/>
  <c r="AK81" i="22"/>
  <c r="AL34" i="48" s="1"/>
  <c r="AK91" i="22"/>
  <c r="AL44" i="48" s="1"/>
  <c r="AK58" i="22"/>
  <c r="AL11" i="48" s="1"/>
  <c r="AK82" i="22"/>
  <c r="AL35" i="48" s="1"/>
  <c r="O49" i="22"/>
  <c r="P1" i="48" s="1"/>
  <c r="O85" i="22"/>
  <c r="P38" i="48" s="1"/>
  <c r="O67" i="22"/>
  <c r="P20" i="48" s="1"/>
  <c r="O71" i="22"/>
  <c r="P24" i="48" s="1"/>
  <c r="O59" i="22"/>
  <c r="P12" i="48" s="1"/>
  <c r="O90" i="22"/>
  <c r="P43" i="48" s="1"/>
  <c r="O80" i="22"/>
  <c r="P33" i="48" s="1"/>
  <c r="O68" i="22"/>
  <c r="P21" i="48" s="1"/>
  <c r="O58" i="22"/>
  <c r="P11" i="48" s="1"/>
  <c r="O62" i="22"/>
  <c r="P15" i="48" s="1"/>
  <c r="O86" i="22"/>
  <c r="P39" i="48" s="1"/>
  <c r="O50" i="22"/>
  <c r="P3" i="48" s="1"/>
  <c r="O72" i="22"/>
  <c r="P25" i="48" s="1"/>
  <c r="O84" i="22"/>
  <c r="P37" i="48" s="1"/>
  <c r="O91" i="22"/>
  <c r="P44" i="48" s="1"/>
  <c r="O89" i="22"/>
  <c r="P42" i="48" s="1"/>
  <c r="O55" i="22"/>
  <c r="P8" i="48" s="1"/>
  <c r="O57" i="22"/>
  <c r="P10" i="48" s="1"/>
  <c r="O56" i="22"/>
  <c r="P9" i="48" s="1"/>
  <c r="O69" i="22"/>
  <c r="P22" i="48" s="1"/>
  <c r="O88" i="22"/>
  <c r="P41" i="48" s="1"/>
  <c r="O87" i="22"/>
  <c r="P40" i="48" s="1"/>
  <c r="O82" i="22"/>
  <c r="P35" i="48" s="1"/>
  <c r="O61" i="22"/>
  <c r="P14" i="48" s="1"/>
  <c r="O79" i="22"/>
  <c r="P32" i="48" s="1"/>
  <c r="O83" i="22"/>
  <c r="P36" i="48" s="1"/>
  <c r="O60" i="22"/>
  <c r="P13" i="48" s="1"/>
  <c r="O70" i="22"/>
  <c r="P23" i="48" s="1"/>
  <c r="O78" i="22"/>
  <c r="P31" i="48" s="1"/>
  <c r="O81" i="22"/>
  <c r="P34" i="48" s="1"/>
  <c r="O73" i="22"/>
  <c r="P26" i="48" s="1"/>
  <c r="O76" i="22"/>
  <c r="P29" i="48" s="1"/>
  <c r="O77" i="22"/>
  <c r="P30" i="48" s="1"/>
  <c r="W49" i="22"/>
  <c r="X1" i="48" s="1"/>
  <c r="W72" i="22"/>
  <c r="X25" i="48" s="1"/>
  <c r="W70" i="22"/>
  <c r="X23" i="48" s="1"/>
  <c r="W77" i="22"/>
  <c r="X30" i="48" s="1"/>
  <c r="W67" i="22"/>
  <c r="X20" i="48" s="1"/>
  <c r="W56" i="22"/>
  <c r="X9" i="48" s="1"/>
  <c r="W69" i="22"/>
  <c r="X22" i="48" s="1"/>
  <c r="W85" i="22"/>
  <c r="X38" i="48" s="1"/>
  <c r="W90" i="22"/>
  <c r="X43" i="48" s="1"/>
  <c r="W61" i="22"/>
  <c r="X14" i="48" s="1"/>
  <c r="W83" i="22"/>
  <c r="X36" i="48" s="1"/>
  <c r="W55" i="22"/>
  <c r="X8" i="48" s="1"/>
  <c r="W88" i="22"/>
  <c r="X41" i="48" s="1"/>
  <c r="W86" i="22"/>
  <c r="X39" i="48" s="1"/>
  <c r="W50" i="22"/>
  <c r="X3" i="48" s="1"/>
  <c r="W78" i="22"/>
  <c r="X31" i="48" s="1"/>
  <c r="W58" i="22"/>
  <c r="X11" i="48" s="1"/>
  <c r="W87" i="22"/>
  <c r="X40" i="48" s="1"/>
  <c r="W71" i="22"/>
  <c r="X24" i="48" s="1"/>
  <c r="W57" i="22"/>
  <c r="X10" i="48" s="1"/>
  <c r="W62" i="22"/>
  <c r="X15" i="48" s="1"/>
  <c r="W81" i="22"/>
  <c r="X34" i="48" s="1"/>
  <c r="W60" i="22"/>
  <c r="X13" i="48" s="1"/>
  <c r="W91" i="22"/>
  <c r="X44" i="48" s="1"/>
  <c r="W89" i="22"/>
  <c r="X42" i="48" s="1"/>
  <c r="W82" i="22"/>
  <c r="X35" i="48" s="1"/>
  <c r="W76" i="22"/>
  <c r="X29" i="48" s="1"/>
  <c r="W68" i="22"/>
  <c r="X21" i="48" s="1"/>
  <c r="W80" i="22"/>
  <c r="X33" i="48" s="1"/>
  <c r="W59" i="22"/>
  <c r="X12" i="48" s="1"/>
  <c r="W73" i="22"/>
  <c r="X26" i="48" s="1"/>
  <c r="W79" i="22"/>
  <c r="X32" i="48" s="1"/>
  <c r="W84" i="22"/>
  <c r="X37" i="48" s="1"/>
  <c r="AE49" i="22"/>
  <c r="AF1" i="48" s="1"/>
  <c r="AE70" i="22"/>
  <c r="AF23" i="48" s="1"/>
  <c r="AE69" i="22"/>
  <c r="AF22" i="48" s="1"/>
  <c r="AE58" i="22"/>
  <c r="AF11" i="48" s="1"/>
  <c r="AE85" i="22"/>
  <c r="AF38" i="48" s="1"/>
  <c r="AE56" i="22"/>
  <c r="AF9" i="48" s="1"/>
  <c r="AE50" i="22"/>
  <c r="AF3" i="48" s="1"/>
  <c r="AE79" i="22"/>
  <c r="AF32" i="48" s="1"/>
  <c r="AE68" i="22"/>
  <c r="AF21" i="48" s="1"/>
  <c r="AE72" i="22"/>
  <c r="AF25" i="48" s="1"/>
  <c r="AE57" i="22"/>
  <c r="AF10" i="48" s="1"/>
  <c r="AE84" i="22"/>
  <c r="AF37" i="48" s="1"/>
  <c r="AE88" i="22"/>
  <c r="AF41" i="48" s="1"/>
  <c r="AE90" i="22"/>
  <c r="AF43" i="48" s="1"/>
  <c r="AE83" i="22"/>
  <c r="AF36" i="48" s="1"/>
  <c r="AE59" i="22"/>
  <c r="AF12" i="48" s="1"/>
  <c r="AE62" i="22"/>
  <c r="AF15" i="48" s="1"/>
  <c r="AE61" i="22"/>
  <c r="AF14" i="48" s="1"/>
  <c r="AE76" i="22"/>
  <c r="AF29" i="48" s="1"/>
  <c r="AE87" i="22"/>
  <c r="AF40" i="48" s="1"/>
  <c r="AE80" i="22"/>
  <c r="AF33" i="48" s="1"/>
  <c r="AE67" i="22"/>
  <c r="AF20" i="48" s="1"/>
  <c r="AE71" i="22"/>
  <c r="AF24" i="48" s="1"/>
  <c r="AE77" i="22"/>
  <c r="AF30" i="48" s="1"/>
  <c r="AE73" i="22"/>
  <c r="AF26" i="48" s="1"/>
  <c r="AE89" i="22"/>
  <c r="AF42" i="48" s="1"/>
  <c r="AE60" i="22"/>
  <c r="AF13" i="48" s="1"/>
  <c r="AE86" i="22"/>
  <c r="AF39" i="48" s="1"/>
  <c r="AE55" i="22"/>
  <c r="AF8" i="48" s="1"/>
  <c r="AE78" i="22"/>
  <c r="AF31" i="48" s="1"/>
  <c r="AE91" i="22"/>
  <c r="AF44" i="48" s="1"/>
  <c r="AE82" i="22"/>
  <c r="AF35" i="48" s="1"/>
  <c r="AE81" i="22"/>
  <c r="AF34" i="48" s="1"/>
  <c r="AM49" i="22"/>
  <c r="AN1" i="48" s="1"/>
  <c r="AM73" i="22"/>
  <c r="AN26" i="48" s="1"/>
  <c r="AM71" i="22"/>
  <c r="AN24" i="48" s="1"/>
  <c r="AM80" i="22"/>
  <c r="AN33" i="48" s="1"/>
  <c r="AM61" i="22"/>
  <c r="AN14" i="48" s="1"/>
  <c r="AM50" i="22"/>
  <c r="AN3" i="48" s="1"/>
  <c r="AM67" i="22"/>
  <c r="AN20" i="48" s="1"/>
  <c r="AM72" i="22"/>
  <c r="AN25" i="48" s="1"/>
  <c r="AM57" i="22"/>
  <c r="AN10" i="48" s="1"/>
  <c r="AM55" i="22"/>
  <c r="AN8" i="48" s="1"/>
  <c r="AM84" i="22"/>
  <c r="AN37" i="48" s="1"/>
  <c r="AM88" i="22"/>
  <c r="AN41" i="48" s="1"/>
  <c r="AM77" i="22"/>
  <c r="AN30" i="48" s="1"/>
  <c r="AM89" i="22"/>
  <c r="AN42" i="48" s="1"/>
  <c r="AM68" i="22"/>
  <c r="AN21" i="48" s="1"/>
  <c r="AM56" i="22"/>
  <c r="AN9" i="48" s="1"/>
  <c r="AM62" i="22"/>
  <c r="AN15" i="48" s="1"/>
  <c r="AM87" i="22"/>
  <c r="AN40" i="48" s="1"/>
  <c r="AM86" i="22"/>
  <c r="AN39" i="48" s="1"/>
  <c r="AM69" i="22"/>
  <c r="AN22" i="48" s="1"/>
  <c r="AM58" i="22"/>
  <c r="AN11" i="48" s="1"/>
  <c r="AM85" i="22"/>
  <c r="AN38" i="48" s="1"/>
  <c r="AM90" i="22"/>
  <c r="AN43" i="48" s="1"/>
  <c r="AM82" i="22"/>
  <c r="AN35" i="48" s="1"/>
  <c r="AM79" i="22"/>
  <c r="AN32" i="48" s="1"/>
  <c r="AM81" i="22"/>
  <c r="AN34" i="48" s="1"/>
  <c r="AM59" i="22"/>
  <c r="AN12" i="48" s="1"/>
  <c r="AM76" i="22"/>
  <c r="AN29" i="48" s="1"/>
  <c r="AM83" i="22"/>
  <c r="AN36" i="48" s="1"/>
  <c r="AM78" i="22"/>
  <c r="AN31" i="48" s="1"/>
  <c r="AM60" i="22"/>
  <c r="AN13" i="48" s="1"/>
  <c r="AM70" i="22"/>
  <c r="AN23" i="48" s="1"/>
  <c r="AM91" i="22"/>
  <c r="AN44" i="48" s="1"/>
  <c r="H49" i="22"/>
  <c r="I1" i="48" s="1"/>
  <c r="H82" i="22"/>
  <c r="I35" i="48" s="1"/>
  <c r="H69" i="22"/>
  <c r="I22" i="48" s="1"/>
  <c r="H86" i="22"/>
  <c r="I39" i="48" s="1"/>
  <c r="H88" i="22"/>
  <c r="I41" i="48" s="1"/>
  <c r="H70" i="22"/>
  <c r="I23" i="48" s="1"/>
  <c r="H89" i="22"/>
  <c r="I42" i="48" s="1"/>
  <c r="H85" i="22"/>
  <c r="I38" i="48" s="1"/>
  <c r="H79" i="22"/>
  <c r="I32" i="48" s="1"/>
  <c r="H78" i="22"/>
  <c r="I31" i="48" s="1"/>
  <c r="H61" i="22"/>
  <c r="I14" i="48" s="1"/>
  <c r="H62" i="22"/>
  <c r="I15" i="48" s="1"/>
  <c r="H50" i="22"/>
  <c r="I3" i="48" s="1"/>
  <c r="H56" i="22"/>
  <c r="I9" i="48" s="1"/>
  <c r="H55" i="22"/>
  <c r="I8" i="48" s="1"/>
  <c r="H91" i="22"/>
  <c r="I44" i="48" s="1"/>
  <c r="H57" i="22"/>
  <c r="I10" i="48" s="1"/>
  <c r="H83" i="22"/>
  <c r="I36" i="48" s="1"/>
  <c r="H67" i="22"/>
  <c r="I20" i="48" s="1"/>
  <c r="H90" i="22"/>
  <c r="I43" i="48" s="1"/>
  <c r="H76" i="22"/>
  <c r="I29" i="48" s="1"/>
  <c r="H73" i="22"/>
  <c r="I26" i="48" s="1"/>
  <c r="H72" i="22"/>
  <c r="I25" i="48" s="1"/>
  <c r="H87" i="22"/>
  <c r="I40" i="48" s="1"/>
  <c r="H80" i="22"/>
  <c r="I33" i="48" s="1"/>
  <c r="H71" i="22"/>
  <c r="I24" i="48" s="1"/>
  <c r="H81" i="22"/>
  <c r="I34" i="48" s="1"/>
  <c r="H77" i="22"/>
  <c r="I30" i="48" s="1"/>
  <c r="H60" i="22"/>
  <c r="I13" i="48" s="1"/>
  <c r="H84" i="22"/>
  <c r="I37" i="48" s="1"/>
  <c r="H68" i="22"/>
  <c r="I21" i="48" s="1"/>
  <c r="H59" i="22"/>
  <c r="I12" i="48" s="1"/>
  <c r="H58" i="22"/>
  <c r="I11" i="48" s="1"/>
  <c r="X49" i="22"/>
  <c r="Y1" i="48" s="1"/>
  <c r="X89" i="22"/>
  <c r="Y42" i="48" s="1"/>
  <c r="X76" i="22"/>
  <c r="Y29" i="48" s="1"/>
  <c r="X85" i="22"/>
  <c r="Y38" i="48" s="1"/>
  <c r="X83" i="22"/>
  <c r="Y36" i="48" s="1"/>
  <c r="X91" i="22"/>
  <c r="Y44" i="48" s="1"/>
  <c r="X59" i="22"/>
  <c r="Y12" i="48" s="1"/>
  <c r="X82" i="22"/>
  <c r="Y35" i="48" s="1"/>
  <c r="X86" i="22"/>
  <c r="Y39" i="48" s="1"/>
  <c r="X62" i="22"/>
  <c r="Y15" i="48" s="1"/>
  <c r="X56" i="22"/>
  <c r="Y9" i="48" s="1"/>
  <c r="X61" i="22"/>
  <c r="Y14" i="48" s="1"/>
  <c r="X80" i="22"/>
  <c r="Y33" i="48" s="1"/>
  <c r="X71" i="22"/>
  <c r="Y24" i="48" s="1"/>
  <c r="X57" i="22"/>
  <c r="Y10" i="48" s="1"/>
  <c r="X87" i="22"/>
  <c r="Y40" i="48" s="1"/>
  <c r="X67" i="22"/>
  <c r="Y20" i="48" s="1"/>
  <c r="X70" i="22"/>
  <c r="Y23" i="48" s="1"/>
  <c r="X73" i="22"/>
  <c r="Y26" i="48" s="1"/>
  <c r="X58" i="22"/>
  <c r="Y11" i="48" s="1"/>
  <c r="X79" i="22"/>
  <c r="Y32" i="48" s="1"/>
  <c r="X78" i="22"/>
  <c r="Y31" i="48" s="1"/>
  <c r="X55" i="22"/>
  <c r="Y8" i="48" s="1"/>
  <c r="X72" i="22"/>
  <c r="Y25" i="48" s="1"/>
  <c r="X50" i="22"/>
  <c r="Y3" i="48" s="1"/>
  <c r="X81" i="22"/>
  <c r="Y34" i="48" s="1"/>
  <c r="X69" i="22"/>
  <c r="Y22" i="48" s="1"/>
  <c r="X68" i="22"/>
  <c r="Y21" i="48" s="1"/>
  <c r="X90" i="22"/>
  <c r="Y43" i="48" s="1"/>
  <c r="X60" i="22"/>
  <c r="Y13" i="48" s="1"/>
  <c r="X77" i="22"/>
  <c r="Y30" i="48" s="1"/>
  <c r="X88" i="22"/>
  <c r="Y41" i="48" s="1"/>
  <c r="X84" i="22"/>
  <c r="Y37" i="48" s="1"/>
  <c r="AF49" i="22"/>
  <c r="AG1" i="48" s="1"/>
  <c r="AF68" i="22"/>
  <c r="AG21" i="48" s="1"/>
  <c r="AF80" i="22"/>
  <c r="AG33" i="48" s="1"/>
  <c r="AF50" i="22"/>
  <c r="AG3" i="48" s="1"/>
  <c r="AF67" i="22"/>
  <c r="AG20" i="48" s="1"/>
  <c r="AF83" i="22"/>
  <c r="AG36" i="48" s="1"/>
  <c r="AF88" i="22"/>
  <c r="AG41" i="48" s="1"/>
  <c r="AF58" i="22"/>
  <c r="AG11" i="48" s="1"/>
  <c r="AF91" i="22"/>
  <c r="AG44" i="48" s="1"/>
  <c r="AF61" i="22"/>
  <c r="AG14" i="48" s="1"/>
  <c r="AF69" i="22"/>
  <c r="AG22" i="48" s="1"/>
  <c r="AF62" i="22"/>
  <c r="AG15" i="48" s="1"/>
  <c r="AF56" i="22"/>
  <c r="AG9" i="48" s="1"/>
  <c r="AF79" i="22"/>
  <c r="AG32" i="48" s="1"/>
  <c r="AF84" i="22"/>
  <c r="AG37" i="48" s="1"/>
  <c r="AF87" i="22"/>
  <c r="AG40" i="48" s="1"/>
  <c r="AF73" i="22"/>
  <c r="AG26" i="48" s="1"/>
  <c r="AF90" i="22"/>
  <c r="AG43" i="48" s="1"/>
  <c r="AF89" i="22"/>
  <c r="AG42" i="48" s="1"/>
  <c r="AF76" i="22"/>
  <c r="AG29" i="48" s="1"/>
  <c r="AF85" i="22"/>
  <c r="AG38" i="48" s="1"/>
  <c r="AF71" i="22"/>
  <c r="AG24" i="48" s="1"/>
  <c r="AF55" i="22"/>
  <c r="AG8" i="48" s="1"/>
  <c r="AF78" i="22"/>
  <c r="AG31" i="48" s="1"/>
  <c r="AF82" i="22"/>
  <c r="AG35" i="48" s="1"/>
  <c r="AF81" i="22"/>
  <c r="AG34" i="48" s="1"/>
  <c r="AF60" i="22"/>
  <c r="AG13" i="48" s="1"/>
  <c r="AF59" i="22"/>
  <c r="AG12" i="48" s="1"/>
  <c r="AF57" i="22"/>
  <c r="AG10" i="48" s="1"/>
  <c r="AF72" i="22"/>
  <c r="AG25" i="48" s="1"/>
  <c r="AF70" i="22"/>
  <c r="AG23" i="48" s="1"/>
  <c r="AF77" i="22"/>
  <c r="AG30" i="48" s="1"/>
  <c r="AF86" i="22"/>
  <c r="AG39" i="48" s="1"/>
  <c r="AN49" i="22"/>
  <c r="AO1" i="48" s="1"/>
  <c r="AN76" i="22"/>
  <c r="AO29" i="48" s="1"/>
  <c r="AN73" i="22"/>
  <c r="AO26" i="48" s="1"/>
  <c r="AN72" i="22"/>
  <c r="AO25" i="48" s="1"/>
  <c r="AN84" i="22"/>
  <c r="AO37" i="48" s="1"/>
  <c r="AN83" i="22"/>
  <c r="AO36" i="48" s="1"/>
  <c r="AN55" i="22"/>
  <c r="AO8" i="48" s="1"/>
  <c r="AN77" i="22"/>
  <c r="AO30" i="48" s="1"/>
  <c r="AN70" i="22"/>
  <c r="AO23" i="48" s="1"/>
  <c r="AN61" i="22"/>
  <c r="AO14" i="48" s="1"/>
  <c r="AN60" i="22"/>
  <c r="AO13" i="48" s="1"/>
  <c r="AN57" i="22"/>
  <c r="AO10" i="48" s="1"/>
  <c r="AN89" i="22"/>
  <c r="AO42" i="48" s="1"/>
  <c r="AN58" i="22"/>
  <c r="AO11" i="48" s="1"/>
  <c r="AN68" i="22"/>
  <c r="AO21" i="48" s="1"/>
  <c r="AN69" i="22"/>
  <c r="AO22" i="48" s="1"/>
  <c r="AN56" i="22"/>
  <c r="AO9" i="48" s="1"/>
  <c r="AN86" i="22"/>
  <c r="AO39" i="48" s="1"/>
  <c r="AN91" i="22"/>
  <c r="AO44" i="48" s="1"/>
  <c r="AN62" i="22"/>
  <c r="AO15" i="48" s="1"/>
  <c r="AN85" i="22"/>
  <c r="AO38" i="48" s="1"/>
  <c r="AN88" i="22"/>
  <c r="AO41" i="48" s="1"/>
  <c r="AN90" i="22"/>
  <c r="AO43" i="48" s="1"/>
  <c r="AN80" i="22"/>
  <c r="AO33" i="48" s="1"/>
  <c r="AN78" i="22"/>
  <c r="AO31" i="48" s="1"/>
  <c r="AN71" i="22"/>
  <c r="AO24" i="48" s="1"/>
  <c r="AN87" i="22"/>
  <c r="AO40" i="48" s="1"/>
  <c r="AN82" i="22"/>
  <c r="AO35" i="48" s="1"/>
  <c r="AN81" i="22"/>
  <c r="AO34" i="48" s="1"/>
  <c r="AN79" i="22"/>
  <c r="AO32" i="48" s="1"/>
  <c r="AN67" i="22"/>
  <c r="AO20" i="48" s="1"/>
  <c r="AN59" i="22"/>
  <c r="AO12" i="48" s="1"/>
  <c r="AN50" i="22"/>
  <c r="AO3" i="48" s="1"/>
  <c r="N49" i="22"/>
  <c r="O1" i="48" s="1"/>
  <c r="N76" i="22"/>
  <c r="O29" i="48" s="1"/>
  <c r="N83" i="22"/>
  <c r="O36" i="48" s="1"/>
  <c r="N88" i="22"/>
  <c r="O41" i="48" s="1"/>
  <c r="N59" i="22"/>
  <c r="O12" i="48" s="1"/>
  <c r="N71" i="22"/>
  <c r="O24" i="48" s="1"/>
  <c r="N61" i="22"/>
  <c r="O14" i="48" s="1"/>
  <c r="N73" i="22"/>
  <c r="O26" i="48" s="1"/>
  <c r="N72" i="22"/>
  <c r="O25" i="48" s="1"/>
  <c r="N55" i="22"/>
  <c r="O8" i="48" s="1"/>
  <c r="N91" i="22"/>
  <c r="O44" i="48" s="1"/>
  <c r="N86" i="22"/>
  <c r="O39" i="48" s="1"/>
  <c r="N77" i="22"/>
  <c r="O30" i="48" s="1"/>
  <c r="N57" i="22"/>
  <c r="O10" i="48" s="1"/>
  <c r="N79" i="22"/>
  <c r="O32" i="48" s="1"/>
  <c r="N89" i="22"/>
  <c r="O42" i="48" s="1"/>
  <c r="N87" i="22"/>
  <c r="O40" i="48" s="1"/>
  <c r="N85" i="22"/>
  <c r="O38" i="48" s="1"/>
  <c r="N56" i="22"/>
  <c r="O9" i="48" s="1"/>
  <c r="N78" i="22"/>
  <c r="O31" i="48" s="1"/>
  <c r="N58" i="22"/>
  <c r="O11" i="48" s="1"/>
  <c r="N62" i="22"/>
  <c r="O15" i="48" s="1"/>
  <c r="N68" i="22"/>
  <c r="O21" i="48" s="1"/>
  <c r="N82" i="22"/>
  <c r="O35" i="48" s="1"/>
  <c r="N60" i="22"/>
  <c r="O13" i="48" s="1"/>
  <c r="N80" i="22"/>
  <c r="O33" i="48" s="1"/>
  <c r="N69" i="22"/>
  <c r="O22" i="48" s="1"/>
  <c r="N81" i="22"/>
  <c r="O34" i="48" s="1"/>
  <c r="N50" i="22"/>
  <c r="O3" i="48" s="1"/>
  <c r="N84" i="22"/>
  <c r="O37" i="48" s="1"/>
  <c r="N90" i="22"/>
  <c r="O43" i="48" s="1"/>
  <c r="N67" i="22"/>
  <c r="O20" i="48" s="1"/>
  <c r="N70" i="22"/>
  <c r="O23" i="48" s="1"/>
  <c r="V49" i="22"/>
  <c r="W1" i="48" s="1"/>
  <c r="V78" i="22"/>
  <c r="W31" i="48" s="1"/>
  <c r="V67" i="22"/>
  <c r="W20" i="48" s="1"/>
  <c r="V86" i="22"/>
  <c r="W39" i="48" s="1"/>
  <c r="V77" i="22"/>
  <c r="W30" i="48" s="1"/>
  <c r="V57" i="22"/>
  <c r="W10" i="48" s="1"/>
  <c r="V68" i="22"/>
  <c r="W21" i="48" s="1"/>
  <c r="V90" i="22"/>
  <c r="W43" i="48" s="1"/>
  <c r="V87" i="22"/>
  <c r="W40" i="48" s="1"/>
  <c r="V89" i="22"/>
  <c r="W42" i="48" s="1"/>
  <c r="V73" i="22"/>
  <c r="W26" i="48" s="1"/>
  <c r="V69" i="22"/>
  <c r="W22" i="48" s="1"/>
  <c r="V60" i="22"/>
  <c r="W13" i="48" s="1"/>
  <c r="V59" i="22"/>
  <c r="W12" i="48" s="1"/>
  <c r="V85" i="22"/>
  <c r="W38" i="48" s="1"/>
  <c r="V55" i="22"/>
  <c r="W8" i="48" s="1"/>
  <c r="V58" i="22"/>
  <c r="W11" i="48" s="1"/>
  <c r="V50" i="22"/>
  <c r="W3" i="48" s="1"/>
  <c r="V56" i="22"/>
  <c r="W9" i="48" s="1"/>
  <c r="V70" i="22"/>
  <c r="W23" i="48" s="1"/>
  <c r="V81" i="22"/>
  <c r="W34" i="48" s="1"/>
  <c r="V91" i="22"/>
  <c r="W44" i="48" s="1"/>
  <c r="V88" i="22"/>
  <c r="W41" i="48" s="1"/>
  <c r="V84" i="22"/>
  <c r="W37" i="48" s="1"/>
  <c r="V83" i="22"/>
  <c r="W36" i="48" s="1"/>
  <c r="V76" i="22"/>
  <c r="W29" i="48" s="1"/>
  <c r="V80" i="22"/>
  <c r="W33" i="48" s="1"/>
  <c r="V79" i="22"/>
  <c r="W32" i="48" s="1"/>
  <c r="V61" i="22"/>
  <c r="W14" i="48" s="1"/>
  <c r="V82" i="22"/>
  <c r="W35" i="48" s="1"/>
  <c r="V62" i="22"/>
  <c r="W15" i="48" s="1"/>
  <c r="V72" i="22"/>
  <c r="W25" i="48" s="1"/>
  <c r="V71" i="22"/>
  <c r="W24" i="48" s="1"/>
  <c r="AD49" i="22"/>
  <c r="AE1" i="48" s="1"/>
  <c r="AD70" i="22"/>
  <c r="AE23" i="48" s="1"/>
  <c r="AD80" i="22"/>
  <c r="AE33" i="48" s="1"/>
  <c r="AD73" i="22"/>
  <c r="AE26" i="48" s="1"/>
  <c r="AD72" i="22"/>
  <c r="AE25" i="48" s="1"/>
  <c r="AD69" i="22"/>
  <c r="AE22" i="48" s="1"/>
  <c r="AD71" i="22"/>
  <c r="AE24" i="48" s="1"/>
  <c r="AD61" i="22"/>
  <c r="AE14" i="48" s="1"/>
  <c r="AD62" i="22"/>
  <c r="AE15" i="48" s="1"/>
  <c r="AD60" i="22"/>
  <c r="AE13" i="48" s="1"/>
  <c r="AD81" i="22"/>
  <c r="AE34" i="48" s="1"/>
  <c r="AD56" i="22"/>
  <c r="AE9" i="48" s="1"/>
  <c r="AD84" i="22"/>
  <c r="AE37" i="48" s="1"/>
  <c r="AD91" i="22"/>
  <c r="AE44" i="48" s="1"/>
  <c r="AD55" i="22"/>
  <c r="AE8" i="48" s="1"/>
  <c r="AD59" i="22"/>
  <c r="AE12" i="48" s="1"/>
  <c r="AD68" i="22"/>
  <c r="AE21" i="48" s="1"/>
  <c r="AD67" i="22"/>
  <c r="AE20" i="48" s="1"/>
  <c r="AD89" i="22"/>
  <c r="AE42" i="48" s="1"/>
  <c r="AD58" i="22"/>
  <c r="AE11" i="48" s="1"/>
  <c r="AD82" i="22"/>
  <c r="AE35" i="48" s="1"/>
  <c r="AD86" i="22"/>
  <c r="AE39" i="48" s="1"/>
  <c r="AD87" i="22"/>
  <c r="AE40" i="48" s="1"/>
  <c r="AD79" i="22"/>
  <c r="AE32" i="48" s="1"/>
  <c r="AD85" i="22"/>
  <c r="AE38" i="48" s="1"/>
  <c r="AD57" i="22"/>
  <c r="AE10" i="48" s="1"/>
  <c r="AD78" i="22"/>
  <c r="AE31" i="48" s="1"/>
  <c r="AD90" i="22"/>
  <c r="AE43" i="48" s="1"/>
  <c r="AD50" i="22"/>
  <c r="AD77" i="22"/>
  <c r="AE30" i="48" s="1"/>
  <c r="AD83" i="22"/>
  <c r="AE36" i="48" s="1"/>
  <c r="AD76" i="22"/>
  <c r="AE29" i="48" s="1"/>
  <c r="AD88" i="22"/>
  <c r="AE41" i="48" s="1"/>
  <c r="AL49" i="22"/>
  <c r="AM1" i="48" s="1"/>
  <c r="AL70" i="22"/>
  <c r="AM23" i="48" s="1"/>
  <c r="AL89" i="22"/>
  <c r="AM42" i="48" s="1"/>
  <c r="AL68" i="22"/>
  <c r="AM21" i="48" s="1"/>
  <c r="AL78" i="22"/>
  <c r="AM31" i="48" s="1"/>
  <c r="AL77" i="22"/>
  <c r="AM30" i="48" s="1"/>
  <c r="AL62" i="22"/>
  <c r="AM15" i="48" s="1"/>
  <c r="AL58" i="22"/>
  <c r="AM11" i="48" s="1"/>
  <c r="AL67" i="22"/>
  <c r="AM20" i="48" s="1"/>
  <c r="AL56" i="22"/>
  <c r="AM9" i="48" s="1"/>
  <c r="AL59" i="22"/>
  <c r="AM12" i="48" s="1"/>
  <c r="AL71" i="22"/>
  <c r="AM24" i="48" s="1"/>
  <c r="AL81" i="22"/>
  <c r="AM34" i="48" s="1"/>
  <c r="AL60" i="22"/>
  <c r="AM13" i="48" s="1"/>
  <c r="AL50" i="22"/>
  <c r="AM3" i="48" s="1"/>
  <c r="AL72" i="22"/>
  <c r="AM25" i="48" s="1"/>
  <c r="AL91" i="22"/>
  <c r="AM44" i="48" s="1"/>
  <c r="AL57" i="22"/>
  <c r="AM10" i="48" s="1"/>
  <c r="AL88" i="22"/>
  <c r="AM41" i="48" s="1"/>
  <c r="AL84" i="22"/>
  <c r="AM37" i="48" s="1"/>
  <c r="AL90" i="22"/>
  <c r="AM43" i="48" s="1"/>
  <c r="AL87" i="22"/>
  <c r="AM40" i="48" s="1"/>
  <c r="AL82" i="22"/>
  <c r="AM35" i="48" s="1"/>
  <c r="AL76" i="22"/>
  <c r="AM29" i="48" s="1"/>
  <c r="AL80" i="22"/>
  <c r="AM33" i="48" s="1"/>
  <c r="AL83" i="22"/>
  <c r="AM36" i="48" s="1"/>
  <c r="AL73" i="22"/>
  <c r="AM26" i="48" s="1"/>
  <c r="AL61" i="22"/>
  <c r="AM14" i="48" s="1"/>
  <c r="AL55" i="22"/>
  <c r="AM8" i="48" s="1"/>
  <c r="AL85" i="22"/>
  <c r="AM38" i="48" s="1"/>
  <c r="AL69" i="22"/>
  <c r="AM22" i="48" s="1"/>
  <c r="AL79" i="22"/>
  <c r="AM32" i="48" s="1"/>
  <c r="AL86" i="22"/>
  <c r="AM39" i="48" s="1"/>
  <c r="I49" i="22"/>
  <c r="J1" i="48" s="1"/>
  <c r="I87" i="22"/>
  <c r="J40" i="48" s="1"/>
  <c r="I62" i="22"/>
  <c r="J15" i="48" s="1"/>
  <c r="I60" i="22"/>
  <c r="J13" i="48" s="1"/>
  <c r="I78" i="22"/>
  <c r="J31" i="48" s="1"/>
  <c r="I84" i="22"/>
  <c r="J37" i="48" s="1"/>
  <c r="I61" i="22"/>
  <c r="J14" i="48" s="1"/>
  <c r="I68" i="22"/>
  <c r="J21" i="48" s="1"/>
  <c r="I55" i="22"/>
  <c r="J8" i="48" s="1"/>
  <c r="I72" i="22"/>
  <c r="J25" i="48" s="1"/>
  <c r="I88" i="22"/>
  <c r="J41" i="48" s="1"/>
  <c r="I59" i="22"/>
  <c r="J12" i="48" s="1"/>
  <c r="I70" i="22"/>
  <c r="J23" i="48" s="1"/>
  <c r="I67" i="22"/>
  <c r="J20" i="48" s="1"/>
  <c r="I56" i="22"/>
  <c r="J9" i="48" s="1"/>
  <c r="I91" i="22"/>
  <c r="J44" i="48" s="1"/>
  <c r="I80" i="22"/>
  <c r="J33" i="48" s="1"/>
  <c r="I58" i="22"/>
  <c r="J11" i="48" s="1"/>
  <c r="I69" i="22"/>
  <c r="J22" i="48" s="1"/>
  <c r="I85" i="22"/>
  <c r="J38" i="48" s="1"/>
  <c r="I89" i="22"/>
  <c r="J42" i="48" s="1"/>
  <c r="I76" i="22"/>
  <c r="J29" i="48" s="1"/>
  <c r="I83" i="22"/>
  <c r="J36" i="48" s="1"/>
  <c r="I71" i="22"/>
  <c r="J24" i="48" s="1"/>
  <c r="I50" i="22"/>
  <c r="J3" i="48" s="1"/>
  <c r="I73" i="22"/>
  <c r="J26" i="48" s="1"/>
  <c r="I90" i="22"/>
  <c r="J43" i="48" s="1"/>
  <c r="I86" i="22"/>
  <c r="J39" i="48" s="1"/>
  <c r="I81" i="22"/>
  <c r="J34" i="48" s="1"/>
  <c r="I57" i="22"/>
  <c r="J10" i="48" s="1"/>
  <c r="I79" i="22"/>
  <c r="J32" i="48" s="1"/>
  <c r="I77" i="22"/>
  <c r="J30" i="48" s="1"/>
  <c r="I82" i="22"/>
  <c r="J35" i="48" s="1"/>
  <c r="Y49" i="22"/>
  <c r="Z1" i="48" s="1"/>
  <c r="Y80" i="22"/>
  <c r="Z33" i="48" s="1"/>
  <c r="Y89" i="22"/>
  <c r="Z42" i="48" s="1"/>
  <c r="Y79" i="22"/>
  <c r="Z32" i="48" s="1"/>
  <c r="Y91" i="22"/>
  <c r="Z44" i="48" s="1"/>
  <c r="Y90" i="22"/>
  <c r="Z43" i="48" s="1"/>
  <c r="Y58" i="22"/>
  <c r="Z11" i="48" s="1"/>
  <c r="Y84" i="22"/>
  <c r="Z37" i="48" s="1"/>
  <c r="Y57" i="22"/>
  <c r="Z10" i="48" s="1"/>
  <c r="Y59" i="22"/>
  <c r="Z12" i="48" s="1"/>
  <c r="Y72" i="22"/>
  <c r="Z25" i="48" s="1"/>
  <c r="Y55" i="22"/>
  <c r="Z8" i="48" s="1"/>
  <c r="Y86" i="22"/>
  <c r="Z39" i="48" s="1"/>
  <c r="Y88" i="22"/>
  <c r="Z41" i="48" s="1"/>
  <c r="Y67" i="22"/>
  <c r="Z20" i="48" s="1"/>
  <c r="Y69" i="22"/>
  <c r="Z22" i="48" s="1"/>
  <c r="Y70" i="22"/>
  <c r="Z23" i="48" s="1"/>
  <c r="Y61" i="22"/>
  <c r="Z14" i="48" s="1"/>
  <c r="Y50" i="22"/>
  <c r="Z3" i="48" s="1"/>
  <c r="Y62" i="22"/>
  <c r="Z15" i="48" s="1"/>
  <c r="Y68" i="22"/>
  <c r="Z21" i="48" s="1"/>
  <c r="Y56" i="22"/>
  <c r="Z9" i="48" s="1"/>
  <c r="Y78" i="22"/>
  <c r="Z31" i="48" s="1"/>
  <c r="Y60" i="22"/>
  <c r="Z13" i="48" s="1"/>
  <c r="Y73" i="22"/>
  <c r="Z26" i="48" s="1"/>
  <c r="Y71" i="22"/>
  <c r="Z24" i="48" s="1"/>
  <c r="Y87" i="22"/>
  <c r="Z40" i="48" s="1"/>
  <c r="Y85" i="22"/>
  <c r="Z38" i="48" s="1"/>
  <c r="Y82" i="22"/>
  <c r="Z35" i="48" s="1"/>
  <c r="Y81" i="22"/>
  <c r="Z34" i="48" s="1"/>
  <c r="Y77" i="22"/>
  <c r="Z30" i="48" s="1"/>
  <c r="Y83" i="22"/>
  <c r="Z36" i="48" s="1"/>
  <c r="Y76" i="22"/>
  <c r="Z29" i="48" s="1"/>
  <c r="AG49" i="22"/>
  <c r="AH1" i="48" s="1"/>
  <c r="AG67" i="22"/>
  <c r="AH20" i="48" s="1"/>
  <c r="AG79" i="22"/>
  <c r="AH32" i="48" s="1"/>
  <c r="AG86" i="22"/>
  <c r="AH39" i="48" s="1"/>
  <c r="AG76" i="22"/>
  <c r="AH29" i="48" s="1"/>
  <c r="AG69" i="22"/>
  <c r="AH22" i="48" s="1"/>
  <c r="AG59" i="22"/>
  <c r="AH12" i="48" s="1"/>
  <c r="AG61" i="22"/>
  <c r="AH14" i="48" s="1"/>
  <c r="AG58" i="22"/>
  <c r="AH11" i="48" s="1"/>
  <c r="AG91" i="22"/>
  <c r="AH44" i="48" s="1"/>
  <c r="AG82" i="22"/>
  <c r="AH35" i="48" s="1"/>
  <c r="AG80" i="22"/>
  <c r="AH33" i="48" s="1"/>
  <c r="AG88" i="22"/>
  <c r="AH41" i="48" s="1"/>
  <c r="AG60" i="22"/>
  <c r="AH13" i="48" s="1"/>
  <c r="AG87" i="22"/>
  <c r="AH40" i="48" s="1"/>
  <c r="AG62" i="22"/>
  <c r="AH15" i="48" s="1"/>
  <c r="AG89" i="22"/>
  <c r="AH42" i="48" s="1"/>
  <c r="AG71" i="22"/>
  <c r="AH24" i="48" s="1"/>
  <c r="AG90" i="22"/>
  <c r="AH43" i="48" s="1"/>
  <c r="AG72" i="22"/>
  <c r="AH25" i="48" s="1"/>
  <c r="AG78" i="22"/>
  <c r="AH31" i="48" s="1"/>
  <c r="AG84" i="22"/>
  <c r="AH37" i="48" s="1"/>
  <c r="AG77" i="22"/>
  <c r="AH30" i="48" s="1"/>
  <c r="AG70" i="22"/>
  <c r="AH23" i="48" s="1"/>
  <c r="AG57" i="22"/>
  <c r="AH10" i="48" s="1"/>
  <c r="AG85" i="22"/>
  <c r="AH38" i="48" s="1"/>
  <c r="AG83" i="22"/>
  <c r="AH36" i="48" s="1"/>
  <c r="AG73" i="22"/>
  <c r="AH26" i="48" s="1"/>
  <c r="AG68" i="22"/>
  <c r="AH21" i="48" s="1"/>
  <c r="AG56" i="22"/>
  <c r="AH9" i="48" s="1"/>
  <c r="AG81" i="22"/>
  <c r="AH34" i="48" s="1"/>
  <c r="AG50" i="22"/>
  <c r="AH3" i="48" s="1"/>
  <c r="AG55" i="22"/>
  <c r="AH8" i="48" s="1"/>
  <c r="AO49" i="22"/>
  <c r="AP1" i="48" s="1"/>
  <c r="AO87" i="22"/>
  <c r="AP40" i="48" s="1"/>
  <c r="AO80" i="22"/>
  <c r="AP33" i="48" s="1"/>
  <c r="AO84" i="22"/>
  <c r="AP37" i="48" s="1"/>
  <c r="AO78" i="22"/>
  <c r="AP31" i="48" s="1"/>
  <c r="AO58" i="22"/>
  <c r="AP11" i="48" s="1"/>
  <c r="AO60" i="22"/>
  <c r="AP13" i="48" s="1"/>
  <c r="AO50" i="22"/>
  <c r="AP3" i="48" s="1"/>
  <c r="AO85" i="22"/>
  <c r="AP38" i="48" s="1"/>
  <c r="AO69" i="22"/>
  <c r="AP22" i="48" s="1"/>
  <c r="AO76" i="22"/>
  <c r="AP29" i="48" s="1"/>
  <c r="AO59" i="22"/>
  <c r="AP12" i="48" s="1"/>
  <c r="AO89" i="22"/>
  <c r="AP42" i="48" s="1"/>
  <c r="AO56" i="22"/>
  <c r="AP9" i="48" s="1"/>
  <c r="AO72" i="22"/>
  <c r="AP25" i="48" s="1"/>
  <c r="AO71" i="22"/>
  <c r="AP24" i="48" s="1"/>
  <c r="AO62" i="22"/>
  <c r="AP15" i="48" s="1"/>
  <c r="AO91" i="22"/>
  <c r="AP44" i="48" s="1"/>
  <c r="AO61" i="22"/>
  <c r="AP14" i="48" s="1"/>
  <c r="AO86" i="22"/>
  <c r="AP39" i="48" s="1"/>
  <c r="AO57" i="22"/>
  <c r="AP10" i="48" s="1"/>
  <c r="AO73" i="22"/>
  <c r="AP26" i="48" s="1"/>
  <c r="AO68" i="22"/>
  <c r="AP21" i="48" s="1"/>
  <c r="AO88" i="22"/>
  <c r="AP41" i="48" s="1"/>
  <c r="AO90" i="22"/>
  <c r="AP43" i="48" s="1"/>
  <c r="AO67" i="22"/>
  <c r="AP20" i="48" s="1"/>
  <c r="AO79" i="22"/>
  <c r="AP32" i="48" s="1"/>
  <c r="AO81" i="22"/>
  <c r="AP34" i="48" s="1"/>
  <c r="AO77" i="22"/>
  <c r="AP30" i="48" s="1"/>
  <c r="AO82" i="22"/>
  <c r="AP35" i="48" s="1"/>
  <c r="AO83" i="22"/>
  <c r="AP36" i="48" s="1"/>
  <c r="AO70" i="22"/>
  <c r="AP23" i="48" s="1"/>
  <c r="AO55" i="22"/>
  <c r="AP8" i="48" s="1"/>
  <c r="AH49" i="22"/>
  <c r="AI1" i="48" s="1"/>
  <c r="AH60" i="22"/>
  <c r="AI13" i="48" s="1"/>
  <c r="AH84" i="22"/>
  <c r="AI37" i="48" s="1"/>
  <c r="AH81" i="22"/>
  <c r="AI34" i="48" s="1"/>
  <c r="AH83" i="22"/>
  <c r="AI36" i="48" s="1"/>
  <c r="AH77" i="22"/>
  <c r="AI30" i="48" s="1"/>
  <c r="AH59" i="22"/>
  <c r="AI12" i="48" s="1"/>
  <c r="AH88" i="22"/>
  <c r="AI41" i="48" s="1"/>
  <c r="AH70" i="22"/>
  <c r="AI23" i="48" s="1"/>
  <c r="AH58" i="22"/>
  <c r="AI11" i="48" s="1"/>
  <c r="AH78" i="22"/>
  <c r="AI31" i="48" s="1"/>
  <c r="AH91" i="22"/>
  <c r="AI44" i="48" s="1"/>
  <c r="AH80" i="22"/>
  <c r="AI33" i="48" s="1"/>
  <c r="AH89" i="22"/>
  <c r="AI42" i="48" s="1"/>
  <c r="AH55" i="22"/>
  <c r="AI8" i="48" s="1"/>
  <c r="AH69" i="22"/>
  <c r="AI22" i="48" s="1"/>
  <c r="AH56" i="22"/>
  <c r="AI9" i="48" s="1"/>
  <c r="AH67" i="22"/>
  <c r="AI20" i="48" s="1"/>
  <c r="AH87" i="22"/>
  <c r="AI40" i="48" s="1"/>
  <c r="AH72" i="22"/>
  <c r="AI25" i="48" s="1"/>
  <c r="AH57" i="22"/>
  <c r="AI10" i="48" s="1"/>
  <c r="AH61" i="22"/>
  <c r="AI14" i="48" s="1"/>
  <c r="AH82" i="22"/>
  <c r="AI35" i="48" s="1"/>
  <c r="AH50" i="22"/>
  <c r="AI3" i="48" s="1"/>
  <c r="AH79" i="22"/>
  <c r="AI32" i="48" s="1"/>
  <c r="AH71" i="22"/>
  <c r="AI24" i="48" s="1"/>
  <c r="AH86" i="22"/>
  <c r="AI39" i="48" s="1"/>
  <c r="AH90" i="22"/>
  <c r="AI43" i="48" s="1"/>
  <c r="AH73" i="22"/>
  <c r="AI26" i="48" s="1"/>
  <c r="AH76" i="22"/>
  <c r="AI29" i="48" s="1"/>
  <c r="AH85" i="22"/>
  <c r="AI38" i="48" s="1"/>
  <c r="AH62" i="22"/>
  <c r="AI15" i="48" s="1"/>
  <c r="AH68" i="22"/>
  <c r="AI21" i="48" s="1"/>
  <c r="AP49" i="22"/>
  <c r="AQ1" i="48" s="1"/>
  <c r="AP89" i="22"/>
  <c r="AQ42" i="48" s="1"/>
  <c r="AP69" i="22"/>
  <c r="AQ22" i="48" s="1"/>
  <c r="AP73" i="22"/>
  <c r="AQ26" i="48" s="1"/>
  <c r="AP67" i="22"/>
  <c r="AQ20" i="48" s="1"/>
  <c r="AP57" i="22"/>
  <c r="AQ10" i="48" s="1"/>
  <c r="AP59" i="22"/>
  <c r="AQ12" i="48" s="1"/>
  <c r="AP76" i="22"/>
  <c r="AQ29" i="48" s="1"/>
  <c r="AP82" i="22"/>
  <c r="AQ35" i="48" s="1"/>
  <c r="AP61" i="22"/>
  <c r="AQ14" i="48" s="1"/>
  <c r="AP84" i="22"/>
  <c r="AQ37" i="48" s="1"/>
  <c r="AP70" i="22"/>
  <c r="AQ23" i="48" s="1"/>
  <c r="AP87" i="22"/>
  <c r="AQ40" i="48" s="1"/>
  <c r="AP90" i="22"/>
  <c r="AQ43" i="48" s="1"/>
  <c r="AP62" i="22"/>
  <c r="AQ15" i="48" s="1"/>
  <c r="AP55" i="22"/>
  <c r="AQ8" i="48" s="1"/>
  <c r="AP88" i="22"/>
  <c r="AQ41" i="48" s="1"/>
  <c r="AP50" i="22"/>
  <c r="AQ3" i="48" s="1"/>
  <c r="AP71" i="22"/>
  <c r="AQ24" i="48" s="1"/>
  <c r="AP86" i="22"/>
  <c r="AQ39" i="48" s="1"/>
  <c r="AP91" i="22"/>
  <c r="AQ44" i="48" s="1"/>
  <c r="AP60" i="22"/>
  <c r="AQ13" i="48" s="1"/>
  <c r="AP80" i="22"/>
  <c r="AQ33" i="48" s="1"/>
  <c r="AP81" i="22"/>
  <c r="AQ34" i="48" s="1"/>
  <c r="AP78" i="22"/>
  <c r="AQ31" i="48" s="1"/>
  <c r="AP68" i="22"/>
  <c r="AQ21" i="48" s="1"/>
  <c r="AP58" i="22"/>
  <c r="AQ11" i="48" s="1"/>
  <c r="AP79" i="22"/>
  <c r="AQ32" i="48" s="1"/>
  <c r="AP77" i="22"/>
  <c r="AQ30" i="48" s="1"/>
  <c r="AP56" i="22"/>
  <c r="AQ9" i="48" s="1"/>
  <c r="AP72" i="22"/>
  <c r="AQ25" i="48" s="1"/>
  <c r="AP83" i="22"/>
  <c r="AQ36" i="48" s="1"/>
  <c r="AP85" i="22"/>
  <c r="AQ38" i="48" s="1"/>
  <c r="AA49" i="22" l="1"/>
  <c r="AC1" i="48"/>
  <c r="S49" i="22" l="1"/>
  <c r="AB1" i="48"/>
  <c r="R49" i="22" l="1"/>
  <c r="T1" i="48"/>
  <c r="Q49" i="22" l="1"/>
  <c r="S1" i="48"/>
  <c r="P49" i="22" l="1"/>
  <c r="R1" i="48"/>
  <c r="G49" i="22" l="1"/>
  <c r="Q1" i="48"/>
  <c r="F49" i="22" l="1"/>
  <c r="H1" i="48"/>
  <c r="E49" i="22" l="1"/>
  <c r="G1" i="48"/>
  <c r="D49" i="22" l="1"/>
  <c r="E1" i="48" s="1"/>
  <c r="F1" i="48"/>
  <c r="B4" i="17" l="1" a="1"/>
  <c r="S4" i="17" s="1"/>
  <c r="S96" i="17" s="1"/>
  <c r="S142" i="17" s="1"/>
  <c r="P4" i="17" l="1"/>
  <c r="P96" i="17" s="1"/>
  <c r="P142" i="17" s="1"/>
  <c r="P14" i="17"/>
  <c r="P106" i="17" s="1"/>
  <c r="P152" i="17" s="1"/>
  <c r="AN20" i="17"/>
  <c r="AN112" i="17" s="1"/>
  <c r="AN158" i="17" s="1"/>
  <c r="E5" i="17"/>
  <c r="E97" i="17" s="1"/>
  <c r="E143" i="17" s="1"/>
  <c r="P7" i="17"/>
  <c r="P99" i="17" s="1"/>
  <c r="P145" i="17" s="1"/>
  <c r="AB6" i="17"/>
  <c r="AB98" i="17" s="1"/>
  <c r="AB144" i="17" s="1"/>
  <c r="J8" i="17"/>
  <c r="J100" i="17" s="1"/>
  <c r="J146" i="17" s="1"/>
  <c r="AQ20" i="17"/>
  <c r="AQ112" i="17" s="1"/>
  <c r="AQ158" i="17" s="1"/>
  <c r="AE4" i="17"/>
  <c r="AE96" i="17" s="1"/>
  <c r="AE142" i="17" s="1"/>
  <c r="F29" i="17"/>
  <c r="F121" i="17" s="1"/>
  <c r="F167" i="17" s="1"/>
  <c r="E21" i="17"/>
  <c r="E113" i="17" s="1"/>
  <c r="E159" i="17" s="1"/>
  <c r="Y39" i="17"/>
  <c r="Y131" i="17" s="1"/>
  <c r="Y177" i="17" s="1"/>
  <c r="W45" i="17"/>
  <c r="W137" i="17" s="1"/>
  <c r="W183" i="17" s="1"/>
  <c r="O13" i="17"/>
  <c r="O105" i="17" s="1"/>
  <c r="O151" i="17" s="1"/>
  <c r="AJ18" i="17"/>
  <c r="AJ110" i="17" s="1"/>
  <c r="AJ156" i="17" s="1"/>
  <c r="M7" i="17"/>
  <c r="M99" i="17" s="1"/>
  <c r="M145" i="17" s="1"/>
  <c r="AP37" i="17"/>
  <c r="AP129" i="17" s="1"/>
  <c r="AP175" i="17" s="1"/>
  <c r="J5" i="17"/>
  <c r="J97" i="17" s="1"/>
  <c r="J143" i="17" s="1"/>
  <c r="AJ4" i="17"/>
  <c r="AJ96" i="17" s="1"/>
  <c r="AJ142" i="17" s="1"/>
  <c r="M34" i="17"/>
  <c r="M126" i="17" s="1"/>
  <c r="M172" i="17" s="1"/>
  <c r="F39" i="17"/>
  <c r="F131" i="17" s="1"/>
  <c r="F177" i="17" s="1"/>
  <c r="K30" i="17"/>
  <c r="K122" i="17" s="1"/>
  <c r="K168" i="17" s="1"/>
  <c r="AG14" i="17"/>
  <c r="AG106" i="17" s="1"/>
  <c r="AG152" i="17" s="1"/>
  <c r="C30" i="17"/>
  <c r="C122" i="17" s="1"/>
  <c r="C168" i="17" s="1"/>
  <c r="AC45" i="17"/>
  <c r="AC137" i="17" s="1"/>
  <c r="AC183" i="17" s="1"/>
  <c r="X39" i="17"/>
  <c r="X131" i="17" s="1"/>
  <c r="X177" i="17" s="1"/>
  <c r="K25" i="17"/>
  <c r="K117" i="17" s="1"/>
  <c r="K163" i="17" s="1"/>
  <c r="AA30" i="17"/>
  <c r="AA122" i="17" s="1"/>
  <c r="AA168" i="17" s="1"/>
  <c r="AA24" i="17"/>
  <c r="AA116" i="17" s="1"/>
  <c r="AA162" i="17" s="1"/>
  <c r="N12" i="17"/>
  <c r="N104" i="17" s="1"/>
  <c r="N150" i="17" s="1"/>
  <c r="AF39" i="17"/>
  <c r="AF131" i="17" s="1"/>
  <c r="AF177" i="17" s="1"/>
  <c r="S43" i="17"/>
  <c r="S135" i="17" s="1"/>
  <c r="S181" i="17" s="1"/>
  <c r="L17" i="17"/>
  <c r="L109" i="17" s="1"/>
  <c r="L155" i="17" s="1"/>
  <c r="S12" i="17"/>
  <c r="S104" i="17" s="1"/>
  <c r="S150" i="17" s="1"/>
  <c r="AQ32" i="17"/>
  <c r="AQ124" i="17" s="1"/>
  <c r="AQ170" i="17" s="1"/>
  <c r="I35" i="17"/>
  <c r="I127" i="17" s="1"/>
  <c r="I173" i="17" s="1"/>
  <c r="AQ45" i="17"/>
  <c r="AQ137" i="17" s="1"/>
  <c r="AQ183" i="17" s="1"/>
  <c r="Q13" i="17"/>
  <c r="Q105" i="17" s="1"/>
  <c r="Q151" i="17" s="1"/>
  <c r="AM20" i="17"/>
  <c r="AM112" i="17" s="1"/>
  <c r="AM158" i="17" s="1"/>
  <c r="O24" i="17"/>
  <c r="O116" i="17" s="1"/>
  <c r="O162" i="17" s="1"/>
  <c r="B43" i="17"/>
  <c r="B135" i="17" s="1"/>
  <c r="B181" i="17" s="1"/>
  <c r="AN8" i="17"/>
  <c r="AN100" i="17" s="1"/>
  <c r="AN146" i="17" s="1"/>
  <c r="T24" i="17"/>
  <c r="T116" i="17" s="1"/>
  <c r="T162" i="17" s="1"/>
  <c r="G16" i="17"/>
  <c r="G108" i="17" s="1"/>
  <c r="G154" i="17" s="1"/>
  <c r="Q21" i="17"/>
  <c r="Q113" i="17" s="1"/>
  <c r="Q159" i="17" s="1"/>
  <c r="G29" i="17"/>
  <c r="G121" i="17" s="1"/>
  <c r="G167" i="17" s="1"/>
  <c r="M6" i="17"/>
  <c r="M98" i="17" s="1"/>
  <c r="M144" i="17" s="1"/>
  <c r="Q8" i="17"/>
  <c r="Q100" i="17" s="1"/>
  <c r="Q146" i="17" s="1"/>
  <c r="Y31" i="17"/>
  <c r="Y123" i="17" s="1"/>
  <c r="Y169" i="17" s="1"/>
  <c r="AQ26" i="17"/>
  <c r="AQ118" i="17" s="1"/>
  <c r="AQ164" i="17" s="1"/>
  <c r="AC16" i="17"/>
  <c r="AC108" i="17" s="1"/>
  <c r="AC154" i="17" s="1"/>
  <c r="AQ43" i="17"/>
  <c r="AQ135" i="17" s="1"/>
  <c r="AQ181" i="17" s="1"/>
  <c r="J15" i="17"/>
  <c r="J107" i="17" s="1"/>
  <c r="J153" i="17" s="1"/>
  <c r="K7" i="17"/>
  <c r="K99" i="17" s="1"/>
  <c r="K145" i="17" s="1"/>
  <c r="N8" i="17"/>
  <c r="N100" i="17" s="1"/>
  <c r="N146" i="17" s="1"/>
  <c r="Z17" i="17"/>
  <c r="Z109" i="17" s="1"/>
  <c r="Z155" i="17" s="1"/>
  <c r="AD40" i="17"/>
  <c r="AD132" i="17" s="1"/>
  <c r="AD178" i="17" s="1"/>
  <c r="AQ9" i="17"/>
  <c r="AQ101" i="17" s="1"/>
  <c r="AQ147" i="17" s="1"/>
  <c r="O20" i="17"/>
  <c r="O112" i="17" s="1"/>
  <c r="O158" i="17" s="1"/>
  <c r="F12" i="17"/>
  <c r="F104" i="17" s="1"/>
  <c r="F150" i="17" s="1"/>
  <c r="Z10" i="17"/>
  <c r="Z102" i="17" s="1"/>
  <c r="Z148" i="17" s="1"/>
  <c r="Y35" i="17"/>
  <c r="Y127" i="17" s="1"/>
  <c r="Y173" i="17" s="1"/>
  <c r="M20" i="17"/>
  <c r="M112" i="17" s="1"/>
  <c r="M158" i="17" s="1"/>
  <c r="AP45" i="17"/>
  <c r="AP137" i="17" s="1"/>
  <c r="AP183" i="17" s="1"/>
  <c r="I13" i="17"/>
  <c r="I105" i="17" s="1"/>
  <c r="I151" i="17" s="1"/>
  <c r="S30" i="17"/>
  <c r="S122" i="17" s="1"/>
  <c r="S168" i="17" s="1"/>
  <c r="W39" i="17"/>
  <c r="W131" i="17" s="1"/>
  <c r="W177" i="17" s="1"/>
  <c r="AG24" i="17"/>
  <c r="AG116" i="17" s="1"/>
  <c r="AG162" i="17" s="1"/>
  <c r="AA10" i="17"/>
  <c r="AA102" i="17" s="1"/>
  <c r="AA148" i="17" s="1"/>
  <c r="AB10" i="22" s="1"/>
  <c r="AB56" i="22" s="1"/>
  <c r="AC9" i="48" s="1"/>
  <c r="AG12" i="17"/>
  <c r="AG104" i="17" s="1"/>
  <c r="AG150" i="17" s="1"/>
  <c r="AM37" i="17"/>
  <c r="AM129" i="17" s="1"/>
  <c r="AM175" i="17" s="1"/>
  <c r="T16" i="17"/>
  <c r="T108" i="17" s="1"/>
  <c r="T154" i="17" s="1"/>
  <c r="AI4" i="17"/>
  <c r="AI96" i="17" s="1"/>
  <c r="AI142" i="17" s="1"/>
  <c r="AC27" i="17"/>
  <c r="AC119" i="17" s="1"/>
  <c r="AC165" i="17" s="1"/>
  <c r="AI19" i="17"/>
  <c r="AI111" i="17" s="1"/>
  <c r="AI157" i="17" s="1"/>
  <c r="AA13" i="17"/>
  <c r="AA105" i="17" s="1"/>
  <c r="AA151" i="17" s="1"/>
  <c r="T40" i="17"/>
  <c r="T132" i="17" s="1"/>
  <c r="T178" i="17" s="1"/>
  <c r="I39" i="17"/>
  <c r="I131" i="17" s="1"/>
  <c r="I177" i="17" s="1"/>
  <c r="AD43" i="17"/>
  <c r="AD135" i="17" s="1"/>
  <c r="AD181" i="17" s="1"/>
  <c r="Z11" i="17"/>
  <c r="Z103" i="17" s="1"/>
  <c r="Z149" i="17" s="1"/>
  <c r="B6" i="17"/>
  <c r="B98" i="17" s="1"/>
  <c r="B144" i="17" s="1"/>
  <c r="AB5" i="17"/>
  <c r="AB97" i="17" s="1"/>
  <c r="AB143" i="17" s="1"/>
  <c r="AM31" i="17"/>
  <c r="AM123" i="17" s="1"/>
  <c r="AM169" i="17" s="1"/>
  <c r="J4" i="17"/>
  <c r="J96" i="17" s="1"/>
  <c r="J142" i="17" s="1"/>
  <c r="C17" i="17"/>
  <c r="C109" i="17" s="1"/>
  <c r="C155" i="17" s="1"/>
  <c r="AF11" i="17"/>
  <c r="AF103" i="17" s="1"/>
  <c r="AF149" i="17" s="1"/>
  <c r="O8" i="17"/>
  <c r="O100" i="17" s="1"/>
  <c r="O146" i="17" s="1"/>
  <c r="K13" i="17"/>
  <c r="K105" i="17" s="1"/>
  <c r="K151" i="17" s="1"/>
  <c r="AP11" i="17"/>
  <c r="AP103" i="17" s="1"/>
  <c r="AP149" i="17" s="1"/>
  <c r="K26" i="17"/>
  <c r="K118" i="17" s="1"/>
  <c r="K164" i="17" s="1"/>
  <c r="Z15" i="17"/>
  <c r="Z107" i="17" s="1"/>
  <c r="Z153" i="17" s="1"/>
  <c r="AD9" i="17"/>
  <c r="AD101" i="17" s="1"/>
  <c r="AD147" i="17" s="1"/>
  <c r="M33" i="17"/>
  <c r="M125" i="17" s="1"/>
  <c r="M171" i="17" s="1"/>
  <c r="AO28" i="17"/>
  <c r="AO120" i="17" s="1"/>
  <c r="AO166" i="17" s="1"/>
  <c r="G40" i="17"/>
  <c r="G132" i="17" s="1"/>
  <c r="G178" i="17" s="1"/>
  <c r="AM29" i="17"/>
  <c r="AM121" i="17" s="1"/>
  <c r="AM167" i="17" s="1"/>
  <c r="AH5" i="17"/>
  <c r="AH97" i="17" s="1"/>
  <c r="AH143" i="17" s="1"/>
  <c r="R10" i="17"/>
  <c r="R102" i="17" s="1"/>
  <c r="R148" i="17" s="1"/>
  <c r="S18" i="17"/>
  <c r="S110" i="17" s="1"/>
  <c r="S156" i="17" s="1"/>
  <c r="R17" i="17"/>
  <c r="R109" i="17" s="1"/>
  <c r="R155" i="17" s="1"/>
  <c r="AN36" i="17"/>
  <c r="AN128" i="17" s="1"/>
  <c r="AN174" i="17" s="1"/>
  <c r="AM32" i="17"/>
  <c r="AM124" i="17" s="1"/>
  <c r="AM170" i="17" s="1"/>
  <c r="Y18" i="17"/>
  <c r="Y110" i="17" s="1"/>
  <c r="Y156" i="17" s="1"/>
  <c r="AB4" i="17"/>
  <c r="AB96" i="17" s="1"/>
  <c r="AB142" i="17" s="1"/>
  <c r="AG35" i="17"/>
  <c r="AG127" i="17" s="1"/>
  <c r="AG173" i="17" s="1"/>
  <c r="V42" i="17"/>
  <c r="V134" i="17" s="1"/>
  <c r="V180" i="17" s="1"/>
  <c r="U38" i="17"/>
  <c r="U130" i="17" s="1"/>
  <c r="U176" i="17" s="1"/>
  <c r="AI30" i="17"/>
  <c r="AI122" i="17" s="1"/>
  <c r="AI168" i="17" s="1"/>
  <c r="AK37" i="17"/>
  <c r="AK129" i="17" s="1"/>
  <c r="AK175" i="17" s="1"/>
  <c r="W16" i="17"/>
  <c r="W108" i="17" s="1"/>
  <c r="W154" i="17" s="1"/>
  <c r="W28" i="17"/>
  <c r="W120" i="17" s="1"/>
  <c r="W166" i="17" s="1"/>
  <c r="AA14" i="17"/>
  <c r="AA106" i="17" s="1"/>
  <c r="AA152" i="17" s="1"/>
  <c r="AO27" i="17"/>
  <c r="AO119" i="17" s="1"/>
  <c r="AO165" i="17" s="1"/>
  <c r="AF10" i="17"/>
  <c r="AF102" i="17" s="1"/>
  <c r="AF148" i="17" s="1"/>
  <c r="AA15" i="17"/>
  <c r="AA107" i="17" s="1"/>
  <c r="AA153" i="17" s="1"/>
  <c r="AB15" i="22" s="1"/>
  <c r="AB61" i="22" s="1"/>
  <c r="AC14" i="48" s="1"/>
  <c r="AC37" i="17"/>
  <c r="AC129" i="17" s="1"/>
  <c r="AC175" i="17" s="1"/>
  <c r="Q28" i="17"/>
  <c r="Q120" i="17" s="1"/>
  <c r="Q166" i="17" s="1"/>
  <c r="X8" i="17"/>
  <c r="X100" i="17" s="1"/>
  <c r="X146" i="17" s="1"/>
  <c r="AQ33" i="17"/>
  <c r="AQ125" i="17" s="1"/>
  <c r="AQ171" i="17" s="1"/>
  <c r="G15" i="17"/>
  <c r="G107" i="17" s="1"/>
  <c r="G153" i="17" s="1"/>
  <c r="P12" i="17"/>
  <c r="P104" i="17" s="1"/>
  <c r="P150" i="17" s="1"/>
  <c r="AE36" i="17"/>
  <c r="AE128" i="17" s="1"/>
  <c r="AE174" i="17" s="1"/>
  <c r="G28" i="17"/>
  <c r="G120" i="17" s="1"/>
  <c r="G166" i="17" s="1"/>
  <c r="AO44" i="17"/>
  <c r="AO136" i="17" s="1"/>
  <c r="AO182" i="17" s="1"/>
  <c r="AJ16" i="17"/>
  <c r="AJ108" i="17" s="1"/>
  <c r="AJ154" i="17" s="1"/>
  <c r="O11" i="17"/>
  <c r="O103" i="17" s="1"/>
  <c r="O149" i="17" s="1"/>
  <c r="AC20" i="17"/>
  <c r="AC112" i="17" s="1"/>
  <c r="AC158" i="17" s="1"/>
  <c r="AO25" i="17"/>
  <c r="AO117" i="17" s="1"/>
  <c r="AO163" i="17" s="1"/>
  <c r="Q22" i="17"/>
  <c r="Q114" i="17" s="1"/>
  <c r="Q160" i="17" s="1"/>
  <c r="AB43" i="17"/>
  <c r="AB135" i="17" s="1"/>
  <c r="AB181" i="17" s="1"/>
  <c r="Z36" i="17"/>
  <c r="Z128" i="17" s="1"/>
  <c r="Z174" i="17" s="1"/>
  <c r="T45" i="17"/>
  <c r="T137" i="17" s="1"/>
  <c r="T183" i="17" s="1"/>
  <c r="V39" i="17"/>
  <c r="V131" i="17" s="1"/>
  <c r="V177" i="17" s="1"/>
  <c r="W32" i="17"/>
  <c r="W124" i="17" s="1"/>
  <c r="W170" i="17" s="1"/>
  <c r="M21" i="17"/>
  <c r="M113" i="17" s="1"/>
  <c r="M159" i="17" s="1"/>
  <c r="V13" i="17"/>
  <c r="V105" i="17" s="1"/>
  <c r="V151" i="17" s="1"/>
  <c r="S39" i="17"/>
  <c r="S131" i="17" s="1"/>
  <c r="S177" i="17" s="1"/>
  <c r="AD24" i="17"/>
  <c r="AD116" i="17" s="1"/>
  <c r="AD162" i="17" s="1"/>
  <c r="O23" i="17"/>
  <c r="O115" i="17" s="1"/>
  <c r="O161" i="17" s="1"/>
  <c r="AI28" i="17"/>
  <c r="AI120" i="17" s="1"/>
  <c r="AI166" i="17" s="1"/>
  <c r="AC9" i="17"/>
  <c r="AC101" i="17" s="1"/>
  <c r="AC147" i="17" s="1"/>
  <c r="AM24" i="17"/>
  <c r="AM116" i="17" s="1"/>
  <c r="AM162" i="17" s="1"/>
  <c r="O32" i="17"/>
  <c r="O124" i="17" s="1"/>
  <c r="O170" i="17" s="1"/>
  <c r="AE21" i="17"/>
  <c r="AE113" i="17" s="1"/>
  <c r="AE159" i="17" s="1"/>
  <c r="C27" i="17"/>
  <c r="C119" i="17" s="1"/>
  <c r="C165" i="17" s="1"/>
  <c r="AN7" i="17"/>
  <c r="AN99" i="17" s="1"/>
  <c r="AN145" i="17" s="1"/>
  <c r="AE41" i="17"/>
  <c r="AE133" i="17" s="1"/>
  <c r="AE179" i="17" s="1"/>
  <c r="M30" i="17"/>
  <c r="M122" i="17" s="1"/>
  <c r="M168" i="17" s="1"/>
  <c r="S16" i="17"/>
  <c r="S108" i="17" s="1"/>
  <c r="S154" i="17" s="1"/>
  <c r="N11" i="17"/>
  <c r="N103" i="17" s="1"/>
  <c r="N149" i="17" s="1"/>
  <c r="R42" i="17"/>
  <c r="R134" i="17" s="1"/>
  <c r="R180" i="17" s="1"/>
  <c r="AM14" i="17"/>
  <c r="AM106" i="17" s="1"/>
  <c r="AM152" i="17" s="1"/>
  <c r="I15" i="17"/>
  <c r="I107" i="17" s="1"/>
  <c r="I153" i="17" s="1"/>
  <c r="AH32" i="17"/>
  <c r="AH124" i="17" s="1"/>
  <c r="AH170" i="17" s="1"/>
  <c r="F19" i="17"/>
  <c r="F111" i="17" s="1"/>
  <c r="F157" i="17" s="1"/>
  <c r="AL40" i="17"/>
  <c r="AL132" i="17" s="1"/>
  <c r="AL178" i="17" s="1"/>
  <c r="H26" i="17"/>
  <c r="H118" i="17" s="1"/>
  <c r="H164" i="17" s="1"/>
  <c r="E33" i="17"/>
  <c r="E125" i="17" s="1"/>
  <c r="E171" i="17" s="1"/>
  <c r="AG15" i="17"/>
  <c r="AG107" i="17" s="1"/>
  <c r="AG153" i="17" s="1"/>
  <c r="T21" i="17"/>
  <c r="T113" i="17" s="1"/>
  <c r="T159" i="17" s="1"/>
  <c r="W24" i="17"/>
  <c r="W116" i="17" s="1"/>
  <c r="W162" i="17" s="1"/>
  <c r="S26" i="17"/>
  <c r="S118" i="17" s="1"/>
  <c r="S164" i="17" s="1"/>
  <c r="P6" i="17"/>
  <c r="P98" i="17" s="1"/>
  <c r="P144" i="17" s="1"/>
  <c r="H23" i="17"/>
  <c r="H115" i="17" s="1"/>
  <c r="H161" i="17" s="1"/>
  <c r="AL14" i="17"/>
  <c r="AL106" i="17" s="1"/>
  <c r="AL152" i="17" s="1"/>
  <c r="D36" i="17"/>
  <c r="D128" i="17" s="1"/>
  <c r="D174" i="17" s="1"/>
  <c r="L19" i="17"/>
  <c r="L111" i="17" s="1"/>
  <c r="L157" i="17" s="1"/>
  <c r="I43" i="17"/>
  <c r="I135" i="17" s="1"/>
  <c r="I181" i="17" s="1"/>
  <c r="AJ9" i="17"/>
  <c r="AJ101" i="17" s="1"/>
  <c r="AJ147" i="17" s="1"/>
  <c r="AE25" i="17"/>
  <c r="AE117" i="17" s="1"/>
  <c r="AE163" i="17" s="1"/>
  <c r="X14" i="17"/>
  <c r="X106" i="17" s="1"/>
  <c r="X152" i="17" s="1"/>
  <c r="H19" i="17"/>
  <c r="H111" i="17" s="1"/>
  <c r="H157" i="17" s="1"/>
  <c r="AN35" i="17"/>
  <c r="AN127" i="17" s="1"/>
  <c r="AN173" i="17" s="1"/>
  <c r="W34" i="17"/>
  <c r="W126" i="17" s="1"/>
  <c r="W172" i="17" s="1"/>
  <c r="Q36" i="17"/>
  <c r="Q128" i="17" s="1"/>
  <c r="Q174" i="17" s="1"/>
  <c r="V18" i="17"/>
  <c r="V110" i="17" s="1"/>
  <c r="V156" i="17" s="1"/>
  <c r="Y43" i="17"/>
  <c r="Y135" i="17" s="1"/>
  <c r="Y181" i="17" s="1"/>
  <c r="K35" i="17"/>
  <c r="K127" i="17" s="1"/>
  <c r="K173" i="17" s="1"/>
  <c r="O34" i="17"/>
  <c r="O126" i="17" s="1"/>
  <c r="O172" i="17" s="1"/>
  <c r="W14" i="17"/>
  <c r="W106" i="17" s="1"/>
  <c r="W152" i="17" s="1"/>
  <c r="R18" i="17"/>
  <c r="R110" i="17" s="1"/>
  <c r="R156" i="17" s="1"/>
  <c r="Q39" i="17"/>
  <c r="Q131" i="17" s="1"/>
  <c r="Q177" i="17" s="1"/>
  <c r="AK38" i="17"/>
  <c r="AK130" i="17" s="1"/>
  <c r="AK176" i="17" s="1"/>
  <c r="AB18" i="17"/>
  <c r="AB110" i="17" s="1"/>
  <c r="AB156" i="17" s="1"/>
  <c r="AM22" i="17"/>
  <c r="AM114" i="17" s="1"/>
  <c r="AM160" i="17" s="1"/>
  <c r="Y17" i="17"/>
  <c r="Y109" i="17" s="1"/>
  <c r="Y155" i="17" s="1"/>
  <c r="S9" i="17"/>
  <c r="S101" i="17" s="1"/>
  <c r="S147" i="17" s="1"/>
  <c r="Y23" i="17"/>
  <c r="Y115" i="17" s="1"/>
  <c r="Y161" i="17" s="1"/>
  <c r="AF42" i="17"/>
  <c r="AF134" i="17" s="1"/>
  <c r="AF180" i="17" s="1"/>
  <c r="AB31" i="17"/>
  <c r="AB123" i="17" s="1"/>
  <c r="AB169" i="17" s="1"/>
  <c r="AD17" i="17"/>
  <c r="AD109" i="17" s="1"/>
  <c r="AD155" i="17" s="1"/>
  <c r="AL9" i="17"/>
  <c r="AL101" i="17" s="1"/>
  <c r="AL147" i="17" s="1"/>
  <c r="B11" i="17"/>
  <c r="B103" i="17" s="1"/>
  <c r="B149" i="17" s="1"/>
  <c r="L25" i="17"/>
  <c r="L117" i="17" s="1"/>
  <c r="L163" i="17" s="1"/>
  <c r="AE40" i="17"/>
  <c r="AE132" i="17" s="1"/>
  <c r="AE178" i="17" s="1"/>
  <c r="AF16" i="17"/>
  <c r="AF108" i="17" s="1"/>
  <c r="AF154" i="17" s="1"/>
  <c r="F20" i="17"/>
  <c r="F112" i="17" s="1"/>
  <c r="F158" i="17" s="1"/>
  <c r="AK4" i="17"/>
  <c r="AK96" i="17" s="1"/>
  <c r="AK142" i="17" s="1"/>
  <c r="AA17" i="17"/>
  <c r="AA109" i="17" s="1"/>
  <c r="AA155" i="17" s="1"/>
  <c r="AI34" i="17"/>
  <c r="AI126" i="17" s="1"/>
  <c r="AI172" i="17" s="1"/>
  <c r="AQ4" i="17"/>
  <c r="AQ96" i="17" s="1"/>
  <c r="AQ142" i="17" s="1"/>
  <c r="AA27" i="17"/>
  <c r="AA119" i="17" s="1"/>
  <c r="AA165" i="17" s="1"/>
  <c r="AQ23" i="17"/>
  <c r="AQ115" i="17" s="1"/>
  <c r="AQ161" i="17" s="1"/>
  <c r="AM23" i="17"/>
  <c r="AM115" i="17" s="1"/>
  <c r="AM161" i="17" s="1"/>
  <c r="AG40" i="17"/>
  <c r="AG132" i="17" s="1"/>
  <c r="AG178" i="17" s="1"/>
  <c r="AD11" i="17"/>
  <c r="AD103" i="17" s="1"/>
  <c r="AD149" i="17" s="1"/>
  <c r="AP42" i="17"/>
  <c r="AP134" i="17" s="1"/>
  <c r="AP180" i="17" s="1"/>
  <c r="AN14" i="17"/>
  <c r="AN106" i="17" s="1"/>
  <c r="AN152" i="17" s="1"/>
  <c r="C45" i="17"/>
  <c r="C137" i="17" s="1"/>
  <c r="C183" i="17" s="1"/>
  <c r="AC33" i="17"/>
  <c r="AC125" i="17" s="1"/>
  <c r="AC171" i="17" s="1"/>
  <c r="AF6" i="17"/>
  <c r="AF98" i="17" s="1"/>
  <c r="AF144" i="17" s="1"/>
  <c r="T4" i="17"/>
  <c r="T96" i="17" s="1"/>
  <c r="T142" i="17" s="1"/>
  <c r="R22" i="17"/>
  <c r="R114" i="17" s="1"/>
  <c r="R160" i="17" s="1"/>
  <c r="AE24" i="17"/>
  <c r="AE116" i="17" s="1"/>
  <c r="AE162" i="17" s="1"/>
  <c r="AJ12" i="17"/>
  <c r="AJ104" i="17" s="1"/>
  <c r="AJ150" i="17" s="1"/>
  <c r="AA26" i="17"/>
  <c r="AA118" i="17" s="1"/>
  <c r="AA164" i="17" s="1"/>
  <c r="AO21" i="17"/>
  <c r="AO113" i="17" s="1"/>
  <c r="AO159" i="17" s="1"/>
  <c r="AH13" i="17"/>
  <c r="AH105" i="17" s="1"/>
  <c r="AH151" i="17" s="1"/>
  <c r="S34" i="17"/>
  <c r="S126" i="17" s="1"/>
  <c r="S172" i="17" s="1"/>
  <c r="X42" i="17"/>
  <c r="X134" i="17" s="1"/>
  <c r="X180" i="17" s="1"/>
  <c r="AB23" i="17"/>
  <c r="AB115" i="17" s="1"/>
  <c r="AB161" i="17" s="1"/>
  <c r="N17" i="17"/>
  <c r="N109" i="17" s="1"/>
  <c r="N155" i="17" s="1"/>
  <c r="Z41" i="17"/>
  <c r="Z133" i="17" s="1"/>
  <c r="Z179" i="17" s="1"/>
  <c r="AP22" i="17"/>
  <c r="AP114" i="17" s="1"/>
  <c r="AP160" i="17" s="1"/>
  <c r="P42" i="17"/>
  <c r="P134" i="17" s="1"/>
  <c r="P180" i="17" s="1"/>
  <c r="T18" i="17"/>
  <c r="T110" i="17" s="1"/>
  <c r="T156" i="17" s="1"/>
  <c r="D25" i="17"/>
  <c r="D117" i="17" s="1"/>
  <c r="D163" i="17" s="1"/>
  <c r="L5" i="17"/>
  <c r="L97" i="17" s="1"/>
  <c r="L143" i="17" s="1"/>
  <c r="X4" i="17"/>
  <c r="X96" i="17" s="1"/>
  <c r="X142" i="17" s="1"/>
  <c r="S36" i="17"/>
  <c r="S128" i="17" s="1"/>
  <c r="S174" i="17" s="1"/>
  <c r="AE32" i="17"/>
  <c r="AE124" i="17" s="1"/>
  <c r="AE170" i="17" s="1"/>
  <c r="AP38" i="17"/>
  <c r="AP130" i="17" s="1"/>
  <c r="AP176" i="17" s="1"/>
  <c r="W6" i="17"/>
  <c r="W98" i="17" s="1"/>
  <c r="W144" i="17" s="1"/>
  <c r="N19" i="17"/>
  <c r="N111" i="17" s="1"/>
  <c r="N157" i="17" s="1"/>
  <c r="B45" i="17"/>
  <c r="B137" i="17" s="1"/>
  <c r="B183" i="17" s="1"/>
  <c r="Z16" i="17"/>
  <c r="Z108" i="17" s="1"/>
  <c r="Z154" i="17" s="1"/>
  <c r="I18" i="17"/>
  <c r="I110" i="17" s="1"/>
  <c r="I156" i="17" s="1"/>
  <c r="N5" i="17"/>
  <c r="N97" i="17" s="1"/>
  <c r="N143" i="17" s="1"/>
  <c r="AE17" i="17"/>
  <c r="AE109" i="17" s="1"/>
  <c r="AE155" i="17" s="1"/>
  <c r="G23" i="17"/>
  <c r="G115" i="17" s="1"/>
  <c r="G161" i="17" s="1"/>
  <c r="R27" i="17"/>
  <c r="R119" i="17" s="1"/>
  <c r="R165" i="17" s="1"/>
  <c r="D34" i="17"/>
  <c r="D126" i="17" s="1"/>
  <c r="D172" i="17" s="1"/>
  <c r="J26" i="17"/>
  <c r="J118" i="17" s="1"/>
  <c r="J164" i="17" s="1"/>
  <c r="AK17" i="17"/>
  <c r="AK109" i="17" s="1"/>
  <c r="AK155" i="17" s="1"/>
  <c r="N27" i="17"/>
  <c r="N119" i="17" s="1"/>
  <c r="N165" i="17" s="1"/>
  <c r="AI39" i="17"/>
  <c r="AI131" i="17" s="1"/>
  <c r="AI177" i="17" s="1"/>
  <c r="X10" i="17"/>
  <c r="X102" i="17" s="1"/>
  <c r="X148" i="17" s="1"/>
  <c r="K31" i="17"/>
  <c r="K123" i="17" s="1"/>
  <c r="K169" i="17" s="1"/>
  <c r="AO37" i="17"/>
  <c r="AO129" i="17" s="1"/>
  <c r="AO175" i="17" s="1"/>
  <c r="AA38" i="17"/>
  <c r="AA130" i="17" s="1"/>
  <c r="AA176" i="17" s="1"/>
  <c r="R44" i="17"/>
  <c r="R136" i="17" s="1"/>
  <c r="R182" i="17" s="1"/>
  <c r="R16" i="17"/>
  <c r="R108" i="17" s="1"/>
  <c r="R154" i="17" s="1"/>
  <c r="AQ13" i="17"/>
  <c r="AQ105" i="17" s="1"/>
  <c r="AQ151" i="17" s="1"/>
  <c r="AG28" i="17"/>
  <c r="AG120" i="17" s="1"/>
  <c r="AG166" i="17" s="1"/>
  <c r="AK34" i="17"/>
  <c r="AK126" i="17" s="1"/>
  <c r="AK172" i="17" s="1"/>
  <c r="AJ7" i="17"/>
  <c r="AJ99" i="17" s="1"/>
  <c r="AJ145" i="17" s="1"/>
  <c r="AA20" i="17"/>
  <c r="AA112" i="17" s="1"/>
  <c r="AA158" i="17" s="1"/>
  <c r="AG22" i="17"/>
  <c r="AG114" i="17" s="1"/>
  <c r="AG160" i="17" s="1"/>
  <c r="N14" i="17"/>
  <c r="N106" i="17" s="1"/>
  <c r="N152" i="17" s="1"/>
  <c r="E25" i="17"/>
  <c r="E117" i="17" s="1"/>
  <c r="E163" i="17" s="1"/>
  <c r="F43" i="17"/>
  <c r="F135" i="17" s="1"/>
  <c r="F181" i="17" s="1"/>
  <c r="AD35" i="17"/>
  <c r="AD127" i="17" s="1"/>
  <c r="AD173" i="17" s="1"/>
  <c r="G5" i="17"/>
  <c r="G97" i="17" s="1"/>
  <c r="G143" i="17" s="1"/>
  <c r="AK25" i="17"/>
  <c r="AK117" i="17" s="1"/>
  <c r="AK163" i="17" s="1"/>
  <c r="AM28" i="17"/>
  <c r="AM120" i="17" s="1"/>
  <c r="AM166" i="17" s="1"/>
  <c r="W9" i="17"/>
  <c r="W101" i="17" s="1"/>
  <c r="W147" i="17" s="1"/>
  <c r="T36" i="17"/>
  <c r="T128" i="17" s="1"/>
  <c r="T174" i="17" s="1"/>
  <c r="AM40" i="17"/>
  <c r="AM132" i="17" s="1"/>
  <c r="AM178" i="17" s="1"/>
  <c r="AM10" i="17"/>
  <c r="AM102" i="17" s="1"/>
  <c r="AM148" i="17" s="1"/>
  <c r="AP16" i="17"/>
  <c r="AP108" i="17" s="1"/>
  <c r="AP154" i="17" s="1"/>
  <c r="AP10" i="17"/>
  <c r="AP102" i="17" s="1"/>
  <c r="AP148" i="17" s="1"/>
  <c r="U42" i="17"/>
  <c r="U134" i="17" s="1"/>
  <c r="U180" i="17" s="1"/>
  <c r="Q6" i="17"/>
  <c r="Q98" i="17" s="1"/>
  <c r="Q144" i="17" s="1"/>
  <c r="O17" i="17"/>
  <c r="O109" i="17" s="1"/>
  <c r="O155" i="17" s="1"/>
  <c r="J17" i="17"/>
  <c r="J109" i="17" s="1"/>
  <c r="J155" i="17" s="1"/>
  <c r="S10" i="17"/>
  <c r="S102" i="17" s="1"/>
  <c r="S148" i="17" s="1"/>
  <c r="AI32" i="17"/>
  <c r="AI124" i="17" s="1"/>
  <c r="AI170" i="17" s="1"/>
  <c r="K11" i="17"/>
  <c r="K103" i="17" s="1"/>
  <c r="K149" i="17" s="1"/>
  <c r="C42" i="17"/>
  <c r="C134" i="17" s="1"/>
  <c r="C180" i="17" s="1"/>
  <c r="T41" i="17"/>
  <c r="T133" i="17" s="1"/>
  <c r="T179" i="17" s="1"/>
  <c r="AK18" i="17"/>
  <c r="AK110" i="17" s="1"/>
  <c r="AK156" i="17" s="1"/>
  <c r="G32" i="17"/>
  <c r="G124" i="17" s="1"/>
  <c r="G170" i="17" s="1"/>
  <c r="V9" i="17"/>
  <c r="V101" i="17" s="1"/>
  <c r="V147" i="17" s="1"/>
  <c r="AN19" i="17"/>
  <c r="AN111" i="17" s="1"/>
  <c r="AN157" i="17" s="1"/>
  <c r="AO20" i="22" s="1"/>
  <c r="AO66" i="22" s="1"/>
  <c r="AP19" i="48" s="1"/>
  <c r="AP18" i="17"/>
  <c r="AP110" i="17" s="1"/>
  <c r="AP156" i="17" s="1"/>
  <c r="G24" i="17"/>
  <c r="G116" i="17" s="1"/>
  <c r="G162" i="17" s="1"/>
  <c r="AL4" i="17"/>
  <c r="AL96" i="17" s="1"/>
  <c r="AL142" i="17" s="1"/>
  <c r="S24" i="17"/>
  <c r="S116" i="17" s="1"/>
  <c r="S162" i="17" s="1"/>
  <c r="U14" i="17"/>
  <c r="U106" i="17" s="1"/>
  <c r="U152" i="17" s="1"/>
  <c r="AP17" i="17"/>
  <c r="AP109" i="17" s="1"/>
  <c r="AP155" i="17" s="1"/>
  <c r="AG31" i="17"/>
  <c r="AG123" i="17" s="1"/>
  <c r="AG169" i="17" s="1"/>
  <c r="V11" i="17"/>
  <c r="V103" i="17" s="1"/>
  <c r="V149" i="17" s="1"/>
  <c r="D13" i="17"/>
  <c r="D105" i="17" s="1"/>
  <c r="D151" i="17" s="1"/>
  <c r="C44" i="17"/>
  <c r="C136" i="17" s="1"/>
  <c r="C182" i="17" s="1"/>
  <c r="L30" i="17"/>
  <c r="L122" i="17" s="1"/>
  <c r="L168" i="17" s="1"/>
  <c r="N7" i="17"/>
  <c r="N99" i="17" s="1"/>
  <c r="N145" i="17" s="1"/>
  <c r="AQ38" i="17"/>
  <c r="AQ130" i="17" s="1"/>
  <c r="AQ176" i="17" s="1"/>
  <c r="AA6" i="17"/>
  <c r="AA98" i="17" s="1"/>
  <c r="AA144" i="17" s="1"/>
  <c r="AL5" i="17"/>
  <c r="AL97" i="17" s="1"/>
  <c r="AL143" i="17" s="1"/>
  <c r="AJ39" i="17"/>
  <c r="AJ131" i="17" s="1"/>
  <c r="AJ177" i="17" s="1"/>
  <c r="B18" i="17"/>
  <c r="B110" i="17" s="1"/>
  <c r="B156" i="17" s="1"/>
  <c r="T39" i="17"/>
  <c r="T131" i="17" s="1"/>
  <c r="T177" i="17" s="1"/>
  <c r="AK45" i="17"/>
  <c r="AK137" i="17" s="1"/>
  <c r="AK183" i="17" s="1"/>
  <c r="M25" i="17"/>
  <c r="M117" i="17" s="1"/>
  <c r="M163" i="17" s="1"/>
  <c r="T10" i="17"/>
  <c r="T102" i="17" s="1"/>
  <c r="T148" i="17" s="1"/>
  <c r="E29" i="17"/>
  <c r="E121" i="17" s="1"/>
  <c r="E167" i="17" s="1"/>
  <c r="F5" i="17"/>
  <c r="F97" i="17" s="1"/>
  <c r="F143" i="17" s="1"/>
  <c r="B15" i="17"/>
  <c r="B107" i="17" s="1"/>
  <c r="B153" i="17" s="1"/>
  <c r="AQ30" i="17"/>
  <c r="AQ122" i="17" s="1"/>
  <c r="AQ168" i="17" s="1"/>
  <c r="AQ5" i="17"/>
  <c r="AQ97" i="17" s="1"/>
  <c r="AQ143" i="17" s="1"/>
  <c r="AD29" i="17"/>
  <c r="AD121" i="17" s="1"/>
  <c r="AD167" i="17" s="1"/>
  <c r="W36" i="17"/>
  <c r="W128" i="17" s="1"/>
  <c r="W174" i="17" s="1"/>
  <c r="R41" i="17"/>
  <c r="R133" i="17" s="1"/>
  <c r="R179" i="17" s="1"/>
  <c r="K4" i="17"/>
  <c r="K96" i="17" s="1"/>
  <c r="K142" i="17" s="1"/>
  <c r="K29" i="17"/>
  <c r="K121" i="17" s="1"/>
  <c r="K167" i="17" s="1"/>
  <c r="L12" i="17"/>
  <c r="L104" i="17" s="1"/>
  <c r="L150" i="17" s="1"/>
  <c r="Q43" i="17"/>
  <c r="Q135" i="17" s="1"/>
  <c r="Q181" i="17" s="1"/>
  <c r="O15" i="17"/>
  <c r="O107" i="17" s="1"/>
  <c r="O153" i="17" s="1"/>
  <c r="AL16" i="17"/>
  <c r="AL108" i="17" s="1"/>
  <c r="AL154" i="17" s="1"/>
  <c r="AK6" i="17"/>
  <c r="AK98" i="17" s="1"/>
  <c r="AK144" i="17" s="1"/>
  <c r="D6" i="17"/>
  <c r="D98" i="17" s="1"/>
  <c r="D144" i="17" s="1"/>
  <c r="Z37" i="17"/>
  <c r="Z129" i="17" s="1"/>
  <c r="Z175" i="17" s="1"/>
  <c r="W35" i="17"/>
  <c r="W127" i="17" s="1"/>
  <c r="W173" i="17" s="1"/>
  <c r="K8" i="17"/>
  <c r="K100" i="17" s="1"/>
  <c r="K146" i="17" s="1"/>
  <c r="I36" i="17"/>
  <c r="I128" i="17" s="1"/>
  <c r="I174" i="17" s="1"/>
  <c r="D11" i="17"/>
  <c r="D103" i="17" s="1"/>
  <c r="D149" i="17" s="1"/>
  <c r="I6" i="17"/>
  <c r="I98" i="17" s="1"/>
  <c r="I144" i="17" s="1"/>
  <c r="K24" i="17"/>
  <c r="K116" i="17" s="1"/>
  <c r="K162" i="17" s="1"/>
  <c r="V38" i="17"/>
  <c r="V130" i="17" s="1"/>
  <c r="V176" i="17" s="1"/>
  <c r="O25" i="17"/>
  <c r="O117" i="17" s="1"/>
  <c r="O163" i="17" s="1"/>
  <c r="Q31" i="17"/>
  <c r="Q123" i="17" s="1"/>
  <c r="Q169" i="17" s="1"/>
  <c r="AF28" i="17"/>
  <c r="AF120" i="17" s="1"/>
  <c r="AF166" i="17" s="1"/>
  <c r="AO35" i="17"/>
  <c r="AO127" i="17" s="1"/>
  <c r="AO173" i="17" s="1"/>
  <c r="Q5" i="17"/>
  <c r="Q97" i="17" s="1"/>
  <c r="Q143" i="17" s="1"/>
  <c r="Q27" i="17"/>
  <c r="Q119" i="17" s="1"/>
  <c r="Q165" i="17" s="1"/>
  <c r="T43" i="17"/>
  <c r="T135" i="17" s="1"/>
  <c r="T181" i="17" s="1"/>
  <c r="U37" i="17"/>
  <c r="U129" i="17" s="1"/>
  <c r="U175" i="17" s="1"/>
  <c r="U30" i="17"/>
  <c r="U122" i="17" s="1"/>
  <c r="U168" i="17" s="1"/>
  <c r="AE33" i="17"/>
  <c r="AE125" i="17" s="1"/>
  <c r="AE171" i="17" s="1"/>
  <c r="K21" i="17"/>
  <c r="K113" i="17" s="1"/>
  <c r="K159" i="17" s="1"/>
  <c r="P18" i="17"/>
  <c r="P110" i="17" s="1"/>
  <c r="P156" i="17" s="1"/>
  <c r="AQ7" i="17"/>
  <c r="AQ99" i="17" s="1"/>
  <c r="AQ145" i="17" s="1"/>
  <c r="N4" i="17"/>
  <c r="N96" i="17" s="1"/>
  <c r="N142" i="17" s="1"/>
  <c r="AL13" i="17"/>
  <c r="AL105" i="17" s="1"/>
  <c r="AL151" i="17" s="1"/>
  <c r="AH18" i="17"/>
  <c r="AH110" i="17" s="1"/>
  <c r="AH156" i="17" s="1"/>
  <c r="C14" i="17"/>
  <c r="C106" i="17" s="1"/>
  <c r="C152" i="17" s="1"/>
  <c r="AM11" i="17"/>
  <c r="AM103" i="17" s="1"/>
  <c r="AM149" i="17" s="1"/>
  <c r="I21" i="17"/>
  <c r="I113" i="17" s="1"/>
  <c r="I159" i="17" s="1"/>
  <c r="W15" i="17"/>
  <c r="W107" i="17" s="1"/>
  <c r="W153" i="17" s="1"/>
  <c r="AB41" i="17"/>
  <c r="AB133" i="17" s="1"/>
  <c r="AB179" i="17" s="1"/>
  <c r="E12" i="17"/>
  <c r="E104" i="17" s="1"/>
  <c r="E150" i="17" s="1"/>
  <c r="S15" i="17"/>
  <c r="S107" i="17" s="1"/>
  <c r="S153" i="17" s="1"/>
  <c r="F17" i="17"/>
  <c r="F109" i="17" s="1"/>
  <c r="F155" i="17" s="1"/>
  <c r="AN4" i="17"/>
  <c r="AN96" i="17" s="1"/>
  <c r="AN142" i="17" s="1"/>
  <c r="AN11" i="17"/>
  <c r="AN103" i="17" s="1"/>
  <c r="AN149" i="17" s="1"/>
  <c r="AN23" i="17"/>
  <c r="AN115" i="17" s="1"/>
  <c r="AN161" i="17" s="1"/>
  <c r="AO24" i="17"/>
  <c r="AO116" i="17" s="1"/>
  <c r="AO162" i="17" s="1"/>
  <c r="T9" i="17"/>
  <c r="T101" i="17" s="1"/>
  <c r="T147" i="17" s="1"/>
  <c r="G37" i="17"/>
  <c r="G129" i="17" s="1"/>
  <c r="G175" i="17" s="1"/>
  <c r="AA42" i="17"/>
  <c r="AA134" i="17" s="1"/>
  <c r="AA180" i="17" s="1"/>
  <c r="Y22" i="17"/>
  <c r="Y114" i="17" s="1"/>
  <c r="Y160" i="17" s="1"/>
  <c r="H38" i="17"/>
  <c r="H130" i="17" s="1"/>
  <c r="H176" i="17" s="1"/>
  <c r="O28" i="17"/>
  <c r="O120" i="17" s="1"/>
  <c r="O166" i="17" s="1"/>
  <c r="U11" i="17"/>
  <c r="U103" i="17" s="1"/>
  <c r="U149" i="17" s="1"/>
  <c r="AF41" i="17"/>
  <c r="AF133" i="17" s="1"/>
  <c r="AF179" i="17" s="1"/>
  <c r="D14" i="17"/>
  <c r="D106" i="17" s="1"/>
  <c r="D152" i="17" s="1"/>
  <c r="AD7" i="17"/>
  <c r="AD99" i="17" s="1"/>
  <c r="AD145" i="17" s="1"/>
  <c r="M45" i="17"/>
  <c r="M137" i="17" s="1"/>
  <c r="M183" i="17" s="1"/>
  <c r="AD23" i="17"/>
  <c r="AD115" i="17" s="1"/>
  <c r="AD161" i="17" s="1"/>
  <c r="W40" i="17"/>
  <c r="W132" i="17" s="1"/>
  <c r="W178" i="17" s="1"/>
  <c r="Y28" i="17"/>
  <c r="Y120" i="17" s="1"/>
  <c r="Y166" i="17" s="1"/>
  <c r="AC23" i="17"/>
  <c r="AC115" i="17" s="1"/>
  <c r="AC161" i="17" s="1"/>
  <c r="AI42" i="17"/>
  <c r="AI134" i="17" s="1"/>
  <c r="AI180" i="17" s="1"/>
  <c r="AE20" i="17"/>
  <c r="AE112" i="17" s="1"/>
  <c r="AE158" i="17" s="1"/>
  <c r="AA21" i="17"/>
  <c r="AA113" i="17" s="1"/>
  <c r="AA159" i="17" s="1"/>
  <c r="O33" i="17"/>
  <c r="O125" i="17" s="1"/>
  <c r="O171" i="17" s="1"/>
  <c r="S31" i="17"/>
  <c r="S123" i="17" s="1"/>
  <c r="S169" i="17" s="1"/>
  <c r="AM36" i="17"/>
  <c r="AM128" i="17" s="1"/>
  <c r="AM174" i="17" s="1"/>
  <c r="AN37" i="17"/>
  <c r="AN129" i="17" s="1"/>
  <c r="AN175" i="17" s="1"/>
  <c r="Q42" i="17"/>
  <c r="Q134" i="17" s="1"/>
  <c r="Q180" i="17" s="1"/>
  <c r="Q23" i="17"/>
  <c r="Q115" i="17" s="1"/>
  <c r="Q161" i="17" s="1"/>
  <c r="AG19" i="17"/>
  <c r="AG111" i="17" s="1"/>
  <c r="AG157" i="17" s="1"/>
  <c r="AH14" i="17"/>
  <c r="AH106" i="17" s="1"/>
  <c r="AH152" i="17" s="1"/>
  <c r="AG23" i="17"/>
  <c r="AG115" i="17" s="1"/>
  <c r="AG161" i="17" s="1"/>
  <c r="AO41" i="17"/>
  <c r="AO133" i="17" s="1"/>
  <c r="AO179" i="17" s="1"/>
  <c r="U19" i="17"/>
  <c r="U111" i="17" s="1"/>
  <c r="U157" i="17" s="1"/>
  <c r="AA12" i="17"/>
  <c r="AA104" i="17" s="1"/>
  <c r="AA150" i="17" s="1"/>
  <c r="AM45" i="17"/>
  <c r="AM137" i="17" s="1"/>
  <c r="AM183" i="17" s="1"/>
  <c r="J19" i="17"/>
  <c r="J111" i="17" s="1"/>
  <c r="J157" i="17" s="1"/>
  <c r="K6" i="17"/>
  <c r="K98" i="17" s="1"/>
  <c r="K144" i="17" s="1"/>
  <c r="I28" i="17"/>
  <c r="I120" i="17" s="1"/>
  <c r="I166" i="17" s="1"/>
  <c r="AP9" i="17"/>
  <c r="AP101" i="17" s="1"/>
  <c r="AP147" i="17" s="1"/>
  <c r="J9" i="17"/>
  <c r="J101" i="17" s="1"/>
  <c r="J147" i="17" s="1"/>
  <c r="AE13" i="17"/>
  <c r="AE105" i="17" s="1"/>
  <c r="AE151" i="17" s="1"/>
  <c r="J10" i="17"/>
  <c r="J102" i="17" s="1"/>
  <c r="J148" i="17" s="1"/>
  <c r="I38" i="17"/>
  <c r="I130" i="17" s="1"/>
  <c r="I176" i="17" s="1"/>
  <c r="AA31" i="17"/>
  <c r="AA123" i="17" s="1"/>
  <c r="AA169" i="17" s="1"/>
  <c r="AN28" i="17"/>
  <c r="AN120" i="17" s="1"/>
  <c r="AN166" i="17" s="1"/>
  <c r="Z7" i="17"/>
  <c r="Z99" i="17" s="1"/>
  <c r="Z145" i="17" s="1"/>
  <c r="AJ36" i="17"/>
  <c r="AJ128" i="17" s="1"/>
  <c r="AJ174" i="17" s="1"/>
  <c r="C31" i="17"/>
  <c r="C123" i="17" s="1"/>
  <c r="C169" i="17" s="1"/>
  <c r="AM7" i="17"/>
  <c r="AM99" i="17" s="1"/>
  <c r="AM145" i="17" s="1"/>
  <c r="J24" i="17"/>
  <c r="J116" i="17" s="1"/>
  <c r="J162" i="17" s="1"/>
  <c r="AB8" i="17"/>
  <c r="AB100" i="17" s="1"/>
  <c r="AB146" i="17" s="1"/>
  <c r="H42" i="17"/>
  <c r="H134" i="17" s="1"/>
  <c r="H180" i="17" s="1"/>
  <c r="AP13" i="17"/>
  <c r="AP105" i="17" s="1"/>
  <c r="AP151" i="17" s="1"/>
  <c r="AP23" i="17"/>
  <c r="AP115" i="17" s="1"/>
  <c r="AP161" i="17" s="1"/>
  <c r="C11" i="17"/>
  <c r="C103" i="17" s="1"/>
  <c r="C149" i="17" s="1"/>
  <c r="Y19" i="17"/>
  <c r="Y111" i="17" s="1"/>
  <c r="Y157" i="17" s="1"/>
  <c r="AD6" i="17"/>
  <c r="AD98" i="17" s="1"/>
  <c r="AD144" i="17" s="1"/>
  <c r="AK40" i="17"/>
  <c r="AK132" i="17" s="1"/>
  <c r="AK178" i="17" s="1"/>
  <c r="AK39" i="17"/>
  <c r="AK131" i="17" s="1"/>
  <c r="AK177" i="17" s="1"/>
  <c r="K12" i="17"/>
  <c r="K104" i="17" s="1"/>
  <c r="K150" i="17" s="1"/>
  <c r="AM26" i="17"/>
  <c r="AM118" i="17" s="1"/>
  <c r="AM164" i="17" s="1"/>
  <c r="AF4" i="17"/>
  <c r="AF96" i="17" s="1"/>
  <c r="AF142" i="17" s="1"/>
  <c r="AE10" i="17"/>
  <c r="AE102" i="17" s="1"/>
  <c r="AE148" i="17" s="1"/>
  <c r="G26" i="17"/>
  <c r="G118" i="17" s="1"/>
  <c r="G164" i="17" s="1"/>
  <c r="AK5" i="17"/>
  <c r="AK97" i="17" s="1"/>
  <c r="AK143" i="17" s="1"/>
  <c r="W25" i="17"/>
  <c r="W117" i="17" s="1"/>
  <c r="W163" i="17" s="1"/>
  <c r="L11" i="17"/>
  <c r="L103" i="17" s="1"/>
  <c r="L149" i="17" s="1"/>
  <c r="Z43" i="17"/>
  <c r="Z135" i="17" s="1"/>
  <c r="Z181" i="17" s="1"/>
  <c r="V5" i="17"/>
  <c r="V97" i="17" s="1"/>
  <c r="V143" i="17" s="1"/>
  <c r="I31" i="17"/>
  <c r="I123" i="17" s="1"/>
  <c r="I169" i="17" s="1"/>
  <c r="I22" i="17"/>
  <c r="I114" i="17" s="1"/>
  <c r="I160" i="17" s="1"/>
  <c r="AP14" i="17"/>
  <c r="AP106" i="17" s="1"/>
  <c r="AP152" i="17" s="1"/>
  <c r="B26" i="17"/>
  <c r="B118" i="17" s="1"/>
  <c r="B164" i="17" s="1"/>
  <c r="E13" i="17"/>
  <c r="E105" i="17" s="1"/>
  <c r="E151" i="17" s="1"/>
  <c r="E14" i="17"/>
  <c r="E106" i="17" s="1"/>
  <c r="E152" i="17" s="1"/>
  <c r="AF18" i="17"/>
  <c r="AF110" i="17" s="1"/>
  <c r="AF156" i="17" s="1"/>
  <c r="G7" i="17"/>
  <c r="G99" i="17" s="1"/>
  <c r="G145" i="17" s="1"/>
  <c r="AI33" i="17"/>
  <c r="AI125" i="17" s="1"/>
  <c r="AI171" i="17" s="1"/>
  <c r="K22" i="17"/>
  <c r="K114" i="17" s="1"/>
  <c r="K160" i="17" s="1"/>
  <c r="AQ39" i="17"/>
  <c r="AQ131" i="17" s="1"/>
  <c r="AQ177" i="17" s="1"/>
  <c r="AQ15" i="17"/>
  <c r="AQ107" i="17" s="1"/>
  <c r="AQ153" i="17" s="1"/>
  <c r="E11" i="17"/>
  <c r="E103" i="17" s="1"/>
  <c r="E149" i="17" s="1"/>
  <c r="V16" i="17"/>
  <c r="V108" i="17" s="1"/>
  <c r="V154" i="17" s="1"/>
  <c r="AA34" i="17"/>
  <c r="AA126" i="17" s="1"/>
  <c r="AA172" i="17" s="1"/>
  <c r="V12" i="17"/>
  <c r="V104" i="17" s="1"/>
  <c r="V150" i="17" s="1"/>
  <c r="E37" i="17"/>
  <c r="E129" i="17" s="1"/>
  <c r="E175" i="17" s="1"/>
  <c r="AB21" i="17"/>
  <c r="AB113" i="17" s="1"/>
  <c r="AB159" i="17" s="1"/>
  <c r="N15" i="17"/>
  <c r="N107" i="17" s="1"/>
  <c r="N153" i="17" s="1"/>
  <c r="AC15" i="17"/>
  <c r="AC107" i="17" s="1"/>
  <c r="AC153" i="17" s="1"/>
  <c r="I9" i="17"/>
  <c r="I101" i="17" s="1"/>
  <c r="I147" i="17" s="1"/>
  <c r="H5" i="17"/>
  <c r="H97" i="17" s="1"/>
  <c r="H143" i="17" s="1"/>
  <c r="K39" i="17"/>
  <c r="K131" i="17" s="1"/>
  <c r="K177" i="17" s="1"/>
  <c r="L16" i="17"/>
  <c r="L108" i="17" s="1"/>
  <c r="L154" i="17" s="1"/>
  <c r="J44" i="17"/>
  <c r="J136" i="17" s="1"/>
  <c r="J182" i="17" s="1"/>
  <c r="AD20" i="17"/>
  <c r="AD112" i="17" s="1"/>
  <c r="AD158" i="17" s="1"/>
  <c r="E42" i="17"/>
  <c r="E134" i="17" s="1"/>
  <c r="E180" i="17" s="1"/>
  <c r="AB27" i="17"/>
  <c r="AB119" i="17" s="1"/>
  <c r="AB165" i="17" s="1"/>
  <c r="Q40" i="17"/>
  <c r="Q132" i="17" s="1"/>
  <c r="Q178" i="17" s="1"/>
  <c r="AO11" i="17"/>
  <c r="AO103" i="17" s="1"/>
  <c r="AO149" i="17" s="1"/>
  <c r="O4" i="17"/>
  <c r="O96" i="17" s="1"/>
  <c r="O142" i="17" s="1"/>
  <c r="Q4" i="22" s="1"/>
  <c r="Q50" i="22" s="1"/>
  <c r="R3" i="48" s="1"/>
  <c r="O18" i="17"/>
  <c r="O110" i="17" s="1"/>
  <c r="O156" i="17" s="1"/>
  <c r="R6" i="17"/>
  <c r="R98" i="17" s="1"/>
  <c r="R144" i="17" s="1"/>
  <c r="R19" i="17"/>
  <c r="R111" i="17" s="1"/>
  <c r="R157" i="17" s="1"/>
  <c r="K42" i="17"/>
  <c r="K134" i="17" s="1"/>
  <c r="K180" i="17" s="1"/>
  <c r="AK42" i="17"/>
  <c r="AK134" i="17" s="1"/>
  <c r="AK180" i="17" s="1"/>
  <c r="AB14" i="17"/>
  <c r="AB106" i="17" s="1"/>
  <c r="AB152" i="17" s="1"/>
  <c r="I27" i="17"/>
  <c r="I119" i="17" s="1"/>
  <c r="I165" i="17" s="1"/>
  <c r="AH4" i="17"/>
  <c r="AH96" i="17" s="1"/>
  <c r="AH142" i="17" s="1"/>
  <c r="AQ6" i="17"/>
  <c r="AQ98" i="17" s="1"/>
  <c r="AQ144" i="17" s="1"/>
  <c r="M18" i="17"/>
  <c r="M110" i="17" s="1"/>
  <c r="M156" i="17" s="1"/>
  <c r="V41" i="17"/>
  <c r="V133" i="17" s="1"/>
  <c r="V179" i="17" s="1"/>
  <c r="N28" i="17"/>
  <c r="N120" i="17" s="1"/>
  <c r="N166" i="17" s="1"/>
  <c r="C26" i="17"/>
  <c r="C118" i="17" s="1"/>
  <c r="C164" i="17" s="1"/>
  <c r="M8" i="17"/>
  <c r="M100" i="17" s="1"/>
  <c r="M146" i="17" s="1"/>
  <c r="P8" i="17"/>
  <c r="P100" i="17" s="1"/>
  <c r="P146" i="17" s="1"/>
  <c r="C18" i="17"/>
  <c r="C110" i="17" s="1"/>
  <c r="C156" i="17" s="1"/>
  <c r="AF17" i="17"/>
  <c r="AF109" i="17" s="1"/>
  <c r="AF155" i="17" s="1"/>
  <c r="G21" i="17"/>
  <c r="G113" i="17" s="1"/>
  <c r="G159" i="17" s="1"/>
  <c r="AD39" i="17"/>
  <c r="AD131" i="17" s="1"/>
  <c r="AD177" i="17" s="1"/>
  <c r="H20" i="17"/>
  <c r="H112" i="17" s="1"/>
  <c r="H158" i="17" s="1"/>
  <c r="AN18" i="17"/>
  <c r="AN110" i="17" s="1"/>
  <c r="AN156" i="17" s="1"/>
  <c r="X15" i="17"/>
  <c r="X107" i="17" s="1"/>
  <c r="X153" i="17" s="1"/>
  <c r="AE12" i="17"/>
  <c r="AE104" i="17" s="1"/>
  <c r="AE150" i="17" s="1"/>
  <c r="M42" i="17"/>
  <c r="M134" i="17" s="1"/>
  <c r="M180" i="17" s="1"/>
  <c r="L18" i="17"/>
  <c r="L110" i="17" s="1"/>
  <c r="L156" i="17" s="1"/>
  <c r="M17" i="22" s="1"/>
  <c r="M63" i="22" s="1"/>
  <c r="N16" i="48" s="1"/>
  <c r="I32" i="17"/>
  <c r="I124" i="17" s="1"/>
  <c r="I170" i="17" s="1"/>
  <c r="Y11" i="17"/>
  <c r="Y103" i="17" s="1"/>
  <c r="Y149" i="17" s="1"/>
  <c r="AD33" i="17"/>
  <c r="AD125" i="17" s="1"/>
  <c r="AD171" i="17" s="1"/>
  <c r="AI16" i="17"/>
  <c r="AI108" i="17" s="1"/>
  <c r="AI154" i="17" s="1"/>
  <c r="AM30" i="17"/>
  <c r="AM122" i="17" s="1"/>
  <c r="AM168" i="17" s="1"/>
  <c r="AF8" i="17"/>
  <c r="AF100" i="17" s="1"/>
  <c r="AF146" i="17" s="1"/>
  <c r="AL25" i="17"/>
  <c r="AL117" i="17" s="1"/>
  <c r="AL163" i="17" s="1"/>
  <c r="D16" i="17"/>
  <c r="D108" i="17" s="1"/>
  <c r="D154" i="17" s="1"/>
  <c r="AJ40" i="17"/>
  <c r="AJ132" i="17" s="1"/>
  <c r="AJ178" i="17" s="1"/>
  <c r="S13" i="17"/>
  <c r="S105" i="17" s="1"/>
  <c r="S151" i="17" s="1"/>
  <c r="AH38" i="17"/>
  <c r="AH130" i="17" s="1"/>
  <c r="AH176" i="17" s="1"/>
  <c r="L39" i="17"/>
  <c r="L131" i="17" s="1"/>
  <c r="L177" i="17" s="1"/>
  <c r="AE45" i="17"/>
  <c r="AE137" i="17" s="1"/>
  <c r="AE183" i="17" s="1"/>
  <c r="W43" i="17"/>
  <c r="W135" i="17" s="1"/>
  <c r="W181" i="17" s="1"/>
  <c r="Y41" i="17"/>
  <c r="Y133" i="17" s="1"/>
  <c r="Y179" i="17" s="1"/>
  <c r="S6" i="17"/>
  <c r="S98" i="17" s="1"/>
  <c r="S144" i="17" s="1"/>
  <c r="C20" i="17"/>
  <c r="C112" i="17" s="1"/>
  <c r="C158" i="17" s="1"/>
  <c r="AA8" i="17"/>
  <c r="AA100" i="17" s="1"/>
  <c r="AA146" i="17" s="1"/>
  <c r="V6" i="17"/>
  <c r="V98" i="17" s="1"/>
  <c r="V144" i="17" s="1"/>
  <c r="AF9" i="17"/>
  <c r="AF101" i="17" s="1"/>
  <c r="AF147" i="17" s="1"/>
  <c r="Y32" i="17"/>
  <c r="Y124" i="17" s="1"/>
  <c r="Y170" i="17" s="1"/>
  <c r="F13" i="17"/>
  <c r="F105" i="17" s="1"/>
  <c r="F151" i="17" s="1"/>
  <c r="S13" i="22" s="1"/>
  <c r="S59" i="22" s="1"/>
  <c r="T12" i="48" s="1"/>
  <c r="AN15" i="17"/>
  <c r="AN107" i="17" s="1"/>
  <c r="AN153" i="17" s="1"/>
  <c r="AC22" i="17"/>
  <c r="AC114" i="17" s="1"/>
  <c r="AC160" i="17" s="1"/>
  <c r="T13" i="17"/>
  <c r="T105" i="17" s="1"/>
  <c r="T151" i="17" s="1"/>
  <c r="AA35" i="17"/>
  <c r="AA127" i="17" s="1"/>
  <c r="AA173" i="17" s="1"/>
  <c r="E41" i="17"/>
  <c r="E133" i="17" s="1"/>
  <c r="E179" i="17" s="1"/>
  <c r="E24" i="17"/>
  <c r="E116" i="17" s="1"/>
  <c r="E162" i="17" s="1"/>
  <c r="X38" i="17"/>
  <c r="X130" i="17" s="1"/>
  <c r="X176" i="17" s="1"/>
  <c r="AA4" i="17"/>
  <c r="AA96" i="17" s="1"/>
  <c r="AA142" i="17" s="1"/>
  <c r="AB36" i="17"/>
  <c r="AB128" i="17" s="1"/>
  <c r="AB174" i="17" s="1"/>
  <c r="Z18" i="17"/>
  <c r="Z110" i="17" s="1"/>
  <c r="Z156" i="17" s="1"/>
  <c r="AP7" i="17"/>
  <c r="AP99" i="17" s="1"/>
  <c r="AP145" i="17" s="1"/>
  <c r="I4" i="17"/>
  <c r="I96" i="17" s="1"/>
  <c r="I142" i="17" s="1"/>
  <c r="AO13" i="17"/>
  <c r="AO105" i="17" s="1"/>
  <c r="AO151" i="17" s="1"/>
  <c r="X7" i="17"/>
  <c r="X99" i="17" s="1"/>
  <c r="X145" i="17" s="1"/>
  <c r="AG36" i="17"/>
  <c r="AG128" i="17" s="1"/>
  <c r="AG174" i="17" s="1"/>
  <c r="X19" i="17"/>
  <c r="X111" i="17" s="1"/>
  <c r="X157" i="17" s="1"/>
  <c r="AI26" i="17"/>
  <c r="AI118" i="17" s="1"/>
  <c r="AI164" i="17" s="1"/>
  <c r="M24" i="17"/>
  <c r="M116" i="17" s="1"/>
  <c r="M162" i="17" s="1"/>
  <c r="D17" i="17"/>
  <c r="D109" i="17" s="1"/>
  <c r="D155" i="17" s="1"/>
  <c r="H8" i="17"/>
  <c r="H100" i="17" s="1"/>
  <c r="H146" i="17" s="1"/>
  <c r="AI21" i="17"/>
  <c r="AI113" i="17" s="1"/>
  <c r="AI159" i="17" s="1"/>
  <c r="R36" i="17"/>
  <c r="R128" i="17" s="1"/>
  <c r="R174" i="17" s="1"/>
  <c r="C23" i="17"/>
  <c r="C115" i="17" s="1"/>
  <c r="C161" i="17" s="1"/>
  <c r="K27" i="17"/>
  <c r="K119" i="17" s="1"/>
  <c r="K165" i="17" s="1"/>
  <c r="B5" i="17"/>
  <c r="B97" i="17" s="1"/>
  <c r="B143" i="17" s="1"/>
  <c r="AK29" i="17"/>
  <c r="AK121" i="17" s="1"/>
  <c r="AK167" i="17" s="1"/>
  <c r="Q14" i="17"/>
  <c r="Q106" i="17" s="1"/>
  <c r="Q152" i="17" s="1"/>
  <c r="AI8" i="17"/>
  <c r="AI100" i="17" s="1"/>
  <c r="AI146" i="17" s="1"/>
  <c r="D9" i="17"/>
  <c r="D101" i="17" s="1"/>
  <c r="D147" i="17" s="1"/>
  <c r="D40" i="17"/>
  <c r="D132" i="17" s="1"/>
  <c r="D178" i="17" s="1"/>
  <c r="AG43" i="17"/>
  <c r="AG135" i="17" s="1"/>
  <c r="AG181" i="17" s="1"/>
  <c r="B44" i="17"/>
  <c r="B136" i="17" s="1"/>
  <c r="B182" i="17" s="1"/>
  <c r="AM41" i="17"/>
  <c r="AM133" i="17" s="1"/>
  <c r="AM179" i="17" s="1"/>
  <c r="AG8" i="17"/>
  <c r="AG100" i="17" s="1"/>
  <c r="AG146" i="17" s="1"/>
  <c r="H6" i="17"/>
  <c r="H98" i="17" s="1"/>
  <c r="H144" i="17" s="1"/>
  <c r="U23" i="17"/>
  <c r="U115" i="17" s="1"/>
  <c r="U161" i="17" s="1"/>
  <c r="L8" i="17"/>
  <c r="L100" i="17" s="1"/>
  <c r="L146" i="17" s="1"/>
  <c r="AJ10" i="17"/>
  <c r="AJ102" i="17" s="1"/>
  <c r="AJ148" i="17" s="1"/>
  <c r="AD12" i="17"/>
  <c r="AD104" i="17" s="1"/>
  <c r="AD150" i="17" s="1"/>
  <c r="U15" i="17"/>
  <c r="U107" i="17" s="1"/>
  <c r="U153" i="17" s="1"/>
  <c r="AF30" i="17"/>
  <c r="AF122" i="17" s="1"/>
  <c r="AF168" i="17" s="1"/>
  <c r="N16" i="17"/>
  <c r="N108" i="17" s="1"/>
  <c r="N154" i="17" s="1"/>
  <c r="M38" i="17"/>
  <c r="M130" i="17" s="1"/>
  <c r="M176" i="17" s="1"/>
  <c r="AE44" i="17"/>
  <c r="AE136" i="17" s="1"/>
  <c r="AE182" i="17" s="1"/>
  <c r="AQ22" i="17"/>
  <c r="AQ114" i="17" s="1"/>
  <c r="AQ160" i="17" s="1"/>
  <c r="AE29" i="17"/>
  <c r="AE121" i="17" s="1"/>
  <c r="AE167" i="17" s="1"/>
  <c r="E34" i="17"/>
  <c r="E126" i="17" s="1"/>
  <c r="E172" i="17" s="1"/>
  <c r="I41" i="17"/>
  <c r="I133" i="17" s="1"/>
  <c r="I179" i="17" s="1"/>
  <c r="AL19" i="17"/>
  <c r="AL111" i="17" s="1"/>
  <c r="AL157" i="17" s="1"/>
  <c r="AG39" i="17"/>
  <c r="AG131" i="17" s="1"/>
  <c r="AG177" i="17" s="1"/>
  <c r="AE28" i="17"/>
  <c r="AE120" i="17" s="1"/>
  <c r="AE166" i="17" s="1"/>
  <c r="R13" i="17"/>
  <c r="R105" i="17" s="1"/>
  <c r="R151" i="17" s="1"/>
  <c r="X11" i="17"/>
  <c r="X103" i="17" s="1"/>
  <c r="X149" i="17" s="1"/>
  <c r="AF23" i="17"/>
  <c r="AF115" i="17" s="1"/>
  <c r="AF161" i="17" s="1"/>
  <c r="T17" i="17"/>
  <c r="T109" i="17" s="1"/>
  <c r="T155" i="17" s="1"/>
  <c r="AB10" i="17"/>
  <c r="AB102" i="17" s="1"/>
  <c r="AB148" i="17" s="1"/>
  <c r="T38" i="17"/>
  <c r="T130" i="17" s="1"/>
  <c r="T176" i="17" s="1"/>
  <c r="Y36" i="17"/>
  <c r="Y128" i="17" s="1"/>
  <c r="Y174" i="17" s="1"/>
  <c r="M35" i="17"/>
  <c r="M127" i="17" s="1"/>
  <c r="M173" i="17" s="1"/>
  <c r="AK41" i="17"/>
  <c r="AK133" i="17" s="1"/>
  <c r="AK179" i="17" s="1"/>
  <c r="R14" i="17"/>
  <c r="R106" i="17" s="1"/>
  <c r="R152" i="17" s="1"/>
  <c r="AK26" i="17"/>
  <c r="AK118" i="17" s="1"/>
  <c r="AK164" i="17" s="1"/>
  <c r="AF40" i="17"/>
  <c r="AF132" i="17" s="1"/>
  <c r="AF178" i="17" s="1"/>
  <c r="AB22" i="17"/>
  <c r="AB114" i="17" s="1"/>
  <c r="AB160" i="17" s="1"/>
  <c r="AH40" i="17"/>
  <c r="AH132" i="17" s="1"/>
  <c r="AH178" i="17" s="1"/>
  <c r="E28" i="17"/>
  <c r="E120" i="17" s="1"/>
  <c r="E166" i="17" s="1"/>
  <c r="M17" i="17"/>
  <c r="M109" i="17" s="1"/>
  <c r="M155" i="17" s="1"/>
  <c r="N17" i="22" s="1"/>
  <c r="N63" i="22" s="1"/>
  <c r="O16" i="48" s="1"/>
  <c r="B37" i="17"/>
  <c r="B129" i="17" s="1"/>
  <c r="B175" i="17" s="1"/>
  <c r="AB33" i="17"/>
  <c r="AB125" i="17" s="1"/>
  <c r="AB171" i="17" s="1"/>
  <c r="E17" i="17"/>
  <c r="E109" i="17" s="1"/>
  <c r="E155" i="17" s="1"/>
  <c r="M4" i="17"/>
  <c r="M96" i="17" s="1"/>
  <c r="M142" i="17" s="1"/>
  <c r="D26" i="17"/>
  <c r="D118" i="17" s="1"/>
  <c r="D164" i="17" s="1"/>
  <c r="AO4" i="17"/>
  <c r="AO96" i="17" s="1"/>
  <c r="AO142" i="17" s="1"/>
  <c r="V25" i="17"/>
  <c r="V117" i="17" s="1"/>
  <c r="V163" i="17" s="1"/>
  <c r="W11" i="17"/>
  <c r="W103" i="17" s="1"/>
  <c r="W149" i="17" s="1"/>
  <c r="AL15" i="17"/>
  <c r="AL107" i="17" s="1"/>
  <c r="AL153" i="17" s="1"/>
  <c r="AQ27" i="17"/>
  <c r="AQ119" i="17" s="1"/>
  <c r="AQ165" i="17" s="1"/>
  <c r="T7" i="17"/>
  <c r="T99" i="17" s="1"/>
  <c r="T145" i="17" s="1"/>
  <c r="I12" i="17"/>
  <c r="I104" i="17" s="1"/>
  <c r="I150" i="17" s="1"/>
  <c r="B7" i="17"/>
  <c r="B99" i="17" s="1"/>
  <c r="B145" i="17" s="1"/>
  <c r="AB11" i="17"/>
  <c r="AB103" i="17" s="1"/>
  <c r="AB149" i="17" s="1"/>
  <c r="I26" i="17"/>
  <c r="I118" i="17" s="1"/>
  <c r="I164" i="17" s="1"/>
  <c r="Y7" i="17"/>
  <c r="Y99" i="17" s="1"/>
  <c r="Y145" i="17" s="1"/>
  <c r="O22" i="17"/>
  <c r="O114" i="17" s="1"/>
  <c r="O160" i="17" s="1"/>
  <c r="AK7" i="17"/>
  <c r="AK99" i="17" s="1"/>
  <c r="AK145" i="17" s="1"/>
  <c r="R7" i="17"/>
  <c r="R99" i="17" s="1"/>
  <c r="R145" i="17" s="1"/>
  <c r="AG6" i="17"/>
  <c r="AG98" i="17" s="1"/>
  <c r="AG144" i="17" s="1"/>
  <c r="M41" i="17"/>
  <c r="M133" i="17" s="1"/>
  <c r="M179" i="17" s="1"/>
  <c r="AA7" i="17"/>
  <c r="AA99" i="17" s="1"/>
  <c r="AA145" i="17" s="1"/>
  <c r="AE37" i="17"/>
  <c r="AE129" i="17" s="1"/>
  <c r="AE175" i="17" s="1"/>
  <c r="AH17" i="17"/>
  <c r="AH109" i="17" s="1"/>
  <c r="AH155" i="17" s="1"/>
  <c r="Z44" i="17"/>
  <c r="Z136" i="17" s="1"/>
  <c r="Z182" i="17" s="1"/>
  <c r="O12" i="17"/>
  <c r="O104" i="17" s="1"/>
  <c r="O150" i="17" s="1"/>
  <c r="P12" i="22" s="1"/>
  <c r="P58" i="22" s="1"/>
  <c r="Q11" i="48" s="1"/>
  <c r="F38" i="17"/>
  <c r="F130" i="17" s="1"/>
  <c r="F176" i="17" s="1"/>
  <c r="AL20" i="17"/>
  <c r="AL112" i="17" s="1"/>
  <c r="AL158" i="17" s="1"/>
  <c r="AC26" i="17"/>
  <c r="AC118" i="17" s="1"/>
  <c r="AC164" i="17" s="1"/>
  <c r="L13" i="17"/>
  <c r="L105" i="17" s="1"/>
  <c r="L151" i="17" s="1"/>
  <c r="AC30" i="17"/>
  <c r="AC122" i="17" s="1"/>
  <c r="AC168" i="17" s="1"/>
  <c r="U33" i="17"/>
  <c r="U125" i="17" s="1"/>
  <c r="U171" i="17" s="1"/>
  <c r="AL12" i="17"/>
  <c r="AL104" i="17" s="1"/>
  <c r="AL150" i="17" s="1"/>
  <c r="AM21" i="17"/>
  <c r="AM113" i="17" s="1"/>
  <c r="AM159" i="17" s="1"/>
  <c r="AN5" i="17"/>
  <c r="AN97" i="17" s="1"/>
  <c r="AN143" i="17" s="1"/>
  <c r="AJ5" i="17"/>
  <c r="AJ97" i="17" s="1"/>
  <c r="AJ143" i="17" s="1"/>
  <c r="Y27" i="17"/>
  <c r="Y119" i="17" s="1"/>
  <c r="Y165" i="17" s="1"/>
  <c r="B13" i="17"/>
  <c r="B105" i="17" s="1"/>
  <c r="B151" i="17" s="1"/>
  <c r="Z14" i="17"/>
  <c r="Z106" i="17" s="1"/>
  <c r="Z152" i="17" s="1"/>
  <c r="G30" i="17"/>
  <c r="G122" i="17" s="1"/>
  <c r="G168" i="17" s="1"/>
  <c r="V33" i="17"/>
  <c r="V125" i="17" s="1"/>
  <c r="V171" i="17" s="1"/>
  <c r="V19" i="17"/>
  <c r="V111" i="17" s="1"/>
  <c r="V157" i="17" s="1"/>
  <c r="AH19" i="17"/>
  <c r="AH111" i="17" s="1"/>
  <c r="AH157" i="17" s="1"/>
  <c r="AL11" i="17"/>
  <c r="AL103" i="17" s="1"/>
  <c r="AL149" i="17" s="1"/>
  <c r="W29" i="17"/>
  <c r="W121" i="17" s="1"/>
  <c r="W167" i="17" s="1"/>
  <c r="AB19" i="17"/>
  <c r="AB111" i="17" s="1"/>
  <c r="AB157" i="17" s="1"/>
  <c r="AL10" i="17"/>
  <c r="AL102" i="17" s="1"/>
  <c r="AL148" i="17" s="1"/>
  <c r="AN17" i="17"/>
  <c r="AN109" i="17" s="1"/>
  <c r="AN155" i="17" s="1"/>
  <c r="H13" i="17"/>
  <c r="H105" i="17" s="1"/>
  <c r="H151" i="17" s="1"/>
  <c r="R8" i="17"/>
  <c r="R100" i="17" s="1"/>
  <c r="R146" i="17" s="1"/>
  <c r="M10" i="17"/>
  <c r="M102" i="17" s="1"/>
  <c r="M148" i="17" s="1"/>
  <c r="AH6" i="17"/>
  <c r="AH98" i="17" s="1"/>
  <c r="AH144" i="17" s="1"/>
  <c r="Z19" i="17"/>
  <c r="Z111" i="17" s="1"/>
  <c r="Z157" i="17" s="1"/>
  <c r="S19" i="17"/>
  <c r="S111" i="17" s="1"/>
  <c r="S157" i="17" s="1"/>
  <c r="S20" i="17"/>
  <c r="S112" i="17" s="1"/>
  <c r="S158" i="17" s="1"/>
  <c r="AD15" i="17"/>
  <c r="AD107" i="17" s="1"/>
  <c r="AD153" i="17" s="1"/>
  <c r="I20" i="17"/>
  <c r="I112" i="17" s="1"/>
  <c r="I158" i="17" s="1"/>
  <c r="AA29" i="17"/>
  <c r="AA121" i="17" s="1"/>
  <c r="AA167" i="17" s="1"/>
  <c r="C34" i="17"/>
  <c r="C126" i="17" s="1"/>
  <c r="C172" i="17" s="1"/>
  <c r="T12" i="17"/>
  <c r="T104" i="17" s="1"/>
  <c r="T150" i="17" s="1"/>
  <c r="AC24" i="17"/>
  <c r="AC116" i="17" s="1"/>
  <c r="AC162" i="17" s="1"/>
  <c r="AC10" i="17"/>
  <c r="AC102" i="17" s="1"/>
  <c r="AC148" i="17" s="1"/>
  <c r="AC25" i="17"/>
  <c r="AC117" i="17" s="1"/>
  <c r="AC163" i="17" s="1"/>
  <c r="C16" i="17"/>
  <c r="C108" i="17" s="1"/>
  <c r="C154" i="17" s="1"/>
  <c r="S8" i="17"/>
  <c r="S100" i="17" s="1"/>
  <c r="S146" i="17" s="1"/>
  <c r="U29" i="17"/>
  <c r="U121" i="17" s="1"/>
  <c r="U167" i="17" s="1"/>
  <c r="AC4" i="17"/>
  <c r="AC96" i="17" s="1"/>
  <c r="AC142" i="17" s="1"/>
  <c r="AC8" i="17"/>
  <c r="AC100" i="17" s="1"/>
  <c r="AC146" i="17" s="1"/>
  <c r="AI31" i="17"/>
  <c r="AI123" i="17" s="1"/>
  <c r="AI169" i="17" s="1"/>
  <c r="AG32" i="17"/>
  <c r="AG124" i="17" s="1"/>
  <c r="AG170" i="17" s="1"/>
  <c r="H10" i="17"/>
  <c r="H102" i="17" s="1"/>
  <c r="H148" i="17" s="1"/>
  <c r="B41" i="17"/>
  <c r="B133" i="17" s="1"/>
  <c r="B179" i="17" s="1"/>
  <c r="O41" i="17"/>
  <c r="O133" i="17" s="1"/>
  <c r="O179" i="17" s="1"/>
  <c r="AJ14" i="17"/>
  <c r="AJ106" i="17" s="1"/>
  <c r="AJ152" i="17" s="1"/>
  <c r="F34" i="17"/>
  <c r="F126" i="17" s="1"/>
  <c r="F172" i="17" s="1"/>
  <c r="AC17" i="17"/>
  <c r="AC109" i="17" s="1"/>
  <c r="AC155" i="17" s="1"/>
  <c r="L14" i="17"/>
  <c r="L106" i="17" s="1"/>
  <c r="L152" i="17" s="1"/>
  <c r="N33" i="17"/>
  <c r="N125" i="17" s="1"/>
  <c r="N171" i="17" s="1"/>
  <c r="B20" i="17"/>
  <c r="B112" i="17" s="1"/>
  <c r="B158" i="17" s="1"/>
  <c r="F4" i="17"/>
  <c r="F96" i="17" s="1"/>
  <c r="F142" i="17" s="1"/>
  <c r="H36" i="17"/>
  <c r="H128" i="17" s="1"/>
  <c r="H174" i="17" s="1"/>
  <c r="AQ31" i="17"/>
  <c r="AQ123" i="17" s="1"/>
  <c r="AQ169" i="17" s="1"/>
  <c r="AO19" i="17"/>
  <c r="AO111" i="17" s="1"/>
  <c r="AO157" i="17" s="1"/>
  <c r="AJ11" i="17"/>
  <c r="AJ103" i="17" s="1"/>
  <c r="AJ149" i="17" s="1"/>
  <c r="C5" i="17"/>
  <c r="C97" i="17" s="1"/>
  <c r="C143" i="17" s="1"/>
  <c r="B35" i="17"/>
  <c r="B127" i="17" s="1"/>
  <c r="B173" i="17" s="1"/>
  <c r="B28" i="17"/>
  <c r="B120" i="17" s="1"/>
  <c r="B166" i="17" s="1"/>
  <c r="J11" i="17"/>
  <c r="J103" i="17" s="1"/>
  <c r="J149" i="17" s="1"/>
  <c r="AB40" i="17"/>
  <c r="AB132" i="17" s="1"/>
  <c r="AB178" i="17" s="1"/>
  <c r="I7" i="17"/>
  <c r="I99" i="17" s="1"/>
  <c r="I145" i="17" s="1"/>
  <c r="AM18" i="17"/>
  <c r="AM110" i="17" s="1"/>
  <c r="AM156" i="17" s="1"/>
  <c r="AM17" i="17"/>
  <c r="AM109" i="17" s="1"/>
  <c r="AM155" i="17" s="1"/>
  <c r="U35" i="17"/>
  <c r="U127" i="17" s="1"/>
  <c r="U173" i="17" s="1"/>
  <c r="AA5" i="17"/>
  <c r="AA97" i="17" s="1"/>
  <c r="AA143" i="17" s="1"/>
  <c r="T6" i="17"/>
  <c r="T98" i="17" s="1"/>
  <c r="T144" i="17" s="1"/>
  <c r="AN10" i="17"/>
  <c r="AN102" i="17" s="1"/>
  <c r="AN148" i="17" s="1"/>
  <c r="AB44" i="17"/>
  <c r="AB136" i="17" s="1"/>
  <c r="AB182" i="17" s="1"/>
  <c r="AJ8" i="17"/>
  <c r="AJ100" i="17" s="1"/>
  <c r="AJ146" i="17" s="1"/>
  <c r="AE22" i="17"/>
  <c r="AE114" i="17" s="1"/>
  <c r="AE160" i="17" s="1"/>
  <c r="AE23" i="17"/>
  <c r="AE115" i="17" s="1"/>
  <c r="AE161" i="17" s="1"/>
  <c r="I11" i="17"/>
  <c r="I103" i="17" s="1"/>
  <c r="I149" i="17" s="1"/>
  <c r="AF19" i="17"/>
  <c r="AF111" i="17" s="1"/>
  <c r="AF157" i="17" s="1"/>
  <c r="AH7" i="17"/>
  <c r="AH99" i="17" s="1"/>
  <c r="AH145" i="17" s="1"/>
  <c r="T15" i="17"/>
  <c r="T107" i="17" s="1"/>
  <c r="T153" i="17" s="1"/>
  <c r="Z6" i="17"/>
  <c r="Z98" i="17" s="1"/>
  <c r="Z144" i="17" s="1"/>
  <c r="M43" i="17"/>
  <c r="M135" i="17" s="1"/>
  <c r="M181" i="17" s="1"/>
  <c r="AD44" i="17"/>
  <c r="AD136" i="17" s="1"/>
  <c r="AD182" i="17" s="1"/>
  <c r="AP44" i="17"/>
  <c r="AP136" i="17" s="1"/>
  <c r="AP182" i="17" s="1"/>
  <c r="P21" i="17"/>
  <c r="P113" i="17" s="1"/>
  <c r="P159" i="17" s="1"/>
  <c r="W37" i="17"/>
  <c r="W129" i="17" s="1"/>
  <c r="W175" i="17" s="1"/>
  <c r="B12" i="17"/>
  <c r="B104" i="17" s="1"/>
  <c r="B150" i="17" s="1"/>
  <c r="W44" i="17"/>
  <c r="W136" i="17" s="1"/>
  <c r="W182" i="17" s="1"/>
  <c r="U4" i="17"/>
  <c r="U96" i="17" s="1"/>
  <c r="U142" i="17" s="1"/>
  <c r="AL35" i="17"/>
  <c r="AL127" i="17" s="1"/>
  <c r="AL173" i="17" s="1"/>
  <c r="AG33" i="17"/>
  <c r="AG125" i="17" s="1"/>
  <c r="AG171" i="17" s="1"/>
  <c r="C32" i="17"/>
  <c r="C124" i="17" s="1"/>
  <c r="C170" i="17" s="1"/>
  <c r="AD16" i="17"/>
  <c r="AD108" i="17" s="1"/>
  <c r="AD154" i="17" s="1"/>
  <c r="P19" i="17"/>
  <c r="P111" i="17" s="1"/>
  <c r="P157" i="17" s="1"/>
  <c r="G8" i="17"/>
  <c r="G100" i="17" s="1"/>
  <c r="G146" i="17" s="1"/>
  <c r="AB16" i="17"/>
  <c r="AB108" i="17" s="1"/>
  <c r="AB154" i="17" s="1"/>
  <c r="AB39" i="17"/>
  <c r="AB131" i="17" s="1"/>
  <c r="AB177" i="17" s="1"/>
  <c r="D43" i="17"/>
  <c r="D135" i="17" s="1"/>
  <c r="D181" i="17" s="1"/>
  <c r="N43" i="17"/>
  <c r="N135" i="17" s="1"/>
  <c r="N181" i="17" s="1"/>
  <c r="Z4" i="17"/>
  <c r="Z96" i="17" s="1"/>
  <c r="Z142" i="17" s="1"/>
  <c r="B14" i="17"/>
  <c r="B106" i="17" s="1"/>
  <c r="B152" i="17" s="1"/>
  <c r="O36" i="17"/>
  <c r="O128" i="17" s="1"/>
  <c r="O174" i="17" s="1"/>
  <c r="AI10" i="17"/>
  <c r="AI102" i="17" s="1"/>
  <c r="AI148" i="17" s="1"/>
  <c r="U45" i="17"/>
  <c r="U137" i="17" s="1"/>
  <c r="U183" i="17" s="1"/>
  <c r="X6" i="17"/>
  <c r="X98" i="17" s="1"/>
  <c r="X144" i="17" s="1"/>
  <c r="B17" i="17"/>
  <c r="B109" i="17" s="1"/>
  <c r="B155" i="17" s="1"/>
  <c r="S35" i="17"/>
  <c r="S127" i="17" s="1"/>
  <c r="S173" i="17" s="1"/>
  <c r="B31" i="17"/>
  <c r="B123" i="17" s="1"/>
  <c r="B169" i="17" s="1"/>
  <c r="AO6" i="17"/>
  <c r="AO98" i="17" s="1"/>
  <c r="AO144" i="17" s="1"/>
  <c r="AD21" i="17"/>
  <c r="AD113" i="17" s="1"/>
  <c r="AD159" i="17" s="1"/>
  <c r="AK32" i="17"/>
  <c r="AK124" i="17" s="1"/>
  <c r="AK170" i="17" s="1"/>
  <c r="AD31" i="17"/>
  <c r="AD123" i="17" s="1"/>
  <c r="AD169" i="17" s="1"/>
  <c r="I44" i="17"/>
  <c r="I136" i="17" s="1"/>
  <c r="I182" i="17" s="1"/>
  <c r="AM44" i="17"/>
  <c r="AM136" i="17" s="1"/>
  <c r="AM182" i="17" s="1"/>
  <c r="AD4" i="17"/>
  <c r="AD96" i="17" s="1"/>
  <c r="AD142" i="17" s="1"/>
  <c r="J39" i="17"/>
  <c r="J131" i="17" s="1"/>
  <c r="J177" i="17" s="1"/>
  <c r="AN43" i="17"/>
  <c r="AN135" i="17" s="1"/>
  <c r="AN181" i="17" s="1"/>
  <c r="AF35" i="17"/>
  <c r="AF127" i="17" s="1"/>
  <c r="AF173" i="17" s="1"/>
  <c r="R45" i="17"/>
  <c r="R137" i="17" s="1"/>
  <c r="R183" i="17" s="1"/>
  <c r="B36" i="17"/>
  <c r="B128" i="17" s="1"/>
  <c r="B174" i="17" s="1"/>
  <c r="O42" i="17"/>
  <c r="O134" i="17" s="1"/>
  <c r="O180" i="17" s="1"/>
  <c r="AH28" i="17"/>
  <c r="AH120" i="17" s="1"/>
  <c r="AH166" i="17" s="1"/>
  <c r="B10" i="17"/>
  <c r="B102" i="17" s="1"/>
  <c r="B148" i="17" s="1"/>
  <c r="AO10" i="17"/>
  <c r="AO102" i="17" s="1"/>
  <c r="AO148" i="17" s="1"/>
  <c r="M26" i="17"/>
  <c r="M118" i="17" s="1"/>
  <c r="M164" i="17" s="1"/>
  <c r="F7" i="17"/>
  <c r="F99" i="17" s="1"/>
  <c r="F145" i="17" s="1"/>
  <c r="H39" i="17"/>
  <c r="H131" i="17" s="1"/>
  <c r="H177" i="17" s="1"/>
  <c r="L40" i="17"/>
  <c r="L132" i="17" s="1"/>
  <c r="L178" i="17" s="1"/>
  <c r="O26" i="17"/>
  <c r="O118" i="17" s="1"/>
  <c r="O164" i="17" s="1"/>
  <c r="AG41" i="17"/>
  <c r="AG133" i="17" s="1"/>
  <c r="AG179" i="17" s="1"/>
  <c r="AO26" i="17"/>
  <c r="AO118" i="17" s="1"/>
  <c r="AO164" i="17" s="1"/>
  <c r="AL29" i="17"/>
  <c r="AL121" i="17" s="1"/>
  <c r="AL167" i="17" s="1"/>
  <c r="K16" i="17"/>
  <c r="K108" i="17" s="1"/>
  <c r="K154" i="17" s="1"/>
  <c r="G43" i="17"/>
  <c r="G135" i="17" s="1"/>
  <c r="G181" i="17" s="1"/>
  <c r="Y29" i="17"/>
  <c r="Y121" i="17" s="1"/>
  <c r="Y167" i="17" s="1"/>
  <c r="R28" i="17"/>
  <c r="R120" i="17" s="1"/>
  <c r="R166" i="17" s="1"/>
  <c r="H15" i="17"/>
  <c r="H107" i="17" s="1"/>
  <c r="H153" i="17" s="1"/>
  <c r="AN16" i="17"/>
  <c r="AN108" i="17" s="1"/>
  <c r="AN154" i="17" s="1"/>
  <c r="AO23" i="17"/>
  <c r="AO115" i="17" s="1"/>
  <c r="AO161" i="17" s="1"/>
  <c r="AK33" i="17"/>
  <c r="AK125" i="17" s="1"/>
  <c r="AK171" i="17" s="1"/>
  <c r="M23" i="17"/>
  <c r="M115" i="17" s="1"/>
  <c r="M161" i="17" s="1"/>
  <c r="G31" i="17"/>
  <c r="G123" i="17" s="1"/>
  <c r="G169" i="17" s="1"/>
  <c r="V35" i="17"/>
  <c r="V127" i="17" s="1"/>
  <c r="V173" i="17" s="1"/>
  <c r="AG18" i="17"/>
  <c r="AG110" i="17" s="1"/>
  <c r="AG156" i="17" s="1"/>
  <c r="U18" i="17"/>
  <c r="U110" i="17" s="1"/>
  <c r="U156" i="17" s="1"/>
  <c r="Y34" i="17"/>
  <c r="Y126" i="17" s="1"/>
  <c r="Y172" i="17" s="1"/>
  <c r="AN32" i="17"/>
  <c r="AN124" i="17" s="1"/>
  <c r="AN170" i="17" s="1"/>
  <c r="AA16" i="17"/>
  <c r="AA108" i="17" s="1"/>
  <c r="AA154" i="17" s="1"/>
  <c r="M16" i="17"/>
  <c r="M108" i="17" s="1"/>
  <c r="M154" i="17" s="1"/>
  <c r="G27" i="17"/>
  <c r="G119" i="17" s="1"/>
  <c r="G165" i="17" s="1"/>
  <c r="AB24" i="17"/>
  <c r="AB116" i="17" s="1"/>
  <c r="AB162" i="17" s="1"/>
  <c r="AJ24" i="17"/>
  <c r="AJ116" i="17" s="1"/>
  <c r="AJ162" i="17" s="1"/>
  <c r="AL23" i="17"/>
  <c r="AL115" i="17" s="1"/>
  <c r="AL161" i="17" s="1"/>
  <c r="O37" i="17"/>
  <c r="O129" i="17" s="1"/>
  <c r="O175" i="17" s="1"/>
  <c r="U34" i="17"/>
  <c r="U126" i="17" s="1"/>
  <c r="U172" i="17" s="1"/>
  <c r="S38" i="17"/>
  <c r="S130" i="17" s="1"/>
  <c r="S176" i="17" s="1"/>
  <c r="T37" i="17"/>
  <c r="T129" i="17" s="1"/>
  <c r="T175" i="17" s="1"/>
  <c r="E39" i="17"/>
  <c r="E131" i="17" s="1"/>
  <c r="E177" i="17" s="1"/>
  <c r="AL44" i="17"/>
  <c r="AL136" i="17" s="1"/>
  <c r="AL182" i="17" s="1"/>
  <c r="R12" i="17"/>
  <c r="R104" i="17" s="1"/>
  <c r="R150" i="17" s="1"/>
  <c r="AD37" i="17"/>
  <c r="AD129" i="17" s="1"/>
  <c r="AD175" i="17" s="1"/>
  <c r="D18" i="17"/>
  <c r="D110" i="17" s="1"/>
  <c r="D156" i="17" s="1"/>
  <c r="D10" i="17"/>
  <c r="D102" i="17" s="1"/>
  <c r="D148" i="17" s="1"/>
  <c r="AM9" i="17"/>
  <c r="AM101" i="17" s="1"/>
  <c r="AM147" i="17" s="1"/>
  <c r="E45" i="17"/>
  <c r="E137" i="17" s="1"/>
  <c r="E183" i="17" s="1"/>
  <c r="T8" i="17"/>
  <c r="T100" i="17" s="1"/>
  <c r="T146" i="17" s="1"/>
  <c r="F11" i="17"/>
  <c r="F103" i="17" s="1"/>
  <c r="F149" i="17" s="1"/>
  <c r="V8" i="17"/>
  <c r="V100" i="17" s="1"/>
  <c r="V146" i="17" s="1"/>
  <c r="AI27" i="17"/>
  <c r="AI119" i="17" s="1"/>
  <c r="AI165" i="17" s="1"/>
  <c r="X37" i="17"/>
  <c r="X129" i="17" s="1"/>
  <c r="X175" i="17" s="1"/>
  <c r="AI24" i="17"/>
  <c r="AI116" i="17" s="1"/>
  <c r="AI162" i="17" s="1"/>
  <c r="AF25" i="17"/>
  <c r="AF117" i="17" s="1"/>
  <c r="AF163" i="17" s="1"/>
  <c r="AI18" i="17"/>
  <c r="AI110" i="17" s="1"/>
  <c r="AI156" i="17" s="1"/>
  <c r="W23" i="17"/>
  <c r="W115" i="17" s="1"/>
  <c r="W161" i="17" s="1"/>
  <c r="O45" i="17"/>
  <c r="O137" i="17" s="1"/>
  <c r="O183" i="17" s="1"/>
  <c r="E6" i="17"/>
  <c r="E98" i="17" s="1"/>
  <c r="E144" i="17" s="1"/>
  <c r="D4" i="17"/>
  <c r="D96" i="17" s="1"/>
  <c r="D142" i="17" s="1"/>
  <c r="U39" i="17"/>
  <c r="U131" i="17" s="1"/>
  <c r="U177" i="17" s="1"/>
  <c r="AP40" i="17"/>
  <c r="AP132" i="17" s="1"/>
  <c r="AP178" i="17" s="1"/>
  <c r="AO16" i="17"/>
  <c r="AO108" i="17" s="1"/>
  <c r="AO154" i="17" s="1"/>
  <c r="AO43" i="17"/>
  <c r="AO135" i="17" s="1"/>
  <c r="AO181" i="17" s="1"/>
  <c r="D8" i="17"/>
  <c r="D100" i="17" s="1"/>
  <c r="D146" i="17" s="1"/>
  <c r="X18" i="17"/>
  <c r="X110" i="17" s="1"/>
  <c r="X156" i="17" s="1"/>
  <c r="AM33" i="17"/>
  <c r="AM125" i="17" s="1"/>
  <c r="AM171" i="17" s="1"/>
  <c r="I33" i="17"/>
  <c r="I125" i="17" s="1"/>
  <c r="I171" i="17" s="1"/>
  <c r="AI12" i="17"/>
  <c r="AI104" i="17" s="1"/>
  <c r="AI150" i="17" s="1"/>
  <c r="AQ16" i="17"/>
  <c r="AQ108" i="17" s="1"/>
  <c r="AQ154" i="17" s="1"/>
  <c r="T25" i="17"/>
  <c r="T117" i="17" s="1"/>
  <c r="T163" i="17" s="1"/>
  <c r="P11" i="17"/>
  <c r="P103" i="17" s="1"/>
  <c r="P149" i="17" s="1"/>
  <c r="AC6" i="17"/>
  <c r="AC98" i="17" s="1"/>
  <c r="AC144" i="17" s="1"/>
  <c r="AG44" i="17"/>
  <c r="AG136" i="17" s="1"/>
  <c r="AG182" i="17" s="1"/>
  <c r="Y40" i="17"/>
  <c r="Y132" i="17" s="1"/>
  <c r="Y178" i="17" s="1"/>
  <c r="W18" i="17"/>
  <c r="W110" i="17" s="1"/>
  <c r="W156" i="17" s="1"/>
  <c r="AK12" i="17"/>
  <c r="AK104" i="17" s="1"/>
  <c r="AK150" i="17" s="1"/>
  <c r="T14" i="17"/>
  <c r="T106" i="17" s="1"/>
  <c r="T152" i="17" s="1"/>
  <c r="AP31" i="17"/>
  <c r="AP123" i="17" s="1"/>
  <c r="AP169" i="17" s="1"/>
  <c r="S29" i="17"/>
  <c r="S121" i="17" s="1"/>
  <c r="S167" i="17" s="1"/>
  <c r="G19" i="17"/>
  <c r="G111" i="17" s="1"/>
  <c r="G157" i="17" s="1"/>
  <c r="M9" i="17"/>
  <c r="M101" i="17" s="1"/>
  <c r="M147" i="17" s="1"/>
  <c r="V15" i="17"/>
  <c r="V107" i="17" s="1"/>
  <c r="V153" i="17" s="1"/>
  <c r="AE19" i="17"/>
  <c r="AE111" i="17" s="1"/>
  <c r="AE157" i="17" s="1"/>
  <c r="AO36" i="17"/>
  <c r="AO128" i="17" s="1"/>
  <c r="AO174" i="17" s="1"/>
  <c r="AF38" i="17"/>
  <c r="AF130" i="17" s="1"/>
  <c r="AF176" i="17" s="1"/>
  <c r="AE27" i="17"/>
  <c r="AE119" i="17" s="1"/>
  <c r="AE165" i="17" s="1"/>
  <c r="S37" i="17"/>
  <c r="S129" i="17" s="1"/>
  <c r="S175" i="17" s="1"/>
  <c r="AJ45" i="17"/>
  <c r="AJ137" i="17" s="1"/>
  <c r="AJ183" i="17" s="1"/>
  <c r="AN38" i="17"/>
  <c r="AN130" i="17" s="1"/>
  <c r="AN176" i="17" s="1"/>
  <c r="Q15" i="17"/>
  <c r="Q107" i="17" s="1"/>
  <c r="Q153" i="17" s="1"/>
  <c r="R34" i="17"/>
  <c r="R126" i="17" s="1"/>
  <c r="R172" i="17" s="1"/>
  <c r="X33" i="17"/>
  <c r="X125" i="17" s="1"/>
  <c r="X171" i="17" s="1"/>
  <c r="N10" i="17"/>
  <c r="N102" i="17" s="1"/>
  <c r="N148" i="17" s="1"/>
  <c r="P16" i="17"/>
  <c r="P108" i="17" s="1"/>
  <c r="P154" i="17" s="1"/>
  <c r="AC21" i="17"/>
  <c r="AC113" i="17" s="1"/>
  <c r="AC159" i="17" s="1"/>
  <c r="L43" i="17"/>
  <c r="L135" i="17" s="1"/>
  <c r="L181" i="17" s="1"/>
  <c r="H43" i="17"/>
  <c r="H135" i="17" s="1"/>
  <c r="H181" i="17" s="1"/>
  <c r="AG30" i="17"/>
  <c r="AG122" i="17" s="1"/>
  <c r="AG168" i="17" s="1"/>
  <c r="J42" i="17"/>
  <c r="J134" i="17" s="1"/>
  <c r="J180" i="17" s="1"/>
  <c r="AE34" i="17"/>
  <c r="AE126" i="17" s="1"/>
  <c r="AE172" i="17" s="1"/>
  <c r="G39" i="17"/>
  <c r="G131" i="17" s="1"/>
  <c r="G177" i="17" s="1"/>
  <c r="N25" i="17"/>
  <c r="N117" i="17" s="1"/>
  <c r="N163" i="17" s="1"/>
  <c r="D24" i="17"/>
  <c r="D116" i="17" s="1"/>
  <c r="D162" i="17" s="1"/>
  <c r="W17" i="17"/>
  <c r="W109" i="17" s="1"/>
  <c r="W155" i="17" s="1"/>
  <c r="AL34" i="17"/>
  <c r="AL126" i="17" s="1"/>
  <c r="AL172" i="17" s="1"/>
  <c r="U26" i="17"/>
  <c r="U118" i="17" s="1"/>
  <c r="U164" i="17" s="1"/>
  <c r="AN6" i="17"/>
  <c r="AN98" i="17" s="1"/>
  <c r="AN144" i="17" s="1"/>
  <c r="AO6" i="22" s="1"/>
  <c r="AO52" i="22" s="1"/>
  <c r="AP5" i="48" s="1"/>
  <c r="AD8" i="17"/>
  <c r="AD100" i="17" s="1"/>
  <c r="AD146" i="17" s="1"/>
  <c r="AQ12" i="17"/>
  <c r="AQ104" i="17" s="1"/>
  <c r="AQ150" i="17" s="1"/>
  <c r="AG25" i="17"/>
  <c r="AG117" i="17" s="1"/>
  <c r="AG163" i="17" s="1"/>
  <c r="AC28" i="17"/>
  <c r="AC120" i="17" s="1"/>
  <c r="AC166" i="17" s="1"/>
  <c r="K40" i="17"/>
  <c r="K132" i="17" s="1"/>
  <c r="K178" i="17" s="1"/>
  <c r="R4" i="17"/>
  <c r="R96" i="17" s="1"/>
  <c r="R142" i="17" s="1"/>
  <c r="V45" i="17"/>
  <c r="V137" i="17" s="1"/>
  <c r="V183" i="17" s="1"/>
  <c r="AP30" i="17"/>
  <c r="AP122" i="17" s="1"/>
  <c r="AP168" i="17" s="1"/>
  <c r="AA32" i="17"/>
  <c r="AA124" i="17" s="1"/>
  <c r="AA170" i="17" s="1"/>
  <c r="F45" i="17"/>
  <c r="F137" i="17" s="1"/>
  <c r="F183" i="17" s="1"/>
  <c r="U44" i="17"/>
  <c r="U136" i="17" s="1"/>
  <c r="U182" i="17" s="1"/>
  <c r="AP29" i="17"/>
  <c r="AP121" i="17" s="1"/>
  <c r="AP167" i="17" s="1"/>
  <c r="AI29" i="17"/>
  <c r="AI121" i="17" s="1"/>
  <c r="AI167" i="17" s="1"/>
  <c r="AJ28" i="22" s="1"/>
  <c r="AJ74" i="22" s="1"/>
  <c r="AK27" i="48" s="1"/>
  <c r="X16" i="17"/>
  <c r="X108" i="17" s="1"/>
  <c r="X154" i="17" s="1"/>
  <c r="Y4" i="17"/>
  <c r="Y96" i="17" s="1"/>
  <c r="Y142" i="17" s="1"/>
  <c r="AJ15" i="17"/>
  <c r="AJ107" i="17" s="1"/>
  <c r="AJ153" i="17" s="1"/>
  <c r="D41" i="17"/>
  <c r="D133" i="17" s="1"/>
  <c r="D179" i="17" s="1"/>
  <c r="X27" i="17"/>
  <c r="X119" i="17" s="1"/>
  <c r="X165" i="17" s="1"/>
  <c r="S5" i="17"/>
  <c r="S97" i="17" s="1"/>
  <c r="S143" i="17" s="1"/>
  <c r="B9" i="17"/>
  <c r="B101" i="17" s="1"/>
  <c r="B147" i="17" s="1"/>
  <c r="L41" i="17"/>
  <c r="L133" i="17" s="1"/>
  <c r="L179" i="17" s="1"/>
  <c r="AK14" i="17"/>
  <c r="AK106" i="17" s="1"/>
  <c r="AK152" i="17" s="1"/>
  <c r="AH9" i="17"/>
  <c r="AH101" i="17" s="1"/>
  <c r="AH147" i="17" s="1"/>
  <c r="AO40" i="17"/>
  <c r="AO132" i="17" s="1"/>
  <c r="AO178" i="17" s="1"/>
  <c r="V24" i="17"/>
  <c r="V116" i="17" s="1"/>
  <c r="V162" i="17" s="1"/>
  <c r="AO20" i="17"/>
  <c r="AO112" i="17" s="1"/>
  <c r="AO158" i="17" s="1"/>
  <c r="AQ34" i="17"/>
  <c r="AQ126" i="17" s="1"/>
  <c r="AQ172" i="17" s="1"/>
  <c r="X13" i="17"/>
  <c r="X105" i="17" s="1"/>
  <c r="X151" i="17" s="1"/>
  <c r="E20" i="17"/>
  <c r="E112" i="17" s="1"/>
  <c r="E158" i="17" s="1"/>
  <c r="AG42" i="17"/>
  <c r="AG134" i="17" s="1"/>
  <c r="AG180" i="17" s="1"/>
  <c r="AH41" i="17"/>
  <c r="AH133" i="17" s="1"/>
  <c r="AH179" i="17" s="1"/>
  <c r="F37" i="17"/>
  <c r="F129" i="17" s="1"/>
  <c r="F175" i="17" s="1"/>
  <c r="AH15" i="17"/>
  <c r="AH107" i="17" s="1"/>
  <c r="AH153" i="17" s="1"/>
  <c r="AP19" i="17"/>
  <c r="AP111" i="17" s="1"/>
  <c r="AP157" i="17" s="1"/>
  <c r="G9" i="17"/>
  <c r="G101" i="17" s="1"/>
  <c r="G147" i="17" s="1"/>
  <c r="N13" i="17"/>
  <c r="N105" i="17" s="1"/>
  <c r="N151" i="17" s="1"/>
  <c r="AP39" i="17"/>
  <c r="AP131" i="17" s="1"/>
  <c r="AP177" i="17" s="1"/>
  <c r="AA28" i="17"/>
  <c r="AA120" i="17" s="1"/>
  <c r="AA166" i="17" s="1"/>
  <c r="U32" i="17"/>
  <c r="U124" i="17" s="1"/>
  <c r="U170" i="17" s="1"/>
  <c r="AH30" i="17"/>
  <c r="AH122" i="17" s="1"/>
  <c r="AH168" i="17" s="1"/>
  <c r="AQ24" i="17"/>
  <c r="AQ116" i="17" s="1"/>
  <c r="AQ162" i="17" s="1"/>
  <c r="C38" i="17"/>
  <c r="C130" i="17" s="1"/>
  <c r="C176" i="17" s="1"/>
  <c r="I24" i="17"/>
  <c r="I116" i="17" s="1"/>
  <c r="I162" i="17" s="1"/>
  <c r="O10" i="17"/>
  <c r="O102" i="17" s="1"/>
  <c r="O148" i="17" s="1"/>
  <c r="P10" i="22" s="1"/>
  <c r="P56" i="22" s="1"/>
  <c r="Q9" i="48" s="1"/>
  <c r="H41" i="17"/>
  <c r="H133" i="17" s="1"/>
  <c r="H179" i="17" s="1"/>
  <c r="J40" i="17"/>
  <c r="J132" i="17" s="1"/>
  <c r="J178" i="17" s="1"/>
  <c r="AK28" i="17"/>
  <c r="AK120" i="17" s="1"/>
  <c r="AK166" i="17" s="1"/>
  <c r="AL29" i="22" s="1"/>
  <c r="AL75" i="22" s="1"/>
  <c r="AM28" i="48" s="1"/>
  <c r="AI25" i="17"/>
  <c r="AI117" i="17" s="1"/>
  <c r="AI163" i="17" s="1"/>
  <c r="I25" i="17"/>
  <c r="I117" i="17" s="1"/>
  <c r="I163" i="17" s="1"/>
  <c r="AC29" i="17"/>
  <c r="AC121" i="17" s="1"/>
  <c r="AC167" i="17" s="1"/>
  <c r="C10" i="17"/>
  <c r="C102" i="17" s="1"/>
  <c r="C148" i="17" s="1"/>
  <c r="AG16" i="17"/>
  <c r="AG108" i="17" s="1"/>
  <c r="AG154" i="17" s="1"/>
  <c r="AC34" i="17"/>
  <c r="AC126" i="17" s="1"/>
  <c r="AC172" i="17" s="1"/>
  <c r="AC42" i="17"/>
  <c r="AC134" i="17" s="1"/>
  <c r="AC180" i="17" s="1"/>
  <c r="J6" i="17"/>
  <c r="J98" i="17" s="1"/>
  <c r="J144" i="17" s="1"/>
  <c r="N44" i="17"/>
  <c r="N136" i="17" s="1"/>
  <c r="N182" i="17" s="1"/>
  <c r="AI45" i="17"/>
  <c r="AI137" i="17" s="1"/>
  <c r="AI183" i="17" s="1"/>
  <c r="L7" i="17"/>
  <c r="L99" i="17" s="1"/>
  <c r="L145" i="17" s="1"/>
  <c r="B30" i="17"/>
  <c r="B122" i="17" s="1"/>
  <c r="B168" i="17" s="1"/>
  <c r="D7" i="17"/>
  <c r="D99" i="17" s="1"/>
  <c r="D145" i="17" s="1"/>
  <c r="AL17" i="17"/>
  <c r="AL109" i="17" s="1"/>
  <c r="AL155" i="17" s="1"/>
  <c r="I23" i="17"/>
  <c r="I115" i="17" s="1"/>
  <c r="I161" i="17" s="1"/>
  <c r="AJ44" i="17"/>
  <c r="AJ136" i="17" s="1"/>
  <c r="AJ182" i="17" s="1"/>
  <c r="X43" i="17"/>
  <c r="X135" i="17" s="1"/>
  <c r="X181" i="17" s="1"/>
  <c r="AH31" i="17"/>
  <c r="AH123" i="17" s="1"/>
  <c r="AH169" i="17" s="1"/>
  <c r="Z42" i="17"/>
  <c r="Z134" i="17" s="1"/>
  <c r="Z180" i="17" s="1"/>
  <c r="X35" i="17"/>
  <c r="X127" i="17" s="1"/>
  <c r="X173" i="17" s="1"/>
  <c r="AM39" i="17"/>
  <c r="AM131" i="17" s="1"/>
  <c r="AM177" i="17" s="1"/>
  <c r="N26" i="17"/>
  <c r="N118" i="17" s="1"/>
  <c r="N164" i="17" s="1"/>
  <c r="F25" i="17"/>
  <c r="F117" i="17" s="1"/>
  <c r="F163" i="17" s="1"/>
  <c r="M29" i="17"/>
  <c r="M121" i="17" s="1"/>
  <c r="M167" i="17" s="1"/>
  <c r="H4" i="17"/>
  <c r="H96" i="17" s="1"/>
  <c r="H142" i="17" s="1"/>
  <c r="AA25" i="17"/>
  <c r="AA117" i="17" s="1"/>
  <c r="AA163" i="17" s="1"/>
  <c r="K41" i="17"/>
  <c r="K133" i="17" s="1"/>
  <c r="K179" i="17" s="1"/>
  <c r="AN39" i="17"/>
  <c r="AN131" i="17" s="1"/>
  <c r="AN177" i="17" s="1"/>
  <c r="AK19" i="17"/>
  <c r="AK111" i="17" s="1"/>
  <c r="AK157" i="17" s="1"/>
  <c r="AO38" i="17"/>
  <c r="AO130" i="17" s="1"/>
  <c r="AO176" i="17" s="1"/>
  <c r="AP25" i="17"/>
  <c r="AP117" i="17" s="1"/>
  <c r="AP163" i="17" s="1"/>
  <c r="T22" i="17"/>
  <c r="T114" i="17" s="1"/>
  <c r="T160" i="17" s="1"/>
  <c r="AQ10" i="17"/>
  <c r="AQ102" i="17" s="1"/>
  <c r="AQ148" i="17" s="1"/>
  <c r="AQ8" i="17"/>
  <c r="AQ100" i="17" s="1"/>
  <c r="AQ146" i="17" s="1"/>
  <c r="M40" i="17"/>
  <c r="M132" i="17" s="1"/>
  <c r="M178" i="17" s="1"/>
  <c r="AF26" i="17"/>
  <c r="AF118" i="17" s="1"/>
  <c r="AF164" i="17" s="1"/>
  <c r="AC38" i="17"/>
  <c r="AC130" i="17" s="1"/>
  <c r="AC176" i="17" s="1"/>
  <c r="F18" i="17"/>
  <c r="F110" i="17" s="1"/>
  <c r="F156" i="17" s="1"/>
  <c r="AB12" i="17"/>
  <c r="AB104" i="17" s="1"/>
  <c r="AB150" i="17" s="1"/>
  <c r="AD13" i="17"/>
  <c r="AD105" i="17" s="1"/>
  <c r="AD151" i="17" s="1"/>
  <c r="V7" i="17"/>
  <c r="V99" i="17" s="1"/>
  <c r="V145" i="17" s="1"/>
  <c r="L15" i="17"/>
  <c r="L107" i="17" s="1"/>
  <c r="L153" i="17" s="1"/>
  <c r="AG21" i="17"/>
  <c r="AG113" i="17" s="1"/>
  <c r="AG159" i="17" s="1"/>
  <c r="K17" i="17"/>
  <c r="K109" i="17" s="1"/>
  <c r="K155" i="17" s="1"/>
  <c r="AG13" i="17"/>
  <c r="AG105" i="17" s="1"/>
  <c r="AG151" i="17" s="1"/>
  <c r="M5" i="17"/>
  <c r="M97" i="17" s="1"/>
  <c r="M143" i="17" s="1"/>
  <c r="AE8" i="17"/>
  <c r="AE100" i="17" s="1"/>
  <c r="AE146" i="17" s="1"/>
  <c r="AA11" i="17"/>
  <c r="AA103" i="17" s="1"/>
  <c r="AA149" i="17" s="1"/>
  <c r="AO7" i="17"/>
  <c r="AO99" i="17" s="1"/>
  <c r="AO145" i="17" s="1"/>
  <c r="AP34" i="17"/>
  <c r="AP126" i="17" s="1"/>
  <c r="AP172" i="17" s="1"/>
  <c r="F35" i="17"/>
  <c r="F127" i="17" s="1"/>
  <c r="F173" i="17" s="1"/>
  <c r="L4" i="17"/>
  <c r="L96" i="17" s="1"/>
  <c r="L142" i="17" s="1"/>
  <c r="N9" i="17"/>
  <c r="N101" i="17" s="1"/>
  <c r="N147" i="17" s="1"/>
  <c r="H11" i="17"/>
  <c r="H103" i="17" s="1"/>
  <c r="H149" i="17" s="1"/>
  <c r="AN45" i="17"/>
  <c r="AN137" i="17" s="1"/>
  <c r="AN183" i="17" s="1"/>
  <c r="T27" i="17"/>
  <c r="T119" i="17" s="1"/>
  <c r="T165" i="17" s="1"/>
  <c r="AI22" i="17"/>
  <c r="AI114" i="17" s="1"/>
  <c r="AI160" i="17" s="1"/>
  <c r="W41" i="17"/>
  <c r="W133" i="17" s="1"/>
  <c r="W179" i="17" s="1"/>
  <c r="K45" i="17"/>
  <c r="K137" i="17" s="1"/>
  <c r="K183" i="17" s="1"/>
  <c r="P10" i="17"/>
  <c r="P102" i="17" s="1"/>
  <c r="P148" i="17" s="1"/>
  <c r="AK21" i="17"/>
  <c r="AK113" i="17" s="1"/>
  <c r="AK159" i="17" s="1"/>
  <c r="AL8" i="17"/>
  <c r="AL100" i="17" s="1"/>
  <c r="AL146" i="17" s="1"/>
  <c r="I40" i="17"/>
  <c r="I132" i="17" s="1"/>
  <c r="I178" i="17" s="1"/>
  <c r="AQ35" i="17"/>
  <c r="AQ127" i="17" s="1"/>
  <c r="AQ173" i="17" s="1"/>
  <c r="AH8" i="17"/>
  <c r="AH100" i="17" s="1"/>
  <c r="AH146" i="17" s="1"/>
  <c r="AQ42" i="17"/>
  <c r="AQ134" i="17" s="1"/>
  <c r="AQ180" i="17" s="1"/>
  <c r="AM6" i="17"/>
  <c r="AM98" i="17" s="1"/>
  <c r="AM144" i="17" s="1"/>
  <c r="L36" i="17"/>
  <c r="L128" i="17" s="1"/>
  <c r="L174" i="17" s="1"/>
  <c r="AJ34" i="17"/>
  <c r="AJ126" i="17" s="1"/>
  <c r="AJ172" i="17" s="1"/>
  <c r="O38" i="17"/>
  <c r="O130" i="17" s="1"/>
  <c r="O176" i="17" s="1"/>
  <c r="J18" i="17"/>
  <c r="J110" i="17" s="1"/>
  <c r="J156" i="17" s="1"/>
  <c r="K17" i="22" s="1"/>
  <c r="K63" i="22" s="1"/>
  <c r="L16" i="48" s="1"/>
  <c r="L6" i="17"/>
  <c r="L98" i="17" s="1"/>
  <c r="L144" i="17" s="1"/>
  <c r="Y10" i="17"/>
  <c r="Y102" i="17" s="1"/>
  <c r="Y148" i="17" s="1"/>
  <c r="D5" i="17"/>
  <c r="D97" i="17" s="1"/>
  <c r="D143" i="17" s="1"/>
  <c r="R38" i="17"/>
  <c r="R130" i="17" s="1"/>
  <c r="R176" i="17" s="1"/>
  <c r="M44" i="17"/>
  <c r="M136" i="17" s="1"/>
  <c r="M182" i="17" s="1"/>
  <c r="X44" i="17"/>
  <c r="X136" i="17" s="1"/>
  <c r="X182" i="17" s="1"/>
  <c r="C15" i="17"/>
  <c r="C107" i="17" s="1"/>
  <c r="C153" i="17" s="1"/>
  <c r="C39" i="17"/>
  <c r="C131" i="17" s="1"/>
  <c r="C177" i="17" s="1"/>
  <c r="M15" i="17"/>
  <c r="M107" i="17" s="1"/>
  <c r="M153" i="17" s="1"/>
  <c r="Y9" i="17"/>
  <c r="Y101" i="17" s="1"/>
  <c r="Y147" i="17" s="1"/>
  <c r="AP15" i="17"/>
  <c r="AP107" i="17" s="1"/>
  <c r="AP153" i="17" s="1"/>
  <c r="C33" i="17"/>
  <c r="C125" i="17" s="1"/>
  <c r="C171" i="17" s="1"/>
  <c r="T30" i="17"/>
  <c r="T122" i="17" s="1"/>
  <c r="T168" i="17" s="1"/>
  <c r="M22" i="17"/>
  <c r="M114" i="17" s="1"/>
  <c r="M160" i="17" s="1"/>
  <c r="Q20" i="17"/>
  <c r="Q112" i="17" s="1"/>
  <c r="Q158" i="17" s="1"/>
  <c r="O44" i="17"/>
  <c r="O136" i="17" s="1"/>
  <c r="O182" i="17" s="1"/>
  <c r="AO18" i="17"/>
  <c r="AO110" i="17" s="1"/>
  <c r="AO156" i="17" s="1"/>
  <c r="AN13" i="17"/>
  <c r="AN105" i="17" s="1"/>
  <c r="AN151" i="17" s="1"/>
  <c r="U20" i="17"/>
  <c r="U112" i="17" s="1"/>
  <c r="U158" i="17" s="1"/>
  <c r="S22" i="17"/>
  <c r="S114" i="17" s="1"/>
  <c r="S160" i="17" s="1"/>
  <c r="S21" i="17"/>
  <c r="S113" i="17" s="1"/>
  <c r="S159" i="17" s="1"/>
  <c r="L45" i="17"/>
  <c r="L137" i="17" s="1"/>
  <c r="L183" i="17" s="1"/>
  <c r="AJ37" i="17"/>
  <c r="AJ129" i="17" s="1"/>
  <c r="AJ175" i="17" s="1"/>
  <c r="N39" i="17"/>
  <c r="N131" i="17" s="1"/>
  <c r="N177" i="17" s="1"/>
  <c r="AA33" i="17"/>
  <c r="AA125" i="17" s="1"/>
  <c r="AA171" i="17" s="1"/>
  <c r="T20" i="17"/>
  <c r="T112" i="17" s="1"/>
  <c r="T158" i="17" s="1"/>
  <c r="AG27" i="17"/>
  <c r="AG119" i="17" s="1"/>
  <c r="AG165" i="17" s="1"/>
  <c r="AD5" i="17"/>
  <c r="AD97" i="17" s="1"/>
  <c r="AD143" i="17" s="1"/>
  <c r="U5" i="17"/>
  <c r="U97" i="17" s="1"/>
  <c r="U143" i="17" s="1"/>
  <c r="R40" i="17"/>
  <c r="R132" i="17" s="1"/>
  <c r="R178" i="17" s="1"/>
  <c r="N40" i="17"/>
  <c r="N132" i="17" s="1"/>
  <c r="N178" i="17" s="1"/>
  <c r="E22" i="17"/>
  <c r="E114" i="17" s="1"/>
  <c r="E160" i="17" s="1"/>
  <c r="P39" i="17"/>
  <c r="P131" i="17" s="1"/>
  <c r="P177" i="17" s="1"/>
  <c r="E27" i="17"/>
  <c r="E119" i="17" s="1"/>
  <c r="E165" i="17" s="1"/>
  <c r="G25" i="17"/>
  <c r="G117" i="17" s="1"/>
  <c r="G163" i="17" s="1"/>
  <c r="Z12" i="17"/>
  <c r="Z104" i="17" s="1"/>
  <c r="Z150" i="17" s="1"/>
  <c r="AB12" i="22" s="1"/>
  <c r="AB58" i="22" s="1"/>
  <c r="AC11" i="48" s="1"/>
  <c r="AD10" i="17"/>
  <c r="AD102" i="17" s="1"/>
  <c r="AD148" i="17" s="1"/>
  <c r="U41" i="17"/>
  <c r="U133" i="17" s="1"/>
  <c r="U179" i="17" s="1"/>
  <c r="F8" i="17"/>
  <c r="F100" i="17" s="1"/>
  <c r="F146" i="17" s="1"/>
  <c r="P9" i="17"/>
  <c r="P101" i="17" s="1"/>
  <c r="P147" i="17" s="1"/>
  <c r="T34" i="17"/>
  <c r="T126" i="17" s="1"/>
  <c r="T172" i="17" s="1"/>
  <c r="AC36" i="17"/>
  <c r="AC128" i="17" s="1"/>
  <c r="AC174" i="17" s="1"/>
  <c r="D45" i="17"/>
  <c r="D137" i="17" s="1"/>
  <c r="D183" i="17" s="1"/>
  <c r="Z35" i="17"/>
  <c r="Z127" i="17" s="1"/>
  <c r="Z173" i="17" s="1"/>
  <c r="P45" i="17"/>
  <c r="P137" i="17" s="1"/>
  <c r="P183" i="17" s="1"/>
  <c r="S44" i="17"/>
  <c r="S136" i="17" s="1"/>
  <c r="S182" i="17" s="1"/>
  <c r="AJ30" i="17"/>
  <c r="AJ122" i="17" s="1"/>
  <c r="AJ168" i="17" s="1"/>
  <c r="AB29" i="17"/>
  <c r="AB121" i="17" s="1"/>
  <c r="AB167" i="17" s="1"/>
  <c r="T26" i="17"/>
  <c r="T118" i="17" s="1"/>
  <c r="T164" i="17" s="1"/>
  <c r="W13" i="17"/>
  <c r="W105" i="17" s="1"/>
  <c r="W151" i="17" s="1"/>
  <c r="U21" i="17"/>
  <c r="U113" i="17" s="1"/>
  <c r="U159" i="17" s="1"/>
  <c r="AO32" i="17"/>
  <c r="AO124" i="17" s="1"/>
  <c r="AO170" i="17" s="1"/>
  <c r="AO31" i="17"/>
  <c r="AO123" i="17" s="1"/>
  <c r="AO169" i="17" s="1"/>
  <c r="AB17" i="17"/>
  <c r="AB109" i="17" s="1"/>
  <c r="AB155" i="17" s="1"/>
  <c r="AJ6" i="17"/>
  <c r="AJ98" i="17" s="1"/>
  <c r="AJ144" i="17" s="1"/>
  <c r="AC12" i="17"/>
  <c r="AC104" i="17" s="1"/>
  <c r="AC150" i="17" s="1"/>
  <c r="U40" i="17"/>
  <c r="U132" i="17" s="1"/>
  <c r="U178" i="17" s="1"/>
  <c r="X20" i="17"/>
  <c r="X112" i="17" s="1"/>
  <c r="X158" i="17" s="1"/>
  <c r="AF32" i="17"/>
  <c r="AF124" i="17" s="1"/>
  <c r="AF170" i="17" s="1"/>
  <c r="AO15" i="17"/>
  <c r="AO107" i="17" s="1"/>
  <c r="AO153" i="17" s="1"/>
  <c r="AQ19" i="17"/>
  <c r="AQ111" i="17" s="1"/>
  <c r="AQ157" i="17" s="1"/>
  <c r="AA18" i="17"/>
  <c r="AA110" i="17" s="1"/>
  <c r="AA156" i="17" s="1"/>
  <c r="AQ29" i="17"/>
  <c r="AQ121" i="17" s="1"/>
  <c r="AQ167" i="17" s="1"/>
  <c r="AI13" i="17"/>
  <c r="AI105" i="17" s="1"/>
  <c r="AI151" i="17" s="1"/>
  <c r="F14" i="17"/>
  <c r="F106" i="17" s="1"/>
  <c r="F152" i="17" s="1"/>
  <c r="U22" i="17"/>
  <c r="U114" i="17" s="1"/>
  <c r="U160" i="17" s="1"/>
  <c r="H14" i="17"/>
  <c r="H106" i="17" s="1"/>
  <c r="H152" i="17" s="1"/>
  <c r="J22" i="17"/>
  <c r="J114" i="17" s="1"/>
  <c r="J160" i="17" s="1"/>
  <c r="S28" i="17"/>
  <c r="S120" i="17" s="1"/>
  <c r="S166" i="17" s="1"/>
  <c r="AG5" i="17"/>
  <c r="AG97" i="17" s="1"/>
  <c r="AG143" i="17" s="1"/>
  <c r="AA43" i="17"/>
  <c r="AA135" i="17" s="1"/>
  <c r="AA181" i="17" s="1"/>
  <c r="Z45" i="17"/>
  <c r="Z137" i="17" s="1"/>
  <c r="Z183" i="17" s="1"/>
  <c r="P44" i="17"/>
  <c r="P136" i="17" s="1"/>
  <c r="P182" i="17" s="1"/>
  <c r="S42" i="17"/>
  <c r="S134" i="17" s="1"/>
  <c r="S180" i="17" s="1"/>
  <c r="I17" i="17"/>
  <c r="I109" i="17" s="1"/>
  <c r="I155" i="17" s="1"/>
  <c r="S23" i="17"/>
  <c r="S115" i="17" s="1"/>
  <c r="S161" i="17" s="1"/>
  <c r="P17" i="17"/>
  <c r="P109" i="17" s="1"/>
  <c r="P155" i="17" s="1"/>
  <c r="AA22" i="17"/>
  <c r="AA114" i="17" s="1"/>
  <c r="AA160" i="17" s="1"/>
  <c r="E30" i="17"/>
  <c r="E122" i="17" s="1"/>
  <c r="E168" i="17" s="1"/>
  <c r="C35" i="17"/>
  <c r="C127" i="17" s="1"/>
  <c r="C173" i="17" s="1"/>
  <c r="AJ13" i="17"/>
  <c r="AJ105" i="17" s="1"/>
  <c r="AJ151" i="17" s="1"/>
  <c r="U8" i="17"/>
  <c r="U100" i="17" s="1"/>
  <c r="U146" i="17" s="1"/>
  <c r="H32" i="17"/>
  <c r="H124" i="17" s="1"/>
  <c r="H170" i="17" s="1"/>
  <c r="K36" i="17"/>
  <c r="K128" i="17" s="1"/>
  <c r="K174" i="17" s="1"/>
  <c r="V4" i="17"/>
  <c r="V96" i="17" s="1"/>
  <c r="V142" i="17" s="1"/>
  <c r="H7" i="17"/>
  <c r="H99" i="17" s="1"/>
  <c r="H145" i="17" s="1"/>
  <c r="F9" i="17"/>
  <c r="F101" i="17" s="1"/>
  <c r="F147" i="17" s="1"/>
  <c r="M37" i="17"/>
  <c r="M129" i="17" s="1"/>
  <c r="M175" i="17" s="1"/>
  <c r="H37" i="17"/>
  <c r="H129" i="17" s="1"/>
  <c r="H175" i="17" s="1"/>
  <c r="AH37" i="17"/>
  <c r="AH129" i="17" s="1"/>
  <c r="AH175" i="17" s="1"/>
  <c r="B38" i="17"/>
  <c r="B130" i="17" s="1"/>
  <c r="B176" i="17" s="1"/>
  <c r="U12" i="17"/>
  <c r="U104" i="17" s="1"/>
  <c r="U150" i="17" s="1"/>
  <c r="I19" i="17"/>
  <c r="I111" i="17" s="1"/>
  <c r="I157" i="17" s="1"/>
  <c r="G33" i="17"/>
  <c r="G125" i="17" s="1"/>
  <c r="G171" i="17" s="1"/>
  <c r="G41" i="17"/>
  <c r="G133" i="17" s="1"/>
  <c r="G179" i="17" s="1"/>
  <c r="AF7" i="17"/>
  <c r="AF99" i="17" s="1"/>
  <c r="AF145" i="17" s="1"/>
  <c r="AH44" i="17"/>
  <c r="AH136" i="17" s="1"/>
  <c r="AH182" i="17" s="1"/>
  <c r="AE9" i="17"/>
  <c r="AE101" i="17" s="1"/>
  <c r="AE147" i="17" s="1"/>
  <c r="AI23" i="17"/>
  <c r="AI115" i="17" s="1"/>
  <c r="AI161" i="17" s="1"/>
  <c r="K38" i="17"/>
  <c r="K130" i="17" s="1"/>
  <c r="K176" i="17" s="1"/>
  <c r="Q44" i="17"/>
  <c r="Q136" i="17" s="1"/>
  <c r="Q182" i="17" s="1"/>
  <c r="AO17" i="17"/>
  <c r="AO109" i="17" s="1"/>
  <c r="AO155" i="17" s="1"/>
  <c r="AF12" i="17"/>
  <c r="AF104" i="17" s="1"/>
  <c r="AF150" i="17" s="1"/>
  <c r="R15" i="17"/>
  <c r="R107" i="17" s="1"/>
  <c r="R153" i="17" s="1"/>
  <c r="AK24" i="17"/>
  <c r="AK116" i="17" s="1"/>
  <c r="AK162" i="17" s="1"/>
  <c r="J7" i="17"/>
  <c r="J99" i="17" s="1"/>
  <c r="J145" i="17" s="1"/>
  <c r="F24" i="17"/>
  <c r="F116" i="17" s="1"/>
  <c r="F162" i="17" s="1"/>
  <c r="AA23" i="17"/>
  <c r="AA115" i="17" s="1"/>
  <c r="AA161" i="17" s="1"/>
  <c r="K28" i="17"/>
  <c r="K120" i="17" s="1"/>
  <c r="K166" i="17" s="1"/>
  <c r="L28" i="22" s="1"/>
  <c r="L74" i="22" s="1"/>
  <c r="M27" i="48" s="1"/>
  <c r="V21" i="17"/>
  <c r="V113" i="17" s="1"/>
  <c r="V159" i="17" s="1"/>
  <c r="AH34" i="17"/>
  <c r="AH126" i="17" s="1"/>
  <c r="AH172" i="17" s="1"/>
  <c r="AO39" i="17"/>
  <c r="AO131" i="17" s="1"/>
  <c r="AO177" i="17" s="1"/>
  <c r="AB9" i="17"/>
  <c r="AB101" i="17" s="1"/>
  <c r="AB147" i="17" s="1"/>
  <c r="AI11" i="17"/>
  <c r="AI103" i="17" s="1"/>
  <c r="AI149" i="17" s="1"/>
  <c r="AQ41" i="17"/>
  <c r="AQ133" i="17" s="1"/>
  <c r="AQ179" i="17" s="1"/>
  <c r="D37" i="17"/>
  <c r="D129" i="17" s="1"/>
  <c r="D175" i="17" s="1"/>
  <c r="X45" i="17"/>
  <c r="X137" i="17" s="1"/>
  <c r="X183" i="17" s="1"/>
  <c r="F36" i="17"/>
  <c r="F128" i="17" s="1"/>
  <c r="F174" i="17" s="1"/>
  <c r="AH45" i="17"/>
  <c r="AH137" i="17" s="1"/>
  <c r="AH183" i="17" s="1"/>
  <c r="I45" i="17"/>
  <c r="I137" i="17" s="1"/>
  <c r="I183" i="17" s="1"/>
  <c r="Z31" i="17"/>
  <c r="Z123" i="17" s="1"/>
  <c r="Z169" i="17" s="1"/>
  <c r="R30" i="17"/>
  <c r="R122" i="17" s="1"/>
  <c r="R168" i="17" s="1"/>
  <c r="O19" i="17"/>
  <c r="O111" i="17" s="1"/>
  <c r="O157" i="17" s="1"/>
  <c r="D12" i="17"/>
  <c r="D104" i="17" s="1"/>
  <c r="D150" i="17" s="1"/>
  <c r="R11" i="17"/>
  <c r="R103" i="17" s="1"/>
  <c r="R149" i="17" s="1"/>
  <c r="J41" i="17"/>
  <c r="J133" i="17" s="1"/>
  <c r="J179" i="17" s="1"/>
  <c r="AG29" i="17"/>
  <c r="AG121" i="17" s="1"/>
  <c r="AG167" i="17" s="1"/>
  <c r="AJ41" i="17"/>
  <c r="AJ133" i="17" s="1"/>
  <c r="AJ179" i="17" s="1"/>
  <c r="J27" i="17"/>
  <c r="J119" i="17" s="1"/>
  <c r="J165" i="17" s="1"/>
  <c r="F42" i="17"/>
  <c r="F134" i="17" s="1"/>
  <c r="F180" i="17" s="1"/>
  <c r="R42" i="22" s="1"/>
  <c r="R88" i="22" s="1"/>
  <c r="S41" i="48" s="1"/>
  <c r="M36" i="17"/>
  <c r="M128" i="17" s="1"/>
  <c r="M174" i="17" s="1"/>
  <c r="W21" i="17"/>
  <c r="W113" i="17" s="1"/>
  <c r="W159" i="17" s="1"/>
  <c r="AJ19" i="17"/>
  <c r="AJ111" i="17" s="1"/>
  <c r="AJ157" i="17" s="1"/>
  <c r="R32" i="17"/>
  <c r="R124" i="17" s="1"/>
  <c r="R170" i="17" s="1"/>
  <c r="V31" i="17"/>
  <c r="V123" i="17" s="1"/>
  <c r="V169" i="17" s="1"/>
  <c r="S25" i="17"/>
  <c r="S117" i="17" s="1"/>
  <c r="S163" i="17" s="1"/>
  <c r="G45" i="17"/>
  <c r="G137" i="17" s="1"/>
  <c r="G183" i="17" s="1"/>
  <c r="G44" i="17"/>
  <c r="G136" i="17" s="1"/>
  <c r="G182" i="17" s="1"/>
  <c r="T5" i="17"/>
  <c r="T97" i="17" s="1"/>
  <c r="T143" i="17" s="1"/>
  <c r="N36" i="17"/>
  <c r="N128" i="17" s="1"/>
  <c r="N174" i="17" s="1"/>
  <c r="S27" i="17"/>
  <c r="S119" i="17" s="1"/>
  <c r="S165" i="17" s="1"/>
  <c r="AB26" i="17"/>
  <c r="AB118" i="17" s="1"/>
  <c r="AB164" i="17" s="1"/>
  <c r="M27" i="17"/>
  <c r="M119" i="17" s="1"/>
  <c r="M165" i="17" s="1"/>
  <c r="AH39" i="17"/>
  <c r="AH131" i="17" s="1"/>
  <c r="AH177" i="17" s="1"/>
  <c r="AN40" i="17"/>
  <c r="AN132" i="17" s="1"/>
  <c r="AN178" i="17" s="1"/>
  <c r="R26" i="17"/>
  <c r="R118" i="17" s="1"/>
  <c r="R164" i="17" s="1"/>
  <c r="L26" i="17"/>
  <c r="L118" i="17" s="1"/>
  <c r="L164" i="17" s="1"/>
  <c r="AG38" i="17"/>
  <c r="AG130" i="17" s="1"/>
  <c r="AG176" i="17" s="1"/>
  <c r="G38" i="17"/>
  <c r="G130" i="17" s="1"/>
  <c r="G176" i="17" s="1"/>
  <c r="AF22" i="17"/>
  <c r="AF114" i="17" s="1"/>
  <c r="AF160" i="17" s="1"/>
  <c r="K43" i="17"/>
  <c r="K135" i="17" s="1"/>
  <c r="K181" i="17" s="1"/>
  <c r="X5" i="17"/>
  <c r="X97" i="17" s="1"/>
  <c r="X143" i="17" s="1"/>
  <c r="K14" i="17"/>
  <c r="K106" i="17" s="1"/>
  <c r="K152" i="17" s="1"/>
  <c r="V36" i="17"/>
  <c r="V128" i="17" s="1"/>
  <c r="V174" i="17" s="1"/>
  <c r="H16" i="17"/>
  <c r="H108" i="17" s="1"/>
  <c r="H154" i="17" s="1"/>
  <c r="AL18" i="17"/>
  <c r="AL110" i="17" s="1"/>
  <c r="AL156" i="17" s="1"/>
  <c r="J36" i="17"/>
  <c r="J128" i="17" s="1"/>
  <c r="J174" i="17" s="1"/>
  <c r="J25" i="17"/>
  <c r="J117" i="17" s="1"/>
  <c r="J163" i="17" s="1"/>
  <c r="E9" i="17"/>
  <c r="E101" i="17" s="1"/>
  <c r="E147" i="17" s="1"/>
  <c r="G36" i="17"/>
  <c r="G128" i="17" s="1"/>
  <c r="G174" i="17" s="1"/>
  <c r="AC41" i="17"/>
  <c r="AC133" i="17" s="1"/>
  <c r="AC179" i="17" s="1"/>
  <c r="AK20" i="17"/>
  <c r="AK112" i="17" s="1"/>
  <c r="AK158" i="17" s="1"/>
  <c r="C25" i="17"/>
  <c r="C117" i="17" s="1"/>
  <c r="C163" i="17" s="1"/>
  <c r="Q25" i="22" s="1"/>
  <c r="Q71" i="22" s="1"/>
  <c r="R24" i="48" s="1"/>
  <c r="AI43" i="17"/>
  <c r="AI135" i="17" s="1"/>
  <c r="AI181" i="17" s="1"/>
  <c r="W8" i="17"/>
  <c r="W100" i="17" s="1"/>
  <c r="W146" i="17" s="1"/>
  <c r="Z5" i="17"/>
  <c r="Z97" i="17" s="1"/>
  <c r="Z143" i="17" s="1"/>
  <c r="AL39" i="17"/>
  <c r="AL131" i="17" s="1"/>
  <c r="AL177" i="17" s="1"/>
  <c r="P41" i="17"/>
  <c r="P133" i="17" s="1"/>
  <c r="P179" i="17" s="1"/>
  <c r="X22" i="17"/>
  <c r="X114" i="17" s="1"/>
  <c r="X160" i="17" s="1"/>
  <c r="R5" i="17"/>
  <c r="R97" i="17" s="1"/>
  <c r="R143" i="17" s="1"/>
  <c r="Z9" i="17"/>
  <c r="Z101" i="17" s="1"/>
  <c r="Z147" i="17" s="1"/>
  <c r="AP6" i="17"/>
  <c r="AP98" i="17" s="1"/>
  <c r="AP144" i="17" s="1"/>
  <c r="O29" i="17"/>
  <c r="O121" i="17" s="1"/>
  <c r="O167" i="17" s="1"/>
  <c r="AM35" i="17"/>
  <c r="AM127" i="17" s="1"/>
  <c r="AM173" i="17" s="1"/>
  <c r="T23" i="17"/>
  <c r="T115" i="17" s="1"/>
  <c r="T161" i="17" s="1"/>
  <c r="Q24" i="17"/>
  <c r="Q116" i="17" s="1"/>
  <c r="Q162" i="17" s="1"/>
  <c r="Q16" i="17"/>
  <c r="Q108" i="17" s="1"/>
  <c r="Q154" i="17" s="1"/>
  <c r="AQ21" i="17"/>
  <c r="AQ113" i="17" s="1"/>
  <c r="AQ159" i="17" s="1"/>
  <c r="U25" i="17"/>
  <c r="U117" i="17" s="1"/>
  <c r="U163" i="17" s="1"/>
  <c r="AO22" i="17"/>
  <c r="AO114" i="17" s="1"/>
  <c r="AO160" i="17" s="1"/>
  <c r="I37" i="17"/>
  <c r="I129" i="17" s="1"/>
  <c r="I175" i="17" s="1"/>
  <c r="J38" i="17"/>
  <c r="J130" i="17" s="1"/>
  <c r="J176" i="17" s="1"/>
  <c r="AE39" i="17"/>
  <c r="AE131" i="17" s="1"/>
  <c r="AE177" i="17" s="1"/>
  <c r="Y6" i="17"/>
  <c r="Y98" i="17" s="1"/>
  <c r="Y144" i="17" s="1"/>
  <c r="AI35" i="17"/>
  <c r="AI127" i="17" s="1"/>
  <c r="AI173" i="17" s="1"/>
  <c r="N6" i="17"/>
  <c r="N98" i="17" s="1"/>
  <c r="N144" i="17" s="1"/>
  <c r="X12" i="17"/>
  <c r="X104" i="17" s="1"/>
  <c r="X150" i="17" s="1"/>
  <c r="AB13" i="17"/>
  <c r="AB105" i="17" s="1"/>
  <c r="AB151" i="17" s="1"/>
  <c r="AJ17" i="17"/>
  <c r="AJ109" i="17" s="1"/>
  <c r="AJ155" i="17" s="1"/>
  <c r="AE5" i="17"/>
  <c r="AE97" i="17" s="1"/>
  <c r="AE143" i="17" s="1"/>
  <c r="F15" i="17"/>
  <c r="F107" i="17" s="1"/>
  <c r="F153" i="17" s="1"/>
  <c r="T44" i="17"/>
  <c r="T136" i="17" s="1"/>
  <c r="T182" i="17" s="1"/>
  <c r="AD42" i="17"/>
  <c r="AD134" i="17" s="1"/>
  <c r="AD180" i="17" s="1"/>
  <c r="AN42" i="17"/>
  <c r="AN134" i="17" s="1"/>
  <c r="AN180" i="17" s="1"/>
  <c r="T32" i="17"/>
  <c r="T124" i="17" s="1"/>
  <c r="T170" i="17" s="1"/>
  <c r="AD26" i="17"/>
  <c r="AD118" i="17" s="1"/>
  <c r="AD164" i="17" s="1"/>
  <c r="E16" i="17"/>
  <c r="E108" i="17" s="1"/>
  <c r="E154" i="17" s="1"/>
  <c r="Z13" i="17"/>
  <c r="Z105" i="17" s="1"/>
  <c r="Z151" i="17" s="1"/>
  <c r="AN12" i="17"/>
  <c r="AN104" i="17" s="1"/>
  <c r="AN150" i="17" s="1"/>
  <c r="AH42" i="17"/>
  <c r="AH134" i="17" s="1"/>
  <c r="AH180" i="17" s="1"/>
  <c r="AO30" i="17"/>
  <c r="AO122" i="17" s="1"/>
  <c r="AO168" i="17" s="1"/>
  <c r="L42" i="17"/>
  <c r="L134" i="17" s="1"/>
  <c r="L180" i="17" s="1"/>
  <c r="P28" i="17"/>
  <c r="P120" i="17" s="1"/>
  <c r="P166" i="17" s="1"/>
  <c r="W42" i="17"/>
  <c r="W134" i="17" s="1"/>
  <c r="W180" i="17" s="1"/>
  <c r="C37" i="17"/>
  <c r="C129" i="17" s="1"/>
  <c r="C175" i="17" s="1"/>
  <c r="W22" i="17"/>
  <c r="W114" i="17" s="1"/>
  <c r="W160" i="17" s="1"/>
  <c r="AP20" i="17"/>
  <c r="AP112" i="17" s="1"/>
  <c r="AP158" i="17" s="1"/>
  <c r="W33" i="17"/>
  <c r="W125" i="17" s="1"/>
  <c r="W171" i="17" s="1"/>
  <c r="K34" i="17"/>
  <c r="K126" i="17" s="1"/>
  <c r="K172" i="17" s="1"/>
  <c r="P15" i="17"/>
  <c r="P107" i="17" s="1"/>
  <c r="P153" i="17" s="1"/>
  <c r="AM27" i="17"/>
  <c r="AM119" i="17" s="1"/>
  <c r="AM165" i="17" s="1"/>
  <c r="M14" i="17"/>
  <c r="M106" i="17" s="1"/>
  <c r="M152" i="17" s="1"/>
  <c r="Z38" i="17"/>
  <c r="Z130" i="17" s="1"/>
  <c r="Z176" i="17" s="1"/>
  <c r="N35" i="17"/>
  <c r="N127" i="17" s="1"/>
  <c r="N173" i="17" s="1"/>
  <c r="AL38" i="17"/>
  <c r="AL130" i="17" s="1"/>
  <c r="AL176" i="17" s="1"/>
  <c r="U7" i="17"/>
  <c r="U99" i="17" s="1"/>
  <c r="U145" i="17" s="1"/>
  <c r="AM4" i="17"/>
  <c r="AM96" i="17" s="1"/>
  <c r="AM142" i="17" s="1"/>
  <c r="AL37" i="17"/>
  <c r="AL129" i="17" s="1"/>
  <c r="AL175" i="17" s="1"/>
  <c r="Z23" i="17"/>
  <c r="Z115" i="17" s="1"/>
  <c r="Z161" i="17" s="1"/>
  <c r="P22" i="17"/>
  <c r="P114" i="17" s="1"/>
  <c r="P160" i="17" s="1"/>
  <c r="C9" i="17"/>
  <c r="C101" i="17" s="1"/>
  <c r="C147" i="17" s="1"/>
  <c r="AK11" i="17"/>
  <c r="AK103" i="17" s="1"/>
  <c r="AK149" i="17" s="1"/>
  <c r="K23" i="17"/>
  <c r="K115" i="17" s="1"/>
  <c r="K161" i="17" s="1"/>
  <c r="R9" i="17"/>
  <c r="R101" i="17" s="1"/>
  <c r="R147" i="17" s="1"/>
  <c r="Y26" i="17"/>
  <c r="Y118" i="17" s="1"/>
  <c r="Y164" i="17" s="1"/>
  <c r="AP5" i="17"/>
  <c r="AP97" i="17" s="1"/>
  <c r="AP143" i="17" s="1"/>
  <c r="Y13" i="17"/>
  <c r="Y105" i="17" s="1"/>
  <c r="Y151" i="17" s="1"/>
  <c r="Z32" i="17"/>
  <c r="Z124" i="17" s="1"/>
  <c r="Z170" i="17" s="1"/>
  <c r="AA32" i="22" s="1"/>
  <c r="AA78" i="22" s="1"/>
  <c r="AB31" i="48" s="1"/>
  <c r="AL31" i="17"/>
  <c r="AL123" i="17" s="1"/>
  <c r="AL169" i="17" s="1"/>
  <c r="AG4" i="17"/>
  <c r="AG96" i="17" s="1"/>
  <c r="AG142" i="17" s="1"/>
  <c r="T31" i="17"/>
  <c r="T123" i="17" s="1"/>
  <c r="T169" i="17" s="1"/>
  <c r="X31" i="17"/>
  <c r="X123" i="17" s="1"/>
  <c r="X169" i="17" s="1"/>
  <c r="AL30" i="17"/>
  <c r="AL122" i="17" s="1"/>
  <c r="AL168" i="17" s="1"/>
  <c r="R43" i="17"/>
  <c r="R135" i="17" s="1"/>
  <c r="R181" i="17" s="1"/>
  <c r="AB28" i="17"/>
  <c r="AB120" i="17" s="1"/>
  <c r="AB166" i="17" s="1"/>
  <c r="E38" i="17"/>
  <c r="E130" i="17" s="1"/>
  <c r="E176" i="17" s="1"/>
  <c r="AI38" i="17"/>
  <c r="AI130" i="17" s="1"/>
  <c r="AI176" i="17" s="1"/>
  <c r="AH10" i="17"/>
  <c r="AH102" i="17" s="1"/>
  <c r="AH148" i="17" s="1"/>
  <c r="AF45" i="17"/>
  <c r="AF137" i="17" s="1"/>
  <c r="AF183" i="17" s="1"/>
  <c r="Y45" i="17"/>
  <c r="Y137" i="17" s="1"/>
  <c r="Y183" i="17" s="1"/>
  <c r="R37" i="17"/>
  <c r="R129" i="17" s="1"/>
  <c r="R175" i="17" s="1"/>
  <c r="AE26" i="17"/>
  <c r="AE118" i="17" s="1"/>
  <c r="AE164" i="17" s="1"/>
  <c r="AB37" i="17"/>
  <c r="AB129" i="17" s="1"/>
  <c r="AB175" i="17" s="1"/>
  <c r="AM5" i="17"/>
  <c r="AM97" i="17" s="1"/>
  <c r="AM143" i="17" s="1"/>
  <c r="AJ32" i="17"/>
  <c r="AJ124" i="17" s="1"/>
  <c r="AJ170" i="17" s="1"/>
  <c r="H12" i="17"/>
  <c r="H104" i="17" s="1"/>
  <c r="H150" i="17" s="1"/>
  <c r="AA39" i="17"/>
  <c r="AA131" i="17" s="1"/>
  <c r="AA177" i="17" s="1"/>
  <c r="O40" i="17"/>
  <c r="O132" i="17" s="1"/>
  <c r="O178" i="17" s="1"/>
  <c r="L9" i="17"/>
  <c r="L101" i="17" s="1"/>
  <c r="L147" i="17" s="1"/>
  <c r="D44" i="17"/>
  <c r="D136" i="17" s="1"/>
  <c r="D182" i="17" s="1"/>
  <c r="H45" i="17"/>
  <c r="H137" i="17" s="1"/>
  <c r="H183" i="17" s="1"/>
  <c r="AP36" i="17"/>
  <c r="AP128" i="17" s="1"/>
  <c r="AP174" i="17" s="1"/>
  <c r="Z22" i="17"/>
  <c r="Z114" i="17" s="1"/>
  <c r="Z160" i="17" s="1"/>
  <c r="J37" i="17"/>
  <c r="J129" i="17" s="1"/>
  <c r="J175" i="17" s="1"/>
  <c r="AA45" i="17"/>
  <c r="AA137" i="17" s="1"/>
  <c r="AA183" i="17" s="1"/>
  <c r="D32" i="17"/>
  <c r="D124" i="17" s="1"/>
  <c r="D170" i="17" s="1"/>
  <c r="G11" i="17"/>
  <c r="G103" i="17" s="1"/>
  <c r="G149" i="17" s="1"/>
  <c r="I30" i="17"/>
  <c r="I122" i="17" s="1"/>
  <c r="I168" i="17" s="1"/>
  <c r="AJ38" i="17"/>
  <c r="AJ130" i="17" s="1"/>
  <c r="AJ176" i="17" s="1"/>
  <c r="E44" i="17"/>
  <c r="E136" i="17" s="1"/>
  <c r="E182" i="17" s="1"/>
  <c r="AF5" i="17"/>
  <c r="AF97" i="17" s="1"/>
  <c r="AF143" i="17" s="1"/>
  <c r="O16" i="17"/>
  <c r="O108" i="17" s="1"/>
  <c r="O154" i="17" s="1"/>
  <c r="Q16" i="22" s="1"/>
  <c r="Q62" i="22" s="1"/>
  <c r="R15" i="48" s="1"/>
  <c r="AL24" i="17"/>
  <c r="AL116" i="17" s="1"/>
  <c r="AL162" i="17" s="1"/>
  <c r="X30" i="17"/>
  <c r="X122" i="17" s="1"/>
  <c r="X168" i="17" s="1"/>
  <c r="E4" i="17"/>
  <c r="E96" i="17" s="1"/>
  <c r="E142" i="17" s="1"/>
  <c r="V14" i="17"/>
  <c r="V106" i="17" s="1"/>
  <c r="V152" i="17" s="1"/>
  <c r="N23" i="17"/>
  <c r="N115" i="17" s="1"/>
  <c r="N161" i="17" s="1"/>
  <c r="U43" i="17"/>
  <c r="U135" i="17" s="1"/>
  <c r="U181" i="17" s="1"/>
  <c r="M19" i="17"/>
  <c r="M111" i="17" s="1"/>
  <c r="M157" i="17" s="1"/>
  <c r="O27" i="17"/>
  <c r="O119" i="17" s="1"/>
  <c r="O165" i="17" s="1"/>
  <c r="AG37" i="17"/>
  <c r="AG129" i="17" s="1"/>
  <c r="AG175" i="17" s="1"/>
  <c r="AJ29" i="17"/>
  <c r="AJ121" i="17" s="1"/>
  <c r="AJ167" i="17" s="1"/>
  <c r="G35" i="17"/>
  <c r="G127" i="17" s="1"/>
  <c r="G173" i="17" s="1"/>
  <c r="G14" i="17"/>
  <c r="G106" i="17" s="1"/>
  <c r="G152" i="17" s="1"/>
  <c r="V23" i="17"/>
  <c r="V115" i="17" s="1"/>
  <c r="V161" i="17" s="1"/>
  <c r="AP28" i="17"/>
  <c r="AP120" i="17" s="1"/>
  <c r="AP166" i="17" s="1"/>
  <c r="AQ29" i="22" s="1"/>
  <c r="AQ75" i="22" s="1"/>
  <c r="AR28" i="48" s="1"/>
  <c r="AP33" i="17"/>
  <c r="AP125" i="17" s="1"/>
  <c r="AP171" i="17" s="1"/>
  <c r="AC11" i="17"/>
  <c r="AC103" i="17" s="1"/>
  <c r="AC149" i="17" s="1"/>
  <c r="AM38" i="17"/>
  <c r="AM130" i="17" s="1"/>
  <c r="AM176" i="17" s="1"/>
  <c r="H44" i="17"/>
  <c r="H136" i="17" s="1"/>
  <c r="H182" i="17" s="1"/>
  <c r="G6" i="17"/>
  <c r="G98" i="17" s="1"/>
  <c r="G144" i="17" s="1"/>
  <c r="I29" i="17"/>
  <c r="I121" i="17" s="1"/>
  <c r="I167" i="17" s="1"/>
  <c r="AN24" i="17"/>
  <c r="AN116" i="17" s="1"/>
  <c r="AN162" i="17" s="1"/>
  <c r="Y30" i="17"/>
  <c r="Y122" i="17" s="1"/>
  <c r="Y168" i="17" s="1"/>
  <c r="G4" i="17"/>
  <c r="G96" i="17" s="1"/>
  <c r="G142" i="17" s="1"/>
  <c r="AE15" i="17"/>
  <c r="AE107" i="17" s="1"/>
  <c r="AE153" i="17" s="1"/>
  <c r="AH23" i="17"/>
  <c r="AH115" i="17" s="1"/>
  <c r="AH161" i="17" s="1"/>
  <c r="R29" i="17"/>
  <c r="R121" i="17" s="1"/>
  <c r="R167" i="17" s="1"/>
  <c r="AC19" i="17"/>
  <c r="AC111" i="17" s="1"/>
  <c r="AC157" i="17" s="1"/>
  <c r="U27" i="17"/>
  <c r="U119" i="17" s="1"/>
  <c r="U165" i="17" s="1"/>
  <c r="AI37" i="17"/>
  <c r="AI129" i="17" s="1"/>
  <c r="AI175" i="17" s="1"/>
  <c r="E43" i="17"/>
  <c r="E135" i="17" s="1"/>
  <c r="E181" i="17" s="1"/>
  <c r="H35" i="17"/>
  <c r="H127" i="17" s="1"/>
  <c r="H173" i="17" s="1"/>
  <c r="I14" i="17"/>
  <c r="I106" i="17" s="1"/>
  <c r="I152" i="17" s="1"/>
  <c r="X23" i="17"/>
  <c r="X115" i="17" s="1"/>
  <c r="X161" i="17" s="1"/>
  <c r="X29" i="17"/>
  <c r="X121" i="17" s="1"/>
  <c r="X167" i="17" s="1"/>
  <c r="N34" i="17"/>
  <c r="N126" i="17" s="1"/>
  <c r="N172" i="17" s="1"/>
  <c r="M12" i="17"/>
  <c r="M104" i="17" s="1"/>
  <c r="M150" i="17" s="1"/>
  <c r="AP21" i="17"/>
  <c r="AP113" i="17" s="1"/>
  <c r="AP159" i="17" s="1"/>
  <c r="T42" i="17"/>
  <c r="T134" i="17" s="1"/>
  <c r="T180" i="17" s="1"/>
  <c r="U13" i="17"/>
  <c r="U105" i="17" s="1"/>
  <c r="U151" i="17" s="1"/>
  <c r="C24" i="17"/>
  <c r="C116" i="17" s="1"/>
  <c r="C162" i="17" s="1"/>
  <c r="Q24" i="22" s="1"/>
  <c r="Q70" i="22" s="1"/>
  <c r="R23" i="48" s="1"/>
  <c r="AF36" i="17"/>
  <c r="AF128" i="17" s="1"/>
  <c r="AF174" i="17" s="1"/>
  <c r="AJ28" i="17"/>
  <c r="AJ120" i="17" s="1"/>
  <c r="AJ166" i="17" s="1"/>
  <c r="AK28" i="22" s="1"/>
  <c r="AK74" i="22" s="1"/>
  <c r="AL27" i="48" s="1"/>
  <c r="G34" i="17"/>
  <c r="G126" i="17" s="1"/>
  <c r="G172" i="17" s="1"/>
  <c r="AQ11" i="17"/>
  <c r="AQ103" i="17" s="1"/>
  <c r="AQ149" i="17" s="1"/>
  <c r="F22" i="17"/>
  <c r="F114" i="17" s="1"/>
  <c r="F160" i="17" s="1"/>
  <c r="AN27" i="17"/>
  <c r="AN119" i="17" s="1"/>
  <c r="AN165" i="17" s="1"/>
  <c r="AP32" i="17"/>
  <c r="AP124" i="17" s="1"/>
  <c r="AP170" i="17" s="1"/>
  <c r="U9" i="17"/>
  <c r="U101" i="17" s="1"/>
  <c r="U147" i="17" s="1"/>
  <c r="E36" i="17"/>
  <c r="E128" i="17" s="1"/>
  <c r="E174" i="17" s="1"/>
  <c r="Q41" i="17"/>
  <c r="Q133" i="17" s="1"/>
  <c r="Q179" i="17" s="1"/>
  <c r="Q7" i="17"/>
  <c r="Q99" i="17" s="1"/>
  <c r="Q145" i="17" s="1"/>
  <c r="K20" i="17"/>
  <c r="K112" i="17" s="1"/>
  <c r="K158" i="17" s="1"/>
  <c r="J21" i="17"/>
  <c r="J113" i="17" s="1"/>
  <c r="J159" i="17" s="1"/>
  <c r="AH27" i="17"/>
  <c r="AH119" i="17" s="1"/>
  <c r="AH165" i="17" s="1"/>
  <c r="D33" i="17"/>
  <c r="D125" i="17" s="1"/>
  <c r="D171" i="17" s="1"/>
  <c r="AG9" i="17"/>
  <c r="AG101" i="17" s="1"/>
  <c r="AG147" i="17" s="1"/>
  <c r="AM19" i="17"/>
  <c r="AM111" i="17" s="1"/>
  <c r="AM157" i="17" s="1"/>
  <c r="Z26" i="17"/>
  <c r="Z118" i="17" s="1"/>
  <c r="Z164" i="17" s="1"/>
  <c r="C22" i="17"/>
  <c r="C114" i="17" s="1"/>
  <c r="C160" i="17" s="1"/>
  <c r="AC13" i="17"/>
  <c r="AC105" i="17" s="1"/>
  <c r="AC151" i="17" s="1"/>
  <c r="AF14" i="17"/>
  <c r="AF106" i="17" s="1"/>
  <c r="AF152" i="17" s="1"/>
  <c r="AB15" i="17"/>
  <c r="AB107" i="17" s="1"/>
  <c r="AB153" i="17" s="1"/>
  <c r="N42" i="17"/>
  <c r="N134" i="17" s="1"/>
  <c r="N180" i="17" s="1"/>
  <c r="AE31" i="17"/>
  <c r="AE123" i="17" s="1"/>
  <c r="AE169" i="17" s="1"/>
  <c r="AH43" i="17"/>
  <c r="AH135" i="17" s="1"/>
  <c r="AH181" i="17" s="1"/>
  <c r="S32" i="17"/>
  <c r="S124" i="17" s="1"/>
  <c r="S170" i="17" s="1"/>
  <c r="L38" i="17"/>
  <c r="L130" i="17" s="1"/>
  <c r="L176" i="17" s="1"/>
  <c r="H24" i="17"/>
  <c r="H116" i="17" s="1"/>
  <c r="H162" i="17" s="1"/>
  <c r="F16" i="17"/>
  <c r="F108" i="17" s="1"/>
  <c r="F154" i="17" s="1"/>
  <c r="W20" i="17"/>
  <c r="W112" i="17" s="1"/>
  <c r="W158" i="17" s="1"/>
  <c r="AM16" i="17"/>
  <c r="AM108" i="17" s="1"/>
  <c r="AM154" i="17" s="1"/>
  <c r="J13" i="17"/>
  <c r="J105" i="17" s="1"/>
  <c r="J151" i="17" s="1"/>
  <c r="AB45" i="17"/>
  <c r="AB137" i="17" s="1"/>
  <c r="AB183" i="17" s="1"/>
  <c r="AN41" i="17"/>
  <c r="AN133" i="17" s="1"/>
  <c r="AN179" i="17" s="1"/>
  <c r="AB30" i="17"/>
  <c r="AB122" i="17" s="1"/>
  <c r="AB168" i="17" s="1"/>
  <c r="P43" i="17"/>
  <c r="P135" i="17" s="1"/>
  <c r="P181" i="17" s="1"/>
  <c r="M31" i="17"/>
  <c r="M123" i="17" s="1"/>
  <c r="M169" i="17" s="1"/>
  <c r="V37" i="17"/>
  <c r="V129" i="17" s="1"/>
  <c r="V175" i="17" s="1"/>
  <c r="F23" i="17"/>
  <c r="F115" i="17" s="1"/>
  <c r="F161" i="17" s="1"/>
  <c r="AK13" i="17"/>
  <c r="AK105" i="17" s="1"/>
  <c r="AK151" i="17" s="1"/>
  <c r="N24" i="17"/>
  <c r="N116" i="17" s="1"/>
  <c r="N162" i="17" s="1"/>
  <c r="AI36" i="17"/>
  <c r="AI128" i="17" s="1"/>
  <c r="AI174" i="17" s="1"/>
  <c r="D42" i="17"/>
  <c r="D134" i="17" s="1"/>
  <c r="D180" i="17" s="1"/>
  <c r="H34" i="17"/>
  <c r="H126" i="17" s="1"/>
  <c r="H172" i="17" s="1"/>
  <c r="C12" i="17"/>
  <c r="C104" i="17" s="1"/>
  <c r="C150" i="17" s="1"/>
  <c r="H22" i="17"/>
  <c r="H114" i="17" s="1"/>
  <c r="H160" i="17" s="1"/>
  <c r="V28" i="17"/>
  <c r="V120" i="17" s="1"/>
  <c r="V166" i="17" s="1"/>
  <c r="L33" i="17"/>
  <c r="L125" i="17" s="1"/>
  <c r="L171" i="17" s="1"/>
  <c r="G10" i="17"/>
  <c r="G102" i="17" s="1"/>
  <c r="G148" i="17" s="1"/>
  <c r="Z20" i="17"/>
  <c r="Z112" i="17" s="1"/>
  <c r="Z158" i="17" s="1"/>
  <c r="S41" i="17"/>
  <c r="S133" i="17" s="1"/>
  <c r="S179" i="17" s="1"/>
  <c r="AG7" i="17"/>
  <c r="AG99" i="17" s="1"/>
  <c r="AG145" i="17" s="1"/>
  <c r="R20" i="17"/>
  <c r="R112" i="17" s="1"/>
  <c r="R158" i="17" s="1"/>
  <c r="AE35" i="17"/>
  <c r="AE127" i="17" s="1"/>
  <c r="AE173" i="17" s="1"/>
  <c r="AJ27" i="17"/>
  <c r="AJ119" i="17" s="1"/>
  <c r="AJ165" i="17" s="1"/>
  <c r="F33" i="17"/>
  <c r="F125" i="17" s="1"/>
  <c r="F171" i="17" s="1"/>
  <c r="AI9" i="17"/>
  <c r="AI101" i="17" s="1"/>
  <c r="AI147" i="17" s="1"/>
  <c r="AH20" i="17"/>
  <c r="AH112" i="17" s="1"/>
  <c r="AH158" i="17" s="1"/>
  <c r="AI19" i="22" s="1"/>
  <c r="AI65" i="22" s="1"/>
  <c r="AJ18" i="48" s="1"/>
  <c r="AN26" i="17"/>
  <c r="AN118" i="17" s="1"/>
  <c r="AN164" i="17" s="1"/>
  <c r="AN31" i="17"/>
  <c r="AN123" i="17" s="1"/>
  <c r="AN169" i="17" s="1"/>
  <c r="O7" i="17"/>
  <c r="O99" i="17" s="1"/>
  <c r="O145" i="17" s="1"/>
  <c r="AK36" i="17"/>
  <c r="AK128" i="17" s="1"/>
  <c r="AK174" i="17" s="1"/>
  <c r="G42" i="17"/>
  <c r="G134" i="17" s="1"/>
  <c r="G180" i="17" s="1"/>
  <c r="AE11" i="17"/>
  <c r="AE103" i="17" s="1"/>
  <c r="AE149" i="17" s="1"/>
  <c r="AN22" i="17"/>
  <c r="AN114" i="17" s="1"/>
  <c r="AN160" i="17" s="1"/>
  <c r="L22" i="17"/>
  <c r="L114" i="17" s="1"/>
  <c r="L160" i="17" s="1"/>
  <c r="X28" i="17"/>
  <c r="X120" i="17" s="1"/>
  <c r="X166" i="17" s="1"/>
  <c r="AJ33" i="17"/>
  <c r="AJ125" i="17" s="1"/>
  <c r="AJ171" i="17" s="1"/>
  <c r="Q11" i="17"/>
  <c r="Q103" i="17" s="1"/>
  <c r="Q149" i="17" s="1"/>
  <c r="B21" i="17"/>
  <c r="B113" i="17" s="1"/>
  <c r="B159" i="17" s="1"/>
  <c r="P27" i="17"/>
  <c r="P119" i="17" s="1"/>
  <c r="P165" i="17" s="1"/>
  <c r="C8" i="17"/>
  <c r="C100" i="17" s="1"/>
  <c r="C146" i="17" s="1"/>
  <c r="AB20" i="17"/>
  <c r="AB112" i="17" s="1"/>
  <c r="AB158" i="17" s="1"/>
  <c r="AH35" i="17"/>
  <c r="AH127" i="17" s="1"/>
  <c r="AH173" i="17" s="1"/>
  <c r="C41" i="17"/>
  <c r="C133" i="17" s="1"/>
  <c r="C179" i="17" s="1"/>
  <c r="Q41" i="22" s="1"/>
  <c r="Q87" i="22" s="1"/>
  <c r="R40" i="48" s="1"/>
  <c r="H33" i="17"/>
  <c r="H125" i="17" s="1"/>
  <c r="H171" i="17" s="1"/>
  <c r="AK9" i="17"/>
  <c r="AK101" i="17" s="1"/>
  <c r="AK147" i="17" s="1"/>
  <c r="AI20" i="17"/>
  <c r="AI112" i="17" s="1"/>
  <c r="AI158" i="17" s="1"/>
  <c r="AJ19" i="22" s="1"/>
  <c r="AJ65" i="22" s="1"/>
  <c r="AK18" i="48" s="1"/>
  <c r="V27" i="17"/>
  <c r="V119" i="17" s="1"/>
  <c r="V165" i="17" s="1"/>
  <c r="L32" i="17"/>
  <c r="L124" i="17" s="1"/>
  <c r="L170" i="17" s="1"/>
  <c r="B8" i="17"/>
  <c r="B100" i="17" s="1"/>
  <c r="B146" i="17" s="1"/>
  <c r="AD18" i="17"/>
  <c r="AD110" i="17" s="1"/>
  <c r="AD156" i="17" s="1"/>
  <c r="S40" i="17"/>
  <c r="S132" i="17" s="1"/>
  <c r="S178" i="17" s="1"/>
  <c r="AD45" i="17"/>
  <c r="AD137" i="17" s="1"/>
  <c r="AD183" i="17" s="1"/>
  <c r="AI14" i="17"/>
  <c r="AI106" i="17" s="1"/>
  <c r="AI152" i="17" s="1"/>
  <c r="K33" i="17"/>
  <c r="K125" i="17" s="1"/>
  <c r="K171" i="17" s="1"/>
  <c r="AH26" i="17"/>
  <c r="AH118" i="17" s="1"/>
  <c r="AH164" i="17" s="1"/>
  <c r="E32" i="17"/>
  <c r="E124" i="17" s="1"/>
  <c r="E170" i="17" s="1"/>
  <c r="AC7" i="17"/>
  <c r="AC99" i="17" s="1"/>
  <c r="AC145" i="17" s="1"/>
  <c r="AQ18" i="17"/>
  <c r="AQ110" i="17" s="1"/>
  <c r="AQ156" i="17" s="1"/>
  <c r="AH25" i="17"/>
  <c r="AH117" i="17" s="1"/>
  <c r="AH163" i="17" s="1"/>
  <c r="AN30" i="17"/>
  <c r="AN122" i="17" s="1"/>
  <c r="AN168" i="17" s="1"/>
  <c r="I5" i="17"/>
  <c r="I97" i="17" s="1"/>
  <c r="I143" i="17" s="1"/>
  <c r="W31" i="17"/>
  <c r="W123" i="17" s="1"/>
  <c r="W169" i="17" s="1"/>
  <c r="O39" i="17"/>
  <c r="O131" i="17" s="1"/>
  <c r="O177" i="17" s="1"/>
  <c r="AA44" i="17"/>
  <c r="AA136" i="17" s="1"/>
  <c r="AA182" i="17" s="1"/>
  <c r="Z8" i="17"/>
  <c r="Z100" i="17" s="1"/>
  <c r="Z146" i="17" s="1"/>
  <c r="U17" i="17"/>
  <c r="U109" i="17" s="1"/>
  <c r="U155" i="17" s="1"/>
  <c r="Y25" i="17"/>
  <c r="Y117" i="17" s="1"/>
  <c r="Y163" i="17" s="1"/>
  <c r="D31" i="17"/>
  <c r="D123" i="17" s="1"/>
  <c r="D169" i="17" s="1"/>
  <c r="P5" i="17"/>
  <c r="P97" i="17" s="1"/>
  <c r="P143" i="17" s="1"/>
  <c r="Y15" i="17"/>
  <c r="Y107" i="17" s="1"/>
  <c r="Y153" i="17" s="1"/>
  <c r="B24" i="17"/>
  <c r="B116" i="17" s="1"/>
  <c r="B162" i="17" s="1"/>
  <c r="AQ25" i="17"/>
  <c r="AQ117" i="17" s="1"/>
  <c r="AQ163" i="17" s="1"/>
  <c r="AK30" i="17"/>
  <c r="AK122" i="17" s="1"/>
  <c r="AK168" i="17" s="1"/>
  <c r="N45" i="17"/>
  <c r="N137" i="17" s="1"/>
  <c r="N183" i="17" s="1"/>
  <c r="AQ28" i="17"/>
  <c r="AQ120" i="17" s="1"/>
  <c r="AQ166" i="17" s="1"/>
  <c r="D39" i="17"/>
  <c r="D131" i="17" s="1"/>
  <c r="D177" i="17" s="1"/>
  <c r="AN21" i="17"/>
  <c r="AN113" i="17" s="1"/>
  <c r="AN159" i="17" s="1"/>
  <c r="V40" i="17"/>
  <c r="V132" i="17" s="1"/>
  <c r="V178" i="17" s="1"/>
  <c r="AH22" i="17"/>
  <c r="AH114" i="17" s="1"/>
  <c r="AH160" i="17" s="1"/>
  <c r="AE18" i="17"/>
  <c r="AE110" i="17" s="1"/>
  <c r="AE156" i="17" s="1"/>
  <c r="K9" i="17"/>
  <c r="K101" i="17" s="1"/>
  <c r="K147" i="17" s="1"/>
  <c r="D20" i="17"/>
  <c r="D112" i="17" s="1"/>
  <c r="D158" i="17" s="1"/>
  <c r="U24" i="17"/>
  <c r="U116" i="17" s="1"/>
  <c r="U162" i="17" s="1"/>
  <c r="Q32" i="17"/>
  <c r="Q124" i="17" s="1"/>
  <c r="Q170" i="17" s="1"/>
  <c r="B42" i="17"/>
  <c r="B134" i="17" s="1"/>
  <c r="B180" i="17" s="1"/>
  <c r="AN9" i="17"/>
  <c r="AN101" i="17" s="1"/>
  <c r="AN147" i="17" s="1"/>
  <c r="AD38" i="17"/>
  <c r="AD130" i="17" s="1"/>
  <c r="AD176" i="17" s="1"/>
  <c r="AC18" i="17"/>
  <c r="AC110" i="17" s="1"/>
  <c r="AC156" i="17" s="1"/>
  <c r="AD17" i="22" s="1"/>
  <c r="AD63" i="22" s="1"/>
  <c r="AE16" i="48" s="1"/>
  <c r="F40" i="17"/>
  <c r="F132" i="17" s="1"/>
  <c r="F178" i="17" s="1"/>
  <c r="L21" i="17"/>
  <c r="L113" i="17" s="1"/>
  <c r="L159" i="17" s="1"/>
  <c r="S14" i="17"/>
  <c r="S106" i="17" s="1"/>
  <c r="S152" i="17" s="1"/>
  <c r="AB7" i="17"/>
  <c r="AB99" i="17" s="1"/>
  <c r="AB145" i="17" s="1"/>
  <c r="AG45" i="17"/>
  <c r="AG137" i="17" s="1"/>
  <c r="AG183" i="17" s="1"/>
  <c r="D15" i="17"/>
  <c r="D107" i="17" s="1"/>
  <c r="D153" i="17" s="1"/>
  <c r="S33" i="17"/>
  <c r="S125" i="17" s="1"/>
  <c r="S171" i="17" s="1"/>
  <c r="C40" i="17"/>
  <c r="C132" i="17" s="1"/>
  <c r="C178" i="17" s="1"/>
  <c r="F32" i="17"/>
  <c r="F124" i="17" s="1"/>
  <c r="F170" i="17" s="1"/>
  <c r="AE7" i="17"/>
  <c r="AE99" i="17" s="1"/>
  <c r="AE145" i="17" s="1"/>
  <c r="C19" i="17"/>
  <c r="C111" i="17" s="1"/>
  <c r="C157" i="17" s="1"/>
  <c r="V26" i="17"/>
  <c r="V118" i="17" s="1"/>
  <c r="V164" i="17" s="1"/>
  <c r="L31" i="17"/>
  <c r="L123" i="17" s="1"/>
  <c r="L169" i="17" s="1"/>
  <c r="AI5" i="17"/>
  <c r="AI97" i="17" s="1"/>
  <c r="AI143" i="17" s="1"/>
  <c r="Y16" i="17"/>
  <c r="Y108" i="17" s="1"/>
  <c r="Y154" i="17" s="1"/>
  <c r="R39" i="17"/>
  <c r="R131" i="17" s="1"/>
  <c r="R177" i="17" s="1"/>
  <c r="AC44" i="17"/>
  <c r="AC136" i="17" s="1"/>
  <c r="AC182" i="17" s="1"/>
  <c r="AP8" i="17"/>
  <c r="AP100" i="17" s="1"/>
  <c r="AP146" i="17" s="1"/>
  <c r="W30" i="17"/>
  <c r="W122" i="17" s="1"/>
  <c r="W168" i="17" s="1"/>
  <c r="Z25" i="17"/>
  <c r="Z117" i="17" s="1"/>
  <c r="Z163" i="17" s="1"/>
  <c r="AB25" i="22" s="1"/>
  <c r="AB71" i="22" s="1"/>
  <c r="AC24" i="48" s="1"/>
  <c r="E31" i="17"/>
  <c r="E123" i="17" s="1"/>
  <c r="E169" i="17" s="1"/>
  <c r="W5" i="17"/>
  <c r="W97" i="17" s="1"/>
  <c r="W143" i="17" s="1"/>
  <c r="AH16" i="17"/>
  <c r="AH108" i="17" s="1"/>
  <c r="AH154" i="17" s="1"/>
  <c r="R24" i="17"/>
  <c r="R116" i="17" s="1"/>
  <c r="R162" i="17" s="1"/>
  <c r="AN29" i="17"/>
  <c r="AN121" i="17" s="1"/>
  <c r="AN167" i="17" s="1"/>
  <c r="AI6" i="17"/>
  <c r="AI98" i="17" s="1"/>
  <c r="AI144" i="17" s="1"/>
  <c r="Y33" i="17"/>
  <c r="Y125" i="17" s="1"/>
  <c r="Y171" i="17" s="1"/>
  <c r="E40" i="17"/>
  <c r="E132" i="17" s="1"/>
  <c r="E178" i="17" s="1"/>
  <c r="Q45" i="17"/>
  <c r="Q137" i="17" s="1"/>
  <c r="Q183" i="17" s="1"/>
  <c r="AO12" i="17"/>
  <c r="AO104" i="17" s="1"/>
  <c r="AO150" i="17" s="1"/>
  <c r="D19" i="17"/>
  <c r="D111" i="17" s="1"/>
  <c r="D157" i="17" s="1"/>
  <c r="W26" i="17"/>
  <c r="W118" i="17" s="1"/>
  <c r="W164" i="17" s="1"/>
  <c r="AJ31" i="17"/>
  <c r="AJ123" i="17" s="1"/>
  <c r="AJ169" i="17" s="1"/>
  <c r="C7" i="17"/>
  <c r="C99" i="17" s="1"/>
  <c r="C145" i="17" s="1"/>
  <c r="H17" i="17"/>
  <c r="H109" i="17" s="1"/>
  <c r="H155" i="17" s="1"/>
  <c r="B25" i="17"/>
  <c r="B117" i="17" s="1"/>
  <c r="B163" i="17" s="1"/>
  <c r="AF44" i="17"/>
  <c r="AF136" i="17" s="1"/>
  <c r="AF182" i="17" s="1"/>
  <c r="Q9" i="17"/>
  <c r="Q101" i="17" s="1"/>
  <c r="Q147" i="17" s="1"/>
  <c r="AE30" i="17"/>
  <c r="AE122" i="17" s="1"/>
  <c r="AE168" i="17" s="1"/>
  <c r="B39" i="17"/>
  <c r="B131" i="17" s="1"/>
  <c r="B177" i="17" s="1"/>
  <c r="F31" i="17"/>
  <c r="F123" i="17" s="1"/>
  <c r="F169" i="17" s="1"/>
  <c r="Y5" i="17"/>
  <c r="Y97" i="17" s="1"/>
  <c r="Y143" i="17" s="1"/>
  <c r="AK16" i="17"/>
  <c r="AK108" i="17" s="1"/>
  <c r="AK154" i="17" s="1"/>
  <c r="H25" i="17"/>
  <c r="H117" i="17" s="1"/>
  <c r="H163" i="17" s="1"/>
  <c r="J30" i="17"/>
  <c r="J122" i="17" s="1"/>
  <c r="J168" i="17" s="1"/>
  <c r="L35" i="17"/>
  <c r="L127" i="17" s="1"/>
  <c r="L173" i="17" s="1"/>
  <c r="O14" i="17"/>
  <c r="O106" i="17" s="1"/>
  <c r="O152" i="17" s="1"/>
  <c r="Q14" i="22" s="1"/>
  <c r="Q60" i="22" s="1"/>
  <c r="R13" i="48" s="1"/>
  <c r="Q38" i="17"/>
  <c r="Q130" i="17" s="1"/>
  <c r="Q176" i="17" s="1"/>
  <c r="AC43" i="17"/>
  <c r="AC135" i="17" s="1"/>
  <c r="AC181" i="17" s="1"/>
  <c r="N20" i="17"/>
  <c r="N112" i="17" s="1"/>
  <c r="N158" i="17" s="1"/>
  <c r="O19" i="22" s="1"/>
  <c r="O65" i="22" s="1"/>
  <c r="P18" i="48" s="1"/>
  <c r="AK27" i="17"/>
  <c r="AK119" i="17" s="1"/>
  <c r="AK165" i="17" s="1"/>
  <c r="L24" i="17"/>
  <c r="L116" i="17" s="1"/>
  <c r="L162" i="17" s="1"/>
  <c r="D30" i="17"/>
  <c r="D122" i="17" s="1"/>
  <c r="D168" i="17" s="1"/>
  <c r="P35" i="17"/>
  <c r="P127" i="17" s="1"/>
  <c r="P173" i="17" s="1"/>
  <c r="AC14" i="17"/>
  <c r="AC106" i="17" s="1"/>
  <c r="AC152" i="17" s="1"/>
  <c r="D23" i="17"/>
  <c r="D115" i="17" s="1"/>
  <c r="D161" i="17" s="1"/>
  <c r="P23" i="22" s="1"/>
  <c r="P69" i="22" s="1"/>
  <c r="Q22" i="48" s="1"/>
  <c r="AL28" i="17"/>
  <c r="AL120" i="17" s="1"/>
  <c r="AL166" i="17" s="1"/>
  <c r="AE16" i="17"/>
  <c r="AE108" i="17" s="1"/>
  <c r="AE154" i="17" s="1"/>
  <c r="E26" i="17"/>
  <c r="E118" i="17" s="1"/>
  <c r="E164" i="17" s="1"/>
  <c r="N37" i="17"/>
  <c r="N129" i="17" s="1"/>
  <c r="N175" i="17" s="1"/>
  <c r="Y42" i="17"/>
  <c r="Y134" i="17" s="1"/>
  <c r="Y180" i="17" s="1"/>
  <c r="AD34" i="17"/>
  <c r="AD126" i="17" s="1"/>
  <c r="AD172" i="17" s="1"/>
  <c r="G13" i="17"/>
  <c r="G105" i="17" s="1"/>
  <c r="G151" i="17" s="1"/>
  <c r="AK22" i="17"/>
  <c r="AK114" i="17" s="1"/>
  <c r="AK160" i="17" s="1"/>
  <c r="B29" i="17"/>
  <c r="B121" i="17" s="1"/>
  <c r="B167" i="17" s="1"/>
  <c r="AH33" i="17"/>
  <c r="AH125" i="17" s="1"/>
  <c r="AH171" i="17" s="1"/>
  <c r="M11" i="17"/>
  <c r="M103" i="17" s="1"/>
  <c r="M149" i="17" s="1"/>
  <c r="N21" i="17"/>
  <c r="N113" i="17" s="1"/>
  <c r="N159" i="17" s="1"/>
  <c r="AO9" i="17"/>
  <c r="AO101" i="17" s="1"/>
  <c r="AO147" i="17" s="1"/>
  <c r="C43" i="17"/>
  <c r="C135" i="17" s="1"/>
  <c r="C181" i="17" s="1"/>
  <c r="B40" i="17"/>
  <c r="B132" i="17" s="1"/>
  <c r="B178" i="17" s="1"/>
  <c r="J45" i="17"/>
  <c r="J137" i="17" s="1"/>
  <c r="J183" i="17" s="1"/>
  <c r="AJ35" i="17"/>
  <c r="AJ127" i="17" s="1"/>
  <c r="AJ173" i="17" s="1"/>
  <c r="L44" i="17"/>
  <c r="L136" i="17" s="1"/>
  <c r="L182" i="17" s="1"/>
  <c r="L37" i="17"/>
  <c r="L129" i="17" s="1"/>
  <c r="L175" i="17" s="1"/>
  <c r="AP43" i="17"/>
  <c r="AP135" i="17" s="1"/>
  <c r="AP181" i="17" s="1"/>
  <c r="P30" i="17"/>
  <c r="P122" i="17" s="1"/>
  <c r="P168" i="17" s="1"/>
  <c r="T29" i="17"/>
  <c r="T121" i="17" s="1"/>
  <c r="T167" i="17" s="1"/>
  <c r="AL7" i="17"/>
  <c r="AL99" i="17" s="1"/>
  <c r="AL145" i="17" s="1"/>
  <c r="W7" i="17"/>
  <c r="W99" i="17" s="1"/>
  <c r="W145" i="17" s="1"/>
  <c r="Y44" i="17"/>
  <c r="Y136" i="17" s="1"/>
  <c r="Y182" i="17" s="1"/>
  <c r="AH36" i="17"/>
  <c r="AH128" i="17" s="1"/>
  <c r="AH174" i="17" s="1"/>
  <c r="AI44" i="17"/>
  <c r="AI136" i="17" s="1"/>
  <c r="AI182" i="17" s="1"/>
  <c r="E35" i="17"/>
  <c r="E127" i="17" s="1"/>
  <c r="E173" i="17" s="1"/>
  <c r="AJ43" i="17"/>
  <c r="AJ135" i="17" s="1"/>
  <c r="AJ181" i="17" s="1"/>
  <c r="AL36" i="17"/>
  <c r="AL128" i="17" s="1"/>
  <c r="AL174" i="17" s="1"/>
  <c r="J43" i="17"/>
  <c r="J135" i="17" s="1"/>
  <c r="J181" i="17" s="1"/>
  <c r="Z29" i="17"/>
  <c r="Z121" i="17" s="1"/>
  <c r="Z167" i="17" s="1"/>
  <c r="AD28" i="17"/>
  <c r="AD120" i="17" s="1"/>
  <c r="AD166" i="17" s="1"/>
  <c r="AE43" i="17"/>
  <c r="AE135" i="17" s="1"/>
  <c r="AE181" i="17" s="1"/>
  <c r="Y20" i="17"/>
  <c r="Y112" i="17" s="1"/>
  <c r="Y158" i="17" s="1"/>
  <c r="Z19" i="22" s="1"/>
  <c r="Z65" i="22" s="1"/>
  <c r="AA18" i="48" s="1"/>
  <c r="AP27" i="17"/>
  <c r="AP119" i="17" s="1"/>
  <c r="AP165" i="17" s="1"/>
  <c r="AQ37" i="17"/>
  <c r="AQ129" i="17" s="1"/>
  <c r="AQ175" i="17" s="1"/>
  <c r="F30" i="17"/>
  <c r="F122" i="17" s="1"/>
  <c r="F168" i="17" s="1"/>
  <c r="R35" i="17"/>
  <c r="R127" i="17" s="1"/>
  <c r="R173" i="17" s="1"/>
  <c r="AD14" i="17"/>
  <c r="AD106" i="17" s="1"/>
  <c r="AD152" i="17" s="1"/>
  <c r="AJ23" i="17"/>
  <c r="AJ115" i="17" s="1"/>
  <c r="AJ161" i="17" s="1"/>
  <c r="J29" i="17"/>
  <c r="J121" i="17" s="1"/>
  <c r="J167" i="17" s="1"/>
  <c r="J34" i="17"/>
  <c r="J126" i="17" s="1"/>
  <c r="J172" i="17" s="1"/>
  <c r="J12" i="17"/>
  <c r="J104" i="17" s="1"/>
  <c r="J150" i="17" s="1"/>
  <c r="Q37" i="17"/>
  <c r="Q129" i="17" s="1"/>
  <c r="Q175" i="17" s="1"/>
  <c r="AB42" i="17"/>
  <c r="AB134" i="17" s="1"/>
  <c r="AB180" i="17" s="1"/>
  <c r="Y14" i="17"/>
  <c r="Y106" i="17" s="1"/>
  <c r="Y152" i="17" s="1"/>
  <c r="AF24" i="17"/>
  <c r="AF116" i="17" s="1"/>
  <c r="AF162" i="17" s="1"/>
  <c r="AL22" i="17"/>
  <c r="AL114" i="17" s="1"/>
  <c r="AL160" i="17" s="1"/>
  <c r="C29" i="17"/>
  <c r="C121" i="17" s="1"/>
  <c r="C167" i="17" s="1"/>
  <c r="P34" i="17"/>
  <c r="P126" i="17" s="1"/>
  <c r="P172" i="17" s="1"/>
  <c r="W12" i="17"/>
  <c r="W104" i="17" s="1"/>
  <c r="W150" i="17" s="1"/>
  <c r="AF21" i="17"/>
  <c r="AF113" i="17" s="1"/>
  <c r="AF159" i="17" s="1"/>
  <c r="AL27" i="17"/>
  <c r="AL119" i="17" s="1"/>
  <c r="AL165" i="17" s="1"/>
  <c r="AG20" i="17"/>
  <c r="AG112" i="17" s="1"/>
  <c r="AG158" i="17" s="1"/>
  <c r="H28" i="17"/>
  <c r="H120" i="17" s="1"/>
  <c r="H166" i="17" s="1"/>
  <c r="D38" i="17"/>
  <c r="D130" i="17" s="1"/>
  <c r="D176" i="17" s="1"/>
  <c r="O43" i="17"/>
  <c r="O135" i="17" s="1"/>
  <c r="O181" i="17" s="1"/>
  <c r="T35" i="17"/>
  <c r="T127" i="17" s="1"/>
  <c r="T173" i="17" s="1"/>
  <c r="AE14" i="17"/>
  <c r="AE106" i="17" s="1"/>
  <c r="AE152" i="17" s="1"/>
  <c r="AK23" i="17"/>
  <c r="AK115" i="17" s="1"/>
  <c r="AK161" i="17" s="1"/>
  <c r="AH29" i="17"/>
  <c r="AH121" i="17" s="1"/>
  <c r="AH167" i="17" s="1"/>
  <c r="X34" i="17"/>
  <c r="X126" i="17" s="1"/>
  <c r="X172" i="17" s="1"/>
  <c r="AM12" i="17"/>
  <c r="AM104" i="17" s="1"/>
  <c r="AM150" i="17" s="1"/>
  <c r="N22" i="17"/>
  <c r="N114" i="17" s="1"/>
  <c r="N160" i="17" s="1"/>
  <c r="AE42" i="17"/>
  <c r="AE134" i="17" s="1"/>
  <c r="AE180" i="17" s="1"/>
  <c r="AQ14" i="17"/>
  <c r="AQ106" i="17" s="1"/>
  <c r="AQ152" i="17" s="1"/>
  <c r="AP24" i="17"/>
  <c r="AP116" i="17" s="1"/>
  <c r="AP162" i="17" s="1"/>
  <c r="AQ36" i="17"/>
  <c r="AQ128" i="17" s="1"/>
  <c r="AQ174" i="17" s="1"/>
  <c r="D29" i="17"/>
  <c r="D121" i="17" s="1"/>
  <c r="D167" i="17" s="1"/>
  <c r="Q34" i="17"/>
  <c r="Q126" i="17" s="1"/>
  <c r="Q172" i="17" s="1"/>
  <c r="Y12" i="17"/>
  <c r="Y104" i="17" s="1"/>
  <c r="Y150" i="17" s="1"/>
  <c r="V22" i="17"/>
  <c r="V114" i="17" s="1"/>
  <c r="V160" i="17" s="1"/>
  <c r="J28" i="17"/>
  <c r="J120" i="17" s="1"/>
  <c r="J166" i="17" s="1"/>
  <c r="K28" i="22" s="1"/>
  <c r="K74" i="22" s="1"/>
  <c r="L27" i="48" s="1"/>
  <c r="J33" i="17"/>
  <c r="J125" i="17" s="1"/>
  <c r="J171" i="17" s="1"/>
  <c r="E10" i="17"/>
  <c r="E102" i="17" s="1"/>
  <c r="E148" i="17" s="1"/>
  <c r="P36" i="17"/>
  <c r="P128" i="17" s="1"/>
  <c r="P174" i="17" s="1"/>
  <c r="AA41" i="17"/>
  <c r="AA133" i="17" s="1"/>
  <c r="AA179" i="17" s="1"/>
  <c r="AM8" i="17"/>
  <c r="AM100" i="17" s="1"/>
  <c r="AM146" i="17" s="1"/>
  <c r="D21" i="17"/>
  <c r="D113" i="17" s="1"/>
  <c r="D159" i="17" s="1"/>
  <c r="X21" i="17"/>
  <c r="X113" i="17" s="1"/>
  <c r="X159" i="17" s="1"/>
  <c r="C28" i="17"/>
  <c r="C120" i="17" s="1"/>
  <c r="C166" i="17" s="1"/>
  <c r="P33" i="17"/>
  <c r="P125" i="17" s="1"/>
  <c r="P171" i="17" s="1"/>
  <c r="K10" i="17"/>
  <c r="K102" i="17" s="1"/>
  <c r="K148" i="17" s="1"/>
  <c r="P20" i="17"/>
  <c r="P112" i="17" s="1"/>
  <c r="P158" i="17" s="1"/>
  <c r="AL26" i="17"/>
  <c r="AL118" i="17" s="1"/>
  <c r="AL164" i="17" s="1"/>
  <c r="K5" i="17"/>
  <c r="K97" i="17" s="1"/>
  <c r="K143" i="17" s="1"/>
  <c r="E18" i="17"/>
  <c r="E110" i="17" s="1"/>
  <c r="E156" i="17" s="1"/>
  <c r="AG34" i="17"/>
  <c r="AG126" i="17" s="1"/>
  <c r="AG172" i="17" s="1"/>
  <c r="X40" i="17"/>
  <c r="X132" i="17" s="1"/>
  <c r="X178" i="17" s="1"/>
  <c r="AB32" i="17"/>
  <c r="AB124" i="17" s="1"/>
  <c r="AB170" i="17" s="1"/>
  <c r="AK8" i="17"/>
  <c r="AK100" i="17" s="1"/>
  <c r="AK146" i="17" s="1"/>
  <c r="G20" i="17"/>
  <c r="G112" i="17" s="1"/>
  <c r="G158" i="17" s="1"/>
  <c r="AP26" i="17"/>
  <c r="AP118" i="17" s="1"/>
  <c r="AP164" i="17" s="1"/>
  <c r="AF31" i="17"/>
  <c r="AF123" i="17" s="1"/>
  <c r="AF169" i="17" s="1"/>
  <c r="AL6" i="17"/>
  <c r="AL98" i="17" s="1"/>
  <c r="AL144" i="17" s="1"/>
  <c r="X17" i="17"/>
  <c r="X109" i="17" s="1"/>
  <c r="X155" i="17" s="1"/>
  <c r="AH11" i="17"/>
  <c r="AH103" i="17" s="1"/>
  <c r="AH149" i="17" s="1"/>
  <c r="K15" i="17"/>
  <c r="K107" i="17" s="1"/>
  <c r="K153" i="17" s="1"/>
  <c r="P38" i="17"/>
  <c r="P130" i="17" s="1"/>
  <c r="P176" i="17" s="1"/>
  <c r="AP41" i="17"/>
  <c r="AP133" i="17" s="1"/>
  <c r="AP179" i="17" s="1"/>
  <c r="Z27" i="17"/>
  <c r="Z119" i="17" s="1"/>
  <c r="Z165" i="17" s="1"/>
  <c r="AQ40" i="17"/>
  <c r="AQ132" i="17" s="1"/>
  <c r="AQ178" i="17" s="1"/>
  <c r="U31" i="17"/>
  <c r="U123" i="17" s="1"/>
  <c r="U169" i="17" s="1"/>
  <c r="AK35" i="17"/>
  <c r="AK127" i="17" s="1"/>
  <c r="AK173" i="17" s="1"/>
  <c r="AJ20" i="17"/>
  <c r="AJ112" i="17" s="1"/>
  <c r="AJ158" i="17" s="1"/>
  <c r="Q19" i="17"/>
  <c r="Q111" i="17" s="1"/>
  <c r="Q157" i="17" s="1"/>
  <c r="G22" i="17"/>
  <c r="G114" i="17" s="1"/>
  <c r="G160" i="17" s="1"/>
  <c r="L10" i="17"/>
  <c r="L102" i="17" s="1"/>
  <c r="L148" i="17" s="1"/>
  <c r="AH12" i="17"/>
  <c r="AH104" i="17" s="1"/>
  <c r="AH150" i="17" s="1"/>
  <c r="AD36" i="17"/>
  <c r="AD128" i="17" s="1"/>
  <c r="AD174" i="17" s="1"/>
  <c r="X41" i="17"/>
  <c r="X133" i="17" s="1"/>
  <c r="X179" i="17" s="1"/>
  <c r="Q26" i="17"/>
  <c r="Q118" i="17" s="1"/>
  <c r="Q164" i="17" s="1"/>
  <c r="Z40" i="17"/>
  <c r="Z132" i="17" s="1"/>
  <c r="Z178" i="17" s="1"/>
  <c r="Q30" i="17"/>
  <c r="Q122" i="17" s="1"/>
  <c r="Q168" i="17" s="1"/>
  <c r="L34" i="17"/>
  <c r="L126" i="17" s="1"/>
  <c r="L172" i="17" s="1"/>
  <c r="AA19" i="17"/>
  <c r="AA111" i="17" s="1"/>
  <c r="AA157" i="17" s="1"/>
  <c r="AG17" i="17"/>
  <c r="AG109" i="17" s="1"/>
  <c r="AG155" i="17" s="1"/>
  <c r="AD41" i="17"/>
  <c r="AD133" i="17" s="1"/>
  <c r="AD179" i="17" s="1"/>
  <c r="H9" i="17"/>
  <c r="H101" i="17" s="1"/>
  <c r="H147" i="17" s="1"/>
  <c r="O21" i="17"/>
  <c r="O113" i="17" s="1"/>
  <c r="O159" i="17" s="1"/>
  <c r="AP35" i="17"/>
  <c r="AP127" i="17" s="1"/>
  <c r="AP173" i="17" s="1"/>
  <c r="D28" i="17"/>
  <c r="D120" i="17" s="1"/>
  <c r="D166" i="17" s="1"/>
  <c r="Q33" i="17"/>
  <c r="Q125" i="17" s="1"/>
  <c r="Q171" i="17" s="1"/>
  <c r="Q10" i="17"/>
  <c r="Q102" i="17" s="1"/>
  <c r="Q148" i="17" s="1"/>
  <c r="F21" i="17"/>
  <c r="F113" i="17" s="1"/>
  <c r="F159" i="17" s="1"/>
  <c r="R21" i="22" s="1"/>
  <c r="R67" i="22" s="1"/>
  <c r="S20" i="48" s="1"/>
  <c r="H27" i="17"/>
  <c r="H119" i="17" s="1"/>
  <c r="H165" i="17" s="1"/>
  <c r="J32" i="17"/>
  <c r="J124" i="17" s="1"/>
  <c r="J170" i="17" s="1"/>
  <c r="AI7" i="17"/>
  <c r="AI99" i="17" s="1"/>
  <c r="AI145" i="17" s="1"/>
  <c r="AO34" i="17"/>
  <c r="AO126" i="17" s="1"/>
  <c r="AO172" i="17" s="1"/>
  <c r="AA40" i="17"/>
  <c r="AA132" i="17" s="1"/>
  <c r="AA178" i="17" s="1"/>
  <c r="AL45" i="17"/>
  <c r="AL137" i="17" s="1"/>
  <c r="AL183" i="17" s="1"/>
  <c r="AM15" i="17"/>
  <c r="AM107" i="17" s="1"/>
  <c r="AM153" i="17" s="1"/>
  <c r="J20" i="17"/>
  <c r="J112" i="17" s="1"/>
  <c r="J158" i="17" s="1"/>
  <c r="B27" i="17"/>
  <c r="B119" i="17" s="1"/>
  <c r="B165" i="17" s="1"/>
  <c r="N32" i="17"/>
  <c r="N124" i="17" s="1"/>
  <c r="N170" i="17" s="1"/>
  <c r="E8" i="17"/>
  <c r="E100" i="17" s="1"/>
  <c r="E146" i="17" s="1"/>
  <c r="N18" i="17"/>
  <c r="N110" i="17" s="1"/>
  <c r="N156" i="17" s="1"/>
  <c r="O17" i="22" s="1"/>
  <c r="O63" i="22" s="1"/>
  <c r="P16" i="48" s="1"/>
  <c r="AD25" i="17"/>
  <c r="AD117" i="17" s="1"/>
  <c r="AD163" i="17" s="1"/>
  <c r="X9" i="17"/>
  <c r="X101" i="17" s="1"/>
  <c r="X147" i="17" s="1"/>
  <c r="Y21" i="17"/>
  <c r="Y113" i="17" s="1"/>
  <c r="Y159" i="17" s="1"/>
  <c r="C36" i="17"/>
  <c r="C128" i="17" s="1"/>
  <c r="C174" i="17" s="1"/>
  <c r="N41" i="17"/>
  <c r="N133" i="17" s="1"/>
  <c r="N179" i="17" s="1"/>
  <c r="R33" i="17"/>
  <c r="R125" i="17" s="1"/>
  <c r="R171" i="17" s="1"/>
  <c r="U10" i="17"/>
  <c r="U102" i="17" s="1"/>
  <c r="U148" i="17" s="1"/>
  <c r="H21" i="17"/>
  <c r="H113" i="17" s="1"/>
  <c r="H159" i="17" s="1"/>
  <c r="AF27" i="17"/>
  <c r="AF119" i="17" s="1"/>
  <c r="AF165" i="17" s="1"/>
  <c r="V32" i="17"/>
  <c r="V124" i="17" s="1"/>
  <c r="V170" i="17" s="1"/>
  <c r="Y8" i="17"/>
  <c r="Y100" i="17" s="1"/>
  <c r="Y146" i="17" s="1"/>
  <c r="K19" i="17"/>
  <c r="K111" i="17" s="1"/>
  <c r="K157" i="17" s="1"/>
  <c r="AC40" i="17"/>
  <c r="AC132" i="17" s="1"/>
  <c r="AC178" i="17" s="1"/>
  <c r="AO45" i="17"/>
  <c r="AO137" i="17" s="1"/>
  <c r="AO183" i="17" s="1"/>
  <c r="J16" i="17"/>
  <c r="J108" i="17" s="1"/>
  <c r="J154" i="17" s="1"/>
  <c r="AO33" i="17"/>
  <c r="AO125" i="17" s="1"/>
  <c r="AO171" i="17" s="1"/>
  <c r="D27" i="17"/>
  <c r="D119" i="17" s="1"/>
  <c r="D165" i="17" s="1"/>
  <c r="Q27" i="22" s="1"/>
  <c r="Q73" i="22" s="1"/>
  <c r="R26" i="48" s="1"/>
  <c r="P32" i="17"/>
  <c r="P124" i="17" s="1"/>
  <c r="P170" i="17" s="1"/>
  <c r="I8" i="17"/>
  <c r="I100" i="17" s="1"/>
  <c r="I146" i="17" s="1"/>
  <c r="W19" i="17"/>
  <c r="W111" i="17" s="1"/>
  <c r="W157" i="17" s="1"/>
  <c r="X19" i="22" s="1"/>
  <c r="X65" i="22" s="1"/>
  <c r="Y18" i="48" s="1"/>
  <c r="F26" i="17"/>
  <c r="F118" i="17" s="1"/>
  <c r="F164" i="17" s="1"/>
  <c r="H31" i="17"/>
  <c r="H123" i="17" s="1"/>
  <c r="H169" i="17" s="1"/>
  <c r="AC5" i="17"/>
  <c r="AC97" i="17" s="1"/>
  <c r="AC143" i="17" s="1"/>
  <c r="K32" i="17"/>
  <c r="K124" i="17" s="1"/>
  <c r="K170" i="17" s="1"/>
  <c r="Z39" i="17"/>
  <c r="Z131" i="17" s="1"/>
  <c r="Z177" i="17" s="1"/>
  <c r="AK44" i="17"/>
  <c r="AK136" i="17" s="1"/>
  <c r="AK182" i="17" s="1"/>
  <c r="F10" i="17"/>
  <c r="F102" i="17" s="1"/>
  <c r="F148" i="17" s="1"/>
  <c r="AQ17" i="17"/>
  <c r="AQ109" i="17" s="1"/>
  <c r="AQ155" i="17" s="1"/>
  <c r="AM25" i="17"/>
  <c r="AM117" i="17" s="1"/>
  <c r="AM163" i="17" s="1"/>
  <c r="N31" i="17"/>
  <c r="N123" i="17" s="1"/>
  <c r="N169" i="17" s="1"/>
  <c r="AO5" i="17"/>
  <c r="AO97" i="17" s="1"/>
  <c r="AO143" i="17" s="1"/>
  <c r="I16" i="17"/>
  <c r="I108" i="17" s="1"/>
  <c r="I154" i="17" s="1"/>
  <c r="P24" i="17"/>
  <c r="P116" i="17" s="1"/>
  <c r="P162" i="17" s="1"/>
  <c r="K44" i="17"/>
  <c r="K136" i="17" s="1"/>
  <c r="K182" i="17" s="1"/>
  <c r="U6" i="17"/>
  <c r="U98" i="17" s="1"/>
  <c r="U144" i="17" s="1"/>
  <c r="Q29" i="17"/>
  <c r="Q121" i="17" s="1"/>
  <c r="Q167" i="17" s="1"/>
  <c r="W38" i="17"/>
  <c r="W130" i="17" s="1"/>
  <c r="W176" i="17" s="1"/>
  <c r="Z30" i="17"/>
  <c r="Z122" i="17" s="1"/>
  <c r="Z168" i="17" s="1"/>
  <c r="Q4" i="17"/>
  <c r="Q96" i="17" s="1"/>
  <c r="Q142" i="17" s="1"/>
  <c r="AI15" i="17"/>
  <c r="AI107" i="17" s="1"/>
  <c r="AI153" i="17" s="1"/>
  <c r="X24" i="17"/>
  <c r="X116" i="17" s="1"/>
  <c r="X162" i="17" s="1"/>
  <c r="AF29" i="17"/>
  <c r="AF121" i="17" s="1"/>
  <c r="AF167" i="17" s="1"/>
  <c r="AG28" i="22" s="1"/>
  <c r="AG74" i="22" s="1"/>
  <c r="AH27" i="48" s="1"/>
  <c r="AF34" i="17"/>
  <c r="AF126" i="17" s="1"/>
  <c r="AF172" i="17" s="1"/>
  <c r="M13" i="17"/>
  <c r="M105" i="17" s="1"/>
  <c r="M151" i="17" s="1"/>
  <c r="AF15" i="17"/>
  <c r="AF107" i="17" s="1"/>
  <c r="AF153" i="17" s="1"/>
  <c r="C21" i="17"/>
  <c r="C113" i="17" s="1"/>
  <c r="C159" i="17" s="1"/>
  <c r="P21" i="22" s="1"/>
  <c r="P67" i="22" s="1"/>
  <c r="Q20" i="48" s="1"/>
  <c r="M32" i="17"/>
  <c r="M124" i="17" s="1"/>
  <c r="M170" i="17" s="1"/>
  <c r="AE38" i="17"/>
  <c r="AE130" i="17" s="1"/>
  <c r="AE176" i="17" s="1"/>
  <c r="AO29" i="17"/>
  <c r="AO121" i="17" s="1"/>
  <c r="AO167" i="17" s="1"/>
  <c r="AF37" i="17"/>
  <c r="AF129" i="17" s="1"/>
  <c r="AF175" i="17" s="1"/>
  <c r="R21" i="17"/>
  <c r="R113" i="17" s="1"/>
  <c r="R159" i="17" s="1"/>
  <c r="AP4" i="17"/>
  <c r="AP96" i="17" s="1"/>
  <c r="AP142" i="17" s="1"/>
  <c r="AC35" i="17"/>
  <c r="AC127" i="17" s="1"/>
  <c r="AC173" i="17" s="1"/>
  <c r="V34" i="17"/>
  <c r="V126" i="17" s="1"/>
  <c r="V172" i="17" s="1"/>
  <c r="Q35" i="17"/>
  <c r="Q127" i="17" s="1"/>
  <c r="Q173" i="17" s="1"/>
  <c r="J14" i="17"/>
  <c r="J106" i="17" s="1"/>
  <c r="J152" i="17" s="1"/>
  <c r="E19" i="17"/>
  <c r="E111" i="17" s="1"/>
  <c r="E157" i="17" s="1"/>
  <c r="AD22" i="17"/>
  <c r="AD114" i="17" s="1"/>
  <c r="AD160" i="17" s="1"/>
  <c r="N38" i="17"/>
  <c r="N130" i="17" s="1"/>
  <c r="N176" i="17" s="1"/>
  <c r="Q25" i="17"/>
  <c r="Q117" i="17" s="1"/>
  <c r="Q163" i="17" s="1"/>
  <c r="P37" i="17"/>
  <c r="P129" i="17" s="1"/>
  <c r="P175" i="17" s="1"/>
  <c r="G17" i="17"/>
  <c r="G109" i="17" s="1"/>
  <c r="G155" i="17" s="1"/>
  <c r="AI17" i="17"/>
  <c r="AI109" i="17" s="1"/>
  <c r="AI155" i="17" s="1"/>
  <c r="AM34" i="17"/>
  <c r="AM126" i="17" s="1"/>
  <c r="AM172" i="17" s="1"/>
  <c r="AF33" i="17"/>
  <c r="AF125" i="17" s="1"/>
  <c r="AF171" i="17" s="1"/>
  <c r="AC39" i="17"/>
  <c r="AC131" i="17" s="1"/>
  <c r="AC177" i="17" s="1"/>
  <c r="AN44" i="17"/>
  <c r="AN136" i="17" s="1"/>
  <c r="AN182" i="17" s="1"/>
  <c r="V10" i="17"/>
  <c r="V102" i="17" s="1"/>
  <c r="V148" i="17" s="1"/>
  <c r="J31" i="17"/>
  <c r="J123" i="17" s="1"/>
  <c r="J169" i="17" s="1"/>
  <c r="AN25" i="17"/>
  <c r="AN117" i="17" s="1"/>
  <c r="AN163" i="17" s="1"/>
  <c r="O31" i="17"/>
  <c r="O123" i="17" s="1"/>
  <c r="O169" i="17" s="1"/>
  <c r="C6" i="17"/>
  <c r="C98" i="17" s="1"/>
  <c r="C144" i="17" s="1"/>
  <c r="Q17" i="17"/>
  <c r="Q109" i="17" s="1"/>
  <c r="Q155" i="17" s="1"/>
  <c r="AH24" i="17"/>
  <c r="AH116" i="17" s="1"/>
  <c r="AH162" i="17" s="1"/>
  <c r="H30" i="17"/>
  <c r="H122" i="17" s="1"/>
  <c r="H168" i="17" s="1"/>
  <c r="O5" i="17"/>
  <c r="O97" i="17" s="1"/>
  <c r="O143" i="17" s="1"/>
  <c r="V29" i="17"/>
  <c r="V121" i="17" s="1"/>
  <c r="V167" i="17" s="1"/>
  <c r="W29" i="22" s="1"/>
  <c r="W75" i="22" s="1"/>
  <c r="X28" i="48" s="1"/>
  <c r="Y38" i="17"/>
  <c r="Y130" i="17" s="1"/>
  <c r="Y176" i="17" s="1"/>
  <c r="AK43" i="17"/>
  <c r="AK135" i="17" s="1"/>
  <c r="AK181" i="17" s="1"/>
  <c r="C4" i="17"/>
  <c r="C96" i="17" s="1"/>
  <c r="C142" i="17" s="1"/>
  <c r="AK15" i="17"/>
  <c r="AK107" i="17" s="1"/>
  <c r="AK153" i="17" s="1"/>
  <c r="Y24" i="17"/>
  <c r="Y116" i="17" s="1"/>
  <c r="Y162" i="17" s="1"/>
  <c r="N30" i="17"/>
  <c r="N122" i="17" s="1"/>
  <c r="N168" i="17" s="1"/>
  <c r="D35" i="17"/>
  <c r="D127" i="17" s="1"/>
  <c r="D173" i="17" s="1"/>
  <c r="AM13" i="17"/>
  <c r="AM105" i="17" s="1"/>
  <c r="AM151" i="17" s="1"/>
  <c r="B23" i="17"/>
  <c r="B115" i="17" s="1"/>
  <c r="B161" i="17" s="1"/>
  <c r="AQ44" i="17"/>
  <c r="AQ136" i="17" s="1"/>
  <c r="AQ182" i="17" s="1"/>
  <c r="AG10" i="17"/>
  <c r="AG102" i="17" s="1"/>
  <c r="AG148" i="17" s="1"/>
  <c r="R31" i="17"/>
  <c r="R123" i="17" s="1"/>
  <c r="R169" i="17" s="1"/>
  <c r="M39" i="17"/>
  <c r="M131" i="17" s="1"/>
  <c r="M177" i="17" s="1"/>
  <c r="P31" i="17"/>
  <c r="P123" i="17" s="1"/>
  <c r="P169" i="17" s="1"/>
  <c r="F6" i="17"/>
  <c r="F98" i="17" s="1"/>
  <c r="F144" i="17" s="1"/>
  <c r="S17" i="17"/>
  <c r="S109" i="17" s="1"/>
  <c r="S155" i="17" s="1"/>
  <c r="T18" i="22" s="1"/>
  <c r="T64" i="22" s="1"/>
  <c r="U17" i="48" s="1"/>
  <c r="X25" i="17"/>
  <c r="X117" i="17" s="1"/>
  <c r="X163" i="17" s="1"/>
  <c r="V30" i="17"/>
  <c r="V122" i="17" s="1"/>
  <c r="V168" i="17" s="1"/>
  <c r="B4" i="17"/>
  <c r="B96" i="17" s="1"/>
  <c r="B142" i="17" s="1"/>
  <c r="AO14" i="17"/>
  <c r="AO106" i="17" s="1"/>
  <c r="AO152" i="17" s="1"/>
  <c r="AB38" i="17"/>
  <c r="AB130" i="17" s="1"/>
  <c r="AB176" i="17" s="1"/>
  <c r="AM43" i="17"/>
  <c r="AM135" i="17" s="1"/>
  <c r="AM181" i="17" s="1"/>
  <c r="W4" i="17"/>
  <c r="W96" i="17" s="1"/>
  <c r="W142" i="17" s="1"/>
  <c r="U28" i="17"/>
  <c r="U120" i="17" s="1"/>
  <c r="U166" i="17" s="1"/>
  <c r="Z24" i="17"/>
  <c r="Z116" i="17" s="1"/>
  <c r="Z162" i="17" s="1"/>
  <c r="O30" i="17"/>
  <c r="O122" i="17" s="1"/>
  <c r="O168" i="17" s="1"/>
  <c r="AB35" i="17"/>
  <c r="AB127" i="17" s="1"/>
  <c r="AB173" i="17" s="1"/>
  <c r="E15" i="17"/>
  <c r="E107" i="17" s="1"/>
  <c r="E153" i="17" s="1"/>
  <c r="R23" i="17"/>
  <c r="R115" i="17" s="1"/>
  <c r="R161" i="17" s="1"/>
  <c r="H29" i="17"/>
  <c r="H121" i="17" s="1"/>
  <c r="H167" i="17" s="1"/>
  <c r="K18" i="17"/>
  <c r="K110" i="17" s="1"/>
  <c r="K156" i="17" s="1"/>
  <c r="AJ26" i="17"/>
  <c r="AJ118" i="17" s="1"/>
  <c r="AJ164" i="17" s="1"/>
  <c r="Y37" i="17"/>
  <c r="Y129" i="17" s="1"/>
  <c r="Y175" i="17" s="1"/>
  <c r="AJ42" i="17"/>
  <c r="AJ134" i="17" s="1"/>
  <c r="AJ180" i="17" s="1"/>
  <c r="AN34" i="17"/>
  <c r="AN126" i="17" s="1"/>
  <c r="AN172" i="17" s="1"/>
  <c r="AF13" i="17"/>
  <c r="AF105" i="17" s="1"/>
  <c r="AF151" i="17" s="1"/>
  <c r="J23" i="17"/>
  <c r="J115" i="17" s="1"/>
  <c r="J161" i="17" s="1"/>
  <c r="L29" i="17"/>
  <c r="L121" i="17" s="1"/>
  <c r="L167" i="17" s="1"/>
  <c r="B34" i="17"/>
  <c r="B126" i="17" s="1"/>
  <c r="B172" i="17" s="1"/>
  <c r="AG11" i="17"/>
  <c r="AG103" i="17" s="1"/>
  <c r="AG149" i="17" s="1"/>
  <c r="Z21" i="17"/>
  <c r="Z113" i="17" s="1"/>
  <c r="Z159" i="17" s="1"/>
  <c r="I42" i="17"/>
  <c r="I134" i="17" s="1"/>
  <c r="I180" i="17" s="1"/>
  <c r="G12" i="17"/>
  <c r="G104" i="17" s="1"/>
  <c r="G150" i="17" s="1"/>
  <c r="E23" i="17"/>
  <c r="E115" i="17" s="1"/>
  <c r="E161" i="17" s="1"/>
  <c r="U36" i="17"/>
  <c r="U128" i="17" s="1"/>
  <c r="U174" i="17" s="1"/>
  <c r="Z28" i="17"/>
  <c r="Z120" i="17" s="1"/>
  <c r="Z166" i="17" s="1"/>
  <c r="AL33" i="17"/>
  <c r="AL125" i="17" s="1"/>
  <c r="AL171" i="17" s="1"/>
  <c r="S11" i="17"/>
  <c r="S103" i="17" s="1"/>
  <c r="S149" i="17" s="1"/>
  <c r="AH21" i="17"/>
  <c r="AH113" i="17" s="1"/>
  <c r="AH159" i="17" s="1"/>
  <c r="AD27" i="17"/>
  <c r="AD119" i="17" s="1"/>
  <c r="AD165" i="17" s="1"/>
  <c r="AD32" i="17"/>
  <c r="AD124" i="17" s="1"/>
  <c r="AD170" i="17" s="1"/>
  <c r="AO8" i="17"/>
  <c r="AO100" i="17" s="1"/>
  <c r="AO146" i="17" s="1"/>
  <c r="AD19" i="17"/>
  <c r="AD111" i="17" s="1"/>
  <c r="AD157" i="17" s="1"/>
  <c r="B19" i="17"/>
  <c r="B111" i="17" s="1"/>
  <c r="B157" i="17" s="1"/>
  <c r="V44" i="17"/>
  <c r="V136" i="17" s="1"/>
  <c r="V182" i="17" s="1"/>
  <c r="J35" i="17"/>
  <c r="J127" i="17" s="1"/>
  <c r="J173" i="17" s="1"/>
  <c r="AL43" i="17"/>
  <c r="AL135" i="17" s="1"/>
  <c r="AL181" i="17" s="1"/>
  <c r="AC32" i="17"/>
  <c r="AC124" i="17" s="1"/>
  <c r="AC170" i="17" s="1"/>
  <c r="F44" i="17"/>
  <c r="F136" i="17" s="1"/>
  <c r="F182" i="17" s="1"/>
  <c r="F41" i="17"/>
  <c r="F133" i="17" s="1"/>
  <c r="F179" i="17" s="1"/>
  <c r="R41" i="22" s="1"/>
  <c r="R87" i="22" s="1"/>
  <c r="S40" i="48" s="1"/>
  <c r="W27" i="17"/>
  <c r="W119" i="17" s="1"/>
  <c r="W165" i="17" s="1"/>
  <c r="P26" i="17"/>
  <c r="P118" i="17" s="1"/>
  <c r="P164" i="17" s="1"/>
  <c r="O6" i="17"/>
  <c r="O98" i="17" s="1"/>
  <c r="O144" i="17" s="1"/>
  <c r="H18" i="17"/>
  <c r="H110" i="17" s="1"/>
  <c r="H156" i="17" s="1"/>
  <c r="V17" i="17"/>
  <c r="V109" i="17" s="1"/>
  <c r="V155" i="17" s="1"/>
  <c r="AL42" i="17"/>
  <c r="AL134" i="17" s="1"/>
  <c r="AL180" i="17" s="1"/>
  <c r="I34" i="17"/>
  <c r="I126" i="17" s="1"/>
  <c r="I172" i="17" s="1"/>
  <c r="V43" i="17"/>
  <c r="V135" i="17" s="1"/>
  <c r="V181" i="17" s="1"/>
  <c r="AC31" i="17"/>
  <c r="AC123" i="17" s="1"/>
  <c r="AC169" i="17" s="1"/>
  <c r="AF43" i="17"/>
  <c r="AF135" i="17" s="1"/>
  <c r="AF181" i="17" s="1"/>
  <c r="P40" i="17"/>
  <c r="P132" i="17" s="1"/>
  <c r="P178" i="17" s="1"/>
  <c r="AG26" i="17"/>
  <c r="AG118" i="17" s="1"/>
  <c r="AG164" i="17" s="1"/>
  <c r="P25" i="17"/>
  <c r="P117" i="17" s="1"/>
  <c r="P163" i="17" s="1"/>
  <c r="AA37" i="17"/>
  <c r="AA129" i="17" s="1"/>
  <c r="AA175" i="17" s="1"/>
  <c r="AM42" i="17"/>
  <c r="AM134" i="17" s="1"/>
  <c r="AM180" i="17" s="1"/>
  <c r="B16" i="17"/>
  <c r="B108" i="17" s="1"/>
  <c r="B154" i="17" s="1"/>
  <c r="AB25" i="17"/>
  <c r="AB117" i="17" s="1"/>
  <c r="AB163" i="17" s="1"/>
  <c r="L23" i="17"/>
  <c r="L115" i="17" s="1"/>
  <c r="L161" i="17" s="1"/>
  <c r="N29" i="17"/>
  <c r="N121" i="17" s="1"/>
  <c r="N167" i="17" s="1"/>
  <c r="Z34" i="17"/>
  <c r="Z126" i="17" s="1"/>
  <c r="Z172" i="17" s="1"/>
  <c r="AP12" i="17"/>
  <c r="AP104" i="17" s="1"/>
  <c r="AP150" i="17" s="1"/>
  <c r="D22" i="17"/>
  <c r="D114" i="17" s="1"/>
  <c r="D160" i="17" s="1"/>
  <c r="F28" i="17"/>
  <c r="F120" i="17" s="1"/>
  <c r="F166" i="17" s="1"/>
  <c r="Q12" i="17"/>
  <c r="Q104" i="17" s="1"/>
  <c r="Q150" i="17" s="1"/>
  <c r="P23" i="17"/>
  <c r="P115" i="17" s="1"/>
  <c r="P161" i="17" s="1"/>
  <c r="X36" i="17"/>
  <c r="X128" i="17" s="1"/>
  <c r="X174" i="17" s="1"/>
  <c r="AI41" i="17"/>
  <c r="AI133" i="17" s="1"/>
  <c r="AI179" i="17" s="1"/>
  <c r="AN33" i="17"/>
  <c r="AN125" i="17" s="1"/>
  <c r="AN171" i="17" s="1"/>
  <c r="T11" i="17"/>
  <c r="T103" i="17" s="1"/>
  <c r="T149" i="17" s="1"/>
  <c r="AJ21" i="17"/>
  <c r="AJ113" i="17" s="1"/>
  <c r="AJ159" i="17" s="1"/>
  <c r="L28" i="17"/>
  <c r="L120" i="17" s="1"/>
  <c r="L166" i="17" s="1"/>
  <c r="B33" i="17"/>
  <c r="B125" i="17" s="1"/>
  <c r="B171" i="17" s="1"/>
  <c r="AA9" i="17"/>
  <c r="AA101" i="17" s="1"/>
  <c r="AA147" i="17" s="1"/>
  <c r="AA9" i="22" s="1"/>
  <c r="AA55" i="22" s="1"/>
  <c r="AB8" i="48" s="1"/>
  <c r="L20" i="17"/>
  <c r="L112" i="17" s="1"/>
  <c r="L158" i="17" s="1"/>
  <c r="AO42" i="17"/>
  <c r="AO134" i="17" s="1"/>
  <c r="AO180" i="17" s="1"/>
  <c r="U16" i="17"/>
  <c r="U108" i="17" s="1"/>
  <c r="U154" i="17" s="1"/>
  <c r="AJ25" i="17"/>
  <c r="AJ117" i="17" s="1"/>
  <c r="AJ163" i="17" s="1"/>
  <c r="K37" i="17"/>
  <c r="K129" i="17" s="1"/>
  <c r="K175" i="17" s="1"/>
  <c r="P29" i="17"/>
  <c r="P121" i="17" s="1"/>
  <c r="P167" i="17" s="1"/>
  <c r="AB34" i="17"/>
  <c r="AB126" i="17" s="1"/>
  <c r="AB172" i="17" s="1"/>
  <c r="C13" i="17"/>
  <c r="C105" i="17" s="1"/>
  <c r="C151" i="17" s="1"/>
  <c r="AJ22" i="17"/>
  <c r="AJ114" i="17" s="1"/>
  <c r="AJ160" i="17" s="1"/>
  <c r="T28" i="17"/>
  <c r="T120" i="17" s="1"/>
  <c r="T166" i="17" s="1"/>
  <c r="U28" i="22" s="1"/>
  <c r="U74" i="22" s="1"/>
  <c r="V27" i="48" s="1"/>
  <c r="T33" i="17"/>
  <c r="T125" i="17" s="1"/>
  <c r="T171" i="17" s="1"/>
  <c r="W10" i="17"/>
  <c r="W102" i="17" s="1"/>
  <c r="W148" i="17" s="1"/>
  <c r="AA36" i="17"/>
  <c r="AA128" i="17" s="1"/>
  <c r="AA174" i="17" s="1"/>
  <c r="AA36" i="22" s="1"/>
  <c r="AA82" i="22" s="1"/>
  <c r="AB35" i="48" s="1"/>
  <c r="AL41" i="17"/>
  <c r="AL133" i="17" s="1"/>
  <c r="AL179" i="17" s="1"/>
  <c r="I10" i="17"/>
  <c r="I102" i="17" s="1"/>
  <c r="I148" i="17" s="1"/>
  <c r="B22" i="17"/>
  <c r="B114" i="17" s="1"/>
  <c r="B160" i="17" s="1"/>
  <c r="AL21" i="17"/>
  <c r="AL113" i="17" s="1"/>
  <c r="AL159" i="17" s="1"/>
  <c r="M28" i="17"/>
  <c r="M120" i="17" s="1"/>
  <c r="M166" i="17" s="1"/>
  <c r="Z33" i="17"/>
  <c r="Z125" i="17" s="1"/>
  <c r="Z171" i="17" s="1"/>
  <c r="AK10" i="17"/>
  <c r="AK102" i="17" s="1"/>
  <c r="AK148" i="17" s="1"/>
  <c r="AF20" i="17"/>
  <c r="AF112" i="17" s="1"/>
  <c r="AF158" i="17" s="1"/>
  <c r="F27" i="17"/>
  <c r="F119" i="17" s="1"/>
  <c r="F165" i="17" s="1"/>
  <c r="AE6" i="17"/>
  <c r="AE98" i="17" s="1"/>
  <c r="AE144" i="17" s="1"/>
  <c r="T19" i="17"/>
  <c r="T111" i="17" s="1"/>
  <c r="T157" i="17" s="1"/>
  <c r="O35" i="17"/>
  <c r="O127" i="17" s="1"/>
  <c r="O173" i="17" s="1"/>
  <c r="AI40" i="17"/>
  <c r="AI132" i="17" s="1"/>
  <c r="AI178" i="17" s="1"/>
  <c r="AL32" i="17"/>
  <c r="AL124" i="17" s="1"/>
  <c r="AL170" i="17" s="1"/>
  <c r="O9" i="17"/>
  <c r="O101" i="17" s="1"/>
  <c r="O147" i="17" s="1"/>
  <c r="V20" i="17"/>
  <c r="V112" i="17" s="1"/>
  <c r="V158" i="17" s="1"/>
  <c r="L27" i="17"/>
  <c r="L119" i="17" s="1"/>
  <c r="L165" i="17" s="1"/>
  <c r="B32" i="17"/>
  <c r="B124" i="17" s="1"/>
  <c r="B170" i="17" s="1"/>
  <c r="S7" i="17"/>
  <c r="S99" i="17" s="1"/>
  <c r="S145" i="17" s="1"/>
  <c r="G18" i="17"/>
  <c r="G110" i="17" s="1"/>
  <c r="G156" i="17" s="1"/>
  <c r="H40" i="17"/>
  <c r="H132" i="17" s="1"/>
  <c r="H178" i="17" s="1"/>
  <c r="S45" i="17"/>
  <c r="S137" i="17" s="1"/>
  <c r="S183" i="17" s="1"/>
  <c r="P13" i="17"/>
  <c r="P105" i="17" s="1"/>
  <c r="P151" i="17" s="1"/>
  <c r="X32" i="17"/>
  <c r="X124" i="17" s="1"/>
  <c r="X170" i="17" s="1"/>
  <c r="X26" i="17"/>
  <c r="X118" i="17" s="1"/>
  <c r="X164" i="17" s="1"/>
  <c r="AK31" i="17"/>
  <c r="AK123" i="17" s="1"/>
  <c r="AK169" i="17" s="1"/>
  <c r="E7" i="17"/>
  <c r="E99" i="17" s="1"/>
  <c r="E145" i="17" s="1"/>
  <c r="Q18" i="17"/>
  <c r="Q110" i="17" s="1"/>
  <c r="Q156" i="17" s="1"/>
  <c r="R25" i="17"/>
  <c r="R117" i="17" s="1"/>
  <c r="R163" i="17" s="1"/>
  <c r="AD30" i="17"/>
  <c r="AD122" i="17" s="1"/>
  <c r="AD168" i="17" s="1"/>
  <c r="T29" i="22"/>
  <c r="T75" i="22" s="1"/>
  <c r="U28" i="48" s="1"/>
  <c r="AL19" i="22"/>
  <c r="AL65" i="22" s="1"/>
  <c r="AM18" i="48" s="1"/>
  <c r="Q33" i="22"/>
  <c r="Q79" i="22" s="1"/>
  <c r="R32" i="48" s="1"/>
  <c r="I20" i="22"/>
  <c r="I66" i="22" s="1"/>
  <c r="J19" i="48" s="1"/>
  <c r="P14" i="22"/>
  <c r="P60" i="22" s="1"/>
  <c r="Q13" i="48" s="1"/>
  <c r="P43" i="22"/>
  <c r="P89" i="22" s="1"/>
  <c r="Q42" i="48" s="1"/>
  <c r="P34" i="22"/>
  <c r="P80" i="22" s="1"/>
  <c r="Q33" i="48" s="1"/>
  <c r="AA15" i="22"/>
  <c r="AA61" i="22" s="1"/>
  <c r="AB14" i="48" s="1"/>
  <c r="S35" i="22" l="1"/>
  <c r="S81" i="22" s="1"/>
  <c r="T34" i="48" s="1"/>
  <c r="S21" i="22"/>
  <c r="S67" i="22" s="1"/>
  <c r="T20" i="48" s="1"/>
  <c r="R44" i="22"/>
  <c r="R90" i="22" s="1"/>
  <c r="S43" i="48" s="1"/>
  <c r="Q11" i="22"/>
  <c r="Q57" i="22" s="1"/>
  <c r="R10" i="48" s="1"/>
  <c r="AJ18" i="22"/>
  <c r="AJ64" i="22" s="1"/>
  <c r="AK17" i="48" s="1"/>
  <c r="AA22" i="22"/>
  <c r="AA68" i="22" s="1"/>
  <c r="AB21" i="48" s="1"/>
  <c r="T28" i="22"/>
  <c r="T74" i="22" s="1"/>
  <c r="U27" i="48" s="1"/>
  <c r="AJ20" i="22"/>
  <c r="AJ66" i="22" s="1"/>
  <c r="AK19" i="48" s="1"/>
  <c r="C28" i="22"/>
  <c r="C74" i="22" s="1"/>
  <c r="D27" i="48" s="1"/>
  <c r="AO28" i="22"/>
  <c r="AO74" i="22" s="1"/>
  <c r="AP27" i="48" s="1"/>
  <c r="R27" i="22"/>
  <c r="R73" i="22" s="1"/>
  <c r="S26" i="48" s="1"/>
  <c r="V18" i="22"/>
  <c r="V64" i="22" s="1"/>
  <c r="W17" i="48" s="1"/>
  <c r="S42" i="22"/>
  <c r="S88" i="22" s="1"/>
  <c r="T41" i="48" s="1"/>
  <c r="AO7" i="22"/>
  <c r="AO53" i="22" s="1"/>
  <c r="AP6" i="48" s="1"/>
  <c r="AO8" i="22"/>
  <c r="AO54" i="22" s="1"/>
  <c r="AP7" i="48" s="1"/>
  <c r="R12" i="22"/>
  <c r="R58" i="22" s="1"/>
  <c r="S11" i="48" s="1"/>
  <c r="Q32" i="22"/>
  <c r="Q78" i="22" s="1"/>
  <c r="R31" i="48" s="1"/>
  <c r="S11" i="22"/>
  <c r="S57" i="22" s="1"/>
  <c r="T10" i="48" s="1"/>
  <c r="Z28" i="22"/>
  <c r="Z74" i="22" s="1"/>
  <c r="AA27" i="48" s="1"/>
  <c r="R36" i="22"/>
  <c r="R82" i="22" s="1"/>
  <c r="S35" i="48" s="1"/>
  <c r="AQ28" i="22"/>
  <c r="AQ74" i="22" s="1"/>
  <c r="AR27" i="48" s="1"/>
  <c r="AD28" i="22"/>
  <c r="AD74" i="22" s="1"/>
  <c r="AE27" i="48" s="1"/>
  <c r="S45" i="22"/>
  <c r="S91" i="22" s="1"/>
  <c r="T44" i="48" s="1"/>
  <c r="S34" i="22"/>
  <c r="S80" i="22" s="1"/>
  <c r="T33" i="48" s="1"/>
  <c r="AL17" i="22"/>
  <c r="AL63" i="22" s="1"/>
  <c r="AM16" i="48" s="1"/>
  <c r="X5" i="22"/>
  <c r="X51" i="22" s="1"/>
  <c r="Y4" i="48" s="1"/>
  <c r="W8" i="22"/>
  <c r="W54" i="22" s="1"/>
  <c r="X7" i="48" s="1"/>
  <c r="L5" i="22"/>
  <c r="L51" i="22" s="1"/>
  <c r="M4" i="48" s="1"/>
  <c r="Q44" i="22"/>
  <c r="Q90" i="22" s="1"/>
  <c r="R43" i="48" s="1"/>
  <c r="H29" i="22"/>
  <c r="H75" i="22" s="1"/>
  <c r="I28" i="48" s="1"/>
  <c r="AN18" i="22"/>
  <c r="AN64" i="22" s="1"/>
  <c r="AO17" i="48" s="1"/>
  <c r="H28" i="22"/>
  <c r="H74" i="22" s="1"/>
  <c r="I27" i="48" s="1"/>
  <c r="AP28" i="22"/>
  <c r="AP74" i="22" s="1"/>
  <c r="AQ27" i="48" s="1"/>
  <c r="P15" i="22"/>
  <c r="P61" i="22" s="1"/>
  <c r="Q14" i="48" s="1"/>
  <c r="AF20" i="22"/>
  <c r="AF66" i="22" s="1"/>
  <c r="AG19" i="48" s="1"/>
  <c r="AF18" i="22"/>
  <c r="AF64" i="22" s="1"/>
  <c r="AG17" i="48" s="1"/>
  <c r="S33" i="22"/>
  <c r="S79" i="22" s="1"/>
  <c r="T32" i="48" s="1"/>
  <c r="AH28" i="22"/>
  <c r="AH74" i="22" s="1"/>
  <c r="AI27" i="48" s="1"/>
  <c r="AB21" i="22"/>
  <c r="AB67" i="22" s="1"/>
  <c r="AC20" i="48" s="1"/>
  <c r="L7" i="22"/>
  <c r="L53" i="22" s="1"/>
  <c r="M6" i="48" s="1"/>
  <c r="AH19" i="22"/>
  <c r="AH65" i="22" s="1"/>
  <c r="AI18" i="48" s="1"/>
  <c r="P11" i="22"/>
  <c r="P57" i="22" s="1"/>
  <c r="Q10" i="48" s="1"/>
  <c r="Q36" i="22"/>
  <c r="Q82" i="22" s="1"/>
  <c r="R35" i="48" s="1"/>
  <c r="M18" i="22"/>
  <c r="M64" i="22" s="1"/>
  <c r="N17" i="48" s="1"/>
  <c r="C20" i="22"/>
  <c r="C66" i="22" s="1"/>
  <c r="D19" i="48" s="1"/>
  <c r="R38" i="22"/>
  <c r="R84" i="22" s="1"/>
  <c r="S37" i="48" s="1"/>
  <c r="Q26" i="22"/>
  <c r="Q72" i="22" s="1"/>
  <c r="R25" i="48" s="1"/>
  <c r="V20" i="22"/>
  <c r="V66" i="22" s="1"/>
  <c r="W19" i="48" s="1"/>
  <c r="Q34" i="22"/>
  <c r="Q80" i="22" s="1"/>
  <c r="R33" i="48" s="1"/>
  <c r="U17" i="22"/>
  <c r="U63" i="22" s="1"/>
  <c r="V16" i="48" s="1"/>
  <c r="AA27" i="22"/>
  <c r="AA73" i="22" s="1"/>
  <c r="AB26" i="48" s="1"/>
  <c r="P13" i="22"/>
  <c r="P59" i="22" s="1"/>
  <c r="Q12" i="48" s="1"/>
  <c r="AH6" i="22"/>
  <c r="AH52" i="22" s="1"/>
  <c r="AI5" i="48" s="1"/>
  <c r="P44" i="22"/>
  <c r="P90" i="22" s="1"/>
  <c r="Q43" i="48" s="1"/>
  <c r="AR7" i="22"/>
  <c r="AR53" i="22" s="1"/>
  <c r="AS6" i="48" s="1"/>
  <c r="P45" i="22"/>
  <c r="P91" i="22" s="1"/>
  <c r="Q44" i="48" s="1"/>
  <c r="AA37" i="22"/>
  <c r="AA83" i="22" s="1"/>
  <c r="AB36" i="48" s="1"/>
  <c r="Y5" i="22"/>
  <c r="Y51" i="22" s="1"/>
  <c r="Z4" i="48" s="1"/>
  <c r="Q12" i="22"/>
  <c r="Q58" i="22" s="1"/>
  <c r="R11" i="48" s="1"/>
  <c r="AB33" i="22"/>
  <c r="AB79" i="22" s="1"/>
  <c r="AC32" i="48" s="1"/>
  <c r="V29" i="22"/>
  <c r="V75" i="22" s="1"/>
  <c r="W28" i="48" s="1"/>
  <c r="W19" i="22"/>
  <c r="W65" i="22" s="1"/>
  <c r="X18" i="48" s="1"/>
  <c r="S44" i="22"/>
  <c r="S90" i="22" s="1"/>
  <c r="T43" i="48" s="1"/>
  <c r="AO18" i="22"/>
  <c r="AO64" i="22" s="1"/>
  <c r="AP17" i="48" s="1"/>
  <c r="Q15" i="22"/>
  <c r="Q61" i="22" s="1"/>
  <c r="R14" i="48" s="1"/>
  <c r="O28" i="22"/>
  <c r="O74" i="22" s="1"/>
  <c r="P27" i="48" s="1"/>
  <c r="AB27" i="22"/>
  <c r="AB73" i="22" s="1"/>
  <c r="AC26" i="48" s="1"/>
  <c r="AA38" i="22"/>
  <c r="AA84" i="22" s="1"/>
  <c r="AB37" i="48" s="1"/>
  <c r="Q40" i="22"/>
  <c r="Q86" i="22" s="1"/>
  <c r="R39" i="48" s="1"/>
  <c r="AI17" i="22"/>
  <c r="AI63" i="22" s="1"/>
  <c r="AJ16" i="48" s="1"/>
  <c r="U18" i="22"/>
  <c r="U64" i="22" s="1"/>
  <c r="V17" i="48" s="1"/>
  <c r="R34" i="22"/>
  <c r="R80" i="22" s="1"/>
  <c r="S33" i="48" s="1"/>
  <c r="AF19" i="22"/>
  <c r="AF65" i="22" s="1"/>
  <c r="AG18" i="48" s="1"/>
  <c r="M6" i="22"/>
  <c r="M52" i="22" s="1"/>
  <c r="N5" i="48" s="1"/>
  <c r="AP19" i="22"/>
  <c r="AP65" i="22" s="1"/>
  <c r="AQ18" i="48" s="1"/>
  <c r="P26" i="22"/>
  <c r="P72" i="22" s="1"/>
  <c r="Q25" i="48" s="1"/>
  <c r="E14" i="22"/>
  <c r="E60" i="22" s="1"/>
  <c r="F13" i="48" s="1"/>
  <c r="AF28" i="22"/>
  <c r="AF74" i="22" s="1"/>
  <c r="AG27" i="48" s="1"/>
  <c r="S38" i="22"/>
  <c r="S84" i="22" s="1"/>
  <c r="T37" i="48" s="1"/>
  <c r="U20" i="22"/>
  <c r="U66" i="22" s="1"/>
  <c r="V19" i="48" s="1"/>
  <c r="AC6" i="22"/>
  <c r="AC52" i="22" s="1"/>
  <c r="AD5" i="48" s="1"/>
  <c r="P31" i="22"/>
  <c r="P77" i="22" s="1"/>
  <c r="Q30" i="48" s="1"/>
  <c r="S24" i="22"/>
  <c r="S70" i="22" s="1"/>
  <c r="T23" i="48" s="1"/>
  <c r="Q45" i="22"/>
  <c r="Q91" i="22" s="1"/>
  <c r="R44" i="48" s="1"/>
  <c r="Q31" i="22"/>
  <c r="Q77" i="22" s="1"/>
  <c r="R30" i="48" s="1"/>
  <c r="AA23" i="22"/>
  <c r="AA69" i="22" s="1"/>
  <c r="AB22" i="48" s="1"/>
  <c r="R31" i="22"/>
  <c r="R77" i="22" s="1"/>
  <c r="S30" i="48" s="1"/>
  <c r="AL18" i="22"/>
  <c r="AL64" i="22" s="1"/>
  <c r="AM17" i="48" s="1"/>
  <c r="F30" i="22"/>
  <c r="F76" i="22" s="1"/>
  <c r="G29" i="48" s="1"/>
  <c r="R37" i="22"/>
  <c r="R83" i="22" s="1"/>
  <c r="S36" i="48" s="1"/>
  <c r="X28" i="22"/>
  <c r="X74" i="22" s="1"/>
  <c r="Y27" i="48" s="1"/>
  <c r="O29" i="22"/>
  <c r="O75" i="22" s="1"/>
  <c r="P28" i="48" s="1"/>
  <c r="Y8" i="22"/>
  <c r="Y54" i="22" s="1"/>
  <c r="Z7" i="48" s="1"/>
  <c r="V6" i="22"/>
  <c r="V52" i="22" s="1"/>
  <c r="W5" i="48" s="1"/>
  <c r="J5" i="22"/>
  <c r="J51" i="22" s="1"/>
  <c r="K4" i="48" s="1"/>
  <c r="AB41" i="22"/>
  <c r="AB87" i="22" s="1"/>
  <c r="AC40" i="48" s="1"/>
  <c r="AE18" i="22"/>
  <c r="AE64" i="22" s="1"/>
  <c r="AF17" i="48" s="1"/>
  <c r="Z18" i="22"/>
  <c r="Z64" i="22" s="1"/>
  <c r="AA17" i="48" s="1"/>
  <c r="P36" i="22"/>
  <c r="P82" i="22" s="1"/>
  <c r="Q35" i="48" s="1"/>
  <c r="W20" i="22"/>
  <c r="W66" i="22" s="1"/>
  <c r="X19" i="48" s="1"/>
  <c r="Q21" i="22"/>
  <c r="Q67" i="22" s="1"/>
  <c r="R20" i="48" s="1"/>
  <c r="V7" i="22"/>
  <c r="V53" i="22" s="1"/>
  <c r="W6" i="48" s="1"/>
  <c r="AI18" i="22"/>
  <c r="AI64" i="22" s="1"/>
  <c r="AJ17" i="48" s="1"/>
  <c r="AE29" i="22"/>
  <c r="AE75" i="22" s="1"/>
  <c r="AF28" i="48" s="1"/>
  <c r="S31" i="22"/>
  <c r="S77" i="22" s="1"/>
  <c r="T30" i="48" s="1"/>
  <c r="R40" i="22"/>
  <c r="R86" i="22" s="1"/>
  <c r="S39" i="48" s="1"/>
  <c r="AN20" i="22"/>
  <c r="AN66" i="22" s="1"/>
  <c r="AO19" i="48" s="1"/>
  <c r="S22" i="22"/>
  <c r="S68" i="22" s="1"/>
  <c r="T21" i="48" s="1"/>
  <c r="D25" i="22"/>
  <c r="D71" i="22" s="1"/>
  <c r="E24" i="48" s="1"/>
  <c r="AB14" i="22"/>
  <c r="AB60" i="22" s="1"/>
  <c r="AC13" i="48" s="1"/>
  <c r="AN29" i="22"/>
  <c r="AN75" i="22" s="1"/>
  <c r="AO28" i="48" s="1"/>
  <c r="E24" i="22"/>
  <c r="E70" i="22" s="1"/>
  <c r="F23" i="48" s="1"/>
  <c r="I29" i="22"/>
  <c r="I75" i="22" s="1"/>
  <c r="J28" i="48" s="1"/>
  <c r="S12" i="22"/>
  <c r="S58" i="22" s="1"/>
  <c r="T11" i="48" s="1"/>
  <c r="AN19" i="22"/>
  <c r="AN65" i="22" s="1"/>
  <c r="AO18" i="48" s="1"/>
  <c r="S36" i="22"/>
  <c r="S82" i="22" s="1"/>
  <c r="T35" i="48" s="1"/>
  <c r="S37" i="22"/>
  <c r="S83" i="22" s="1"/>
  <c r="T36" i="48" s="1"/>
  <c r="N20" i="22"/>
  <c r="N66" i="22" s="1"/>
  <c r="O19" i="48" s="1"/>
  <c r="F21" i="22"/>
  <c r="F67" i="22" s="1"/>
  <c r="G20" i="48" s="1"/>
  <c r="AE28" i="22"/>
  <c r="AE74" i="22" s="1"/>
  <c r="AF27" i="48" s="1"/>
  <c r="C29" i="22"/>
  <c r="C75" i="22" s="1"/>
  <c r="D28" i="48" s="1"/>
  <c r="AA41" i="22"/>
  <c r="AA87" i="22" s="1"/>
  <c r="AB40" i="48" s="1"/>
  <c r="AK18" i="22"/>
  <c r="AK64" i="22" s="1"/>
  <c r="AL17" i="48" s="1"/>
  <c r="AC20" i="22"/>
  <c r="AC66" i="22" s="1"/>
  <c r="AD19" i="48" s="1"/>
  <c r="AA7" i="22"/>
  <c r="AA53" i="22" s="1"/>
  <c r="AB6" i="48" s="1"/>
  <c r="S28" i="22"/>
  <c r="S74" i="22" s="1"/>
  <c r="T27" i="48" s="1"/>
  <c r="P8" i="22"/>
  <c r="P54" i="22" s="1"/>
  <c r="Q7" i="48" s="1"/>
  <c r="AB36" i="22"/>
  <c r="AB82" i="22" s="1"/>
  <c r="AC35" i="48" s="1"/>
  <c r="J8" i="22"/>
  <c r="J54" i="22" s="1"/>
  <c r="K7" i="48" s="1"/>
  <c r="AQ8" i="22"/>
  <c r="AQ54" i="22" s="1"/>
  <c r="AR7" i="48" s="1"/>
  <c r="AM17" i="22"/>
  <c r="AM63" i="22" s="1"/>
  <c r="AN16" i="48" s="1"/>
  <c r="AA35" i="22"/>
  <c r="AA81" i="22" s="1"/>
  <c r="AB34" i="48" s="1"/>
  <c r="AE7" i="22"/>
  <c r="AE53" i="22" s="1"/>
  <c r="AF6" i="48" s="1"/>
  <c r="P38" i="22"/>
  <c r="P84" i="22" s="1"/>
  <c r="Q37" i="48" s="1"/>
  <c r="X29" i="22"/>
  <c r="X75" i="22" s="1"/>
  <c r="Y28" i="48" s="1"/>
  <c r="Y20" i="22"/>
  <c r="Y66" i="22" s="1"/>
  <c r="Z19" i="48" s="1"/>
  <c r="Q8" i="22"/>
  <c r="Q54" i="22" s="1"/>
  <c r="R7" i="48" s="1"/>
  <c r="AC8" i="22"/>
  <c r="AC54" i="22" s="1"/>
  <c r="AD7" i="48" s="1"/>
  <c r="AA13" i="22"/>
  <c r="AA59" i="22" s="1"/>
  <c r="AB12" i="48" s="1"/>
  <c r="F36" i="22"/>
  <c r="F82" i="22" s="1"/>
  <c r="G35" i="48" s="1"/>
  <c r="AB37" i="22"/>
  <c r="AB83" i="22" s="1"/>
  <c r="AC36" i="48" s="1"/>
  <c r="M19" i="22"/>
  <c r="M65" i="22" s="1"/>
  <c r="N18" i="48" s="1"/>
  <c r="D24" i="22"/>
  <c r="D70" i="22" s="1"/>
  <c r="E23" i="48" s="1"/>
  <c r="R10" i="22"/>
  <c r="R56" i="22" s="1"/>
  <c r="S9" i="48" s="1"/>
  <c r="S40" i="22"/>
  <c r="S86" i="22" s="1"/>
  <c r="T39" i="48" s="1"/>
  <c r="L20" i="22"/>
  <c r="L66" i="22" s="1"/>
  <c r="M19" i="48" s="1"/>
  <c r="J28" i="22"/>
  <c r="J74" i="22" s="1"/>
  <c r="K27" i="48" s="1"/>
  <c r="G34" i="22"/>
  <c r="G80" i="22" s="1"/>
  <c r="H33" i="48" s="1"/>
  <c r="AI29" i="22"/>
  <c r="AI75" i="22" s="1"/>
  <c r="AJ28" i="48" s="1"/>
  <c r="Q43" i="22"/>
  <c r="Q89" i="22" s="1"/>
  <c r="R42" i="48" s="1"/>
  <c r="AJ29" i="22"/>
  <c r="AJ75" i="22" s="1"/>
  <c r="AK28" i="48" s="1"/>
  <c r="K18" i="22"/>
  <c r="K64" i="22" s="1"/>
  <c r="L17" i="48" s="1"/>
  <c r="AP8" i="22"/>
  <c r="AP54" i="22" s="1"/>
  <c r="AQ7" i="48" s="1"/>
  <c r="AA39" i="22"/>
  <c r="AA85" i="22" s="1"/>
  <c r="AB38" i="48" s="1"/>
  <c r="AR28" i="22"/>
  <c r="AR74" i="22" s="1"/>
  <c r="AS27" i="48" s="1"/>
  <c r="AD20" i="22"/>
  <c r="AD66" i="22" s="1"/>
  <c r="AE19" i="48" s="1"/>
  <c r="H5" i="22"/>
  <c r="H51" i="22" s="1"/>
  <c r="I4" i="48" s="1"/>
  <c r="Q9" i="22"/>
  <c r="Q55" i="22" s="1"/>
  <c r="R8" i="48" s="1"/>
  <c r="AJ17" i="22"/>
  <c r="AJ63" i="22" s="1"/>
  <c r="AK16" i="48" s="1"/>
  <c r="AO29" i="22"/>
  <c r="AO75" i="22" s="1"/>
  <c r="AP28" i="48" s="1"/>
  <c r="Z5" i="22"/>
  <c r="Z51" i="22" s="1"/>
  <c r="AA4" i="48" s="1"/>
  <c r="AE17" i="22"/>
  <c r="AE63" i="22" s="1"/>
  <c r="AF16" i="48" s="1"/>
  <c r="AC7" i="22"/>
  <c r="AC53" i="22" s="1"/>
  <c r="AD6" i="48" s="1"/>
  <c r="AB34" i="22"/>
  <c r="AB80" i="22" s="1"/>
  <c r="AC33" i="48" s="1"/>
  <c r="AB9" i="22"/>
  <c r="AB55" i="22" s="1"/>
  <c r="AC8" i="48" s="1"/>
  <c r="G38" i="22"/>
  <c r="G84" i="22" s="1"/>
  <c r="H37" i="48" s="1"/>
  <c r="AR5" i="22"/>
  <c r="AR51" i="22" s="1"/>
  <c r="AS4" i="48" s="1"/>
  <c r="P25" i="22"/>
  <c r="P71" i="22" s="1"/>
  <c r="Q24" i="48" s="1"/>
  <c r="G31" i="22"/>
  <c r="G77" i="22" s="1"/>
  <c r="H30" i="48" s="1"/>
  <c r="G40" i="22"/>
  <c r="G86" i="22" s="1"/>
  <c r="H39" i="48" s="1"/>
  <c r="AH5" i="22"/>
  <c r="AH51" i="22" s="1"/>
  <c r="AI4" i="48" s="1"/>
  <c r="S29" i="22"/>
  <c r="S75" i="22" s="1"/>
  <c r="T28" i="48" s="1"/>
  <c r="L19" i="22"/>
  <c r="L65" i="22" s="1"/>
  <c r="M18" i="48" s="1"/>
  <c r="AI28" i="22"/>
  <c r="AI74" i="22" s="1"/>
  <c r="AJ27" i="48" s="1"/>
  <c r="AB13" i="22"/>
  <c r="AB59" i="22" s="1"/>
  <c r="AC12" i="48" s="1"/>
  <c r="AN8" i="22"/>
  <c r="AN54" i="22" s="1"/>
  <c r="AO7" i="48" s="1"/>
  <c r="AA34" i="22"/>
  <c r="AA80" i="22" s="1"/>
  <c r="AB33" i="48" s="1"/>
  <c r="G30" i="22"/>
  <c r="G76" i="22" s="1"/>
  <c r="H29" i="48" s="1"/>
  <c r="AH7" i="22"/>
  <c r="AH53" i="22" s="1"/>
  <c r="AI6" i="48" s="1"/>
  <c r="R13" i="22"/>
  <c r="R59" i="22" s="1"/>
  <c r="S12" i="48" s="1"/>
  <c r="J29" i="22"/>
  <c r="J75" i="22" s="1"/>
  <c r="K28" i="48" s="1"/>
  <c r="AO19" i="22"/>
  <c r="AO65" i="22" s="1"/>
  <c r="AP18" i="48" s="1"/>
  <c r="AB16" i="22"/>
  <c r="AB62" i="22" s="1"/>
  <c r="AC15" i="48" s="1"/>
  <c r="AB4" i="22"/>
  <c r="AB50" i="22" s="1"/>
  <c r="AC3" i="48" s="1"/>
  <c r="AH8" i="22"/>
  <c r="AH54" i="22" s="1"/>
  <c r="AI7" i="48" s="1"/>
  <c r="AG29" i="22"/>
  <c r="AG75" i="22" s="1"/>
  <c r="AH28" i="48" s="1"/>
  <c r="AQ7" i="22"/>
  <c r="AQ53" i="22" s="1"/>
  <c r="AR6" i="48" s="1"/>
  <c r="Y19" i="22"/>
  <c r="Y65" i="22" s="1"/>
  <c r="Z18" i="48" s="1"/>
  <c r="AC5" i="22"/>
  <c r="AC51" i="22" s="1"/>
  <c r="AD4" i="48" s="1"/>
  <c r="AR8" i="22"/>
  <c r="AR54" i="22" s="1"/>
  <c r="AS7" i="48" s="1"/>
  <c r="U19" i="22"/>
  <c r="U65" i="22" s="1"/>
  <c r="V18" i="48" s="1"/>
  <c r="AA25" i="22"/>
  <c r="AA71" i="22" s="1"/>
  <c r="AB24" i="48" s="1"/>
  <c r="G24" i="22"/>
  <c r="G70" i="22" s="1"/>
  <c r="H23" i="48" s="1"/>
  <c r="L6" i="22"/>
  <c r="L52" i="22" s="1"/>
  <c r="M5" i="48" s="1"/>
  <c r="AB31" i="22"/>
  <c r="AB77" i="22" s="1"/>
  <c r="AC30" i="48" s="1"/>
  <c r="S14" i="22"/>
  <c r="S60" i="22" s="1"/>
  <c r="T13" i="48" s="1"/>
  <c r="AP17" i="22"/>
  <c r="AP63" i="22" s="1"/>
  <c r="AQ16" i="48" s="1"/>
  <c r="M5" i="22"/>
  <c r="M51" i="22" s="1"/>
  <c r="N4" i="48" s="1"/>
  <c r="AA11" i="22"/>
  <c r="AA57" i="22" s="1"/>
  <c r="AB10" i="48" s="1"/>
  <c r="G36" i="22"/>
  <c r="G82" i="22" s="1"/>
  <c r="H35" i="48" s="1"/>
  <c r="AR6" i="22"/>
  <c r="AR52" i="22" s="1"/>
  <c r="AS5" i="48" s="1"/>
  <c r="AB30" i="22"/>
  <c r="AB76" i="22" s="1"/>
  <c r="AC29" i="48" s="1"/>
  <c r="S25" i="22"/>
  <c r="S71" i="22" s="1"/>
  <c r="T24" i="48" s="1"/>
  <c r="AA21" i="22"/>
  <c r="AA67" i="22" s="1"/>
  <c r="AB20" i="48" s="1"/>
  <c r="S10" i="22"/>
  <c r="S56" i="22" s="1"/>
  <c r="T9" i="48" s="1"/>
  <c r="Y7" i="22"/>
  <c r="Y53" i="22" s="1"/>
  <c r="Z6" i="48" s="1"/>
  <c r="T7" i="22"/>
  <c r="T53" i="22" s="1"/>
  <c r="U6" i="48" s="1"/>
  <c r="J19" i="22"/>
  <c r="J65" i="22" s="1"/>
  <c r="K18" i="48" s="1"/>
  <c r="I7" i="22"/>
  <c r="I53" i="22" s="1"/>
  <c r="J6" i="48" s="1"/>
  <c r="AB8" i="22"/>
  <c r="AB54" i="22" s="1"/>
  <c r="AC7" i="48" s="1"/>
  <c r="R20" i="22"/>
  <c r="R66" i="22" s="1"/>
  <c r="S19" i="48" s="1"/>
  <c r="AE19" i="22"/>
  <c r="AE65" i="22" s="1"/>
  <c r="AF18" i="48" s="1"/>
  <c r="AL8" i="22"/>
  <c r="AL54" i="22" s="1"/>
  <c r="AM7" i="48" s="1"/>
  <c r="O6" i="22"/>
  <c r="O52" i="22" s="1"/>
  <c r="P5" i="48" s="1"/>
  <c r="AK7" i="22"/>
  <c r="AK53" i="22" s="1"/>
  <c r="AL6" i="48" s="1"/>
  <c r="AC17" i="22"/>
  <c r="AC63" i="22" s="1"/>
  <c r="AD16" i="48" s="1"/>
  <c r="W17" i="22"/>
  <c r="W63" i="22" s="1"/>
  <c r="X16" i="48" s="1"/>
  <c r="AA14" i="22"/>
  <c r="AA60" i="22" s="1"/>
  <c r="AB13" i="48" s="1"/>
  <c r="AB17" i="22"/>
  <c r="AB63" i="22" s="1"/>
  <c r="AC16" i="48" s="1"/>
  <c r="Q30" i="22"/>
  <c r="Q76" i="22" s="1"/>
  <c r="R29" i="48" s="1"/>
  <c r="AR19" i="22"/>
  <c r="AR65" i="22" s="1"/>
  <c r="AS18" i="48" s="1"/>
  <c r="F15" i="22"/>
  <c r="F61" i="22" s="1"/>
  <c r="G14" i="48" s="1"/>
  <c r="AQ5" i="22"/>
  <c r="AQ51" i="22" s="1"/>
  <c r="AR4" i="48" s="1"/>
  <c r="P33" i="22"/>
  <c r="P79" i="22" s="1"/>
  <c r="Q32" i="48" s="1"/>
  <c r="AN5" i="22"/>
  <c r="AN51" i="22" s="1"/>
  <c r="AO4" i="48" s="1"/>
  <c r="R35" i="22"/>
  <c r="R81" i="22" s="1"/>
  <c r="S34" i="48" s="1"/>
  <c r="M7" i="22"/>
  <c r="M53" i="22" s="1"/>
  <c r="N6" i="48" s="1"/>
  <c r="Q38" i="22"/>
  <c r="Q84" i="22" s="1"/>
  <c r="R37" i="48" s="1"/>
  <c r="G45" i="22"/>
  <c r="G91" i="22" s="1"/>
  <c r="H44" i="48" s="1"/>
  <c r="F6" i="22"/>
  <c r="F52" i="22" s="1"/>
  <c r="G5" i="48" s="1"/>
  <c r="AR18" i="22"/>
  <c r="AR64" i="22" s="1"/>
  <c r="AS17" i="48" s="1"/>
  <c r="AA20" i="22"/>
  <c r="AA66" i="22" s="1"/>
  <c r="AB19" i="48" s="1"/>
  <c r="T19" i="22"/>
  <c r="T65" i="22" s="1"/>
  <c r="U18" i="48" s="1"/>
  <c r="AM19" i="22"/>
  <c r="AM65" i="22" s="1"/>
  <c r="AN18" i="48" s="1"/>
  <c r="C6" i="22"/>
  <c r="C52" i="22" s="1"/>
  <c r="D5" i="48" s="1"/>
  <c r="AG18" i="22"/>
  <c r="AG64" i="22" s="1"/>
  <c r="AH17" i="48" s="1"/>
  <c r="K20" i="22"/>
  <c r="K66" i="22" s="1"/>
  <c r="L19" i="48" s="1"/>
  <c r="C17" i="22"/>
  <c r="C63" i="22" s="1"/>
  <c r="D16" i="48" s="1"/>
  <c r="E13" i="22"/>
  <c r="E59" i="22" s="1"/>
  <c r="F12" i="48" s="1"/>
  <c r="AQ18" i="22"/>
  <c r="AQ64" i="22" s="1"/>
  <c r="AR17" i="48" s="1"/>
  <c r="R43" i="22"/>
  <c r="R89" i="22" s="1"/>
  <c r="S42" i="48" s="1"/>
  <c r="J18" i="22"/>
  <c r="J64" i="22" s="1"/>
  <c r="K17" i="48" s="1"/>
  <c r="R29" i="22"/>
  <c r="R75" i="22" s="1"/>
  <c r="S28" i="48" s="1"/>
  <c r="AA10" i="22"/>
  <c r="AA56" i="22" s="1"/>
  <c r="AB9" i="48" s="1"/>
  <c r="P5" i="22"/>
  <c r="P51" i="22" s="1"/>
  <c r="Q4" i="48" s="1"/>
  <c r="N28" i="22"/>
  <c r="N74" i="22" s="1"/>
  <c r="O27" i="48" s="1"/>
  <c r="K5" i="22"/>
  <c r="K51" i="22" s="1"/>
  <c r="L4" i="48" s="1"/>
  <c r="W6" i="22"/>
  <c r="W52" i="22" s="1"/>
  <c r="X5" i="48" s="1"/>
  <c r="AH18" i="22"/>
  <c r="AH64" i="22" s="1"/>
  <c r="AI17" i="48" s="1"/>
  <c r="W28" i="22"/>
  <c r="W74" i="22" s="1"/>
  <c r="X27" i="48" s="1"/>
  <c r="X17" i="22"/>
  <c r="X63" i="22" s="1"/>
  <c r="Y16" i="48" s="1"/>
  <c r="AE6" i="22"/>
  <c r="AE52" i="22" s="1"/>
  <c r="AF5" i="48" s="1"/>
  <c r="O18" i="22"/>
  <c r="O64" i="22" s="1"/>
  <c r="P17" i="48" s="1"/>
  <c r="T20" i="22"/>
  <c r="T66" i="22" s="1"/>
  <c r="U19" i="48" s="1"/>
  <c r="Q7" i="22"/>
  <c r="Q53" i="22" s="1"/>
  <c r="R6" i="48" s="1"/>
  <c r="AL5" i="22"/>
  <c r="AL51" i="22" s="1"/>
  <c r="AM4" i="48" s="1"/>
  <c r="C8" i="22"/>
  <c r="C54" i="22" s="1"/>
  <c r="D7" i="48" s="1"/>
  <c r="W7" i="22"/>
  <c r="W53" i="22" s="1"/>
  <c r="X6" i="48" s="1"/>
  <c r="C7" i="22"/>
  <c r="C53" i="22" s="1"/>
  <c r="D6" i="48" s="1"/>
  <c r="AC19" i="22"/>
  <c r="AC65" i="22" s="1"/>
  <c r="AD18" i="48" s="1"/>
  <c r="J17" i="22"/>
  <c r="J63" i="22" s="1"/>
  <c r="K16" i="48" s="1"/>
  <c r="C18" i="22"/>
  <c r="C64" i="22" s="1"/>
  <c r="D17" i="48" s="1"/>
  <c r="AJ7" i="22"/>
  <c r="AJ53" i="22" s="1"/>
  <c r="AK6" i="48" s="1"/>
  <c r="AA42" i="22"/>
  <c r="AA88" i="22" s="1"/>
  <c r="AB41" i="48" s="1"/>
  <c r="AA26" i="22"/>
  <c r="AA72" i="22" s="1"/>
  <c r="AB25" i="48" s="1"/>
  <c r="F7" i="22"/>
  <c r="F53" i="22" s="1"/>
  <c r="G6" i="48" s="1"/>
  <c r="AA17" i="22"/>
  <c r="AA63" i="22" s="1"/>
  <c r="AB16" i="48" s="1"/>
  <c r="AA19" i="22"/>
  <c r="AA65" i="22" s="1"/>
  <c r="AB18" i="48" s="1"/>
  <c r="AH20" i="22"/>
  <c r="AH66" i="22" s="1"/>
  <c r="AI19" i="48" s="1"/>
  <c r="C5" i="22"/>
  <c r="C51" i="22" s="1"/>
  <c r="D4" i="48" s="1"/>
  <c r="AA12" i="22"/>
  <c r="AA58" i="22" s="1"/>
  <c r="AB11" i="48" s="1"/>
  <c r="AN6" i="22"/>
  <c r="AN52" i="22" s="1"/>
  <c r="AO5" i="48" s="1"/>
  <c r="N19" i="22"/>
  <c r="N65" i="22" s="1"/>
  <c r="O18" i="48" s="1"/>
  <c r="AB32" i="22"/>
  <c r="AB78" i="22" s="1"/>
  <c r="AC31" i="48" s="1"/>
  <c r="AE8" i="22"/>
  <c r="AE54" i="22" s="1"/>
  <c r="AF7" i="48" s="1"/>
  <c r="R45" i="22"/>
  <c r="R91" i="22" s="1"/>
  <c r="S44" i="48" s="1"/>
  <c r="AB24" i="22"/>
  <c r="AB70" i="22" s="1"/>
  <c r="AC23" i="48" s="1"/>
  <c r="M8" i="22"/>
  <c r="M54" i="22" s="1"/>
  <c r="N7" i="48" s="1"/>
  <c r="V28" i="22"/>
  <c r="V74" i="22" s="1"/>
  <c r="W27" i="48" s="1"/>
  <c r="P32" i="22"/>
  <c r="P78" i="22" s="1"/>
  <c r="Q31" i="48" s="1"/>
  <c r="AB19" i="22"/>
  <c r="AB65" i="22" s="1"/>
  <c r="AC18" i="48" s="1"/>
  <c r="P4" i="22"/>
  <c r="P50" i="22" s="1"/>
  <c r="Q3" i="48" s="1"/>
  <c r="Q5" i="22"/>
  <c r="Q51" i="22" s="1"/>
  <c r="R4" i="48" s="1"/>
  <c r="P7" i="22"/>
  <c r="P53" i="22" s="1"/>
  <c r="Q6" i="48" s="1"/>
  <c r="K6" i="22"/>
  <c r="K52" i="22" s="1"/>
  <c r="L5" i="48" s="1"/>
  <c r="K8" i="22"/>
  <c r="K54" i="22" s="1"/>
  <c r="L7" i="48" s="1"/>
  <c r="N29" i="22"/>
  <c r="N75" i="22" s="1"/>
  <c r="O28" i="48" s="1"/>
  <c r="R28" i="22"/>
  <c r="R74" i="22" s="1"/>
  <c r="S27" i="48" s="1"/>
  <c r="K19" i="22"/>
  <c r="K65" i="22" s="1"/>
  <c r="L18" i="48" s="1"/>
  <c r="AH17" i="22"/>
  <c r="AH63" i="22" s="1"/>
  <c r="AI16" i="48" s="1"/>
  <c r="V17" i="22"/>
  <c r="V63" i="22" s="1"/>
  <c r="W16" i="48" s="1"/>
  <c r="AI20" i="22"/>
  <c r="AI66" i="22" s="1"/>
  <c r="AJ19" i="48" s="1"/>
  <c r="K7" i="22"/>
  <c r="K53" i="22" s="1"/>
  <c r="L6" i="48" s="1"/>
  <c r="AQ17" i="22"/>
  <c r="AQ63" i="22" s="1"/>
  <c r="AR16" i="48" s="1"/>
  <c r="AB18" i="22"/>
  <c r="AB64" i="22" s="1"/>
  <c r="AC17" i="48" s="1"/>
  <c r="M29" i="22"/>
  <c r="M75" i="22" s="1"/>
  <c r="N28" i="48" s="1"/>
  <c r="G43" i="22"/>
  <c r="G89" i="22" s="1"/>
  <c r="H42" i="48" s="1"/>
  <c r="AB20" i="22"/>
  <c r="AB66" i="22" s="1"/>
  <c r="AC19" i="48" s="1"/>
  <c r="E32" i="22"/>
  <c r="E78" i="22" s="1"/>
  <c r="F31" i="48" s="1"/>
  <c r="AQ20" i="22"/>
  <c r="AQ66" i="22" s="1"/>
  <c r="AR19" i="48" s="1"/>
  <c r="S15" i="22"/>
  <c r="S61" i="22" s="1"/>
  <c r="T14" i="48" s="1"/>
  <c r="E12" i="22"/>
  <c r="E58" i="22" s="1"/>
  <c r="F11" i="48" s="1"/>
  <c r="S9" i="22"/>
  <c r="S55" i="22" s="1"/>
  <c r="T8" i="48" s="1"/>
  <c r="D44" i="22"/>
  <c r="D90" i="22" s="1"/>
  <c r="E43" i="48" s="1"/>
  <c r="AA43" i="22"/>
  <c r="AA89" i="22" s="1"/>
  <c r="AB42" i="48" s="1"/>
  <c r="AK5" i="22"/>
  <c r="AK51" i="22" s="1"/>
  <c r="AL4" i="48" s="1"/>
  <c r="D15" i="22"/>
  <c r="D61" i="22" s="1"/>
  <c r="E14" i="48" s="1"/>
  <c r="AM7" i="22"/>
  <c r="AM53" i="22" s="1"/>
  <c r="AN6" i="48" s="1"/>
  <c r="N7" i="22"/>
  <c r="N53" i="22" s="1"/>
  <c r="O6" i="48" s="1"/>
  <c r="F18" i="22"/>
  <c r="F64" i="22" s="1"/>
  <c r="G17" i="48" s="1"/>
  <c r="H20" i="22"/>
  <c r="H66" i="22" s="1"/>
  <c r="I19" i="48" s="1"/>
  <c r="AD5" i="22"/>
  <c r="AD51" i="22" s="1"/>
  <c r="AE4" i="48" s="1"/>
  <c r="U7" i="22"/>
  <c r="U53" i="22" s="1"/>
  <c r="V6" i="48" s="1"/>
  <c r="S39" i="22"/>
  <c r="S85" i="22" s="1"/>
  <c r="T38" i="48" s="1"/>
  <c r="G5" i="22"/>
  <c r="G51" i="22" s="1"/>
  <c r="H4" i="48" s="1"/>
  <c r="P19" i="22"/>
  <c r="P65" i="22" s="1"/>
  <c r="Q18" i="48" s="1"/>
  <c r="AG20" i="22"/>
  <c r="AG66" i="22" s="1"/>
  <c r="AH19" i="48" s="1"/>
  <c r="AA8" i="22"/>
  <c r="AA54" i="22" s="1"/>
  <c r="AB7" i="48" s="1"/>
  <c r="S27" i="22"/>
  <c r="S73" i="22" s="1"/>
  <c r="T26" i="48" s="1"/>
  <c r="T17" i="22"/>
  <c r="T63" i="22" s="1"/>
  <c r="U16" i="48" s="1"/>
  <c r="AA31" i="22"/>
  <c r="AA77" i="22" s="1"/>
  <c r="AB30" i="48" s="1"/>
  <c r="AP18" i="22"/>
  <c r="AP64" i="22" s="1"/>
  <c r="AQ17" i="48" s="1"/>
  <c r="AA33" i="22"/>
  <c r="AA79" i="22" s="1"/>
  <c r="AB32" i="48" s="1"/>
  <c r="P6" i="22"/>
  <c r="P52" i="22" s="1"/>
  <c r="Q5" i="48" s="1"/>
  <c r="P30" i="22"/>
  <c r="P76" i="22" s="1"/>
  <c r="Q29" i="48" s="1"/>
  <c r="AL28" i="22"/>
  <c r="AL74" i="22" s="1"/>
  <c r="AM27" i="48" s="1"/>
  <c r="S43" i="22"/>
  <c r="S89" i="22" s="1"/>
  <c r="T42" i="48" s="1"/>
  <c r="AB11" i="22"/>
  <c r="AB57" i="22" s="1"/>
  <c r="AC10" i="48" s="1"/>
  <c r="O5" i="22"/>
  <c r="O51" i="22" s="1"/>
  <c r="P4" i="48" s="1"/>
  <c r="AA18" i="22"/>
  <c r="AA64" i="22" s="1"/>
  <c r="AB17" i="48" s="1"/>
  <c r="AF29" i="22"/>
  <c r="AF75" i="22" s="1"/>
  <c r="AG28" i="48" s="1"/>
  <c r="V19" i="22"/>
  <c r="V65" i="22" s="1"/>
  <c r="W18" i="48" s="1"/>
  <c r="Z17" i="22"/>
  <c r="Z63" i="22" s="1"/>
  <c r="AA16" i="48" s="1"/>
  <c r="AQ6" i="22"/>
  <c r="AQ52" i="22" s="1"/>
  <c r="AR5" i="48" s="1"/>
  <c r="AE5" i="22"/>
  <c r="AE51" i="22" s="1"/>
  <c r="AF4" i="48" s="1"/>
  <c r="G44" i="22"/>
  <c r="G90" i="22" s="1"/>
  <c r="H43" i="48" s="1"/>
  <c r="L8" i="22"/>
  <c r="L54" i="22" s="1"/>
  <c r="M7" i="48" s="1"/>
  <c r="O20" i="22"/>
  <c r="O66" i="22" s="1"/>
  <c r="P19" i="48" s="1"/>
  <c r="AG17" i="22"/>
  <c r="AG63" i="22" s="1"/>
  <c r="AH16" i="48" s="1"/>
  <c r="R14" i="22"/>
  <c r="R60" i="22" s="1"/>
  <c r="S13" i="48" s="1"/>
  <c r="AF5" i="22"/>
  <c r="AF51" i="22" s="1"/>
  <c r="AG4" i="48" s="1"/>
  <c r="R23" i="22"/>
  <c r="R69" i="22" s="1"/>
  <c r="S22" i="48" s="1"/>
  <c r="S18" i="22"/>
  <c r="S64" i="22" s="1"/>
  <c r="T17" i="48" s="1"/>
  <c r="F19" i="22"/>
  <c r="F65" i="22" s="1"/>
  <c r="G18" i="48" s="1"/>
  <c r="E27" i="22"/>
  <c r="E73" i="22" s="1"/>
  <c r="F26" i="48" s="1"/>
  <c r="AB40" i="22"/>
  <c r="AB86" i="22" s="1"/>
  <c r="AC39" i="48" s="1"/>
  <c r="E29" i="22"/>
  <c r="E75" i="22" s="1"/>
  <c r="F28" i="48" s="1"/>
  <c r="S19" i="22"/>
  <c r="S65" i="22" s="1"/>
  <c r="T18" i="48" s="1"/>
  <c r="D26" i="22"/>
  <c r="D72" i="22" s="1"/>
  <c r="E25" i="48" s="1"/>
  <c r="I17" i="22"/>
  <c r="I63" i="22" s="1"/>
  <c r="J16" i="48" s="1"/>
  <c r="E19" i="22"/>
  <c r="E65" i="22" s="1"/>
  <c r="F18" i="48" s="1"/>
  <c r="Y28" i="22"/>
  <c r="Y74" i="22" s="1"/>
  <c r="Z27" i="48" s="1"/>
  <c r="E42" i="22"/>
  <c r="E88" i="22" s="1"/>
  <c r="F41" i="48" s="1"/>
  <c r="G22" i="22"/>
  <c r="G68" i="22" s="1"/>
  <c r="H21" i="48" s="1"/>
  <c r="S7" i="22"/>
  <c r="S53" i="22" s="1"/>
  <c r="T6" i="48" s="1"/>
  <c r="E4" i="22"/>
  <c r="E50" i="22" s="1"/>
  <c r="F3" i="48" s="1"/>
  <c r="Q37" i="22"/>
  <c r="Q83" i="22" s="1"/>
  <c r="R36" i="48" s="1"/>
  <c r="P17" i="22"/>
  <c r="P63" i="22" s="1"/>
  <c r="Q16" i="48" s="1"/>
  <c r="AR20" i="22"/>
  <c r="AR66" i="22" s="1"/>
  <c r="AS19" i="48" s="1"/>
  <c r="AN28" i="22"/>
  <c r="AN74" i="22" s="1"/>
  <c r="AO27" i="48" s="1"/>
  <c r="F33" i="22"/>
  <c r="F79" i="22" s="1"/>
  <c r="G32" i="48" s="1"/>
  <c r="Q19" i="22"/>
  <c r="Q65" i="22" s="1"/>
  <c r="R18" i="48" s="1"/>
  <c r="D30" i="22"/>
  <c r="D76" i="22" s="1"/>
  <c r="E29" i="48" s="1"/>
  <c r="S30" i="22"/>
  <c r="S76" i="22" s="1"/>
  <c r="T29" i="48" s="1"/>
  <c r="AA5" i="22"/>
  <c r="AA51" i="22" s="1"/>
  <c r="AB4" i="48" s="1"/>
  <c r="I6" i="22"/>
  <c r="I52" i="22" s="1"/>
  <c r="J5" i="48" s="1"/>
  <c r="F31" i="22"/>
  <c r="F77" i="22" s="1"/>
  <c r="G30" i="48" s="1"/>
  <c r="R30" i="22"/>
  <c r="R76" i="22" s="1"/>
  <c r="S29" i="48" s="1"/>
  <c r="I5" i="22"/>
  <c r="I51" i="22" s="1"/>
  <c r="J4" i="48" s="1"/>
  <c r="D33" i="22"/>
  <c r="D79" i="22" s="1"/>
  <c r="E32" i="48" s="1"/>
  <c r="H8" i="22"/>
  <c r="H54" i="22" s="1"/>
  <c r="I7" i="48" s="1"/>
  <c r="E44" i="22"/>
  <c r="E90" i="22" s="1"/>
  <c r="F43" i="48" s="1"/>
  <c r="E18" i="22"/>
  <c r="E64" i="22" s="1"/>
  <c r="F17" i="48" s="1"/>
  <c r="AB26" i="22"/>
  <c r="AB72" i="22" s="1"/>
  <c r="AC25" i="48" s="1"/>
  <c r="I8" i="22"/>
  <c r="I54" i="22" s="1"/>
  <c r="J7" i="48" s="1"/>
  <c r="AC18" i="22"/>
  <c r="AC64" i="22" s="1"/>
  <c r="AD17" i="48" s="1"/>
  <c r="AO17" i="22"/>
  <c r="AO63" i="22" s="1"/>
  <c r="AP16" i="48" s="1"/>
  <c r="N18" i="22"/>
  <c r="N64" i="22" s="1"/>
  <c r="O17" i="48" s="1"/>
  <c r="E34" i="22"/>
  <c r="E80" i="22" s="1"/>
  <c r="F33" i="48" s="1"/>
  <c r="D36" i="22"/>
  <c r="D82" i="22" s="1"/>
  <c r="E35" i="48" s="1"/>
  <c r="AM6" i="22"/>
  <c r="AM52" i="22" s="1"/>
  <c r="AN5" i="48" s="1"/>
  <c r="R26" i="22"/>
  <c r="R72" i="22" s="1"/>
  <c r="S25" i="48" s="1"/>
  <c r="E39" i="22"/>
  <c r="E85" i="22" s="1"/>
  <c r="F38" i="48" s="1"/>
  <c r="AB43" i="22"/>
  <c r="AB89" i="22" s="1"/>
  <c r="AC42" i="48" s="1"/>
  <c r="N8" i="22"/>
  <c r="N54" i="22" s="1"/>
  <c r="O7" i="48" s="1"/>
  <c r="E36" i="22"/>
  <c r="E82" i="22" s="1"/>
  <c r="F35" i="48" s="1"/>
  <c r="AD7" i="22"/>
  <c r="AD53" i="22" s="1"/>
  <c r="AE6" i="48" s="1"/>
  <c r="G33" i="22"/>
  <c r="G79" i="22" s="1"/>
  <c r="H32" i="48" s="1"/>
  <c r="E45" i="22"/>
  <c r="E91" i="22" s="1"/>
  <c r="F44" i="48" s="1"/>
  <c r="T5" i="22"/>
  <c r="T51" i="22" s="1"/>
  <c r="U4" i="48" s="1"/>
  <c r="D42" i="22"/>
  <c r="D88" i="22" s="1"/>
  <c r="E41" i="48" s="1"/>
  <c r="N5" i="22"/>
  <c r="N51" i="22" s="1"/>
  <c r="O4" i="48" s="1"/>
  <c r="R39" i="22"/>
  <c r="R85" i="22" s="1"/>
  <c r="S38" i="48" s="1"/>
  <c r="AG19" i="22"/>
  <c r="AG65" i="22" s="1"/>
  <c r="AH18" i="48" s="1"/>
  <c r="AD8" i="22"/>
  <c r="AD54" i="22" s="1"/>
  <c r="AE7" i="48" s="1"/>
  <c r="AB7" i="22"/>
  <c r="AB53" i="22" s="1"/>
  <c r="AC6" i="48" s="1"/>
  <c r="O8" i="22"/>
  <c r="O54" i="22" s="1"/>
  <c r="P7" i="48" s="1"/>
  <c r="D9" i="22"/>
  <c r="D55" i="22" s="1"/>
  <c r="E8" i="48" s="1"/>
  <c r="S16" i="22"/>
  <c r="S62" i="22" s="1"/>
  <c r="T15" i="48" s="1"/>
  <c r="P29" i="22"/>
  <c r="P75" i="22" s="1"/>
  <c r="Q28" i="48" s="1"/>
  <c r="AK19" i="22"/>
  <c r="AK65" i="22" s="1"/>
  <c r="AL18" i="48" s="1"/>
  <c r="J20" i="22"/>
  <c r="J66" i="22" s="1"/>
  <c r="K19" i="48" s="1"/>
  <c r="V5" i="22"/>
  <c r="V51" i="22" s="1"/>
  <c r="W4" i="48" s="1"/>
  <c r="Q10" i="22"/>
  <c r="Q56" i="22" s="1"/>
  <c r="R9" i="48" s="1"/>
  <c r="L18" i="22"/>
  <c r="L64" i="22" s="1"/>
  <c r="M17" i="48" s="1"/>
  <c r="D10" i="22"/>
  <c r="D56" i="22" s="1"/>
  <c r="E9" i="48" s="1"/>
  <c r="E10" i="22"/>
  <c r="E56" i="22" s="1"/>
  <c r="F9" i="48" s="1"/>
  <c r="T6" i="22"/>
  <c r="T52" i="22" s="1"/>
  <c r="U5" i="48" s="1"/>
  <c r="AM28" i="22"/>
  <c r="AM74" i="22" s="1"/>
  <c r="AN27" i="48" s="1"/>
  <c r="D32" i="22"/>
  <c r="D78" i="22" s="1"/>
  <c r="E31" i="48" s="1"/>
  <c r="AN17" i="22"/>
  <c r="AN63" i="22" s="1"/>
  <c r="AO16" i="48" s="1"/>
  <c r="D13" i="22"/>
  <c r="D59" i="22" s="1"/>
  <c r="E12" i="48" s="1"/>
  <c r="R8" i="22"/>
  <c r="R54" i="22" s="1"/>
  <c r="S7" i="48" s="1"/>
  <c r="F35" i="22"/>
  <c r="F81" i="22" s="1"/>
  <c r="G34" i="48" s="1"/>
  <c r="E26" i="22"/>
  <c r="E72" i="22" s="1"/>
  <c r="F25" i="48" s="1"/>
  <c r="AK6" i="22"/>
  <c r="AK52" i="22" s="1"/>
  <c r="AL5" i="48" s="1"/>
  <c r="AD6" i="22"/>
  <c r="AD52" i="22" s="1"/>
  <c r="AE5" i="48" s="1"/>
  <c r="D17" i="22"/>
  <c r="D63" i="22" s="1"/>
  <c r="E16" i="48" s="1"/>
  <c r="W18" i="22"/>
  <c r="W64" i="22" s="1"/>
  <c r="X17" i="48" s="1"/>
  <c r="H18" i="22"/>
  <c r="H64" i="22" s="1"/>
  <c r="I17" i="48" s="1"/>
  <c r="AM5" i="22"/>
  <c r="AM51" i="22" s="1"/>
  <c r="AN4" i="48" s="1"/>
  <c r="E17" i="22"/>
  <c r="E63" i="22" s="1"/>
  <c r="F16" i="48" s="1"/>
  <c r="E21" i="22"/>
  <c r="E67" i="22" s="1"/>
  <c r="F20" i="48" s="1"/>
  <c r="AA29" i="22"/>
  <c r="AA75" i="22" s="1"/>
  <c r="AB28" i="48" s="1"/>
  <c r="G23" i="22"/>
  <c r="G69" i="22" s="1"/>
  <c r="H22" i="48" s="1"/>
  <c r="AA44" i="22"/>
  <c r="AA90" i="22" s="1"/>
  <c r="AB43" i="48" s="1"/>
  <c r="S32" i="22"/>
  <c r="S78" i="22" s="1"/>
  <c r="T31" i="48" s="1"/>
  <c r="D7" i="22"/>
  <c r="D53" i="22" s="1"/>
  <c r="E6" i="48" s="1"/>
  <c r="AM18" i="22"/>
  <c r="AM64" i="22" s="1"/>
  <c r="AN17" i="48" s="1"/>
  <c r="AB35" i="22"/>
  <c r="AB81" i="22" s="1"/>
  <c r="AC34" i="48" s="1"/>
  <c r="AB42" i="22"/>
  <c r="AB88" i="22" s="1"/>
  <c r="AC41" i="48" s="1"/>
  <c r="AD29" i="22"/>
  <c r="AD75" i="22" s="1"/>
  <c r="AE28" i="48" s="1"/>
  <c r="AP20" i="22"/>
  <c r="AP66" i="22" s="1"/>
  <c r="AQ19" i="48" s="1"/>
  <c r="E35" i="22"/>
  <c r="E81" i="22" s="1"/>
  <c r="F34" i="48" s="1"/>
  <c r="AA6" i="22"/>
  <c r="AA52" i="22" s="1"/>
  <c r="AB5" i="48" s="1"/>
  <c r="F40" i="22"/>
  <c r="F86" i="22" s="1"/>
  <c r="G39" i="48" s="1"/>
  <c r="F37" i="22"/>
  <c r="F83" i="22" s="1"/>
  <c r="G36" i="48" s="1"/>
  <c r="E41" i="22"/>
  <c r="E87" i="22" s="1"/>
  <c r="F40" i="48" s="1"/>
  <c r="AK8" i="22"/>
  <c r="AK54" i="22" s="1"/>
  <c r="AL7" i="48" s="1"/>
  <c r="N6" i="22"/>
  <c r="N52" i="22" s="1"/>
  <c r="O5" i="48" s="1"/>
  <c r="AL6" i="22"/>
  <c r="AL52" i="22" s="1"/>
  <c r="AM5" i="48" s="1"/>
  <c r="R9" i="22"/>
  <c r="R55" i="22" s="1"/>
  <c r="S8" i="48" s="1"/>
  <c r="E9" i="22"/>
  <c r="E55" i="22" s="1"/>
  <c r="F8" i="48" s="1"/>
  <c r="AJ5" i="22"/>
  <c r="AJ51" i="22" s="1"/>
  <c r="AK4" i="48" s="1"/>
  <c r="G18" i="22"/>
  <c r="G64" i="22" s="1"/>
  <c r="H17" i="48" s="1"/>
  <c r="AB6" i="22"/>
  <c r="AB52" i="22" s="1"/>
  <c r="AC5" i="48" s="1"/>
  <c r="AB22" i="22"/>
  <c r="AB68" i="22" s="1"/>
  <c r="AC21" i="48" s="1"/>
  <c r="R24" i="22"/>
  <c r="R70" i="22" s="1"/>
  <c r="S23" i="48" s="1"/>
  <c r="I19" i="22"/>
  <c r="I65" i="22" s="1"/>
  <c r="J18" i="48" s="1"/>
  <c r="D5" i="22"/>
  <c r="D51" i="22" s="1"/>
  <c r="E4" i="48" s="1"/>
  <c r="E40" i="22"/>
  <c r="E86" i="22" s="1"/>
  <c r="F39" i="48" s="1"/>
  <c r="E30" i="22"/>
  <c r="E76" i="22" s="1"/>
  <c r="F29" i="48" s="1"/>
  <c r="E37" i="22"/>
  <c r="E83" i="22" s="1"/>
  <c r="F36" i="48" s="1"/>
  <c r="F44" i="22"/>
  <c r="F90" i="22" s="1"/>
  <c r="G43" i="48" s="1"/>
  <c r="AF8" i="22"/>
  <c r="AF54" i="22" s="1"/>
  <c r="AG7" i="48" s="1"/>
  <c r="M20" i="22"/>
  <c r="M66" i="22" s="1"/>
  <c r="N19" i="48" s="1"/>
  <c r="C19" i="22"/>
  <c r="C65" i="22" s="1"/>
  <c r="D18" i="48" s="1"/>
  <c r="AB5" i="22"/>
  <c r="AB51" i="22" s="1"/>
  <c r="AC4" i="48" s="1"/>
  <c r="G39" i="22"/>
  <c r="G85" i="22" s="1"/>
  <c r="H38" i="48" s="1"/>
  <c r="F16" i="22"/>
  <c r="F62" i="22" s="1"/>
  <c r="G15" i="48" s="1"/>
  <c r="AJ6" i="22"/>
  <c r="AJ52" i="22" s="1"/>
  <c r="AK5" i="48" s="1"/>
  <c r="G32" i="22"/>
  <c r="G78" i="22" s="1"/>
  <c r="H31" i="48" s="1"/>
  <c r="AH29" i="22"/>
  <c r="AH75" i="22" s="1"/>
  <c r="AI28" i="48" s="1"/>
  <c r="S6" i="22"/>
  <c r="S52" i="22" s="1"/>
  <c r="T5" i="48" s="1"/>
  <c r="H7" i="22"/>
  <c r="H53" i="22" s="1"/>
  <c r="I6" i="48" s="1"/>
  <c r="E31" i="22"/>
  <c r="E77" i="22" s="1"/>
  <c r="F30" i="48" s="1"/>
  <c r="S23" i="22"/>
  <c r="S69" i="22" s="1"/>
  <c r="T22" i="48" s="1"/>
  <c r="E33" i="22"/>
  <c r="E79" i="22" s="1"/>
  <c r="F32" i="48" s="1"/>
  <c r="O7" i="22"/>
  <c r="O53" i="22" s="1"/>
  <c r="P6" i="48" s="1"/>
  <c r="G14" i="22"/>
  <c r="G60" i="22" s="1"/>
  <c r="H13" i="48" s="1"/>
  <c r="AR17" i="22"/>
  <c r="AR63" i="22" s="1"/>
  <c r="AS16" i="48" s="1"/>
  <c r="AL20" i="22"/>
  <c r="AL66" i="22" s="1"/>
  <c r="AM19" i="48" s="1"/>
  <c r="W5" i="22"/>
  <c r="W51" i="22" s="1"/>
  <c r="X4" i="48" s="1"/>
  <c r="AO5" i="22"/>
  <c r="AO51" i="22" s="1"/>
  <c r="AP4" i="48" s="1"/>
  <c r="AM20" i="22"/>
  <c r="AM66" i="22" s="1"/>
  <c r="AN19" i="48" s="1"/>
  <c r="D31" i="22"/>
  <c r="D77" i="22" s="1"/>
  <c r="E30" i="48" s="1"/>
  <c r="E28" i="22"/>
  <c r="E74" i="22" s="1"/>
  <c r="F27" i="48" s="1"/>
  <c r="D34" i="22"/>
  <c r="D80" i="22" s="1"/>
  <c r="E33" i="48" s="1"/>
  <c r="E38" i="22"/>
  <c r="E84" i="22" s="1"/>
  <c r="F37" i="48" s="1"/>
  <c r="D40" i="22"/>
  <c r="D86" i="22" s="1"/>
  <c r="E39" i="48" s="1"/>
  <c r="P41" i="22"/>
  <c r="P87" i="22" s="1"/>
  <c r="Q40" i="48" s="1"/>
  <c r="D38" i="22"/>
  <c r="D84" i="22" s="1"/>
  <c r="E37" i="48" s="1"/>
  <c r="H19" i="22"/>
  <c r="H65" i="22" s="1"/>
  <c r="I18" i="48" s="1"/>
  <c r="P20" i="22"/>
  <c r="P66" i="22" s="1"/>
  <c r="Q19" i="48" s="1"/>
  <c r="E16" i="22"/>
  <c r="E62" i="22" s="1"/>
  <c r="F15" i="48" s="1"/>
  <c r="D22" i="22"/>
  <c r="D68" i="22" s="1"/>
  <c r="E21" i="48" s="1"/>
  <c r="F43" i="22"/>
  <c r="F89" i="22" s="1"/>
  <c r="G42" i="48" s="1"/>
  <c r="D45" i="22"/>
  <c r="D91" i="22" s="1"/>
  <c r="E44" i="48" s="1"/>
  <c r="E43" i="22"/>
  <c r="E89" i="22" s="1"/>
  <c r="F42" i="48" s="1"/>
  <c r="Q20" i="22"/>
  <c r="Q66" i="22" s="1"/>
  <c r="R19" i="48" s="1"/>
  <c r="D43" i="22"/>
  <c r="D89" i="22" s="1"/>
  <c r="E42" i="48" s="1"/>
  <c r="F34" i="22"/>
  <c r="F80" i="22" s="1"/>
  <c r="G33" i="48" s="1"/>
  <c r="F41" i="22"/>
  <c r="F87" i="22" s="1"/>
  <c r="G40" i="48" s="1"/>
  <c r="F42" i="22"/>
  <c r="F88" i="22" s="1"/>
  <c r="G41" i="48" s="1"/>
  <c r="AE20" i="22"/>
  <c r="AE66" i="22" s="1"/>
  <c r="AF19" i="48" s="1"/>
  <c r="AL7" i="22"/>
  <c r="AL53" i="22" s="1"/>
  <c r="AM6" i="48" s="1"/>
  <c r="Z6" i="22"/>
  <c r="Z52" i="22" s="1"/>
  <c r="AA5" i="48" s="1"/>
  <c r="AG5" i="22"/>
  <c r="AG51" i="22" s="1"/>
  <c r="AH4" i="48" s="1"/>
  <c r="P35" i="22"/>
  <c r="P81" i="22" s="1"/>
  <c r="Q34" i="48" s="1"/>
  <c r="AB45" i="22"/>
  <c r="AB91" i="22" s="1"/>
  <c r="AC44" i="48" s="1"/>
  <c r="AC29" i="22"/>
  <c r="AC75" i="22" s="1"/>
  <c r="AD28" i="48" s="1"/>
  <c r="R22" i="22"/>
  <c r="R68" i="22" s="1"/>
  <c r="S21" i="48" s="1"/>
  <c r="D39" i="22"/>
  <c r="D85" i="22" s="1"/>
  <c r="E38" i="48" s="1"/>
  <c r="AA28" i="22"/>
  <c r="AA74" i="22" s="1"/>
  <c r="AB27" i="48" s="1"/>
  <c r="R4" i="22"/>
  <c r="R50" i="22" s="1"/>
  <c r="S3" i="48" s="1"/>
  <c r="Y17" i="22"/>
  <c r="Y63" i="22" s="1"/>
  <c r="Z16" i="48" s="1"/>
  <c r="G11" i="22"/>
  <c r="G57" i="22" s="1"/>
  <c r="H10" i="48" s="1"/>
  <c r="AI8" i="22"/>
  <c r="AI54" i="22" s="1"/>
  <c r="AJ7" i="48" s="1"/>
  <c r="U8" i="22"/>
  <c r="U54" i="22" s="1"/>
  <c r="V7" i="48" s="1"/>
  <c r="AB38" i="22"/>
  <c r="AB84" i="22" s="1"/>
  <c r="AC37" i="48" s="1"/>
  <c r="D14" i="22"/>
  <c r="D60" i="22" s="1"/>
  <c r="E13" i="48" s="1"/>
  <c r="Q13" i="22"/>
  <c r="Q59" i="22" s="1"/>
  <c r="R12" i="48" s="1"/>
  <c r="G27" i="22"/>
  <c r="G73" i="22" s="1"/>
  <c r="H26" i="48" s="1"/>
  <c r="Q29" i="22"/>
  <c r="Q75" i="22" s="1"/>
  <c r="R28" i="48" s="1"/>
  <c r="R33" i="22"/>
  <c r="R79" i="22" s="1"/>
  <c r="S32" i="48" s="1"/>
  <c r="G6" i="22"/>
  <c r="G52" i="22" s="1"/>
  <c r="H5" i="48" s="1"/>
  <c r="AA4" i="22"/>
  <c r="AA50" i="22" s="1"/>
  <c r="AB3" i="48" s="1"/>
  <c r="U6" i="22"/>
  <c r="U52" i="22" s="1"/>
  <c r="V5" i="48" s="1"/>
  <c r="D27" i="22"/>
  <c r="D73" i="22" s="1"/>
  <c r="E26" i="48" s="1"/>
  <c r="AP5" i="22"/>
  <c r="AP51" i="22" s="1"/>
  <c r="AQ4" i="48" s="1"/>
  <c r="Z8" i="22"/>
  <c r="Z54" i="22" s="1"/>
  <c r="AA7" i="48" s="1"/>
  <c r="G21" i="22"/>
  <c r="G67" i="22" s="1"/>
  <c r="H20" i="48" s="1"/>
  <c r="R16" i="22"/>
  <c r="R62" i="22" s="1"/>
  <c r="S15" i="48" s="1"/>
  <c r="S5" i="22"/>
  <c r="S51" i="22" s="1"/>
  <c r="T4" i="48" s="1"/>
  <c r="D11" i="22"/>
  <c r="D57" i="22" s="1"/>
  <c r="E10" i="48" s="1"/>
  <c r="P40" i="22"/>
  <c r="P86" i="22" s="1"/>
  <c r="Q39" i="48" s="1"/>
  <c r="Q39" i="22"/>
  <c r="Q85" i="22" s="1"/>
  <c r="R38" i="48" s="1"/>
  <c r="D18" i="22"/>
  <c r="D64" i="22" s="1"/>
  <c r="E17" i="48" s="1"/>
  <c r="P18" i="22"/>
  <c r="P64" i="22" s="1"/>
  <c r="Q17" i="48" s="1"/>
  <c r="F11" i="22"/>
  <c r="F57" i="22" s="1"/>
  <c r="G10" i="48" s="1"/>
  <c r="AB44" i="22"/>
  <c r="AB90" i="22" s="1"/>
  <c r="AC43" i="48" s="1"/>
  <c r="G16" i="22"/>
  <c r="G62" i="22" s="1"/>
  <c r="H15" i="48" s="1"/>
  <c r="G8" i="22"/>
  <c r="G54" i="22" s="1"/>
  <c r="H7" i="48" s="1"/>
  <c r="E5" i="22"/>
  <c r="E51" i="22" s="1"/>
  <c r="F4" i="48" s="1"/>
  <c r="G17" i="22"/>
  <c r="G63" i="22" s="1"/>
  <c r="H16" i="48" s="1"/>
  <c r="F38" i="22"/>
  <c r="F84" i="22" s="1"/>
  <c r="G37" i="48" s="1"/>
  <c r="F24" i="22"/>
  <c r="F70" i="22" s="1"/>
  <c r="G23" i="48" s="1"/>
  <c r="F39" i="22"/>
  <c r="F85" i="22" s="1"/>
  <c r="G38" i="48" s="1"/>
  <c r="P28" i="22"/>
  <c r="P74" i="22" s="1"/>
  <c r="Q27" i="48" s="1"/>
  <c r="M28" i="22"/>
  <c r="M74" i="22" s="1"/>
  <c r="N27" i="48" s="1"/>
  <c r="G4" i="22"/>
  <c r="G50" i="22" s="1"/>
  <c r="H3" i="48" s="1"/>
  <c r="F5" i="22"/>
  <c r="F51" i="22" s="1"/>
  <c r="G4" i="48" s="1"/>
  <c r="AK20" i="22"/>
  <c r="AK66" i="22" s="1"/>
  <c r="AL19" i="48" s="1"/>
  <c r="G29" i="22"/>
  <c r="G75" i="22" s="1"/>
  <c r="H28" i="48" s="1"/>
  <c r="Z7" i="22"/>
  <c r="Z53" i="22" s="1"/>
  <c r="AA6" i="48" s="1"/>
  <c r="G20" i="22"/>
  <c r="G66" i="22" s="1"/>
  <c r="H19" i="48" s="1"/>
  <c r="F28" i="22"/>
  <c r="F74" i="22" s="1"/>
  <c r="G27" i="48" s="1"/>
  <c r="Q35" i="22"/>
  <c r="Q81" i="22" s="1"/>
  <c r="R34" i="48" s="1"/>
  <c r="AP29" i="22"/>
  <c r="AP75" i="22" s="1"/>
  <c r="AQ28" i="48" s="1"/>
  <c r="P27" i="22"/>
  <c r="P73" i="22" s="1"/>
  <c r="Q26" i="48" s="1"/>
  <c r="G10" i="22"/>
  <c r="G56" i="22" s="1"/>
  <c r="H9" i="48" s="1"/>
  <c r="D21" i="22"/>
  <c r="D67" i="22" s="1"/>
  <c r="E20" i="48" s="1"/>
  <c r="E25" i="22"/>
  <c r="E71" i="22" s="1"/>
  <c r="F24" i="48" s="1"/>
  <c r="D29" i="22"/>
  <c r="D75" i="22" s="1"/>
  <c r="E28" i="48" s="1"/>
  <c r="X7" i="22"/>
  <c r="X53" i="22" s="1"/>
  <c r="Y6" i="48" s="1"/>
  <c r="G15" i="22"/>
  <c r="G61" i="22" s="1"/>
  <c r="H14" i="48" s="1"/>
  <c r="F26" i="22"/>
  <c r="F72" i="22" s="1"/>
  <c r="G25" i="48" s="1"/>
  <c r="E15" i="22"/>
  <c r="E61" i="22" s="1"/>
  <c r="F14" i="48" s="1"/>
  <c r="U5" i="22"/>
  <c r="U51" i="22" s="1"/>
  <c r="V4" i="48" s="1"/>
  <c r="AG7" i="22"/>
  <c r="AG53" i="22" s="1"/>
  <c r="AH6" i="48" s="1"/>
  <c r="Q17" i="22"/>
  <c r="Q63" i="22" s="1"/>
  <c r="R16" i="48" s="1"/>
  <c r="R11" i="22"/>
  <c r="R57" i="22" s="1"/>
  <c r="S10" i="48" s="1"/>
  <c r="D41" i="22"/>
  <c r="D87" i="22" s="1"/>
  <c r="E40" i="48" s="1"/>
  <c r="S20" i="22"/>
  <c r="S66" i="22" s="1"/>
  <c r="T19" i="48" s="1"/>
  <c r="F12" i="22"/>
  <c r="F58" i="22" s="1"/>
  <c r="G11" i="48" s="1"/>
  <c r="P24" i="22"/>
  <c r="P70" i="22" s="1"/>
  <c r="Q23" i="48" s="1"/>
  <c r="H6" i="22"/>
  <c r="H52" i="22" s="1"/>
  <c r="I5" i="48" s="1"/>
  <c r="E7" i="22"/>
  <c r="E53" i="22" s="1"/>
  <c r="F6" i="48" s="1"/>
  <c r="P42" i="22"/>
  <c r="P88" i="22" s="1"/>
  <c r="Q41" i="48" s="1"/>
  <c r="AC28" i="22"/>
  <c r="AC74" i="22" s="1"/>
  <c r="AD27" i="48" s="1"/>
  <c r="AR29" i="22"/>
  <c r="AR75" i="22" s="1"/>
  <c r="AS28" i="48" s="1"/>
  <c r="J6" i="22"/>
  <c r="J52" i="22" s="1"/>
  <c r="K5" i="48" s="1"/>
  <c r="G26" i="22"/>
  <c r="G72" i="22" s="1"/>
  <c r="H25" i="48" s="1"/>
  <c r="S4" i="22"/>
  <c r="S50" i="22" s="1"/>
  <c r="T3" i="48" s="1"/>
  <c r="AP6" i="22"/>
  <c r="AP52" i="22" s="1"/>
  <c r="AQ5" i="48" s="1"/>
  <c r="Y18" i="22"/>
  <c r="Y64" i="22" s="1"/>
  <c r="Z17" i="48" s="1"/>
  <c r="AM29" i="22"/>
  <c r="AM75" i="22" s="1"/>
  <c r="AN28" i="48" s="1"/>
  <c r="AA45" i="22"/>
  <c r="AA91" i="22" s="1"/>
  <c r="AB44" i="48" s="1"/>
  <c r="AI6" i="22"/>
  <c r="AI52" i="22" s="1"/>
  <c r="AJ5" i="48" s="1"/>
  <c r="Q18" i="22"/>
  <c r="Q64" i="22" s="1"/>
  <c r="R17" i="48" s="1"/>
  <c r="F29" i="22"/>
  <c r="F75" i="22" s="1"/>
  <c r="G28" i="48" s="1"/>
  <c r="AP7" i="22"/>
  <c r="AP53" i="22" s="1"/>
  <c r="AQ6" i="48" s="1"/>
  <c r="AA16" i="22"/>
  <c r="AA62" i="22" s="1"/>
  <c r="AB15" i="48" s="1"/>
  <c r="R15" i="22"/>
  <c r="R61" i="22" s="1"/>
  <c r="S14" i="48" s="1"/>
  <c r="AI5" i="22"/>
  <c r="AI51" i="22" s="1"/>
  <c r="AJ4" i="48" s="1"/>
  <c r="E6" i="22"/>
  <c r="E52" i="22" s="1"/>
  <c r="F5" i="48" s="1"/>
  <c r="AG8" i="22"/>
  <c r="AG54" i="22" s="1"/>
  <c r="AH7" i="48" s="1"/>
  <c r="F10" i="22"/>
  <c r="F56" i="22" s="1"/>
  <c r="G9" i="48" s="1"/>
  <c r="P37" i="22"/>
  <c r="P83" i="22" s="1"/>
  <c r="Q36" i="48" s="1"/>
  <c r="AK17" i="22"/>
  <c r="AK63" i="22" s="1"/>
  <c r="AL16" i="48" s="1"/>
  <c r="D23" i="22"/>
  <c r="D69" i="22" s="1"/>
  <c r="E22" i="48" s="1"/>
  <c r="D19" i="22"/>
  <c r="D65" i="22" s="1"/>
  <c r="E18" i="48" s="1"/>
  <c r="G9" i="22"/>
  <c r="G55" i="22" s="1"/>
  <c r="H8" i="48" s="1"/>
  <c r="G12" i="22"/>
  <c r="G58" i="22" s="1"/>
  <c r="H11" i="48" s="1"/>
  <c r="P22" i="22"/>
  <c r="P68" i="22" s="1"/>
  <c r="Q21" i="48" s="1"/>
  <c r="Y29" i="22"/>
  <c r="Y75" i="22" s="1"/>
  <c r="Z28" i="48" s="1"/>
  <c r="AB28" i="22"/>
  <c r="AB74" i="22" s="1"/>
  <c r="AC27" i="48" s="1"/>
  <c r="Q42" i="22"/>
  <c r="Q88" i="22" s="1"/>
  <c r="R41" i="48" s="1"/>
  <c r="I18" i="22"/>
  <c r="I64" i="22" s="1"/>
  <c r="J17" i="48" s="1"/>
  <c r="S26" i="22"/>
  <c r="S72" i="22" s="1"/>
  <c r="T25" i="48" s="1"/>
  <c r="AG6" i="22"/>
  <c r="AG52" i="22" s="1"/>
  <c r="AH5" i="48" s="1"/>
  <c r="AB23" i="22"/>
  <c r="AB69" i="22" s="1"/>
  <c r="AC22" i="48" s="1"/>
  <c r="AQ19" i="22"/>
  <c r="AQ65" i="22" s="1"/>
  <c r="AR18" i="48" s="1"/>
  <c r="F27" i="22"/>
  <c r="F73" i="22" s="1"/>
  <c r="G26" i="48" s="1"/>
  <c r="G28" i="22"/>
  <c r="G74" i="22" s="1"/>
  <c r="H27" i="48" s="1"/>
  <c r="G19" i="22"/>
  <c r="G65" i="22" s="1"/>
  <c r="H18" i="48" s="1"/>
  <c r="D4" i="22"/>
  <c r="D50" i="22" s="1"/>
  <c r="E3" i="48" s="1"/>
  <c r="Z29" i="22"/>
  <c r="Z75" i="22" s="1"/>
  <c r="AA28" i="48" s="1"/>
  <c r="P9" i="22"/>
  <c r="P55" i="22" s="1"/>
  <c r="Q8" i="48" s="1"/>
  <c r="E22" i="22"/>
  <c r="E68" i="22" s="1"/>
  <c r="F21" i="48" s="1"/>
  <c r="G41" i="22"/>
  <c r="G87" i="22" s="1"/>
  <c r="H40" i="48" s="1"/>
  <c r="F17" i="22"/>
  <c r="F63" i="22" s="1"/>
  <c r="G16" i="48" s="1"/>
  <c r="G7" i="22"/>
  <c r="G53" i="22" s="1"/>
  <c r="H6" i="48" s="1"/>
  <c r="S17" i="22"/>
  <c r="S63" i="22" s="1"/>
  <c r="T16" i="48" s="1"/>
  <c r="AI7" i="22"/>
  <c r="AI53" i="22" s="1"/>
  <c r="AJ6" i="48" s="1"/>
  <c r="F8" i="22"/>
  <c r="F54" i="22" s="1"/>
  <c r="G7" i="48" s="1"/>
  <c r="R19" i="22"/>
  <c r="R65" i="22" s="1"/>
  <c r="S18" i="48" s="1"/>
  <c r="X6" i="22"/>
  <c r="X52" i="22" s="1"/>
  <c r="Y5" i="48" s="1"/>
  <c r="Z20" i="22"/>
  <c r="Z66" i="22" s="1"/>
  <c r="AA19" i="48" s="1"/>
  <c r="D37" i="22"/>
  <c r="D83" i="22" s="1"/>
  <c r="E36" i="48" s="1"/>
  <c r="F9" i="22"/>
  <c r="F55" i="22" s="1"/>
  <c r="G8" i="48" s="1"/>
  <c r="Q23" i="22"/>
  <c r="Q69" i="22" s="1"/>
  <c r="R22" i="48" s="1"/>
  <c r="AF7" i="22"/>
  <c r="AF53" i="22" s="1"/>
  <c r="AG6" i="48" s="1"/>
  <c r="G42" i="22"/>
  <c r="G88" i="22" s="1"/>
  <c r="H41" i="48" s="1"/>
  <c r="F14" i="22"/>
  <c r="F60" i="22" s="1"/>
  <c r="G13" i="48" s="1"/>
  <c r="R32" i="22"/>
  <c r="R78" i="22" s="1"/>
  <c r="S31" i="48" s="1"/>
  <c r="D8" i="22"/>
  <c r="D54" i="22" s="1"/>
  <c r="E7" i="48" s="1"/>
  <c r="D12" i="22"/>
  <c r="D58" i="22" s="1"/>
  <c r="E11" i="48" s="1"/>
  <c r="F22" i="22"/>
  <c r="F68" i="22" s="1"/>
  <c r="G21" i="48" s="1"/>
  <c r="R5" i="22"/>
  <c r="R51" i="22" s="1"/>
  <c r="S4" i="48" s="1"/>
  <c r="R7" i="22"/>
  <c r="R53" i="22" s="1"/>
  <c r="S6" i="48" s="1"/>
  <c r="F4" i="22"/>
  <c r="F50" i="22" s="1"/>
  <c r="G3" i="48" s="1"/>
  <c r="G37" i="22"/>
  <c r="G83" i="22" s="1"/>
  <c r="H36" i="48" s="1"/>
  <c r="G35" i="22"/>
  <c r="G81" i="22" s="1"/>
  <c r="H34" i="48" s="1"/>
  <c r="AF17" i="22"/>
  <c r="AF63" i="22" s="1"/>
  <c r="AG16" i="48" s="1"/>
  <c r="F45" i="22"/>
  <c r="F91" i="22" s="1"/>
  <c r="G44" i="48" s="1"/>
  <c r="L17" i="22"/>
  <c r="L63" i="22" s="1"/>
  <c r="M16" i="48" s="1"/>
  <c r="Q6" i="22"/>
  <c r="Q52" i="22" s="1"/>
  <c r="R5" i="48" s="1"/>
  <c r="X8" i="22"/>
  <c r="X54" i="22" s="1"/>
  <c r="Y7" i="48" s="1"/>
  <c r="AJ8" i="22"/>
  <c r="AJ54" i="22" s="1"/>
  <c r="AK7" i="48" s="1"/>
  <c r="AN7" i="22"/>
  <c r="AN53" i="22" s="1"/>
  <c r="AO6" i="48" s="1"/>
  <c r="AA24" i="22"/>
  <c r="AA70" i="22" s="1"/>
  <c r="AB23" i="48" s="1"/>
  <c r="R17" i="22"/>
  <c r="R63" i="22" s="1"/>
  <c r="S16" i="48" s="1"/>
  <c r="AA30" i="22"/>
  <c r="AA76" i="22" s="1"/>
  <c r="AB29" i="48" s="1"/>
  <c r="S8" i="22"/>
  <c r="S54" i="22" s="1"/>
  <c r="T7" i="48" s="1"/>
  <c r="Q28" i="22"/>
  <c r="Q74" i="22" s="1"/>
  <c r="R27" i="48" s="1"/>
  <c r="E23" i="22"/>
  <c r="E69" i="22" s="1"/>
  <c r="F22" i="48" s="1"/>
  <c r="AD18" i="22"/>
  <c r="AD64" i="22" s="1"/>
  <c r="AE17" i="48" s="1"/>
  <c r="D35" i="22"/>
  <c r="D81" i="22" s="1"/>
  <c r="E34" i="48" s="1"/>
  <c r="F13" i="22"/>
  <c r="F59" i="22" s="1"/>
  <c r="G12" i="48" s="1"/>
  <c r="F32" i="22"/>
  <c r="F78" i="22" s="1"/>
  <c r="G31" i="48" s="1"/>
  <c r="P39" i="22"/>
  <c r="P85" i="22" s="1"/>
  <c r="Q38" i="48" s="1"/>
  <c r="AM8" i="22"/>
  <c r="AM54" i="22" s="1"/>
  <c r="AN7" i="48" s="1"/>
  <c r="F25" i="22"/>
  <c r="F71" i="22" s="1"/>
  <c r="G24" i="48" s="1"/>
  <c r="P16" i="22"/>
  <c r="P62" i="22" s="1"/>
  <c r="Q15" i="48" s="1"/>
  <c r="G25" i="22"/>
  <c r="G71" i="22" s="1"/>
  <c r="H24" i="48" s="1"/>
  <c r="R6" i="22"/>
  <c r="R52" i="22" s="1"/>
  <c r="S5" i="48" s="1"/>
  <c r="E11" i="22"/>
  <c r="E57" i="22" s="1"/>
  <c r="F10" i="48" s="1"/>
  <c r="E8" i="22"/>
  <c r="E54" i="22" s="1"/>
  <c r="F7" i="48" s="1"/>
  <c r="AB29" i="22"/>
  <c r="AB75" i="22" s="1"/>
  <c r="AC28" i="48" s="1"/>
  <c r="V8" i="22"/>
  <c r="V54" i="22" s="1"/>
  <c r="W7" i="48" s="1"/>
  <c r="D16" i="22"/>
  <c r="D62" i="22" s="1"/>
  <c r="E15" i="48" s="1"/>
  <c r="X18" i="22"/>
  <c r="X64" i="22" s="1"/>
  <c r="Y17" i="48" s="1"/>
  <c r="L29" i="22"/>
  <c r="L75" i="22" s="1"/>
  <c r="M28" i="48" s="1"/>
  <c r="Q22" i="22"/>
  <c r="Q68" i="22" s="1"/>
  <c r="R21" i="48" s="1"/>
  <c r="S41" i="22"/>
  <c r="S87" i="22" s="1"/>
  <c r="T40" i="48" s="1"/>
  <c r="F23" i="22"/>
  <c r="F69" i="22" s="1"/>
  <c r="G22" i="48" s="1"/>
  <c r="D28" i="22"/>
  <c r="D74" i="22" s="1"/>
  <c r="E27" i="48" s="1"/>
  <c r="R18" i="22"/>
  <c r="R64" i="22" s="1"/>
  <c r="S17" i="48" s="1"/>
  <c r="AF6" i="22"/>
  <c r="AF52" i="22" s="1"/>
  <c r="AG5" i="48" s="1"/>
  <c r="D6" i="22"/>
  <c r="D52" i="22" s="1"/>
  <c r="E5" i="48" s="1"/>
  <c r="Y6" i="22"/>
  <c r="Y52" i="22" s="1"/>
  <c r="Z5" i="48" s="1"/>
  <c r="D20" i="22"/>
  <c r="D66" i="22" s="1"/>
  <c r="E19" i="48" s="1"/>
  <c r="G13" i="22"/>
  <c r="G59" i="22" s="1"/>
  <c r="H12" i="48" s="1"/>
  <c r="E20" i="22"/>
  <c r="E66" i="22" s="1"/>
  <c r="F19" i="48" s="1"/>
  <c r="R25" i="22"/>
  <c r="R71" i="22" s="1"/>
  <c r="S24" i="48" s="1"/>
  <c r="AD19" i="22"/>
  <c r="AD65" i="22" s="1"/>
  <c r="AE18" i="48" s="1"/>
  <c r="F20" i="22"/>
  <c r="F66" i="22" s="1"/>
  <c r="G19" i="48" s="1"/>
  <c r="J7" i="22"/>
  <c r="J53" i="22" s="1"/>
  <c r="K6" i="48" s="1"/>
  <c r="T8" i="22"/>
  <c r="T54" i="22" s="1"/>
  <c r="U7" i="48" s="1"/>
  <c r="AA40" i="22"/>
  <c r="AA86" i="22" s="1"/>
  <c r="AB39" i="48" s="1"/>
  <c r="K29" i="22"/>
  <c r="K75" i="22" s="1"/>
  <c r="L28" i="48" s="1"/>
  <c r="AK29" i="22"/>
  <c r="AK75" i="22" s="1"/>
  <c r="AL28" i="48" s="1"/>
  <c r="AB39" i="22"/>
  <c r="AB85" i="22" s="1"/>
  <c r="AC38" i="48" s="1"/>
  <c r="H17" i="22"/>
  <c r="H63" i="22" s="1"/>
  <c r="I16" i="48" s="1"/>
  <c r="I28" i="22"/>
  <c r="I74" i="22" s="1"/>
  <c r="J27" i="48" s="1"/>
  <c r="U29" i="22"/>
  <c r="U75" i="22" s="1"/>
  <c r="V28" i="48" s="1"/>
  <c r="X20" i="22"/>
  <c r="X66" i="22" s="1"/>
  <c r="Y19" i="48" s="1"/>
  <c r="AI3" i="2" l="1"/>
  <c r="N18" i="2"/>
  <c r="F18" i="2"/>
  <c r="E20" i="2"/>
  <c r="AL10" i="2"/>
  <c r="AF13" i="2"/>
  <c r="AH22" i="2"/>
  <c r="P21" i="2"/>
  <c r="S14" i="2"/>
  <c r="AB19" i="2"/>
  <c r="AL12" i="2"/>
  <c r="AA14" i="2"/>
  <c r="E16" i="2"/>
  <c r="M26" i="2"/>
  <c r="E18" i="2"/>
  <c r="AM21" i="2"/>
  <c r="AJ4" i="2"/>
  <c r="U23" i="2"/>
  <c r="AL8" i="2"/>
  <c r="AK12" i="2"/>
  <c r="T26" i="2"/>
  <c r="AF14" i="2"/>
  <c r="N9" i="2"/>
  <c r="AK4" i="2"/>
  <c r="AD12" i="2"/>
  <c r="AQ17" i="2"/>
  <c r="T17" i="2"/>
  <c r="AD4" i="2"/>
  <c r="AF26" i="2"/>
  <c r="AM16" i="2"/>
  <c r="T14" i="2"/>
  <c r="V10" i="2"/>
  <c r="AE9" i="2"/>
  <c r="AO20" i="2"/>
  <c r="AH21" i="2"/>
  <c r="AD17" i="2"/>
  <c r="I22" i="2"/>
  <c r="AN26" i="2"/>
  <c r="AF15" i="2"/>
  <c r="AE16" i="2"/>
  <c r="Z26" i="2"/>
  <c r="AF16" i="2"/>
  <c r="O25" i="2"/>
  <c r="R9" i="2"/>
  <c r="T5" i="2"/>
  <c r="AQ7" i="2"/>
  <c r="O13" i="2"/>
  <c r="AA10" i="2"/>
  <c r="G2" i="2"/>
  <c r="D6" i="2"/>
  <c r="J8" i="2"/>
  <c r="Y14" i="2"/>
  <c r="AN4" i="2"/>
  <c r="AP24" i="2"/>
  <c r="AJ10" i="2"/>
  <c r="H15" i="2"/>
  <c r="B12" i="2"/>
  <c r="AD18" i="2"/>
  <c r="Z24" i="2"/>
  <c r="U22" i="2"/>
  <c r="J12" i="2"/>
  <c r="C18" i="2"/>
  <c r="N19" i="2"/>
  <c r="P15" i="2"/>
  <c r="D9" i="2"/>
  <c r="AM25" i="2"/>
  <c r="D22" i="2"/>
  <c r="C26" i="2"/>
  <c r="AC20" i="2"/>
  <c r="E10" i="2"/>
  <c r="U8" i="2"/>
  <c r="N7" i="2"/>
  <c r="AE15" i="2"/>
  <c r="X14" i="2"/>
  <c r="AB8" i="2"/>
  <c r="AG17" i="2"/>
  <c r="P10" i="2"/>
  <c r="M23" i="2"/>
  <c r="W26" i="2"/>
  <c r="AJ18" i="2"/>
  <c r="X7" i="2"/>
  <c r="H21" i="2"/>
  <c r="AP5" i="2"/>
  <c r="O21" i="2"/>
  <c r="AH14" i="2"/>
  <c r="AB7" i="2"/>
  <c r="AB13" i="2"/>
  <c r="B13" i="2"/>
  <c r="AD23" i="2"/>
  <c r="AL2" i="2"/>
  <c r="AD9" i="2"/>
  <c r="V25" i="2"/>
  <c r="B14" i="2"/>
  <c r="AC12" i="2"/>
  <c r="I9" i="2"/>
  <c r="F11" i="2"/>
  <c r="AI16" i="2"/>
  <c r="G5" i="2"/>
  <c r="Z19" i="2"/>
  <c r="Y3" i="2"/>
  <c r="AN21" i="2"/>
  <c r="S19" i="2"/>
  <c r="Y22" i="2"/>
  <c r="H19" i="2"/>
  <c r="O5" i="2"/>
  <c r="AN25" i="2"/>
  <c r="G14" i="2"/>
  <c r="AL23" i="2"/>
  <c r="K16" i="2"/>
  <c r="Z12" i="2"/>
  <c r="S11" i="2"/>
  <c r="C20" i="2"/>
  <c r="AK9" i="2"/>
  <c r="E3" i="2"/>
  <c r="AG16" i="2"/>
  <c r="H10" i="2"/>
  <c r="Y15" i="2"/>
  <c r="AQ14" i="2"/>
  <c r="Y5" i="2"/>
  <c r="G23" i="2"/>
  <c r="AG5" i="2"/>
  <c r="J5" i="2"/>
  <c r="AE20" i="2"/>
  <c r="W17" i="2"/>
  <c r="O17" i="2"/>
  <c r="K12" i="2"/>
  <c r="AC9" i="2"/>
  <c r="B7" i="2"/>
  <c r="G15" i="2"/>
  <c r="E22" i="2"/>
  <c r="E6" i="2"/>
  <c r="T23" i="2"/>
  <c r="N21" i="2"/>
  <c r="AA26" i="2"/>
  <c r="E4" i="2"/>
  <c r="AM2" i="2"/>
  <c r="AJ19" i="2"/>
  <c r="P14" i="2"/>
  <c r="K17" i="2"/>
  <c r="AA21" i="2"/>
  <c r="AH17" i="2"/>
  <c r="S15" i="2"/>
  <c r="D5" i="2"/>
  <c r="AB21" i="2"/>
  <c r="V3" i="2"/>
  <c r="AB22" i="2"/>
  <c r="AN11" i="2"/>
  <c r="AD20" i="2"/>
  <c r="Q10" i="2"/>
  <c r="E14" i="2"/>
  <c r="F22" i="2"/>
  <c r="J11" i="2"/>
  <c r="AP8" i="2"/>
  <c r="AD3" i="2"/>
  <c r="AI13" i="2"/>
  <c r="G12" i="2"/>
  <c r="AQ24" i="2"/>
  <c r="R13" i="2"/>
  <c r="AF24" i="2"/>
  <c r="AN6" i="2"/>
  <c r="D12" i="2"/>
  <c r="Q5" i="2"/>
  <c r="AQ15" i="2"/>
  <c r="N25" i="2"/>
  <c r="AA7" i="2"/>
  <c r="AF23" i="2"/>
  <c r="AC13" i="2"/>
  <c r="L25" i="2"/>
  <c r="U10" i="2"/>
  <c r="AF18" i="2"/>
  <c r="AI10" i="2"/>
  <c r="AP18" i="2"/>
  <c r="D18" i="2"/>
  <c r="P5" i="2"/>
  <c r="I4" i="2"/>
  <c r="B21" i="2"/>
  <c r="V18" i="2"/>
  <c r="AN7" i="2"/>
  <c r="AG15" i="2"/>
  <c r="AG10" i="2"/>
  <c r="I19" i="2"/>
  <c r="J15" i="2"/>
  <c r="AK22" i="2"/>
  <c r="AK2" i="2"/>
  <c r="AK7" i="2"/>
  <c r="U5" i="2"/>
  <c r="I11" i="2"/>
  <c r="AN20" i="2"/>
  <c r="Q25" i="2"/>
  <c r="AK8" i="2"/>
  <c r="I15" i="2"/>
  <c r="AD7" i="2"/>
  <c r="AJ22" i="2"/>
  <c r="P24" i="2"/>
  <c r="AK3" i="2"/>
  <c r="AH8" i="2"/>
  <c r="AA5" i="2"/>
  <c r="AM13" i="2"/>
  <c r="AE5" i="2"/>
  <c r="AF7" i="2"/>
  <c r="V24" i="2"/>
  <c r="AQ6" i="2"/>
  <c r="R6" i="2"/>
  <c r="AH5" i="2"/>
  <c r="AB16" i="2"/>
  <c r="I10" i="2"/>
  <c r="AB26" i="2"/>
  <c r="AA8" i="2"/>
  <c r="L21" i="2"/>
  <c r="AQ2" i="2"/>
  <c r="W18" i="2"/>
  <c r="D16" i="2"/>
  <c r="AM10" i="2"/>
  <c r="X26" i="2"/>
  <c r="R22" i="2"/>
  <c r="B26" i="2"/>
  <c r="J3" i="2"/>
  <c r="F12" i="2"/>
  <c r="T10" i="2"/>
  <c r="AD24" i="2"/>
  <c r="N14" i="2"/>
  <c r="Z21" i="2"/>
  <c r="S20" i="2"/>
  <c r="AK19" i="2"/>
  <c r="AK18" i="2"/>
  <c r="AG24" i="2"/>
  <c r="J13" i="2"/>
  <c r="AA22" i="2"/>
  <c r="AB11" i="2"/>
  <c r="AI18" i="2"/>
  <c r="V20" i="2"/>
  <c r="S6" i="2"/>
  <c r="E13" i="2"/>
  <c r="AL19" i="2"/>
  <c r="J26" i="2"/>
  <c r="U2" i="2"/>
  <c r="AJ14" i="2"/>
  <c r="K11" i="2"/>
  <c r="AL3" i="2"/>
  <c r="M3" i="2"/>
  <c r="AI14" i="2"/>
  <c r="V17" i="2"/>
  <c r="O14" i="2"/>
  <c r="AI23" i="2"/>
  <c r="AL6" i="2"/>
  <c r="P6" i="2"/>
  <c r="AN12" i="2"/>
  <c r="AB25" i="2"/>
  <c r="O7" i="2"/>
  <c r="R16" i="2"/>
  <c r="AH20" i="2"/>
  <c r="AE22" i="2"/>
  <c r="B9" i="2"/>
  <c r="AO10" i="2"/>
  <c r="K8" i="2"/>
  <c r="AG18" i="2"/>
  <c r="AD16" i="2"/>
  <c r="U26" i="2"/>
  <c r="R12" i="2"/>
  <c r="E12" i="2"/>
  <c r="W15" i="2"/>
  <c r="B10" i="2"/>
  <c r="H11" i="2"/>
  <c r="M25" i="2"/>
  <c r="F26" i="2"/>
  <c r="W7" i="2"/>
  <c r="AN17" i="2"/>
  <c r="I16" i="2"/>
  <c r="Q20" i="2"/>
  <c r="J10" i="2"/>
  <c r="L20" i="2"/>
  <c r="F10" i="2"/>
  <c r="P18" i="2"/>
  <c r="AE11" i="2"/>
  <c r="Y18" i="2"/>
  <c r="AK17" i="2"/>
  <c r="H16" i="2"/>
  <c r="G25" i="2"/>
  <c r="Q9" i="2"/>
  <c r="Y23" i="2"/>
  <c r="M17" i="2"/>
  <c r="R26" i="2"/>
  <c r="I7" i="2"/>
  <c r="W20" i="2"/>
  <c r="G7" i="2"/>
  <c r="AM22" i="2"/>
  <c r="AJ17" i="2"/>
  <c r="AC16" i="2"/>
  <c r="V9" i="2"/>
  <c r="O8" i="2"/>
  <c r="AB4" i="2"/>
  <c r="AG6" i="2"/>
  <c r="J7" i="2"/>
  <c r="C6" i="2"/>
  <c r="AB5" i="2"/>
  <c r="U4" i="2"/>
  <c r="X21" i="2"/>
  <c r="AA18" i="2"/>
  <c r="AK16" i="2"/>
  <c r="D23" i="2"/>
  <c r="P9" i="2"/>
  <c r="T25" i="2"/>
  <c r="Q3" i="2"/>
  <c r="AA4" i="2"/>
  <c r="AH16" i="2"/>
  <c r="E7" i="2"/>
  <c r="AQ13" i="2"/>
  <c r="R3" i="2"/>
  <c r="AO21" i="2"/>
  <c r="N10" i="2"/>
  <c r="H25" i="2"/>
  <c r="AI22" i="2"/>
  <c r="L15" i="2"/>
  <c r="AJ13" i="2"/>
  <c r="U7" i="2"/>
  <c r="AF12" i="2"/>
  <c r="V22" i="2"/>
  <c r="AI4" i="2"/>
  <c r="B23" i="2"/>
  <c r="Y26" i="2"/>
  <c r="AL25" i="2"/>
  <c r="C22" i="2"/>
  <c r="E26" i="2"/>
  <c r="S5" i="2"/>
  <c r="Z14" i="2"/>
  <c r="AG4" i="2"/>
  <c r="N4" i="2"/>
  <c r="AD13" i="2"/>
  <c r="Q12" i="2"/>
  <c r="AN18" i="2"/>
  <c r="N24" i="2"/>
  <c r="AJ21" i="2"/>
  <c r="S7" i="2"/>
  <c r="AD15" i="2"/>
  <c r="C13" i="2"/>
  <c r="T19" i="2"/>
  <c r="AP17" i="2"/>
  <c r="I12" i="2"/>
  <c r="S21" i="2"/>
  <c r="AJ3" i="2"/>
  <c r="AM26" i="2"/>
  <c r="M2" i="2"/>
  <c r="V4" i="2"/>
  <c r="AM9" i="2"/>
  <c r="I25" i="2"/>
  <c r="P8" i="2"/>
  <c r="D26" i="2"/>
  <c r="L12" i="2"/>
  <c r="AN3" i="2"/>
  <c r="P16" i="2"/>
  <c r="O19" i="2"/>
  <c r="AD10" i="2"/>
  <c r="AO14" i="2"/>
  <c r="J14" i="2"/>
  <c r="K20" i="2"/>
  <c r="Q16" i="2"/>
  <c r="R7" i="2"/>
  <c r="O12" i="2"/>
  <c r="AJ5" i="2"/>
  <c r="AJ8" i="2"/>
  <c r="M14" i="2"/>
  <c r="M7" i="2"/>
  <c r="AE12" i="2"/>
  <c r="AP19" i="2"/>
  <c r="R8" i="2"/>
  <c r="AC17" i="2"/>
  <c r="W12" i="2"/>
  <c r="P11" i="2"/>
  <c r="AM6" i="2"/>
  <c r="AF5" i="2"/>
  <c r="D13" i="2"/>
  <c r="Z25" i="2"/>
  <c r="M13" i="2"/>
  <c r="Y9" i="2"/>
  <c r="AE3" i="2"/>
  <c r="N22" i="2"/>
  <c r="D7" i="2"/>
  <c r="AP14" i="2"/>
  <c r="I18" i="2"/>
  <c r="J17" i="2"/>
  <c r="O26" i="2"/>
  <c r="AN8" i="2"/>
  <c r="AC18" i="2"/>
  <c r="L24" i="2"/>
  <c r="G24" i="2"/>
  <c r="B17" i="2"/>
  <c r="W2" i="2"/>
  <c r="L9" i="2"/>
  <c r="AL24" i="2"/>
  <c r="T9" i="2"/>
  <c r="Z8" i="2"/>
  <c r="F7" i="2"/>
  <c r="S8" i="2"/>
  <c r="E15" i="2"/>
  <c r="I21" i="2"/>
  <c r="F23" i="2"/>
  <c r="X20" i="2"/>
  <c r="V12" i="2"/>
  <c r="AE23" i="2"/>
  <c r="P7" i="2"/>
  <c r="H14" i="2"/>
  <c r="AP12" i="2"/>
  <c r="J6" i="2"/>
  <c r="C5" i="2"/>
  <c r="AG8" i="2"/>
  <c r="U3" i="2"/>
  <c r="AE4" i="2"/>
  <c r="X3" i="2"/>
  <c r="H3" i="2"/>
  <c r="H2" i="2"/>
  <c r="AL22" i="2"/>
  <c r="I24" i="2"/>
  <c r="I13" i="2"/>
  <c r="E23" i="2"/>
  <c r="AK6" i="2"/>
  <c r="L26" i="2"/>
  <c r="AK15" i="2"/>
  <c r="F17" i="2"/>
  <c r="G8" i="2"/>
  <c r="AO4" i="2"/>
  <c r="AJ24" i="2"/>
  <c r="AL15" i="2"/>
  <c r="S22" i="2"/>
  <c r="AB10" i="2"/>
  <c r="M24" i="2"/>
  <c r="E9" i="2"/>
  <c r="W11" i="2"/>
  <c r="S25" i="2"/>
  <c r="L3" i="2"/>
  <c r="E2" i="2"/>
  <c r="W14" i="2"/>
  <c r="X5" i="2"/>
  <c r="M18" i="2"/>
  <c r="AH12" i="2"/>
  <c r="Y12" i="2"/>
  <c r="Z20" i="2"/>
  <c r="K4" i="2"/>
  <c r="B18" i="2"/>
  <c r="AC2" i="2"/>
  <c r="AG25" i="2"/>
  <c r="N16" i="2"/>
  <c r="J9" i="2"/>
  <c r="I5" i="2"/>
  <c r="AO18" i="2"/>
  <c r="AJ12" i="2"/>
  <c r="C24" i="2"/>
  <c r="Q6" i="2"/>
  <c r="L2" i="2"/>
  <c r="AI15" i="2"/>
  <c r="AO5" i="2"/>
  <c r="AH9" i="2"/>
  <c r="AJ6" i="2"/>
  <c r="Y25" i="2"/>
  <c r="AM20" i="2"/>
  <c r="Q23" i="2"/>
  <c r="S3" i="2"/>
  <c r="AM5" i="2"/>
  <c r="AK26" i="2"/>
  <c r="AJ26" i="2"/>
  <c r="N11" i="2"/>
  <c r="K26" i="2"/>
  <c r="AP22" i="2"/>
  <c r="S16" i="2"/>
  <c r="B16" i="2"/>
  <c r="C4" i="2"/>
  <c r="AN24" i="2"/>
  <c r="N3" i="2"/>
  <c r="AM11" i="2"/>
  <c r="D20" i="2"/>
  <c r="AL13" i="2"/>
  <c r="AM4" i="2"/>
  <c r="R10" i="2"/>
  <c r="P3" i="2"/>
  <c r="AE6" i="2"/>
  <c r="P12" i="2"/>
  <c r="H5" i="2"/>
  <c r="AH10" i="2"/>
  <c r="G18" i="2"/>
  <c r="C7" i="2"/>
  <c r="AC26" i="2"/>
  <c r="Z10" i="2"/>
  <c r="S9" i="2"/>
  <c r="K3" i="2"/>
  <c r="D2" i="2"/>
  <c r="Y10" i="2"/>
  <c r="J16" i="2"/>
  <c r="AB12" i="2"/>
  <c r="K13" i="2"/>
  <c r="P2" i="2"/>
  <c r="B11" i="2"/>
  <c r="AO24" i="2"/>
  <c r="AC25" i="2"/>
  <c r="R23" i="2"/>
  <c r="AB18" i="2"/>
  <c r="J18" i="2"/>
  <c r="G10" i="2"/>
  <c r="W9" i="2"/>
  <c r="AM3" i="2"/>
  <c r="AG19" i="2"/>
  <c r="I6" i="2"/>
  <c r="C17" i="2"/>
  <c r="V16" i="2"/>
  <c r="S26" i="2"/>
  <c r="X8" i="2"/>
  <c r="P25" i="2"/>
  <c r="AP6" i="2"/>
  <c r="B6" i="2"/>
  <c r="X16" i="2"/>
  <c r="AF8" i="2"/>
  <c r="Q21" i="2"/>
  <c r="B25" i="2"/>
  <c r="C9" i="2"/>
  <c r="N6" i="2"/>
  <c r="B24" i="2"/>
  <c r="AD25" i="2"/>
  <c r="AB3" i="2"/>
  <c r="C10" i="2"/>
  <c r="AK14" i="2"/>
  <c r="B22" i="2"/>
  <c r="AQ10" i="2"/>
  <c r="F8" i="2"/>
  <c r="W23" i="2"/>
  <c r="P20" i="2"/>
  <c r="R25" i="2"/>
  <c r="AF4" i="2"/>
  <c r="AN13" i="2"/>
  <c r="L22" i="2"/>
  <c r="V15" i="2"/>
  <c r="J24" i="2"/>
  <c r="AD6" i="2"/>
  <c r="Z23" i="2"/>
  <c r="L8" i="2"/>
  <c r="K19" i="2"/>
  <c r="V2" i="2"/>
  <c r="W10" i="2"/>
  <c r="W4" i="2"/>
  <c r="L11" i="2"/>
  <c r="T4" i="2"/>
  <c r="K9" i="2"/>
  <c r="Z3" i="2"/>
  <c r="AP26" i="2"/>
  <c r="X12" i="2"/>
  <c r="AE13" i="2"/>
  <c r="F14" i="2"/>
  <c r="M15" i="2"/>
  <c r="F5" i="2"/>
  <c r="P4" i="2"/>
  <c r="AC6" i="2"/>
  <c r="AJ7" i="2"/>
  <c r="R5" i="2"/>
  <c r="X24" i="2"/>
  <c r="I8" i="2"/>
  <c r="U25" i="2"/>
  <c r="AM8" i="2"/>
  <c r="D8" i="2"/>
  <c r="T18" i="2"/>
  <c r="AA9" i="2"/>
  <c r="AQ19" i="2"/>
  <c r="Z15" i="2"/>
  <c r="AG20" i="2"/>
  <c r="I2" i="2"/>
  <c r="R18" i="2"/>
  <c r="AN16" i="2"/>
  <c r="AD21" i="2"/>
  <c r="H18" i="2"/>
  <c r="AI25" i="2"/>
  <c r="AJ20" i="2"/>
  <c r="AF21" i="2"/>
  <c r="L5" i="2"/>
  <c r="AB6" i="2"/>
  <c r="Y20" i="2"/>
  <c r="AF6" i="2"/>
  <c r="AM7" i="2"/>
  <c r="N8" i="2"/>
  <c r="U9" i="2"/>
  <c r="AC15" i="2"/>
  <c r="AE14" i="2"/>
  <c r="AA2" i="2"/>
  <c r="AH3" i="2"/>
  <c r="K6" i="2"/>
  <c r="AN19" i="2"/>
  <c r="AG3" i="2"/>
  <c r="P17" i="2"/>
  <c r="AF9" i="2"/>
  <c r="J22" i="2"/>
  <c r="L17" i="2"/>
  <c r="AC24" i="2"/>
  <c r="V23" i="2"/>
  <c r="F24" i="2"/>
  <c r="AL14" i="2"/>
  <c r="D25" i="2"/>
  <c r="T16" i="2"/>
  <c r="B19" i="2"/>
  <c r="W5" i="2"/>
  <c r="AF10" i="2"/>
  <c r="AQ8" i="2"/>
  <c r="AH25" i="2"/>
  <c r="H24" i="2"/>
  <c r="N5" i="2"/>
  <c r="W21" i="2"/>
  <c r="K5" i="2"/>
  <c r="AC21" i="2"/>
  <c r="Q4" i="2"/>
  <c r="S18" i="2"/>
  <c r="AL4" i="2"/>
  <c r="AP16" i="2"/>
  <c r="AO23" i="2"/>
  <c r="AK24" i="2"/>
  <c r="W25" i="2"/>
  <c r="W3" i="2"/>
  <c r="T8" i="2"/>
  <c r="AJ23" i="2"/>
  <c r="AQ9" i="2"/>
  <c r="AO26" i="2"/>
  <c r="AP15" i="2"/>
  <c r="R24" i="2"/>
  <c r="AH23" i="2"/>
  <c r="X17" i="2"/>
  <c r="T11" i="2"/>
  <c r="AA12" i="2"/>
  <c r="P23" i="2"/>
  <c r="AC19" i="2"/>
  <c r="R15" i="2"/>
  <c r="Y16" i="2"/>
  <c r="AE19" i="2"/>
  <c r="AP9" i="2"/>
  <c r="R17" i="2"/>
  <c r="X11" i="2"/>
  <c r="J19" i="2"/>
  <c r="F3" i="2"/>
  <c r="Q15" i="2"/>
  <c r="AC4" i="2"/>
  <c r="Q18" i="2"/>
  <c r="I17" i="2"/>
  <c r="F20" i="2"/>
  <c r="AE18" i="2"/>
  <c r="AP20" i="2"/>
  <c r="AQ20" i="2"/>
  <c r="H7" i="2"/>
  <c r="D24" i="2"/>
  <c r="AE8" i="2"/>
  <c r="T24" i="2"/>
  <c r="G26" i="2"/>
  <c r="O23" i="2"/>
  <c r="AF2" i="2"/>
  <c r="E24" i="2"/>
  <c r="AI9" i="2"/>
  <c r="AK23" i="2"/>
  <c r="AL16" i="2"/>
  <c r="AG23" i="2"/>
  <c r="AB9" i="2"/>
  <c r="AF22" i="2"/>
  <c r="G11" i="2"/>
  <c r="X19" i="2"/>
  <c r="R20" i="2"/>
  <c r="AN5" i="2"/>
  <c r="K25" i="2"/>
  <c r="V7" i="2"/>
  <c r="B20" i="2"/>
  <c r="F13" i="2"/>
  <c r="Y21" i="2"/>
  <c r="AC14" i="2"/>
  <c r="O22" i="2"/>
  <c r="C15" i="2"/>
  <c r="AE21" i="2"/>
  <c r="AH13" i="2"/>
  <c r="P22" i="2"/>
  <c r="M20" i="2"/>
  <c r="X22" i="2"/>
  <c r="AG2" i="2"/>
  <c r="B8" i="2"/>
  <c r="AM23" i="2"/>
  <c r="AE2" i="2"/>
  <c r="AD11" i="2"/>
  <c r="M4" i="2"/>
  <c r="L13" i="2"/>
  <c r="AQ4" i="2"/>
  <c r="O2" i="2"/>
  <c r="Y6" i="2"/>
  <c r="X15" i="2"/>
  <c r="AM14" i="2"/>
  <c r="AE7" i="2"/>
  <c r="Z17" i="2"/>
  <c r="AG9" i="2"/>
  <c r="T20" i="2"/>
  <c r="AI24" i="2"/>
  <c r="N2" i="2"/>
  <c r="AF17" i="2"/>
  <c r="G3" i="2"/>
  <c r="P19" i="2"/>
  <c r="AG12" i="2"/>
  <c r="AK25" i="2"/>
  <c r="AD2" i="2"/>
  <c r="V26" i="2"/>
  <c r="L4" i="2"/>
  <c r="L14" i="2"/>
  <c r="F9" i="2"/>
  <c r="E25" i="2"/>
  <c r="AK5" i="2"/>
  <c r="AQ26" i="2"/>
  <c r="W6" i="2"/>
  <c r="X23" i="2"/>
  <c r="AE24" i="2"/>
  <c r="AA3" i="2"/>
  <c r="AH4" i="2"/>
  <c r="AH6" i="2"/>
  <c r="S23" i="2"/>
  <c r="AA25" i="2"/>
  <c r="T22" i="2"/>
  <c r="J20" i="2"/>
  <c r="AQ23" i="2"/>
  <c r="AG21" i="2"/>
  <c r="AD26" i="2"/>
  <c r="W22" i="2"/>
  <c r="K7" i="2"/>
  <c r="H20" i="2"/>
  <c r="AF11" i="2"/>
  <c r="O20" i="2"/>
  <c r="R4" i="2"/>
  <c r="AH26" i="2"/>
  <c r="AG11" i="2"/>
  <c r="L19" i="2"/>
  <c r="T6" i="2"/>
  <c r="AI20" i="2"/>
  <c r="AB14" i="2"/>
  <c r="D17" i="2"/>
  <c r="AG26" i="2"/>
  <c r="T2" i="2"/>
  <c r="X10" i="2"/>
  <c r="G4" i="2"/>
  <c r="F6" i="2"/>
  <c r="B2" i="2" a="1"/>
  <c r="B2" i="2" s="1"/>
  <c r="AI17" i="2"/>
  <c r="K23" i="2"/>
  <c r="U19" i="2"/>
  <c r="AP25" i="2"/>
  <c r="J21" i="2"/>
  <c r="Q24" i="2"/>
  <c r="AG13" i="2"/>
  <c r="AO8" i="2"/>
  <c r="AO2" i="2"/>
  <c r="D10" i="2"/>
  <c r="AL17" i="2"/>
  <c r="AI2" i="2"/>
  <c r="AB24" i="2"/>
  <c r="AQ21" i="2"/>
  <c r="AL26" i="2"/>
  <c r="AM12" i="2"/>
  <c r="L10" i="2"/>
  <c r="AB23" i="2"/>
  <c r="AI11" i="2"/>
  <c r="J25" i="2"/>
  <c r="Y4" i="2"/>
  <c r="AO25" i="2"/>
  <c r="G6" i="2"/>
  <c r="X25" i="2"/>
  <c r="AA6" i="2"/>
  <c r="C8" i="2"/>
  <c r="Z2" i="2"/>
  <c r="AO7" i="2"/>
  <c r="Y8" i="2"/>
  <c r="AB2" i="2"/>
  <c r="G19" i="2"/>
  <c r="J4" i="2"/>
  <c r="E21" i="2"/>
  <c r="Y11" i="2"/>
  <c r="V19" i="2"/>
  <c r="G13" i="2"/>
  <c r="AF20" i="2"/>
  <c r="R14" i="2"/>
  <c r="M12" i="2"/>
  <c r="T13" i="2"/>
  <c r="AQ12" i="2"/>
  <c r="I14" i="2"/>
  <c r="AP10" i="2"/>
  <c r="H12" i="2"/>
  <c r="AI19" i="2"/>
  <c r="S13" i="2"/>
  <c r="E19" i="2"/>
  <c r="AC11" i="2"/>
  <c r="AB20" i="2"/>
  <c r="H17" i="2"/>
  <c r="Q13" i="2"/>
  <c r="K18" i="2"/>
  <c r="AN14" i="2"/>
  <c r="U11" i="2"/>
  <c r="J2" i="2"/>
  <c r="AP3" i="2"/>
  <c r="AO12" i="2"/>
  <c r="Z9" i="2"/>
  <c r="H4" i="2"/>
  <c r="AM15" i="2"/>
  <c r="R21" i="2"/>
  <c r="AF25" i="2"/>
  <c r="AH18" i="2"/>
  <c r="AN10" i="2"/>
  <c r="AA15" i="2"/>
  <c r="AJ16" i="2"/>
  <c r="U18" i="2"/>
  <c r="X13" i="2"/>
  <c r="C11" i="2"/>
  <c r="F15" i="2"/>
  <c r="M16" i="2"/>
  <c r="AF3" i="2"/>
  <c r="AO19" i="2"/>
  <c r="L16" i="2"/>
  <c r="S17" i="2"/>
  <c r="L7" i="2"/>
  <c r="AO15" i="2"/>
  <c r="Y13" i="2"/>
  <c r="AP23" i="2"/>
  <c r="U21" i="2"/>
  <c r="G16" i="2"/>
  <c r="N17" i="2"/>
  <c r="AC8" i="2"/>
  <c r="AB17" i="2"/>
  <c r="K10" i="2"/>
  <c r="C3" i="2"/>
  <c r="AJ15" i="2"/>
  <c r="M8" i="2"/>
  <c r="AP2" i="2"/>
  <c r="AO11" i="2"/>
  <c r="AL9" i="2"/>
  <c r="D11" i="2"/>
  <c r="AH15" i="2"/>
  <c r="X18" i="2"/>
  <c r="W16" i="2"/>
  <c r="AK13" i="2"/>
  <c r="V14" i="2"/>
  <c r="N23" i="2"/>
  <c r="Q26" i="2"/>
  <c r="O6" i="2"/>
  <c r="N26" i="2"/>
  <c r="AL7" i="2"/>
  <c r="U13" i="2"/>
  <c r="V13" i="2"/>
  <c r="Q17" i="2"/>
  <c r="D15" i="2"/>
  <c r="H26" i="2"/>
  <c r="Z16" i="2"/>
  <c r="H8" i="2"/>
  <c r="O9" i="2"/>
  <c r="I23" i="2"/>
  <c r="F19" i="2"/>
  <c r="O4" i="2"/>
  <c r="F21" i="2"/>
  <c r="AL5" i="2"/>
  <c r="AC22" i="2"/>
  <c r="AN9" i="2"/>
  <c r="C23" i="2"/>
  <c r="Q7" i="2"/>
  <c r="K22" i="2"/>
  <c r="O15" i="2"/>
  <c r="AC3" i="2"/>
  <c r="AM19" i="2"/>
  <c r="F25" i="2"/>
  <c r="U14" i="2"/>
  <c r="AB15" i="2"/>
  <c r="C16" i="2"/>
  <c r="AH2" i="2"/>
  <c r="Z7" i="2"/>
  <c r="M6" i="2"/>
  <c r="H9" i="2"/>
  <c r="O10" i="2"/>
  <c r="AP21" i="2"/>
  <c r="H23" i="2"/>
  <c r="D4" i="2"/>
  <c r="M22" i="2"/>
  <c r="AK11" i="2"/>
  <c r="U24" i="2"/>
  <c r="AI8" i="2"/>
  <c r="N12" i="2"/>
  <c r="AJ25" i="2"/>
  <c r="AI6" i="2"/>
  <c r="W19" i="2"/>
  <c r="Q8" i="2"/>
  <c r="M21" i="2"/>
  <c r="AI5" i="2"/>
  <c r="AD19" i="2"/>
  <c r="AC10" i="2"/>
  <c r="AQ25" i="2"/>
  <c r="AJ2" i="2"/>
  <c r="AO6" i="2"/>
  <c r="X2" i="2"/>
  <c r="F16" i="2"/>
  <c r="AK10" i="2"/>
  <c r="T3" i="2"/>
  <c r="S12" i="2"/>
  <c r="L18" i="2"/>
  <c r="U20" i="2"/>
  <c r="L6" i="2"/>
  <c r="Z22" i="2"/>
  <c r="X4" i="2"/>
  <c r="W13" i="2"/>
  <c r="AL18" i="2"/>
  <c r="L23" i="2"/>
  <c r="AA11" i="2"/>
  <c r="AK20" i="2"/>
  <c r="AL20" i="2"/>
  <c r="G22" i="2"/>
  <c r="H22" i="2"/>
  <c r="Q19" i="2"/>
  <c r="R2" i="2"/>
  <c r="G21" i="2"/>
  <c r="AO3" i="2"/>
  <c r="AD22" i="2"/>
  <c r="T7" i="2"/>
  <c r="K24" i="2"/>
  <c r="V11" i="2"/>
  <c r="AH24" i="2"/>
  <c r="O24" i="2"/>
  <c r="AH7" i="2"/>
  <c r="V21" i="2"/>
  <c r="W8" i="2"/>
  <c r="Y17" i="2"/>
  <c r="V6" i="2"/>
  <c r="AI26" i="2"/>
  <c r="Y19" i="2"/>
  <c r="AE17" i="2"/>
  <c r="AP7" i="2"/>
  <c r="D21" i="2"/>
  <c r="X9" i="2"/>
  <c r="J23" i="2"/>
  <c r="M10" i="2"/>
  <c r="T12" i="2"/>
  <c r="AJ11" i="2"/>
  <c r="AL21" i="2"/>
  <c r="AQ3" i="2"/>
  <c r="AQ16" i="2"/>
  <c r="AE25" i="2"/>
  <c r="AF19" i="2"/>
  <c r="M5" i="2"/>
  <c r="AI12" i="2"/>
  <c r="AQ5" i="2"/>
  <c r="U12" i="2"/>
  <c r="I26" i="2"/>
  <c r="C14" i="2"/>
  <c r="AI7" i="2"/>
  <c r="AG14" i="2"/>
  <c r="K15" i="2"/>
  <c r="O16" i="2"/>
  <c r="M11" i="2"/>
  <c r="V8" i="2"/>
  <c r="F4" i="2"/>
  <c r="M19" i="2"/>
  <c r="I20" i="2"/>
  <c r="AQ11" i="2"/>
  <c r="AA17" i="2"/>
  <c r="S4" i="2"/>
  <c r="AE26" i="2"/>
  <c r="AO16" i="2"/>
  <c r="S24" i="2"/>
  <c r="AM18" i="2"/>
  <c r="G17" i="2"/>
  <c r="C21" i="2"/>
  <c r="AN2" i="2"/>
  <c r="AG22" i="2"/>
  <c r="U6" i="2"/>
  <c r="T15" i="2"/>
  <c r="D19" i="2"/>
  <c r="AK21" i="2"/>
  <c r="N15" i="2"/>
  <c r="U17" i="2"/>
  <c r="AO22" i="2"/>
  <c r="AO9" i="2"/>
  <c r="W24" i="2"/>
  <c r="AH11" i="2"/>
  <c r="E17" i="2"/>
  <c r="P13" i="2"/>
  <c r="H6" i="2"/>
  <c r="AE10" i="2"/>
  <c r="AL11" i="2"/>
  <c r="Q11" i="2"/>
  <c r="AI21" i="2"/>
  <c r="Q2" i="2"/>
  <c r="N20" i="2"/>
  <c r="AD8" i="2"/>
  <c r="AA19" i="2"/>
  <c r="AN22" i="2"/>
  <c r="Q14" i="2"/>
  <c r="Y7" i="2"/>
  <c r="AN15" i="2"/>
  <c r="G9" i="2"/>
  <c r="AC23" i="2"/>
  <c r="AP13" i="2"/>
  <c r="AQ18" i="2"/>
  <c r="D3" i="2"/>
  <c r="S2" i="2"/>
  <c r="R11" i="2"/>
  <c r="O18" i="2"/>
  <c r="O3" i="2"/>
  <c r="AA20" i="2"/>
  <c r="AA23" i="2"/>
  <c r="Z5" i="2"/>
  <c r="AA24" i="2"/>
  <c r="O11" i="2"/>
  <c r="T21" i="2"/>
  <c r="C12" i="2"/>
  <c r="B15" i="2"/>
  <c r="Z13" i="2"/>
  <c r="C25" i="2"/>
  <c r="Q22" i="2"/>
  <c r="C19" i="2"/>
  <c r="AN23" i="2"/>
  <c r="AH19" i="2"/>
  <c r="AD14" i="2"/>
  <c r="U16" i="2"/>
  <c r="M9" i="2"/>
  <c r="AC7" i="2"/>
  <c r="C2" i="2"/>
  <c r="AM24" i="2"/>
  <c r="K21" i="2"/>
  <c r="P26" i="2"/>
  <c r="AC5" i="2"/>
  <c r="V5" i="2"/>
  <c r="K2" i="2"/>
  <c r="N13" i="2"/>
  <c r="X6" i="2"/>
  <c r="E8" i="2"/>
  <c r="Y24" i="2"/>
  <c r="I3" i="2"/>
  <c r="AG7" i="2"/>
  <c r="AO13" i="2"/>
  <c r="AA13" i="2"/>
  <c r="R19" i="2"/>
  <c r="H13" i="2"/>
  <c r="Z6" i="2"/>
  <c r="AP4" i="2"/>
  <c r="K14" i="2"/>
  <c r="AQ22" i="2"/>
  <c r="AD5" i="2"/>
  <c r="AP11" i="2"/>
  <c r="AJ9" i="2"/>
  <c r="AA16" i="2"/>
  <c r="G20" i="2"/>
  <c r="AM17" i="2"/>
  <c r="Z11" i="2"/>
  <c r="U15" i="2"/>
  <c r="D14" i="2"/>
  <c r="E11" i="2"/>
  <c r="F2" i="2"/>
  <c r="S10" i="2"/>
  <c r="Z4" i="2"/>
  <c r="AO17" i="2"/>
  <c r="Z1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Claire Trevisan</author>
  </authors>
  <commentList>
    <comment ref="AC29" authorId="0" shapeId="0" xr:uid="{07D46916-080D-46E9-BF9D-2C8B023E7B4C}">
      <text>
        <r>
          <rPr>
            <b/>
            <sz val="9"/>
            <color indexed="81"/>
            <rFont val="Tahoma"/>
            <charset val="1"/>
          </rPr>
          <t>Claire Trevisan:</t>
        </r>
        <r>
          <rPr>
            <sz val="9"/>
            <color indexed="81"/>
            <rFont val="Tahoma"/>
            <charset val="1"/>
          </rPr>
          <t xml:space="preserve">
hardcoded to non-zero value to prevent NUM! error on SIOM from DLIM MINVERSE of matrix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tc={E1899D9B-84C4-45DE-9ECC-47AA2631EADD}</author>
  </authors>
  <commentList>
    <comment ref="C7" authorId="0" shapeId="0" xr:uid="{00000000-0006-0000-0C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Domestic Content Share of Consumption by ISIC Code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<sst xmlns="http://schemas.openxmlformats.org/spreadsheetml/2006/main" count="16644" uniqueCount="796">
  <si>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</si>
  <si>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</si>
  <si>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</si>
  <si>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</si>
  <si>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</si>
  <si>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</si>
  <si>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</si>
  <si>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</si>
  <si>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</si>
  <si>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</si>
  <si>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</si>
  <si>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</si>
  <si>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</si>
  <si>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</si>
  <si>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</si>
  <si>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</si>
  <si>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</si>
  <si>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</si>
  <si>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</si>
  <si>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</si>
  <si>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</si>
  <si>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</si>
  <si>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</si>
  <si>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</si>
  <si>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</si>
  <si>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</si>
  <si>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</si>
  <si>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</si>
  <si>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</si>
  <si>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</si>
  <si>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</si>
  <si>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</si>
  <si>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</si>
  <si>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</si>
  <si>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FoGPbEaIC Fraction of Goods Purchased by Entity and ISIC Code</t>
  </si>
  <si>
    <t>government</t>
  </si>
  <si>
    <t>labor and consumers</t>
  </si>
  <si>
    <t>foreign entities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</si>
  <si>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</si>
  <si>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</si>
  <si>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</si>
  <si>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</si>
  <si>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</si>
  <si>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</si>
  <si>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</si>
  <si>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</si>
  <si>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</si>
  <si>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</si>
  <si>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</si>
  <si>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</si>
  <si>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</si>
  <si>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</si>
  <si>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</si>
  <si>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</si>
  <si>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</si>
  <si>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see variable io-model/DLIM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</si>
  <si>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</si>
  <si>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</si>
  <si>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</si>
  <si>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</si>
  <si>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</si>
  <si>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</si>
  <si>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</si>
  <si>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</si>
  <si>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</si>
  <si>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</si>
  <si>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</si>
  <si>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</si>
  <si>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</si>
  <si>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</si>
  <si>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</si>
  <si>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</si>
  <si>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</si>
  <si>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</si>
  <si>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</si>
  <si>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</si>
  <si>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</si>
  <si>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</si>
  <si>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</si>
  <si>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</si>
  <si>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</si>
  <si>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</si>
  <si>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</si>
  <si>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</si>
  <si>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</si>
  <si>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</si>
  <si>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</si>
  <si>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</si>
  <si>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</si>
  <si>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</si>
  <si>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</si>
  <si>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</si>
  <si>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</si>
  <si>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</si>
  <si>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</si>
  <si>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</si>
  <si>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Time</t>
  </si>
  <si>
    <t>2015</t>
  </si>
  <si>
    <t/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</si>
  <si>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</si>
  <si>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</si>
  <si>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</si>
  <si>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</si>
  <si>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</si>
  <si>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</si>
  <si>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</si>
  <si>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</si>
  <si>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</si>
  <si>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</si>
  <si>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</si>
  <si>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</si>
  <si>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</si>
  <si>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</si>
  <si>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</si>
  <si>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</si>
  <si>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</si>
  <si>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</si>
  <si>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</si>
  <si>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</si>
  <si>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</si>
  <si>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</si>
  <si>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</si>
  <si>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</si>
  <si>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</si>
  <si>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</si>
  <si>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</si>
  <si>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</si>
  <si>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</si>
  <si>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</si>
  <si>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</si>
  <si>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</si>
  <si>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</si>
  <si>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</si>
  <si>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</si>
  <si>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</si>
  <si>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</si>
  <si>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</si>
  <si>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</si>
  <si>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</si>
  <si>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</si>
  <si>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</si>
  <si>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</si>
  <si>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</si>
  <si>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</si>
  <si>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</si>
  <si>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</si>
  <si>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</si>
  <si>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</si>
  <si>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</si>
  <si>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</si>
  <si>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</si>
  <si>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</si>
  <si>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</si>
  <si>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</si>
  <si>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</si>
  <si>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</si>
  <si>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</si>
  <si>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</si>
  <si>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</si>
  <si>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</si>
  <si>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</si>
  <si>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</si>
  <si>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</si>
  <si>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</si>
  <si>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</si>
  <si>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</si>
  <si>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</si>
  <si>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</si>
  <si>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</si>
  <si>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</si>
  <si>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</si>
  <si>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</si>
  <si>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</si>
  <si>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</si>
  <si>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</si>
  <si>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</si>
  <si>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</si>
  <si>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</si>
  <si>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</si>
  <si>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</si>
  <si>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</si>
  <si>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</si>
  <si>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</si>
  <si>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</si>
  <si>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</si>
  <si>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</si>
  <si>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</si>
  <si>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</si>
  <si>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</si>
  <si>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</si>
  <si>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</si>
  <si>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</si>
  <si>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</si>
  <si>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</si>
  <si>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</si>
  <si>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</si>
  <si>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</si>
  <si>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</si>
  <si>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</si>
  <si>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</si>
  <si>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</si>
  <si>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</si>
  <si>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</si>
  <si>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</si>
  <si>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</si>
  <si>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</si>
  <si>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</si>
  <si>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</si>
  <si>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</si>
  <si>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</si>
  <si>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</si>
  <si>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</si>
  <si>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</si>
  <si>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</si>
  <si>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</si>
  <si>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</si>
  <si>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</si>
  <si>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</si>
  <si>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</si>
  <si>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</si>
  <si>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</si>
  <si>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</si>
  <si>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</si>
  <si>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</si>
  <si>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</si>
  <si>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</si>
  <si>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</si>
  <si>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</si>
  <si>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</si>
  <si>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</si>
  <si>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</si>
  <si>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</si>
  <si>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</si>
  <si>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</si>
  <si>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</si>
  <si>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</si>
  <si>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</si>
  <si>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</si>
  <si>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</si>
  <si>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</si>
  <si>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</si>
  <si>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</si>
  <si>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</si>
  <si>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</si>
  <si>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</si>
  <si>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</si>
  <si>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</si>
  <si>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</si>
  <si>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</si>
  <si>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</si>
  <si>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</si>
  <si>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</si>
  <si>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</si>
  <si>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</si>
  <si>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</si>
  <si>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</si>
  <si>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</si>
  <si>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</si>
  <si>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</si>
  <si>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</si>
  <si>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</si>
  <si>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</si>
  <si>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</si>
  <si>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</si>
  <si>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</si>
  <si>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</si>
  <si>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</si>
  <si>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</si>
  <si>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</si>
  <si>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</si>
  <si>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</si>
  <si>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</si>
  <si>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</si>
  <si>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</si>
  <si>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</si>
  <si>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</si>
  <si>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</si>
  <si>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</si>
  <si>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</si>
  <si>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</si>
  <si>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</si>
  <si>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</si>
  <si>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</si>
  <si>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</si>
  <si>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</si>
  <si>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</si>
  <si>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</si>
  <si>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</si>
  <si>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</si>
  <si>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</si>
  <si>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</si>
  <si>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</si>
  <si>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</si>
  <si>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</si>
  <si>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</si>
  <si>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</si>
  <si>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</si>
  <si>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</si>
  <si>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</si>
  <si>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</si>
  <si>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</si>
  <si>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</si>
  <si>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</si>
  <si>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</si>
  <si>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</si>
  <si>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</si>
  <si>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</si>
  <si>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</si>
  <si>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</si>
  <si>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Export</t>
  </si>
  <si>
    <t>B</t>
  </si>
  <si>
    <t>F</t>
  </si>
  <si>
    <t>I</t>
  </si>
  <si>
    <t>Q</t>
  </si>
  <si>
    <t>T</t>
  </si>
  <si>
    <t>U</t>
  </si>
  <si>
    <t>Crop and animal production, hunting and related service activities</t>
  </si>
  <si>
    <t>Forestry and logging</t>
  </si>
  <si>
    <t>Fishing and aquaculture</t>
  </si>
  <si>
    <t>Mining and quarrying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</si>
  <si>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</si>
  <si>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</si>
  <si>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</si>
  <si>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</si>
  <si>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</si>
  <si>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</si>
  <si>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</si>
  <si>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</si>
  <si>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</si>
  <si>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</si>
  <si>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</si>
  <si>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</si>
  <si>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</si>
  <si>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</si>
  <si>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</si>
  <si>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</si>
  <si>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</si>
  <si>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</si>
  <si>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</si>
  <si>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</si>
  <si>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</si>
  <si>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</si>
  <si>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</si>
  <si>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</si>
  <si>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</si>
  <si>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</si>
  <si>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</si>
  <si>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</si>
  <si>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Telecommunications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</si>
  <si>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</si>
  <si>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</si>
  <si>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</si>
  <si>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</si>
  <si>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</si>
  <si>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</si>
  <si>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</si>
  <si>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</si>
  <si>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</si>
  <si>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</si>
  <si>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</si>
  <si>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</si>
  <si>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</si>
  <si>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</si>
  <si>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</si>
  <si>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Domestic</t>
  </si>
  <si>
    <t>Direct purchases abroad by residents</t>
  </si>
  <si>
    <t>Government</t>
  </si>
  <si>
    <t>Households</t>
  </si>
  <si>
    <t>see variable io-model/BOibC</t>
  </si>
  <si>
    <t>see variable io-model/GAaHEbIC-government</t>
  </si>
  <si>
    <t>see variable io-model/GaHEbIC-household</t>
  </si>
  <si>
    <t>Exiobase</t>
  </si>
  <si>
    <t>Exiobase 3rx, 2016</t>
  </si>
  <si>
    <t>https://zenodo.org/record/2654460#.YEFjHmhKg2w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</si>
  <si>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</si>
  <si>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</si>
  <si>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</si>
  <si>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</si>
  <si>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</si>
  <si>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</si>
  <si>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</si>
  <si>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</si>
  <si>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</si>
  <si>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</si>
  <si>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</si>
  <si>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</si>
  <si>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INDUSE (Labels)</t>
  </si>
  <si>
    <t>Manufacture of food products; beverages and tobacco products</t>
  </si>
  <si>
    <t>Manufacture of textiles, wearing apparel, leather and related products</t>
  </si>
  <si>
    <t>Manufacture of coke and refined petroleum products</t>
  </si>
  <si>
    <t>Manufacture of chemicals and chemical products</t>
  </si>
  <si>
    <t>Sewerage, waste management, remediation activities</t>
  </si>
  <si>
    <t>Motion picture, video, television programme production; programming and broadcasting activities</t>
  </si>
  <si>
    <t>Computer programming, consultancy, and information service activities</t>
  </si>
  <si>
    <t>Real estate activities excluding imputed rents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</si>
  <si>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</si>
  <si>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</si>
  <si>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</si>
  <si>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</si>
  <si>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</si>
  <si>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</si>
  <si>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</si>
  <si>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</si>
  <si>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</si>
  <si>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</si>
  <si>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</si>
  <si>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extraterritorial organisations and bodies</t>
  </si>
  <si>
    <t>Total</t>
  </si>
  <si>
    <t>Final consumption expediture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</si>
  <si>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</si>
  <si>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</si>
  <si>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</si>
  <si>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</si>
  <si>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</si>
  <si>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</si>
  <si>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</si>
  <si>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</si>
  <si>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</si>
  <si>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</si>
  <si>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</si>
  <si>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</si>
  <si>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</si>
  <si>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</si>
  <si>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</si>
  <si>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</si>
  <si>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</si>
  <si>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</si>
  <si>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</si>
  <si>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</si>
  <si>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</si>
  <si>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</si>
  <si>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</si>
  <si>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</si>
  <si>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</si>
  <si>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</si>
  <si>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</si>
  <si>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</si>
  <si>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</si>
  <si>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</si>
  <si>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</si>
  <si>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</si>
  <si>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</si>
  <si>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</si>
  <si>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</si>
  <si>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</si>
  <si>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</si>
  <si>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</si>
  <si>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</si>
  <si>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</si>
  <si>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</si>
  <si>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</si>
  <si>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</si>
  <si>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</si>
  <si>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</si>
  <si>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</si>
  <si>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</si>
  <si>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</si>
  <si>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</si>
  <si>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</si>
  <si>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</si>
  <si>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</si>
  <si>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</si>
  <si>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</si>
  <si>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</si>
  <si>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</si>
  <si>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</si>
  <si>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</si>
  <si>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</si>
  <si>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</si>
  <si>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</si>
  <si>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</si>
  <si>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</si>
  <si>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</si>
  <si>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</si>
  <si>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</si>
  <si>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</si>
  <si>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</si>
  <si>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</si>
  <si>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</si>
  <si>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</si>
  <si>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</si>
  <si>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</si>
  <si>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</si>
  <si>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</si>
  <si>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</si>
  <si>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</si>
  <si>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</si>
  <si>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</si>
  <si>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</si>
  <si>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</si>
  <si>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</si>
  <si>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</si>
  <si>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</si>
  <si>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</si>
  <si>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</si>
  <si>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</si>
  <si>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</si>
  <si>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</si>
  <si>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</si>
  <si>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Imputed rents of owner-occupied dwellings</t>
  </si>
  <si>
    <t>Special value</t>
  </si>
  <si>
    <t>not available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</si>
  <si>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</si>
  <si>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</si>
  <si>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</si>
  <si>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</si>
  <si>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</si>
  <si>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</si>
  <si>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</si>
  <si>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</si>
  <si>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</si>
  <si>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</si>
  <si>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</si>
  <si>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</si>
  <si>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</si>
  <si>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</si>
  <si>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</si>
  <si>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A</t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</si>
  <si>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</si>
  <si>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</si>
  <si>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</si>
  <si>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</si>
  <si>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</si>
  <si>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</si>
  <si>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</si>
  <si>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</si>
  <si>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</si>
  <si>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</si>
  <si>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t>ISIC 05T09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</si>
  <si>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</si>
  <si>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</si>
  <si>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</si>
  <si>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</si>
  <si>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</si>
  <si>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</si>
  <si>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</si>
  <si>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</si>
  <si>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</si>
  <si>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</si>
  <si>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</si>
  <si>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</si>
  <si>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</si>
  <si>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</si>
  <si>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</si>
  <si>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</si>
  <si>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</si>
  <si>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</si>
  <si>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</si>
  <si>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</si>
  <si>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</si>
  <si>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</si>
  <si>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</si>
  <si>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</si>
  <si>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</si>
  <si>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</si>
  <si>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</si>
  <si>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</si>
  <si>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</si>
  <si>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</si>
  <si>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</si>
  <si>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</si>
  <si>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</si>
  <si>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</si>
  <si>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</si>
  <si>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</si>
  <si>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</si>
  <si>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</si>
  <si>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</si>
  <si>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</si>
  <si>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</si>
  <si>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</si>
  <si>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t>ISIC 24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</si>
  <si>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</si>
  <si>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</si>
  <si>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</si>
  <si>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</si>
  <si>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</si>
  <si>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</si>
  <si>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</si>
  <si>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</si>
  <si>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</si>
  <si>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</si>
  <si>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</si>
  <si>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</si>
  <si>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</si>
  <si>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</si>
  <si>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</si>
  <si>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</si>
  <si>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</si>
  <si>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</si>
  <si>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</si>
  <si>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</si>
  <si>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</si>
  <si>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</si>
  <si>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</si>
  <si>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</si>
  <si>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</si>
  <si>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</si>
  <si>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</si>
  <si>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t>ISIC 35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</si>
  <si>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</si>
  <si>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</si>
  <si>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</si>
  <si>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</si>
  <si>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</si>
  <si>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</si>
  <si>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</si>
  <si>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</si>
  <si>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</si>
  <si>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</si>
  <si>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</si>
  <si>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</si>
  <si>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</si>
  <si>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</si>
  <si>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</si>
  <si>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</si>
  <si>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</si>
  <si>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</si>
  <si>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</si>
  <si>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</si>
  <si>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</si>
  <si>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</si>
  <si>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</si>
  <si>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</si>
  <si>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</si>
  <si>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</si>
  <si>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</si>
  <si>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</si>
  <si>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</si>
  <si>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</si>
  <si>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</si>
  <si>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</si>
  <si>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</si>
  <si>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</si>
  <si>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</si>
  <si>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</si>
  <si>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</si>
  <si>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</si>
  <si>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K</t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</si>
  <si>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</si>
  <si>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</si>
  <si>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</si>
  <si>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</si>
  <si>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</si>
  <si>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</si>
  <si>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</si>
  <si>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L</t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</si>
  <si>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</si>
  <si>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</si>
  <si>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</si>
  <si>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</si>
  <si>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</si>
  <si>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</si>
  <si>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</si>
  <si>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</si>
  <si>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</si>
  <si>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</si>
  <si>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</si>
  <si>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</si>
  <si>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</si>
  <si>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</si>
  <si>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</si>
  <si>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</si>
  <si>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</si>
  <si>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</si>
  <si>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</si>
  <si>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</si>
  <si>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</si>
  <si>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</si>
  <si>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</si>
  <si>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</si>
  <si>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</si>
  <si>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</si>
  <si>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</si>
  <si>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</si>
  <si>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</si>
  <si>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</si>
  <si>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</si>
  <si>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</si>
  <si>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</si>
  <si>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</si>
  <si>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</si>
  <si>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</si>
  <si>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</si>
  <si>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</si>
  <si>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</si>
  <si>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</si>
  <si>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</si>
  <si>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</si>
  <si>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</si>
  <si>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</si>
  <si>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</si>
  <si>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</si>
  <si>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</si>
  <si>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</si>
  <si>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</si>
  <si>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</si>
  <si>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</si>
  <si>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</si>
  <si>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</si>
  <si>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</si>
  <si>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</si>
  <si>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</si>
  <si>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</si>
  <si>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</si>
  <si>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</si>
  <si>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</si>
  <si>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</si>
  <si>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</si>
  <si>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</si>
  <si>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</si>
  <si>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</si>
  <si>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</si>
  <si>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</si>
  <si>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</si>
  <si>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</si>
  <si>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</si>
  <si>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</si>
  <si>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</si>
  <si>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EPS categories</t>
  </si>
  <si>
    <t>Retail  trade services, except of motor vehicles and motorcycles; repair services of personal and household goods (52)</t>
  </si>
  <si>
    <t>EU28</t>
  </si>
  <si>
    <t>Exiobase Sector Code</t>
  </si>
  <si>
    <t>Household</t>
  </si>
  <si>
    <t>Final EPS</t>
  </si>
  <si>
    <t>Initial ISIC</t>
  </si>
  <si>
    <t>see variable io-model/DCSoCbIC</t>
  </si>
  <si>
    <t xml:space="preserve"> ISIC 01T03 </t>
  </si>
  <si>
    <t xml:space="preserve"> ISIC 05 </t>
  </si>
  <si>
    <t xml:space="preserve"> ISIC 06 </t>
  </si>
  <si>
    <t xml:space="preserve"> ISIC 07T08 </t>
  </si>
  <si>
    <t xml:space="preserve"> ISIC 09 </t>
  </si>
  <si>
    <t xml:space="preserve"> ISIC 10T12 </t>
  </si>
  <si>
    <t xml:space="preserve"> ISIC 13T15 </t>
  </si>
  <si>
    <t xml:space="preserve"> ISIC 16 </t>
  </si>
  <si>
    <t xml:space="preserve"> ISIC 17T18 </t>
  </si>
  <si>
    <t xml:space="preserve"> ISIC 19 </t>
  </si>
  <si>
    <t xml:space="preserve"> ISIC 20 </t>
  </si>
  <si>
    <t xml:space="preserve"> ISIC 21 </t>
  </si>
  <si>
    <t xml:space="preserve"> ISIC 22 </t>
  </si>
  <si>
    <t xml:space="preserve"> ISIC 231 </t>
  </si>
  <si>
    <t xml:space="preserve"> ISIC 239 </t>
  </si>
  <si>
    <t xml:space="preserve"> ISIC 241 </t>
  </si>
  <si>
    <t xml:space="preserve"> ISIC 242 </t>
  </si>
  <si>
    <t xml:space="preserve"> ISIC 25 </t>
  </si>
  <si>
    <t xml:space="preserve"> ISIC 26 </t>
  </si>
  <si>
    <t xml:space="preserve"> ISIC 27 </t>
  </si>
  <si>
    <t xml:space="preserve"> ISIC 28 </t>
  </si>
  <si>
    <t xml:space="preserve"> ISIC 29 </t>
  </si>
  <si>
    <t xml:space="preserve"> ISIC 30 </t>
  </si>
  <si>
    <t xml:space="preserve"> ISIC 31T33 </t>
  </si>
  <si>
    <t xml:space="preserve"> ISIC 351 </t>
  </si>
  <si>
    <t xml:space="preserve"> ISIC 352T353 </t>
  </si>
  <si>
    <t xml:space="preserve"> ISIC 36T39 </t>
  </si>
  <si>
    <t xml:space="preserve"> ISIC 41T43 </t>
  </si>
  <si>
    <t xml:space="preserve"> ISIC 45T47 </t>
  </si>
  <si>
    <t xml:space="preserve"> ISIC 49T53 </t>
  </si>
  <si>
    <t xml:space="preserve"> ISIC 55T56 </t>
  </si>
  <si>
    <t xml:space="preserve"> ISIC 58T60 </t>
  </si>
  <si>
    <t xml:space="preserve"> ISIC 61 </t>
  </si>
  <si>
    <t xml:space="preserve"> ISIC 62T63 </t>
  </si>
  <si>
    <t xml:space="preserve"> ISIC 64T66 </t>
  </si>
  <si>
    <t xml:space="preserve"> ISIC 68 </t>
  </si>
  <si>
    <t xml:space="preserve"> ISIC 69T82 </t>
  </si>
  <si>
    <t xml:space="preserve"> ISIC 84 </t>
  </si>
  <si>
    <t xml:space="preserve"> ISIC 85 </t>
  </si>
  <si>
    <t xml:space="preserve"> ISIC 86T88 </t>
  </si>
  <si>
    <t xml:space="preserve"> ISIC 90T96 </t>
  </si>
  <si>
    <t xml:space="preserve"> ISIC 97T98 </t>
  </si>
  <si>
    <t>EUROSTAT</t>
  </si>
  <si>
    <t>ESTAT</t>
  </si>
  <si>
    <t>https://ec.europa.eu/eurostat/databrowser/view/NAIO_10_CP1610__custom_806876/default/table?lang=en</t>
  </si>
  <si>
    <t>Base data</t>
  </si>
  <si>
    <t>Additional data</t>
  </si>
  <si>
    <t>Export, %</t>
  </si>
  <si>
    <t>EU28, Exports</t>
  </si>
  <si>
    <t>Source: GaHEbIC tabs</t>
  </si>
  <si>
    <t>We calculate a standard input-output matrix that is disaggregated to the industries we are most interested in.</t>
  </si>
  <si>
    <t>We calculate fraction of goods purchases by ISIC code using EUROSTAT data. We also use DLIM and BObIC calculations from elsewhere in the EPS model.</t>
  </si>
  <si>
    <t>We calculate fraction of good purchased by entity using EUROSTAT data. We use exports from EXIOBASE and  GaHEbIC calculations</t>
  </si>
  <si>
    <t>from elsewhere in the EPS model to help disaggregate data for ISIC categories where EUROSTAT does not provide granularity.</t>
  </si>
  <si>
    <t xml:space="preserve">Note to those looking to update data in the future: this table was set up using a quasi-manual approach. </t>
  </si>
  <si>
    <t>*see file io-model/DLIM</t>
  </si>
  <si>
    <t>EU ISIC Consolidation</t>
  </si>
  <si>
    <t>Default EPS ISIC Groupings</t>
  </si>
  <si>
    <t>EU ISIC Groupings</t>
  </si>
  <si>
    <t>Default EPS Industry Groupings</t>
  </si>
  <si>
    <t>EU Industry Groupings</t>
  </si>
  <si>
    <t>pre-consolidation percentages</t>
  </si>
  <si>
    <t>pre-consolidation numerator</t>
  </si>
  <si>
    <t>pre-consolidation denominator</t>
  </si>
  <si>
    <t>Data extracted on 16/11/2022 19:18:29 from [ESTAT]</t>
  </si>
  <si>
    <t>Use table at basic prices [NAIO_10_CP1610__custom_3874795]</t>
  </si>
  <si>
    <t>13/10/2022 23:00</t>
  </si>
  <si>
    <t>European Union - 27 countries (from 2020)</t>
  </si>
  <si>
    <t>Computer programming, consultancy and related services; Information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</si>
</sst>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#,##0.##########"/>
    <numFmt numFmtId="167" formatCode="00"/>
    <numFmt numFmtId="168" formatCode="_(* #,##0.0000_);_(* \(#,##0.0000\);_(* &quot;-&quot;??_);_(@_)"/>
    <numFmt numFmtId="169" formatCode="0.000"/>
  </numFmts>
  <fonts count="4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sz val="10"/>
      <color rgb="FF000000"/>
      <name val="Times New Roman"/>
      <family val="1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b/>
      <sz val="11"/>
      <name val="Calibri"/>
      <family val="2"/>
      <scheme val="minor"/>
    </font>
    <font>
      <sz val="9"/>
      <name val="Arial"/>
    </font>
    <font>
      <b/>
      <sz val="9"/>
      <name val="Arial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i/>
      <sz val="11"/>
      <color theme="6" tint="0.79998168889431442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mediumGray">
        <bgColor theme="8" tint="0.59999389629810485"/>
      </patternFill>
    </fill>
    <fill>
      <patternFill patternType="solid">
        <fgColor theme="8" tint="0.59999389629810485"/>
        <bgColor rgb="FFF6F6F6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indexed="64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</borders>
  <cellStyleXfs count="53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5" applyNumberFormat="0" applyFill="0" applyAlignment="0" applyProtection="0"/>
    <xf numFmtId="0" fontId="8" fillId="0" borderId="6" applyNumberFormat="0" applyFill="0" applyAlignment="0" applyProtection="0"/>
    <xf numFmtId="0" fontId="9" fillId="0" borderId="7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8" applyNumberFormat="0" applyAlignment="0" applyProtection="0"/>
    <xf numFmtId="0" fontId="14" fillId="10" borderId="9" applyNumberFormat="0" applyAlignment="0" applyProtection="0"/>
    <xf numFmtId="0" fontId="15" fillId="10" borderId="8" applyNumberFormat="0" applyAlignment="0" applyProtection="0"/>
    <xf numFmtId="0" fontId="16" fillId="0" borderId="10" applyNumberFormat="0" applyFill="0" applyAlignment="0" applyProtection="0"/>
    <xf numFmtId="0" fontId="17" fillId="11" borderId="11" applyNumberFormat="0" applyAlignment="0" applyProtection="0"/>
    <xf numFmtId="0" fontId="18" fillId="0" borderId="0" applyNumberFormat="0" applyFill="0" applyBorder="0" applyAlignment="0" applyProtection="0"/>
    <xf numFmtId="0" fontId="4" fillId="12" borderId="12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9" fillId="0" borderId="0"/>
  </cellStyleXfs>
  <cellXfs count="30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3" fillId="0" borderId="0" xfId="0" applyFont="1" applyAlignment="1">
      <alignment horizontal="left"/>
    </xf>
    <xf numFmtId="0" fontId="3" fillId="0" borderId="0" xfId="0" applyFont="1"/>
    <xf numFmtId="9" fontId="0" fillId="0" borderId="0" xfId="6" applyFont="1"/>
    <xf numFmtId="1" fontId="0" fillId="0" borderId="0" xfId="0" applyNumberFormat="1"/>
    <xf numFmtId="11" fontId="0" fillId="0" borderId="0" xfId="0" applyNumberFormat="1"/>
    <xf numFmtId="0" fontId="0" fillId="5" borderId="0" xfId="0" applyFill="1"/>
    <xf numFmtId="1" fontId="0" fillId="5" borderId="0" xfId="0" applyNumberFormat="1" applyFill="1"/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22" fillId="3" borderId="1" xfId="0" applyFont="1" applyFill="1" applyBorder="1" applyAlignment="1">
      <alignment horizontal="right"/>
    </xf>
    <xf numFmtId="0" fontId="22" fillId="3" borderId="3" xfId="0" applyFont="1" applyFill="1" applyBorder="1" applyAlignment="1">
      <alignment horizontal="right"/>
    </xf>
    <xf numFmtId="0" fontId="22" fillId="3" borderId="2" xfId="0" applyFont="1" applyFill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24" fillId="0" borderId="0" xfId="0" applyFont="1"/>
    <xf numFmtId="164" fontId="0" fillId="0" borderId="0" xfId="49" applyNumberFormat="1" applyFont="1"/>
    <xf numFmtId="9" fontId="0" fillId="0" borderId="14" xfId="6" applyFont="1" applyBorder="1"/>
    <xf numFmtId="0" fontId="0" fillId="0" borderId="16" xfId="0" applyBorder="1"/>
    <xf numFmtId="9" fontId="0" fillId="0" borderId="17" xfId="6" applyFont="1" applyBorder="1"/>
    <xf numFmtId="0" fontId="0" fillId="0" borderId="18" xfId="0" applyBorder="1"/>
    <xf numFmtId="9" fontId="0" fillId="0" borderId="19" xfId="6" applyFont="1" applyBorder="1"/>
    <xf numFmtId="0" fontId="0" fillId="0" borderId="21" xfId="0" applyBorder="1"/>
    <xf numFmtId="0" fontId="1" fillId="0" borderId="15" xfId="0" applyFont="1" applyBorder="1"/>
    <xf numFmtId="0" fontId="0" fillId="0" borderId="0" xfId="0" applyAlignment="1">
      <alignment horizontal="left"/>
    </xf>
    <xf numFmtId="9" fontId="0" fillId="3" borderId="0" xfId="6" applyFont="1" applyFill="1" applyAlignment="1">
      <alignment wrapText="1"/>
    </xf>
    <xf numFmtId="9" fontId="0" fillId="0" borderId="0" xfId="6" applyFont="1" applyAlignment="1">
      <alignment wrapText="1"/>
    </xf>
    <xf numFmtId="0" fontId="0" fillId="38" borderId="0" xfId="0" applyFill="1"/>
    <xf numFmtId="0" fontId="18" fillId="38" borderId="0" xfId="0" applyFont="1" applyFill="1"/>
    <xf numFmtId="0" fontId="21" fillId="0" borderId="0" xfId="48"/>
    <xf numFmtId="9" fontId="0" fillId="0" borderId="0" xfId="6" applyFont="1" applyBorder="1"/>
    <xf numFmtId="0" fontId="26" fillId="0" borderId="0" xfId="50" applyFont="1" applyAlignment="1">
      <alignment horizontal="left" vertical="center"/>
    </xf>
    <xf numFmtId="0" fontId="23" fillId="0" borderId="0" xfId="50"/>
    <xf numFmtId="0" fontId="23" fillId="37" borderId="0" xfId="50" applyFill="1"/>
    <xf numFmtId="0" fontId="23" fillId="0" borderId="17" xfId="50" applyBorder="1"/>
    <xf numFmtId="0" fontId="23" fillId="39" borderId="0" xfId="50" applyFill="1"/>
    <xf numFmtId="0" fontId="27" fillId="0" borderId="0" xfId="50" applyFont="1" applyAlignment="1">
      <alignment horizontal="left" vertical="center"/>
    </xf>
    <xf numFmtId="0" fontId="27" fillId="37" borderId="0" xfId="50" applyFont="1" applyFill="1" applyAlignment="1">
      <alignment horizontal="left" vertical="center"/>
    </xf>
    <xf numFmtId="0" fontId="26" fillId="37" borderId="0" xfId="50" applyFont="1" applyFill="1" applyAlignment="1">
      <alignment horizontal="left" vertical="center"/>
    </xf>
    <xf numFmtId="0" fontId="11" fillId="7" borderId="0" xfId="13"/>
    <xf numFmtId="0" fontId="28" fillId="37" borderId="22" xfId="50" applyFont="1" applyFill="1" applyBorder="1" applyAlignment="1">
      <alignment horizontal="right" vertical="center" wrapText="1"/>
    </xf>
    <xf numFmtId="0" fontId="28" fillId="40" borderId="22" xfId="50" applyFont="1" applyFill="1" applyBorder="1" applyAlignment="1">
      <alignment horizontal="left" vertical="center" wrapText="1"/>
    </xf>
    <xf numFmtId="0" fontId="23" fillId="0" borderId="0" xfId="50" applyAlignment="1">
      <alignment wrapText="1"/>
    </xf>
    <xf numFmtId="0" fontId="28" fillId="37" borderId="22" xfId="50" applyFont="1" applyFill="1" applyBorder="1" applyAlignment="1">
      <alignment horizontal="right" vertical="center"/>
    </xf>
    <xf numFmtId="0" fontId="28" fillId="37" borderId="0" xfId="50" applyFont="1" applyFill="1" applyAlignment="1">
      <alignment horizontal="right" vertical="center"/>
    </xf>
    <xf numFmtId="0" fontId="28" fillId="37" borderId="0" xfId="50" applyFont="1" applyFill="1" applyAlignment="1">
      <alignment horizontal="left" vertical="center"/>
    </xf>
    <xf numFmtId="0" fontId="28" fillId="37" borderId="17" xfId="50" applyFont="1" applyFill="1" applyBorder="1" applyAlignment="1">
      <alignment horizontal="left" vertical="center"/>
    </xf>
    <xf numFmtId="0" fontId="28" fillId="3" borderId="0" xfId="50" applyFont="1" applyFill="1" applyAlignment="1">
      <alignment horizontal="left" vertical="center"/>
    </xf>
    <xf numFmtId="0" fontId="27" fillId="41" borderId="22" xfId="50" applyFont="1" applyFill="1" applyBorder="1" applyAlignment="1">
      <alignment horizontal="left" vertical="center"/>
    </xf>
    <xf numFmtId="0" fontId="23" fillId="42" borderId="0" xfId="50" applyFill="1"/>
    <xf numFmtId="0" fontId="23" fillId="42" borderId="17" xfId="50" applyFill="1" applyBorder="1"/>
    <xf numFmtId="0" fontId="23" fillId="43" borderId="0" xfId="50" applyFill="1"/>
    <xf numFmtId="0" fontId="27" fillId="44" borderId="22" xfId="50" applyFont="1" applyFill="1" applyBorder="1" applyAlignment="1">
      <alignment horizontal="left" vertical="center"/>
    </xf>
    <xf numFmtId="166" fontId="26" fillId="45" borderId="0" xfId="50" applyNumberFormat="1" applyFont="1" applyFill="1" applyAlignment="1">
      <alignment horizontal="right" vertical="center" shrinkToFit="1"/>
    </xf>
    <xf numFmtId="3" fontId="26" fillId="45" borderId="0" xfId="50" applyNumberFormat="1" applyFont="1" applyFill="1" applyAlignment="1">
      <alignment horizontal="right" vertical="center" shrinkToFit="1"/>
    </xf>
    <xf numFmtId="3" fontId="26" fillId="45" borderId="17" xfId="50" applyNumberFormat="1" applyFont="1" applyFill="1" applyBorder="1" applyAlignment="1">
      <alignment horizontal="right" vertical="center" shrinkToFit="1"/>
    </xf>
    <xf numFmtId="166" fontId="26" fillId="46" borderId="0" xfId="50" applyNumberFormat="1" applyFont="1" applyFill="1" applyAlignment="1">
      <alignment horizontal="right" vertical="center" shrinkToFit="1"/>
    </xf>
    <xf numFmtId="166" fontId="26" fillId="0" borderId="0" xfId="50" applyNumberFormat="1" applyFont="1" applyAlignment="1">
      <alignment horizontal="right" vertical="center" shrinkToFit="1"/>
    </xf>
    <xf numFmtId="3" fontId="26" fillId="0" borderId="0" xfId="50" applyNumberFormat="1" applyFont="1" applyAlignment="1">
      <alignment horizontal="right" vertical="center" shrinkToFit="1"/>
    </xf>
    <xf numFmtId="3" fontId="26" fillId="0" borderId="17" xfId="50" applyNumberFormat="1" applyFont="1" applyBorder="1" applyAlignment="1">
      <alignment horizontal="right" vertical="center" shrinkToFit="1"/>
    </xf>
    <xf numFmtId="166" fontId="26" fillId="39" borderId="0" xfId="50" applyNumberFormat="1" applyFont="1" applyFill="1" applyAlignment="1">
      <alignment horizontal="right" vertical="center" shrinkToFit="1"/>
    </xf>
    <xf numFmtId="3" fontId="26" fillId="39" borderId="0" xfId="50" applyNumberFormat="1" applyFont="1" applyFill="1" applyAlignment="1">
      <alignment horizontal="right" vertical="center" shrinkToFit="1"/>
    </xf>
    <xf numFmtId="0" fontId="27" fillId="44" borderId="23" xfId="50" applyFont="1" applyFill="1" applyBorder="1" applyAlignment="1">
      <alignment horizontal="left" vertical="center"/>
    </xf>
    <xf numFmtId="0" fontId="27" fillId="37" borderId="4" xfId="50" applyFont="1" applyFill="1" applyBorder="1" applyAlignment="1">
      <alignment horizontal="left" vertical="center"/>
    </xf>
    <xf numFmtId="3" fontId="26" fillId="45" borderId="4" xfId="50" applyNumberFormat="1" applyFont="1" applyFill="1" applyBorder="1" applyAlignment="1">
      <alignment horizontal="right" vertical="center" shrinkToFit="1"/>
    </xf>
    <xf numFmtId="3" fontId="26" fillId="45" borderId="24" xfId="50" applyNumberFormat="1" applyFont="1" applyFill="1" applyBorder="1" applyAlignment="1">
      <alignment horizontal="right" vertical="center" shrinkToFit="1"/>
    </xf>
    <xf numFmtId="3" fontId="26" fillId="46" borderId="4" xfId="50" applyNumberFormat="1" applyFont="1" applyFill="1" applyBorder="1" applyAlignment="1">
      <alignment horizontal="right" vertical="center" shrinkToFit="1"/>
    </xf>
    <xf numFmtId="0" fontId="23" fillId="0" borderId="4" xfId="50" applyBorder="1"/>
    <xf numFmtId="0" fontId="27" fillId="44" borderId="25" xfId="50" applyFont="1" applyFill="1" applyBorder="1" applyAlignment="1">
      <alignment horizontal="left" vertical="center"/>
    </xf>
    <xf numFmtId="3" fontId="26" fillId="46" borderId="0" xfId="50" applyNumberFormat="1" applyFont="1" applyFill="1" applyAlignment="1">
      <alignment horizontal="right" vertical="center" shrinkToFit="1"/>
    </xf>
    <xf numFmtId="0" fontId="27" fillId="4" borderId="22" xfId="50" applyFont="1" applyFill="1" applyBorder="1" applyAlignment="1">
      <alignment horizontal="left" vertical="center"/>
    </xf>
    <xf numFmtId="0" fontId="27" fillId="4" borderId="0" xfId="50" applyFont="1" applyFill="1" applyAlignment="1">
      <alignment horizontal="left" vertical="center"/>
    </xf>
    <xf numFmtId="166" fontId="26" fillId="4" borderId="0" xfId="50" applyNumberFormat="1" applyFont="1" applyFill="1" applyAlignment="1">
      <alignment horizontal="right" vertical="center" shrinkToFit="1"/>
    </xf>
    <xf numFmtId="3" fontId="26" fillId="4" borderId="17" xfId="50" applyNumberFormat="1" applyFont="1" applyFill="1" applyBorder="1" applyAlignment="1">
      <alignment horizontal="right" vertical="center" shrinkToFit="1"/>
    </xf>
    <xf numFmtId="3" fontId="26" fillId="4" borderId="0" xfId="50" applyNumberFormat="1" applyFont="1" applyFill="1" applyAlignment="1">
      <alignment horizontal="right" vertical="center" shrinkToFit="1"/>
    </xf>
    <xf numFmtId="0" fontId="23" fillId="4" borderId="0" xfId="50" applyFill="1"/>
    <xf numFmtId="0" fontId="27" fillId="46" borderId="22" xfId="50" applyFont="1" applyFill="1" applyBorder="1" applyAlignment="1">
      <alignment horizontal="left" vertical="center"/>
    </xf>
    <xf numFmtId="0" fontId="27" fillId="3" borderId="0" xfId="50" applyFont="1" applyFill="1" applyAlignment="1">
      <alignment horizontal="left" vertical="center"/>
    </xf>
    <xf numFmtId="3" fontId="26" fillId="39" borderId="17" xfId="50" applyNumberFormat="1" applyFont="1" applyFill="1" applyBorder="1" applyAlignment="1">
      <alignment horizontal="right" vertical="center" shrinkToFit="1"/>
    </xf>
    <xf numFmtId="3" fontId="26" fillId="46" borderId="17" xfId="50" applyNumberFormat="1" applyFont="1" applyFill="1" applyBorder="1" applyAlignment="1">
      <alignment horizontal="right" vertical="center" shrinkToFit="1"/>
    </xf>
    <xf numFmtId="0" fontId="27" fillId="3" borderId="22" xfId="50" applyFont="1" applyFill="1" applyBorder="1" applyAlignment="1">
      <alignment horizontal="left" vertical="center"/>
    </xf>
    <xf numFmtId="3" fontId="26" fillId="3" borderId="0" xfId="50" applyNumberFormat="1" applyFont="1" applyFill="1" applyAlignment="1">
      <alignment horizontal="right" vertical="center" shrinkToFit="1"/>
    </xf>
    <xf numFmtId="3" fontId="26" fillId="3" borderId="17" xfId="50" applyNumberFormat="1" applyFont="1" applyFill="1" applyBorder="1" applyAlignment="1">
      <alignment horizontal="right" vertical="center" shrinkToFit="1"/>
    </xf>
    <xf numFmtId="0" fontId="23" fillId="3" borderId="0" xfId="50" applyFill="1"/>
    <xf numFmtId="166" fontId="23" fillId="0" borderId="0" xfId="50" applyNumberFormat="1"/>
    <xf numFmtId="4" fontId="23" fillId="0" borderId="0" xfId="50" applyNumberFormat="1"/>
    <xf numFmtId="165" fontId="23" fillId="0" borderId="0" xfId="51" applyNumberFormat="1" applyFill="1"/>
    <xf numFmtId="0" fontId="30" fillId="47" borderId="0" xfId="52" applyFont="1" applyFill="1" applyAlignment="1">
      <alignment horizontal="left" vertical="top" wrapText="1"/>
    </xf>
    <xf numFmtId="0" fontId="29" fillId="47" borderId="0" xfId="52" applyFill="1" applyAlignment="1">
      <alignment horizontal="left" vertical="top"/>
    </xf>
    <xf numFmtId="0" fontId="2" fillId="47" borderId="0" xfId="52" applyFont="1" applyFill="1" applyAlignment="1">
      <alignment horizontal="center" vertical="top" wrapText="1"/>
    </xf>
    <xf numFmtId="0" fontId="29" fillId="47" borderId="26" xfId="52" applyFill="1" applyBorder="1" applyAlignment="1">
      <alignment horizontal="left" wrapText="1"/>
    </xf>
    <xf numFmtId="0" fontId="26" fillId="47" borderId="26" xfId="52" applyFont="1" applyFill="1" applyBorder="1" applyAlignment="1">
      <alignment horizontal="left" vertical="top" wrapText="1"/>
    </xf>
    <xf numFmtId="0" fontId="2" fillId="47" borderId="26" xfId="52" applyFont="1" applyFill="1" applyBorder="1" applyAlignment="1">
      <alignment horizontal="left" vertical="top" wrapText="1" indent="2"/>
    </xf>
    <xf numFmtId="0" fontId="2" fillId="47" borderId="26" xfId="52" applyFont="1" applyFill="1" applyBorder="1" applyAlignment="1">
      <alignment horizontal="center" vertical="top" wrapText="1"/>
    </xf>
    <xf numFmtId="0" fontId="31" fillId="47" borderId="26" xfId="52" applyFont="1" applyFill="1" applyBorder="1" applyAlignment="1">
      <alignment horizontal="center" vertical="top" wrapText="1"/>
    </xf>
    <xf numFmtId="0" fontId="32" fillId="4" borderId="0" xfId="52" applyFont="1" applyFill="1" applyAlignment="1">
      <alignment horizontal="left" vertical="top"/>
    </xf>
    <xf numFmtId="0" fontId="32" fillId="4" borderId="0" xfId="52" applyFont="1" applyFill="1" applyAlignment="1">
      <alignment vertical="top"/>
    </xf>
    <xf numFmtId="1" fontId="33" fillId="47" borderId="27" xfId="52" applyNumberFormat="1" applyFont="1" applyFill="1" applyBorder="1" applyAlignment="1">
      <alignment horizontal="left" vertical="top" shrinkToFit="1"/>
    </xf>
    <xf numFmtId="0" fontId="26" fillId="47" borderId="27" xfId="52" applyFont="1" applyFill="1" applyBorder="1" applyAlignment="1">
      <alignment horizontal="left" vertical="top" wrapText="1"/>
    </xf>
    <xf numFmtId="167" fontId="34" fillId="47" borderId="27" xfId="52" applyNumberFormat="1" applyFont="1" applyFill="1" applyBorder="1" applyAlignment="1">
      <alignment horizontal="left" vertical="top" indent="1" shrinkToFit="1"/>
    </xf>
    <xf numFmtId="0" fontId="26" fillId="47" borderId="0" xfId="52" applyFont="1" applyFill="1" applyAlignment="1">
      <alignment horizontal="center" vertical="center" wrapText="1"/>
    </xf>
    <xf numFmtId="0" fontId="29" fillId="47" borderId="29" xfId="52" applyFill="1" applyBorder="1" applyAlignment="1">
      <alignment horizontal="left" vertical="top"/>
    </xf>
    <xf numFmtId="0" fontId="26" fillId="47" borderId="29" xfId="52" applyFont="1" applyFill="1" applyBorder="1" applyAlignment="1">
      <alignment horizontal="center" vertical="center" wrapText="1"/>
    </xf>
    <xf numFmtId="0" fontId="29" fillId="47" borderId="29" xfId="52" applyFill="1" applyBorder="1" applyAlignment="1">
      <alignment horizontal="left" vertical="center"/>
    </xf>
    <xf numFmtId="0" fontId="35" fillId="47" borderId="0" xfId="52" applyFont="1" applyFill="1" applyAlignment="1">
      <alignment horizontal="left" vertical="top"/>
    </xf>
    <xf numFmtId="1" fontId="33" fillId="47" borderId="30" xfId="52" applyNumberFormat="1" applyFont="1" applyFill="1" applyBorder="1" applyAlignment="1">
      <alignment horizontal="left" vertical="top" shrinkToFit="1"/>
    </xf>
    <xf numFmtId="0" fontId="26" fillId="47" borderId="30" xfId="52" applyFont="1" applyFill="1" applyBorder="1" applyAlignment="1">
      <alignment horizontal="left" vertical="top" wrapText="1"/>
    </xf>
    <xf numFmtId="167" fontId="34" fillId="47" borderId="30" xfId="52" applyNumberFormat="1" applyFont="1" applyFill="1" applyBorder="1" applyAlignment="1">
      <alignment horizontal="left" vertical="top" indent="1" shrinkToFit="1"/>
    </xf>
    <xf numFmtId="1" fontId="33" fillId="47" borderId="26" xfId="52" applyNumberFormat="1" applyFont="1" applyFill="1" applyBorder="1" applyAlignment="1">
      <alignment horizontal="left" vertical="top" shrinkToFit="1"/>
    </xf>
    <xf numFmtId="167" fontId="34" fillId="47" borderId="26" xfId="52" applyNumberFormat="1" applyFont="1" applyFill="1" applyBorder="1" applyAlignment="1">
      <alignment horizontal="left" vertical="top" indent="1" shrinkToFit="1"/>
    </xf>
    <xf numFmtId="0" fontId="29" fillId="47" borderId="33" xfId="52" applyFill="1" applyBorder="1" applyAlignment="1">
      <alignment horizontal="left" vertical="center"/>
    </xf>
    <xf numFmtId="1" fontId="33" fillId="47" borderId="34" xfId="52" applyNumberFormat="1" applyFont="1" applyFill="1" applyBorder="1" applyAlignment="1">
      <alignment horizontal="left" vertical="top" shrinkToFit="1"/>
    </xf>
    <xf numFmtId="0" fontId="26" fillId="47" borderId="34" xfId="52" applyFont="1" applyFill="1" applyBorder="1" applyAlignment="1">
      <alignment horizontal="left" vertical="top" wrapText="1"/>
    </xf>
    <xf numFmtId="0" fontId="26" fillId="47" borderId="34" xfId="52" applyFont="1" applyFill="1" applyBorder="1" applyAlignment="1">
      <alignment horizontal="left" vertical="top" wrapText="1" indent="1"/>
    </xf>
    <xf numFmtId="0" fontId="23" fillId="4" borderId="36" xfId="50" applyFill="1" applyBorder="1" applyAlignment="1">
      <alignment horizontal="left" vertical="center"/>
    </xf>
    <xf numFmtId="0" fontId="23" fillId="4" borderId="38" xfId="50" applyFill="1" applyBorder="1" applyAlignment="1">
      <alignment horizontal="left" vertical="center"/>
    </xf>
    <xf numFmtId="1" fontId="34" fillId="47" borderId="27" xfId="52" applyNumberFormat="1" applyFont="1" applyFill="1" applyBorder="1" applyAlignment="1">
      <alignment horizontal="left" vertical="top" indent="1" shrinkToFit="1"/>
    </xf>
    <xf numFmtId="0" fontId="23" fillId="4" borderId="40" xfId="50" applyFill="1" applyBorder="1" applyAlignment="1">
      <alignment horizontal="left" vertical="center"/>
    </xf>
    <xf numFmtId="1" fontId="34" fillId="47" borderId="30" xfId="52" applyNumberFormat="1" applyFont="1" applyFill="1" applyBorder="1" applyAlignment="1">
      <alignment horizontal="left" vertical="top" indent="1" shrinkToFit="1"/>
    </xf>
    <xf numFmtId="0" fontId="29" fillId="47" borderId="41" xfId="52" applyFill="1" applyBorder="1" applyAlignment="1">
      <alignment horizontal="left" vertical="center"/>
    </xf>
    <xf numFmtId="0" fontId="23" fillId="4" borderId="41" xfId="50" applyFill="1" applyBorder="1" applyAlignment="1">
      <alignment horizontal="left" vertical="center"/>
    </xf>
    <xf numFmtId="1" fontId="34" fillId="47" borderId="26" xfId="52" applyNumberFormat="1" applyFont="1" applyFill="1" applyBorder="1" applyAlignment="1">
      <alignment horizontal="left" vertical="top" indent="1" shrinkToFit="1"/>
    </xf>
    <xf numFmtId="0" fontId="23" fillId="4" borderId="29" xfId="50" applyFill="1" applyBorder="1" applyAlignment="1">
      <alignment horizontal="left" vertical="center"/>
    </xf>
    <xf numFmtId="1" fontId="34" fillId="47" borderId="34" xfId="52" applyNumberFormat="1" applyFont="1" applyFill="1" applyBorder="1" applyAlignment="1">
      <alignment horizontal="left" vertical="top" indent="1" shrinkToFit="1"/>
    </xf>
    <xf numFmtId="0" fontId="23" fillId="4" borderId="33" xfId="50" applyFill="1" applyBorder="1" applyAlignment="1">
      <alignment horizontal="left" vertical="center"/>
    </xf>
    <xf numFmtId="0" fontId="23" fillId="4" borderId="43" xfId="50" applyFill="1" applyBorder="1" applyAlignment="1">
      <alignment horizontal="left" vertical="center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44" xfId="52" applyFont="1" applyFill="1" applyBorder="1" applyAlignment="1">
      <alignment horizontal="center" vertical="top" wrapText="1"/>
    </xf>
    <xf numFmtId="0" fontId="26" fillId="47" borderId="0" xfId="52" applyFont="1" applyFill="1" applyAlignment="1">
      <alignment horizontal="center" vertical="top" wrapText="1"/>
    </xf>
    <xf numFmtId="0" fontId="29" fillId="47" borderId="35" xfId="52" applyFill="1" applyBorder="1" applyAlignment="1">
      <alignment horizontal="left" vertical="center"/>
    </xf>
    <xf numFmtId="0" fontId="29" fillId="47" borderId="48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9" xfId="52" applyFill="1" applyBorder="1" applyAlignment="1">
      <alignment horizontal="left" vertical="center"/>
    </xf>
    <xf numFmtId="0" fontId="36" fillId="18" borderId="22" xfId="50" applyFont="1" applyFill="1" applyBorder="1" applyAlignment="1">
      <alignment horizontal="left" vertical="center"/>
    </xf>
    <xf numFmtId="1" fontId="37" fillId="48" borderId="27" xfId="52" applyNumberFormat="1" applyFont="1" applyFill="1" applyBorder="1" applyAlignment="1">
      <alignment horizontal="left" vertical="top" shrinkToFit="1"/>
    </xf>
    <xf numFmtId="0" fontId="38" fillId="48" borderId="27" xfId="52" applyFont="1" applyFill="1" applyBorder="1" applyAlignment="1">
      <alignment horizontal="left" vertical="top" wrapText="1"/>
    </xf>
    <xf numFmtId="1" fontId="38" fillId="48" borderId="27" xfId="52" applyNumberFormat="1" applyFont="1" applyFill="1" applyBorder="1" applyAlignment="1">
      <alignment horizontal="left" vertical="top" indent="1" shrinkToFit="1"/>
    </xf>
    <xf numFmtId="0" fontId="38" fillId="48" borderId="27" xfId="52" applyFont="1" applyFill="1" applyBorder="1" applyAlignment="1">
      <alignment horizontal="left" vertical="top" wrapText="1" indent="1"/>
    </xf>
    <xf numFmtId="0" fontId="38" fillId="48" borderId="28" xfId="52" applyFont="1" applyFill="1" applyBorder="1" applyAlignment="1">
      <alignment horizontal="center" vertical="top" wrapText="1"/>
    </xf>
    <xf numFmtId="0" fontId="38" fillId="48" borderId="0" xfId="52" applyFont="1" applyFill="1" applyAlignment="1">
      <alignment horizontal="center" vertical="top" wrapText="1"/>
    </xf>
    <xf numFmtId="0" fontId="39" fillId="48" borderId="29" xfId="52" applyFont="1" applyFill="1" applyBorder="1" applyAlignment="1">
      <alignment horizontal="left" vertical="top"/>
    </xf>
    <xf numFmtId="0" fontId="38" fillId="48" borderId="29" xfId="52" applyFont="1" applyFill="1" applyBorder="1" applyAlignment="1">
      <alignment horizontal="center" vertical="center" wrapText="1"/>
    </xf>
    <xf numFmtId="0" fontId="38" fillId="48" borderId="0" xfId="52" applyFont="1" applyFill="1" applyAlignment="1">
      <alignment horizontal="center" vertical="center" wrapText="1"/>
    </xf>
    <xf numFmtId="0" fontId="39" fillId="48" borderId="0" xfId="52" applyFont="1" applyFill="1" applyAlignment="1">
      <alignment horizontal="left" vertical="top"/>
    </xf>
    <xf numFmtId="0" fontId="39" fillId="48" borderId="29" xfId="52" applyFont="1" applyFill="1" applyBorder="1" applyAlignment="1">
      <alignment horizontal="left" vertical="center"/>
    </xf>
    <xf numFmtId="0" fontId="18" fillId="38" borderId="29" xfId="50" applyFont="1" applyFill="1" applyBorder="1" applyAlignment="1">
      <alignment horizontal="left" vertical="center"/>
    </xf>
    <xf numFmtId="0" fontId="26" fillId="47" borderId="0" xfId="52" applyFont="1" applyFill="1" applyAlignment="1">
      <alignment horizontal="left" vertical="center" wrapText="1" indent="2"/>
    </xf>
    <xf numFmtId="0" fontId="29" fillId="47" borderId="27" xfId="52" applyFill="1" applyBorder="1" applyAlignment="1">
      <alignment horizontal="left" vertical="top" wrapText="1"/>
    </xf>
    <xf numFmtId="0" fontId="27" fillId="44" borderId="50" xfId="50" applyFont="1" applyFill="1" applyBorder="1" applyAlignment="1">
      <alignment horizontal="left" vertical="center"/>
    </xf>
    <xf numFmtId="0" fontId="29" fillId="47" borderId="34" xfId="52" applyFill="1" applyBorder="1" applyAlignment="1">
      <alignment horizontal="left" vertical="top" wrapText="1"/>
    </xf>
    <xf numFmtId="0" fontId="2" fillId="47" borderId="0" xfId="52" applyFont="1" applyFill="1" applyAlignment="1">
      <alignment horizontal="left" vertical="center" wrapText="1" indent="3"/>
    </xf>
    <xf numFmtId="0" fontId="23" fillId="4" borderId="29" xfId="50" applyFill="1" applyBorder="1" applyAlignment="1">
      <alignment vertical="center"/>
    </xf>
    <xf numFmtId="43" fontId="0" fillId="0" borderId="0" xfId="49" applyFont="1"/>
    <xf numFmtId="0" fontId="1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168" fontId="0" fillId="0" borderId="0" xfId="0" applyNumberFormat="1"/>
    <xf numFmtId="0" fontId="23" fillId="50" borderId="0" xfId="50" applyFill="1"/>
    <xf numFmtId="0" fontId="28" fillId="31" borderId="22" xfId="50" applyFont="1" applyFill="1" applyBorder="1" applyAlignment="1">
      <alignment horizontal="left" vertical="center" wrapText="1"/>
    </xf>
    <xf numFmtId="0" fontId="28" fillId="50" borderId="0" xfId="50" applyFont="1" applyFill="1" applyAlignment="1">
      <alignment horizontal="left" vertical="center"/>
    </xf>
    <xf numFmtId="0" fontId="23" fillId="51" borderId="0" xfId="50" applyFill="1"/>
    <xf numFmtId="166" fontId="26" fillId="31" borderId="0" xfId="50" applyNumberFormat="1" applyFont="1" applyFill="1" applyAlignment="1">
      <alignment horizontal="right" vertical="center" shrinkToFit="1"/>
    </xf>
    <xf numFmtId="166" fontId="26" fillId="50" borderId="0" xfId="50" applyNumberFormat="1" applyFont="1" applyFill="1" applyAlignment="1">
      <alignment horizontal="right" vertical="center" shrinkToFit="1"/>
    </xf>
    <xf numFmtId="3" fontId="26" fillId="50" borderId="0" xfId="50" applyNumberFormat="1" applyFont="1" applyFill="1" applyAlignment="1">
      <alignment horizontal="right" vertical="center" shrinkToFit="1"/>
    </xf>
    <xf numFmtId="3" fontId="26" fillId="31" borderId="4" xfId="50" applyNumberFormat="1" applyFont="1" applyFill="1" applyBorder="1" applyAlignment="1">
      <alignment horizontal="right" vertical="center" shrinkToFit="1"/>
    </xf>
    <xf numFmtId="3" fontId="26" fillId="31" borderId="0" xfId="50" applyNumberFormat="1" applyFont="1" applyFill="1" applyAlignment="1">
      <alignment horizontal="right" vertical="center" shrinkToFit="1"/>
    </xf>
    <xf numFmtId="166" fontId="26" fillId="52" borderId="0" xfId="50" applyNumberFormat="1" applyFont="1" applyFill="1" applyAlignment="1">
      <alignment horizontal="right" vertical="center" shrinkToFit="1"/>
    </xf>
    <xf numFmtId="0" fontId="27" fillId="31" borderId="22" xfId="50" applyFont="1" applyFill="1" applyBorder="1" applyAlignment="1">
      <alignment horizontal="left" vertical="center"/>
    </xf>
    <xf numFmtId="0" fontId="27" fillId="50" borderId="0" xfId="50" applyFont="1" applyFill="1" applyAlignment="1">
      <alignment horizontal="left" vertical="center"/>
    </xf>
    <xf numFmtId="3" fontId="26" fillId="50" borderId="17" xfId="50" applyNumberFormat="1" applyFont="1" applyFill="1" applyBorder="1" applyAlignment="1">
      <alignment horizontal="right" vertical="center" shrinkToFit="1"/>
    </xf>
    <xf numFmtId="3" fontId="26" fillId="31" borderId="17" xfId="50" applyNumberFormat="1" applyFont="1" applyFill="1" applyBorder="1" applyAlignment="1">
      <alignment horizontal="right" vertical="center" shrinkToFit="1"/>
    </xf>
    <xf numFmtId="43" fontId="0" fillId="53" borderId="0" xfId="49" applyFont="1" applyFill="1"/>
    <xf numFmtId="43" fontId="0" fillId="0" borderId="18" xfId="49" applyFont="1" applyBorder="1"/>
    <xf numFmtId="43" fontId="0" fillId="53" borderId="18" xfId="49" applyFont="1" applyFill="1" applyBorder="1"/>
    <xf numFmtId="0" fontId="0" fillId="0" borderId="15" xfId="0" applyBorder="1"/>
    <xf numFmtId="0" fontId="27" fillId="37" borderId="15" xfId="50" applyFont="1" applyFill="1" applyBorder="1" applyAlignment="1">
      <alignment horizontal="left" vertical="center"/>
    </xf>
    <xf numFmtId="166" fontId="26" fillId="0" borderId="15" xfId="50" applyNumberFormat="1" applyFont="1" applyBorder="1" applyAlignment="1">
      <alignment horizontal="right" vertical="center" shrinkToFit="1"/>
    </xf>
    <xf numFmtId="166" fontId="26" fillId="50" borderId="15" xfId="50" applyNumberFormat="1" applyFont="1" applyFill="1" applyBorder="1" applyAlignment="1">
      <alignment horizontal="right" vertical="center" shrinkToFit="1"/>
    </xf>
    <xf numFmtId="3" fontId="26" fillId="0" borderId="15" xfId="50" applyNumberFormat="1" applyFont="1" applyBorder="1" applyAlignment="1">
      <alignment horizontal="right" vertical="center" shrinkToFit="1"/>
    </xf>
    <xf numFmtId="3" fontId="26" fillId="0" borderId="14" xfId="50" applyNumberFormat="1" applyFont="1" applyBorder="1" applyAlignment="1">
      <alignment horizontal="right" vertical="center" shrinkToFit="1"/>
    </xf>
    <xf numFmtId="166" fontId="26" fillId="39" borderId="15" xfId="50" applyNumberFormat="1" applyFont="1" applyFill="1" applyBorder="1" applyAlignment="1">
      <alignment horizontal="right" vertical="center" shrinkToFit="1"/>
    </xf>
    <xf numFmtId="0" fontId="23" fillId="0" borderId="15" xfId="50" applyBorder="1"/>
    <xf numFmtId="0" fontId="27" fillId="44" borderId="54" xfId="50" applyFont="1" applyFill="1" applyBorder="1" applyAlignment="1">
      <alignment horizontal="left" vertical="center"/>
    </xf>
    <xf numFmtId="0" fontId="27" fillId="37" borderId="55" xfId="50" applyFont="1" applyFill="1" applyBorder="1" applyAlignment="1">
      <alignment horizontal="left" vertical="center"/>
    </xf>
    <xf numFmtId="166" fontId="26" fillId="45" borderId="55" xfId="50" applyNumberFormat="1" applyFont="1" applyFill="1" applyBorder="1" applyAlignment="1">
      <alignment horizontal="right" vertical="center" shrinkToFit="1"/>
    </xf>
    <xf numFmtId="166" fontId="26" fillId="31" borderId="55" xfId="50" applyNumberFormat="1" applyFont="1" applyFill="1" applyBorder="1" applyAlignment="1">
      <alignment horizontal="right" vertical="center" shrinkToFit="1"/>
    </xf>
    <xf numFmtId="3" fontId="26" fillId="45" borderId="55" xfId="50" applyNumberFormat="1" applyFont="1" applyFill="1" applyBorder="1" applyAlignment="1">
      <alignment horizontal="right" vertical="center" shrinkToFit="1"/>
    </xf>
    <xf numFmtId="3" fontId="26" fillId="45" borderId="56" xfId="50" applyNumberFormat="1" applyFont="1" applyFill="1" applyBorder="1" applyAlignment="1">
      <alignment horizontal="right" vertical="center" shrinkToFit="1"/>
    </xf>
    <xf numFmtId="166" fontId="26" fillId="46" borderId="55" xfId="50" applyNumberFormat="1" applyFont="1" applyFill="1" applyBorder="1" applyAlignment="1">
      <alignment horizontal="right" vertical="center" shrinkToFit="1"/>
    </xf>
    <xf numFmtId="0" fontId="23" fillId="0" borderId="55" xfId="50" applyBorder="1"/>
    <xf numFmtId="0" fontId="27" fillId="44" borderId="57" xfId="50" applyFont="1" applyFill="1" applyBorder="1" applyAlignment="1">
      <alignment horizontal="left" vertical="center"/>
    </xf>
    <xf numFmtId="0" fontId="27" fillId="37" borderId="20" xfId="50" applyFont="1" applyFill="1" applyBorder="1" applyAlignment="1">
      <alignment horizontal="left" vertical="center"/>
    </xf>
    <xf numFmtId="166" fontId="26" fillId="45" borderId="20" xfId="50" applyNumberFormat="1" applyFont="1" applyFill="1" applyBorder="1" applyAlignment="1">
      <alignment horizontal="right" vertical="center" shrinkToFit="1"/>
    </xf>
    <xf numFmtId="166" fontId="26" fillId="31" borderId="20" xfId="50" applyNumberFormat="1" applyFont="1" applyFill="1" applyBorder="1" applyAlignment="1">
      <alignment horizontal="right" vertical="center" shrinkToFit="1"/>
    </xf>
    <xf numFmtId="3" fontId="26" fillId="45" borderId="20" xfId="50" applyNumberFormat="1" applyFont="1" applyFill="1" applyBorder="1" applyAlignment="1">
      <alignment horizontal="right" vertical="center" shrinkToFit="1"/>
    </xf>
    <xf numFmtId="3" fontId="26" fillId="45" borderId="19" xfId="50" applyNumberFormat="1" applyFont="1" applyFill="1" applyBorder="1" applyAlignment="1">
      <alignment horizontal="right" vertical="center" shrinkToFit="1"/>
    </xf>
    <xf numFmtId="166" fontId="26" fillId="46" borderId="20" xfId="50" applyNumberFormat="1" applyFont="1" applyFill="1" applyBorder="1" applyAlignment="1">
      <alignment horizontal="right" vertical="center" shrinkToFit="1"/>
    </xf>
    <xf numFmtId="0" fontId="23" fillId="0" borderId="20" xfId="50" applyBorder="1"/>
    <xf numFmtId="166" fontId="26" fillId="45" borderId="15" xfId="50" applyNumberFormat="1" applyFont="1" applyFill="1" applyBorder="1" applyAlignment="1">
      <alignment horizontal="right" vertical="center" shrinkToFit="1"/>
    </xf>
    <xf numFmtId="166" fontId="26" fillId="31" borderId="15" xfId="50" applyNumberFormat="1" applyFont="1" applyFill="1" applyBorder="1" applyAlignment="1">
      <alignment horizontal="right" vertical="center" shrinkToFit="1"/>
    </xf>
    <xf numFmtId="3" fontId="26" fillId="45" borderId="15" xfId="50" applyNumberFormat="1" applyFont="1" applyFill="1" applyBorder="1" applyAlignment="1">
      <alignment horizontal="right" vertical="center" shrinkToFit="1"/>
    </xf>
    <xf numFmtId="3" fontId="26" fillId="45" borderId="14" xfId="50" applyNumberFormat="1" applyFont="1" applyFill="1" applyBorder="1" applyAlignment="1">
      <alignment horizontal="right" vertical="center" shrinkToFit="1"/>
    </xf>
    <xf numFmtId="166" fontId="26" fillId="46" borderId="15" xfId="50" applyNumberFormat="1" applyFont="1" applyFill="1" applyBorder="1" applyAlignment="1">
      <alignment horizontal="right" vertical="center" shrinkToFit="1"/>
    </xf>
    <xf numFmtId="166" fontId="26" fillId="0" borderId="55" xfId="50" applyNumberFormat="1" applyFont="1" applyBorder="1" applyAlignment="1">
      <alignment horizontal="right" vertical="center" shrinkToFit="1"/>
    </xf>
    <xf numFmtId="166" fontId="26" fillId="50" borderId="55" xfId="50" applyNumberFormat="1" applyFont="1" applyFill="1" applyBorder="1" applyAlignment="1">
      <alignment horizontal="right" vertical="center" shrinkToFit="1"/>
    </xf>
    <xf numFmtId="3" fontId="26" fillId="0" borderId="55" xfId="50" applyNumberFormat="1" applyFont="1" applyBorder="1" applyAlignment="1">
      <alignment horizontal="right" vertical="center" shrinkToFit="1"/>
    </xf>
    <xf numFmtId="3" fontId="26" fillId="0" borderId="56" xfId="50" applyNumberFormat="1" applyFont="1" applyBorder="1" applyAlignment="1">
      <alignment horizontal="right" vertical="center" shrinkToFit="1"/>
    </xf>
    <xf numFmtId="166" fontId="26" fillId="39" borderId="55" xfId="50" applyNumberFormat="1" applyFont="1" applyFill="1" applyBorder="1" applyAlignment="1">
      <alignment horizontal="right" vertical="center" shrinkToFit="1"/>
    </xf>
    <xf numFmtId="3" fontId="26" fillId="31" borderId="20" xfId="50" applyNumberFormat="1" applyFont="1" applyFill="1" applyBorder="1" applyAlignment="1">
      <alignment horizontal="right" vertical="center" shrinkToFit="1"/>
    </xf>
    <xf numFmtId="166" fontId="26" fillId="0" borderId="20" xfId="50" applyNumberFormat="1" applyFont="1" applyBorder="1" applyAlignment="1">
      <alignment horizontal="right" vertical="center" shrinkToFit="1"/>
    </xf>
    <xf numFmtId="166" fontId="26" fillId="50" borderId="20" xfId="50" applyNumberFormat="1" applyFont="1" applyFill="1" applyBorder="1" applyAlignment="1">
      <alignment horizontal="right" vertical="center" shrinkToFit="1"/>
    </xf>
    <xf numFmtId="3" fontId="26" fillId="0" borderId="20" xfId="50" applyNumberFormat="1" applyFont="1" applyBorder="1" applyAlignment="1">
      <alignment horizontal="right" vertical="center" shrinkToFit="1"/>
    </xf>
    <xf numFmtId="3" fontId="26" fillId="0" borderId="19" xfId="50" applyNumberFormat="1" applyFont="1" applyBorder="1" applyAlignment="1">
      <alignment horizontal="right" vertical="center" shrinkToFit="1"/>
    </xf>
    <xf numFmtId="166" fontId="26" fillId="39" borderId="20" xfId="50" applyNumberFormat="1" applyFont="1" applyFill="1" applyBorder="1" applyAlignment="1">
      <alignment horizontal="right" vertical="center" shrinkToFit="1"/>
    </xf>
    <xf numFmtId="3" fontId="26" fillId="39" borderId="15" xfId="50" applyNumberFormat="1" applyFont="1" applyFill="1" applyBorder="1" applyAlignment="1">
      <alignment horizontal="right" vertical="center" shrinkToFit="1"/>
    </xf>
    <xf numFmtId="0" fontId="27" fillId="44" borderId="55" xfId="50" applyFont="1" applyFill="1" applyBorder="1" applyAlignment="1">
      <alignment horizontal="left" vertical="center"/>
    </xf>
    <xf numFmtId="3" fontId="26" fillId="50" borderId="55" xfId="50" applyNumberFormat="1" applyFont="1" applyFill="1" applyBorder="1" applyAlignment="1">
      <alignment horizontal="right" vertical="center" shrinkToFit="1"/>
    </xf>
    <xf numFmtId="0" fontId="1" fillId="38" borderId="0" xfId="0" applyFont="1" applyFill="1"/>
    <xf numFmtId="43" fontId="0" fillId="0" borderId="0" xfId="49" applyFont="1" applyFill="1"/>
    <xf numFmtId="0" fontId="0" fillId="5" borderId="15" xfId="0" applyFill="1" applyBorder="1"/>
    <xf numFmtId="0" fontId="1" fillId="0" borderId="18" xfId="0" applyFont="1" applyBorder="1"/>
    <xf numFmtId="0" fontId="23" fillId="49" borderId="0" xfId="50" applyFill="1"/>
    <xf numFmtId="0" fontId="23" fillId="49" borderId="0" xfId="50" applyFill="1" applyAlignment="1">
      <alignment wrapText="1"/>
    </xf>
    <xf numFmtId="0" fontId="23" fillId="49" borderId="15" xfId="50" applyFill="1" applyBorder="1"/>
    <xf numFmtId="0" fontId="23" fillId="49" borderId="55" xfId="50" applyFill="1" applyBorder="1"/>
    <xf numFmtId="0" fontId="23" fillId="49" borderId="20" xfId="50" applyFill="1" applyBorder="1"/>
    <xf numFmtId="0" fontId="23" fillId="49" borderId="4" xfId="50" applyFill="1" applyBorder="1"/>
    <xf numFmtId="0" fontId="23" fillId="54" borderId="0" xfId="50" applyFill="1"/>
    <xf numFmtId="0" fontId="0" fillId="0" borderId="0" xfId="0" applyAlignment="1">
      <alignment vertical="center" wrapText="1"/>
    </xf>
    <xf numFmtId="1" fontId="22" fillId="0" borderId="20" xfId="0" applyNumberFormat="1" applyFont="1" applyBorder="1"/>
    <xf numFmtId="0" fontId="22" fillId="0" borderId="0" xfId="0" applyFont="1"/>
    <xf numFmtId="0" fontId="22" fillId="0" borderId="0" xfId="0" applyFont="1" applyAlignment="1">
      <alignment wrapText="1"/>
    </xf>
    <xf numFmtId="0" fontId="41" fillId="0" borderId="0" xfId="0" applyFont="1"/>
    <xf numFmtId="1" fontId="22" fillId="0" borderId="0" xfId="0" applyNumberFormat="1" applyFont="1"/>
    <xf numFmtId="1" fontId="22" fillId="0" borderId="15" xfId="0" applyNumberFormat="1" applyFont="1" applyBorder="1"/>
    <xf numFmtId="0" fontId="0" fillId="0" borderId="20" xfId="0" applyBorder="1"/>
    <xf numFmtId="9" fontId="0" fillId="0" borderId="20" xfId="6" applyFont="1" applyBorder="1"/>
    <xf numFmtId="9" fontId="22" fillId="0" borderId="19" xfId="0" applyNumberFormat="1" applyFont="1" applyBorder="1"/>
    <xf numFmtId="9" fontId="22" fillId="0" borderId="17" xfId="0" applyNumberFormat="1" applyFont="1" applyBorder="1"/>
    <xf numFmtId="9" fontId="0" fillId="0" borderId="15" xfId="6" applyFont="1" applyBorder="1"/>
    <xf numFmtId="9" fontId="11" fillId="7" borderId="14" xfId="13" applyNumberFormat="1" applyBorder="1"/>
    <xf numFmtId="9" fontId="22" fillId="0" borderId="14" xfId="0" applyNumberFormat="1" applyFont="1" applyBorder="1"/>
    <xf numFmtId="0" fontId="0" fillId="55" borderId="0" xfId="0" applyFill="1"/>
    <xf numFmtId="164" fontId="12" fillId="8" borderId="0" xfId="14" applyNumberFormat="1" applyBorder="1"/>
    <xf numFmtId="0" fontId="18" fillId="49" borderId="0" xfId="50" applyFont="1" applyFill="1"/>
    <xf numFmtId="0" fontId="0" fillId="0" borderId="0" xfId="49" applyNumberFormat="1" applyFont="1" applyAlignment="1">
      <alignment horizontal="right"/>
    </xf>
    <xf numFmtId="0" fontId="0" fillId="3" borderId="1" xfId="49" applyNumberFormat="1" applyFont="1" applyFill="1" applyBorder="1" applyAlignment="1">
      <alignment horizontal="right"/>
    </xf>
    <xf numFmtId="0" fontId="0" fillId="3" borderId="2" xfId="49" applyNumberFormat="1" applyFont="1" applyFill="1" applyBorder="1" applyAlignment="1">
      <alignment horizontal="right"/>
    </xf>
    <xf numFmtId="0" fontId="0" fillId="0" borderId="52" xfId="49" applyNumberFormat="1" applyFont="1" applyBorder="1" applyAlignment="1">
      <alignment horizontal="right"/>
    </xf>
    <xf numFmtId="0" fontId="0" fillId="0" borderId="53" xfId="49" applyNumberFormat="1" applyFont="1" applyBorder="1" applyAlignment="1">
      <alignment horizontal="right"/>
    </xf>
    <xf numFmtId="0" fontId="0" fillId="3" borderId="3" xfId="49" applyNumberFormat="1" applyFont="1" applyFill="1" applyBorder="1" applyAlignment="1">
      <alignment horizontal="right"/>
    </xf>
    <xf numFmtId="0" fontId="22" fillId="0" borderId="0" xfId="0" applyFont="1" applyAlignment="1">
      <alignment horizontal="left"/>
    </xf>
    <xf numFmtId="0" fontId="18" fillId="0" borderId="0" xfId="0" applyFont="1"/>
    <xf numFmtId="9" fontId="0" fillId="0" borderId="0" xfId="0" applyNumberFormat="1"/>
    <xf numFmtId="0" fontId="1" fillId="56" borderId="0" xfId="0" applyFont="1" applyFill="1"/>
    <xf numFmtId="0" fontId="0" fillId="57" borderId="0" xfId="0" applyFill="1"/>
    <xf numFmtId="165" fontId="0" fillId="0" borderId="0" xfId="6" applyNumberFormat="1" applyFont="1"/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0" borderId="0" xfId="6" quotePrefix="1" applyNumberFormat="1" applyFont="1"/>
    <xf numFmtId="169" fontId="0" fillId="0" borderId="0" xfId="6" applyNumberFormat="1" applyFont="1"/>
    <xf numFmtId="169" fontId="0" fillId="3" borderId="0" xfId="6" applyNumberFormat="1" applyFont="1" applyFill="1" applyAlignment="1">
      <alignment wrapText="1"/>
    </xf>
    <xf numFmtId="169" fontId="0" fillId="2" borderId="0" xfId="0" applyNumberFormat="1" applyFill="1" applyAlignment="1">
      <alignment wrapText="1"/>
    </xf>
    <xf numFmtId="0" fontId="42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27" fillId="44" borderId="58" xfId="50" applyFont="1" applyFill="1" applyBorder="1" applyAlignment="1">
      <alignment horizontal="left" vertical="center"/>
    </xf>
    <xf numFmtId="0" fontId="27" fillId="44" borderId="0" xfId="50" applyFont="1" applyFill="1" applyAlignment="1">
      <alignment horizontal="left" vertical="center"/>
    </xf>
    <xf numFmtId="0" fontId="28" fillId="40" borderId="22" xfId="50" applyFont="1" applyFill="1" applyBorder="1" applyAlignment="1">
      <alignment horizontal="left" vertical="center" wrapText="1"/>
    </xf>
    <xf numFmtId="0" fontId="28" fillId="40" borderId="22" xfId="50" applyFont="1" applyFill="1" applyBorder="1" applyAlignment="1">
      <alignment horizontal="right" vertical="center" wrapText="1"/>
    </xf>
    <xf numFmtId="0" fontId="23" fillId="4" borderId="29" xfId="50" applyFill="1" applyBorder="1" applyAlignment="1">
      <alignment horizontal="left" vertical="center"/>
    </xf>
    <xf numFmtId="0" fontId="2" fillId="47" borderId="51" xfId="52" applyFont="1" applyFill="1" applyBorder="1" applyAlignment="1">
      <alignment horizontal="left" vertical="center" wrapText="1" indent="3"/>
    </xf>
    <xf numFmtId="0" fontId="26" fillId="47" borderId="27" xfId="52" applyFont="1" applyFill="1" applyBorder="1" applyAlignment="1">
      <alignment horizontal="left" vertical="top" wrapText="1" indent="1"/>
    </xf>
    <xf numFmtId="0" fontId="26" fillId="47" borderId="26" xfId="52" applyFont="1" applyFill="1" applyBorder="1" applyAlignment="1">
      <alignment horizontal="left" vertical="top" wrapText="1" indent="1"/>
    </xf>
    <xf numFmtId="0" fontId="26" fillId="47" borderId="27" xfId="52" applyFont="1" applyFill="1" applyBorder="1" applyAlignment="1">
      <alignment horizontal="left" vertical="center" wrapText="1" indent="1"/>
    </xf>
    <xf numFmtId="0" fontId="26" fillId="47" borderId="26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center" vertical="center" wrapText="1"/>
    </xf>
    <xf numFmtId="0" fontId="26" fillId="47" borderId="31" xfId="52" applyFont="1" applyFill="1" applyBorder="1" applyAlignment="1">
      <alignment horizontal="center" vertical="center" wrapText="1"/>
    </xf>
    <xf numFmtId="0" fontId="26" fillId="47" borderId="32" xfId="52" applyFont="1" applyFill="1" applyBorder="1" applyAlignment="1">
      <alignment horizontal="center" vertical="center" wrapText="1"/>
    </xf>
    <xf numFmtId="0" fontId="26" fillId="47" borderId="30" xfId="52" applyFont="1" applyFill="1" applyBorder="1" applyAlignment="1">
      <alignment horizontal="left" vertical="center" wrapText="1" indent="1"/>
    </xf>
    <xf numFmtId="0" fontId="26" fillId="47" borderId="28" xfId="52" applyFont="1" applyFill="1" applyBorder="1" applyAlignment="1">
      <alignment horizontal="left" vertical="center" wrapText="1" indent="2"/>
    </xf>
    <xf numFmtId="0" fontId="26" fillId="47" borderId="31" xfId="52" applyFont="1" applyFill="1" applyBorder="1" applyAlignment="1">
      <alignment horizontal="left" vertical="center" wrapText="1" indent="2"/>
    </xf>
    <xf numFmtId="0" fontId="26" fillId="47" borderId="32" xfId="52" applyFont="1" applyFill="1" applyBorder="1" applyAlignment="1">
      <alignment horizontal="left" vertical="center" wrapText="1" indent="2"/>
    </xf>
    <xf numFmtId="0" fontId="26" fillId="47" borderId="30" xfId="52" applyFont="1" applyFill="1" applyBorder="1" applyAlignment="1">
      <alignment horizontal="left" vertical="top" wrapText="1" indent="1"/>
    </xf>
    <xf numFmtId="0" fontId="26" fillId="47" borderId="28" xfId="52" applyFont="1" applyFill="1" applyBorder="1" applyAlignment="1">
      <alignment horizontal="center" vertical="top" wrapText="1"/>
    </xf>
    <xf numFmtId="0" fontId="26" fillId="47" borderId="31" xfId="52" applyFont="1" applyFill="1" applyBorder="1" applyAlignment="1">
      <alignment horizontal="center" vertical="top" wrapText="1"/>
    </xf>
    <xf numFmtId="0" fontId="26" fillId="47" borderId="32" xfId="52" applyFont="1" applyFill="1" applyBorder="1" applyAlignment="1">
      <alignment horizontal="center" vertical="top" wrapText="1"/>
    </xf>
    <xf numFmtId="0" fontId="23" fillId="4" borderId="33" xfId="50" applyFill="1" applyBorder="1" applyAlignment="1">
      <alignment horizontal="center" vertical="center"/>
    </xf>
    <xf numFmtId="0" fontId="23" fillId="4" borderId="45" xfId="50" applyFill="1" applyBorder="1" applyAlignment="1">
      <alignment horizontal="center" vertical="center"/>
    </xf>
    <xf numFmtId="0" fontId="29" fillId="47" borderId="46" xfId="52" applyFill="1" applyBorder="1" applyAlignment="1">
      <alignment horizontal="left" vertical="center"/>
    </xf>
    <xf numFmtId="0" fontId="29" fillId="47" borderId="47" xfId="52" applyFill="1" applyBorder="1" applyAlignment="1">
      <alignment horizontal="left" vertical="center"/>
    </xf>
    <xf numFmtId="0" fontId="23" fillId="4" borderId="36" xfId="50" applyFill="1" applyBorder="1" applyAlignment="1">
      <alignment horizontal="left" vertical="center"/>
    </xf>
    <xf numFmtId="0" fontId="23" fillId="4" borderId="40" xfId="50" applyFill="1" applyBorder="1" applyAlignment="1">
      <alignment horizontal="left" vertical="center"/>
    </xf>
    <xf numFmtId="0" fontId="30" fillId="47" borderId="0" xfId="52" applyFont="1" applyFill="1" applyAlignment="1">
      <alignment horizontal="left" vertical="top" wrapText="1"/>
    </xf>
    <xf numFmtId="0" fontId="23" fillId="4" borderId="33" xfId="50" applyFill="1" applyBorder="1" applyAlignment="1">
      <alignment horizontal="left" vertical="center"/>
    </xf>
    <xf numFmtId="0" fontId="29" fillId="47" borderId="35" xfId="52" applyFill="1" applyBorder="1" applyAlignment="1">
      <alignment horizontal="left" vertical="center"/>
    </xf>
    <xf numFmtId="0" fontId="29" fillId="47" borderId="37" xfId="52" applyFill="1" applyBorder="1" applyAlignment="1">
      <alignment horizontal="left" vertical="center"/>
    </xf>
    <xf numFmtId="0" fontId="29" fillId="47" borderId="39" xfId="52" applyFill="1" applyBorder="1" applyAlignment="1">
      <alignment horizontal="left" vertical="center"/>
    </xf>
    <xf numFmtId="0" fontId="29" fillId="47" borderId="42" xfId="52" applyFill="1" applyBorder="1" applyAlignment="1">
      <alignment horizontal="left" vertical="center"/>
    </xf>
    <xf numFmtId="0" fontId="0" fillId="3" borderId="0" xfId="0" applyFill="1"/>
    <xf numFmtId="168" fontId="0" fillId="3" borderId="0" xfId="0" applyNumberFormat="1" applyFill="1"/>
    <xf numFmtId="0" fontId="46" fillId="0" borderId="0" xfId="0" applyFont="1" applyAlignment="1">
      <alignment horizontal="left"/>
    </xf>
  </cellXfs>
  <cellStyles count="53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1C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28000000}"/>
    <cellStyle name="Normal 2 2" xfId="3" xr:uid="{00000000-0005-0000-0000-000029000000}"/>
    <cellStyle name="Normal 2 3" xfId="52" xr:uid="{00000000-0005-0000-0000-00002A000000}"/>
    <cellStyle name="Normal 3" xfId="2" xr:uid="{00000000-0005-0000-0000-00002B000000}"/>
    <cellStyle name="Normal 3 2 2" xfId="50" xr:uid="{00000000-0005-0000-0000-00002C000000}"/>
    <cellStyle name="Normal 4 2 2" xfId="4" xr:uid="{00000000-0005-0000-0000-00002D000000}"/>
    <cellStyle name="Note" xfId="21" builtinId="10" customBuiltin="1"/>
    <cellStyle name="Output" xfId="16" builtinId="21" customBuiltin="1"/>
    <cellStyle name="Percent" xfId="6" builtinId="5"/>
    <cellStyle name="Percent 2" xfId="51" xr:uid="{00000000-0005-0000-0000-000031000000}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externalLink" Target="externalLinks/externalLink10.xml"/><Relationship Id="rId35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aire%20Trevisan/Dropbox%20(Energy%20Innovation)/Documents/GitHub/eps-eu/InputData/io-model/DLIM/Domestic%20Leontief%20Inverse%20Matr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"/>
      <sheetName val="Correspondance tables"/>
      <sheetName val="EUROSTAT output"/>
      <sheetName val="OECD EU28 TTL"/>
      <sheetName val="EUROSTAT SPLIT"/>
      <sheetName val="EU28 Gross Output WIOD"/>
      <sheetName val="EUROSTAT for use in BObIC"/>
      <sheetName val="EXIOBASE EU28 Output"/>
      <sheetName val="BObIC"/>
    </sheetNames>
    <sheetDataSet>
      <sheetData sheetId="0"/>
      <sheetData sheetId="1"/>
      <sheetData sheetId="2"/>
      <sheetData sheetId="3"/>
      <sheetData sheetId="4"/>
      <sheetData sheetId="5">
        <row r="6">
          <cell r="M6">
            <v>93420.646566732277</v>
          </cell>
        </row>
      </sheetData>
      <sheetData sheetId="6"/>
      <sheetData sheetId="7">
        <row r="6">
          <cell r="B6">
            <v>552611.5242000001</v>
          </cell>
        </row>
      </sheetData>
      <sheetData sheetId="8">
        <row r="4">
          <cell r="C4">
            <v>1.6528307905093586E-2</v>
          </cell>
          <cell r="D4">
            <v>0.98347169209490637</v>
          </cell>
          <cell r="E4">
            <v>0.25446570717323835</v>
          </cell>
          <cell r="F4">
            <v>0.74553429282676165</v>
          </cell>
          <cell r="G4">
            <v>0.42367717107110553</v>
          </cell>
          <cell r="H4">
            <v>0.57632282892889453</v>
          </cell>
          <cell r="I4">
            <v>0.91197938315754501</v>
          </cell>
          <cell r="J4">
            <v>8.8020616842454852E-2</v>
          </cell>
        </row>
      </sheetData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ROSTAT data 2015 EU27"/>
      <sheetName val="EUROSTAT data 2015"/>
      <sheetName val="Correspondance tables"/>
      <sheetName val="DLIM calcs"/>
      <sheetName val="ISIC Code Meanings"/>
      <sheetName val="Documentation of split approach"/>
      <sheetName val="Pre ISIC Consolidation Output"/>
      <sheetName val="Post ISIC Consolidation DLIM"/>
      <sheetName val="DLIM"/>
    </sheetNames>
    <sheetDataSet>
      <sheetData sheetId="0"/>
      <sheetData sheetId="1"/>
      <sheetData sheetId="2"/>
      <sheetData sheetId="3">
        <row r="3">
          <cell r="K3" t="str">
            <v>ISIC 1</v>
          </cell>
          <cell r="O3" t="str">
            <v>ISIC 1</v>
          </cell>
          <cell r="P3" t="str">
            <v>ISIC 01T03</v>
          </cell>
        </row>
        <row r="4">
          <cell r="K4" t="str">
            <v>ISIC 2</v>
          </cell>
          <cell r="O4" t="str">
            <v>ISIC 2</v>
          </cell>
          <cell r="P4" t="str">
            <v>ISIC 01T03</v>
          </cell>
        </row>
        <row r="5">
          <cell r="K5" t="str">
            <v>ISIC 3</v>
          </cell>
          <cell r="O5" t="str">
            <v>ISIC 3</v>
          </cell>
          <cell r="P5" t="str">
            <v>ISIC 01T03</v>
          </cell>
        </row>
        <row r="6">
          <cell r="K6" t="str">
            <v>ISIC 05-09</v>
          </cell>
          <cell r="O6" t="str">
            <v>ISIC 05-09</v>
          </cell>
          <cell r="P6" t="str">
            <v>ISIC 05T09</v>
          </cell>
        </row>
        <row r="7">
          <cell r="K7" t="str">
            <v>ISIC 10-12</v>
          </cell>
        </row>
        <row r="8">
          <cell r="K8" t="str">
            <v>ISIC 13-15</v>
          </cell>
        </row>
        <row r="9">
          <cell r="K9" t="str">
            <v>ISIC 16</v>
          </cell>
        </row>
        <row r="10">
          <cell r="K10" t="str">
            <v>ISIC 17</v>
          </cell>
          <cell r="O10" t="str">
            <v>ISIC 10-12</v>
          </cell>
          <cell r="P10" t="str">
            <v>ISIC 10T12</v>
          </cell>
        </row>
        <row r="11">
          <cell r="K11" t="str">
            <v>ISIC 18</v>
          </cell>
          <cell r="O11" t="str">
            <v>ISIC 13-15</v>
          </cell>
          <cell r="P11" t="str">
            <v>ISIC 13T15</v>
          </cell>
        </row>
        <row r="12">
          <cell r="K12" t="str">
            <v>ISIC 19</v>
          </cell>
          <cell r="O12" t="str">
            <v>ISIC 16</v>
          </cell>
          <cell r="P12" t="str">
            <v>ISIC 16</v>
          </cell>
        </row>
        <row r="13">
          <cell r="K13" t="str">
            <v>ISIC 20</v>
          </cell>
          <cell r="O13" t="str">
            <v>ISIC 17</v>
          </cell>
          <cell r="P13" t="str">
            <v>ISIC 17T18</v>
          </cell>
        </row>
        <row r="14">
          <cell r="K14" t="str">
            <v>ISIC 21</v>
          </cell>
          <cell r="O14" t="str">
            <v>ISIC 18</v>
          </cell>
          <cell r="P14" t="str">
            <v>ISIC 17T18</v>
          </cell>
        </row>
        <row r="15">
          <cell r="K15" t="str">
            <v>ISIC 22</v>
          </cell>
          <cell r="O15" t="str">
            <v>ISIC 19</v>
          </cell>
          <cell r="P15" t="str">
            <v>ISIC 19</v>
          </cell>
        </row>
        <row r="16">
          <cell r="K16" t="str">
            <v>ISIC 23</v>
          </cell>
          <cell r="O16" t="str">
            <v>ISIC 20</v>
          </cell>
          <cell r="P16" t="str">
            <v>ISIC 20</v>
          </cell>
        </row>
        <row r="17">
          <cell r="K17" t="str">
            <v>ISIC 24</v>
          </cell>
          <cell r="O17" t="str">
            <v>ISIC 21</v>
          </cell>
          <cell r="P17" t="str">
            <v>ISIC 21</v>
          </cell>
        </row>
        <row r="18">
          <cell r="K18" t="str">
            <v>ISIC 25</v>
          </cell>
          <cell r="O18" t="str">
            <v>ISIC 22</v>
          </cell>
          <cell r="P18" t="str">
            <v>ISIC 22</v>
          </cell>
        </row>
        <row r="19">
          <cell r="K19" t="str">
            <v>ISIC 26</v>
          </cell>
          <cell r="O19" t="str">
            <v>ISIC 23</v>
          </cell>
          <cell r="P19" t="str">
            <v>ISIC 23</v>
          </cell>
        </row>
        <row r="20">
          <cell r="K20" t="str">
            <v>ISIC 27</v>
          </cell>
        </row>
        <row r="21">
          <cell r="K21" t="str">
            <v>ISIC 28</v>
          </cell>
          <cell r="O21" t="str">
            <v>ISIC 24</v>
          </cell>
          <cell r="P21" t="str">
            <v>ISIC 24</v>
          </cell>
        </row>
        <row r="22">
          <cell r="K22" t="str">
            <v>ISIC 29</v>
          </cell>
        </row>
        <row r="23">
          <cell r="K23" t="str">
            <v>ISIC 30</v>
          </cell>
          <cell r="O23" t="str">
            <v>ISIC 25</v>
          </cell>
          <cell r="P23" t="str">
            <v>ISIC 25</v>
          </cell>
        </row>
        <row r="24">
          <cell r="K24" t="str">
            <v>ISIC 31-32</v>
          </cell>
          <cell r="O24" t="str">
            <v>ISIC 26</v>
          </cell>
          <cell r="P24" t="str">
            <v>ISIC 26</v>
          </cell>
        </row>
        <row r="25">
          <cell r="K25" t="str">
            <v>ISIC 33</v>
          </cell>
          <cell r="O25" t="str">
            <v>ISIC 27</v>
          </cell>
          <cell r="P25" t="str">
            <v>ISIC 27</v>
          </cell>
        </row>
        <row r="26">
          <cell r="K26" t="str">
            <v>ISIC 35</v>
          </cell>
          <cell r="O26" t="str">
            <v>ISIC 28</v>
          </cell>
          <cell r="P26" t="str">
            <v>ISIC 28</v>
          </cell>
        </row>
        <row r="27">
          <cell r="K27" t="str">
            <v>ISIC 36</v>
          </cell>
          <cell r="O27" t="str">
            <v>ISIC 29</v>
          </cell>
          <cell r="P27" t="str">
            <v>ISIC 29</v>
          </cell>
        </row>
        <row r="28">
          <cell r="K28" t="str">
            <v>ISIC 37-39</v>
          </cell>
          <cell r="O28" t="str">
            <v>ISIC 30</v>
          </cell>
          <cell r="P28" t="str">
            <v>ISIC 30</v>
          </cell>
        </row>
        <row r="29">
          <cell r="K29" t="str">
            <v>ISIC 41-43</v>
          </cell>
          <cell r="O29" t="str">
            <v>ISIC 31-32</v>
          </cell>
          <cell r="P29" t="str">
            <v>ISIC 31T33</v>
          </cell>
        </row>
        <row r="30">
          <cell r="K30" t="str">
            <v>ISIC 45</v>
          </cell>
          <cell r="O30" t="str">
            <v>ISIC 33</v>
          </cell>
          <cell r="P30" t="str">
            <v>ISIC 31T33</v>
          </cell>
        </row>
        <row r="31">
          <cell r="K31" t="str">
            <v>ISIC 46</v>
          </cell>
          <cell r="O31" t="str">
            <v>ISIC 35</v>
          </cell>
          <cell r="P31" t="str">
            <v>ISIC 35</v>
          </cell>
        </row>
        <row r="32">
          <cell r="K32" t="str">
            <v>ISIC 47</v>
          </cell>
        </row>
        <row r="33">
          <cell r="K33" t="str">
            <v>ISIC 49</v>
          </cell>
          <cell r="O33" t="str">
            <v>ISIC 36</v>
          </cell>
          <cell r="P33" t="str">
            <v>ISIC 36T39</v>
          </cell>
        </row>
        <row r="34">
          <cell r="K34" t="str">
            <v>ISIC 50</v>
          </cell>
          <cell r="O34" t="str">
            <v>ISIC 37-39</v>
          </cell>
          <cell r="P34" t="str">
            <v>ISIC 36T39</v>
          </cell>
        </row>
        <row r="35">
          <cell r="K35" t="str">
            <v>ISIC 51</v>
          </cell>
          <cell r="O35" t="str">
            <v>ISIC 41-43</v>
          </cell>
          <cell r="P35" t="str">
            <v>ISIC 41T43</v>
          </cell>
        </row>
        <row r="36">
          <cell r="K36" t="str">
            <v>ISIC 52</v>
          </cell>
          <cell r="O36" t="str">
            <v>ISIC 45</v>
          </cell>
          <cell r="P36" t="str">
            <v>ISIC 45T47</v>
          </cell>
        </row>
        <row r="37">
          <cell r="K37" t="str">
            <v>ISIC 53</v>
          </cell>
          <cell r="O37" t="str">
            <v>ISIC 46</v>
          </cell>
          <cell r="P37" t="str">
            <v>ISIC 45T47</v>
          </cell>
        </row>
        <row r="38">
          <cell r="K38" t="str">
            <v>ISIC 55-56</v>
          </cell>
          <cell r="O38" t="str">
            <v>ISIC 47</v>
          </cell>
          <cell r="P38" t="str">
            <v>ISIC 45T47</v>
          </cell>
        </row>
        <row r="39">
          <cell r="K39" t="str">
            <v>ISIC 58</v>
          </cell>
          <cell r="O39" t="str">
            <v>ISIC 49</v>
          </cell>
          <cell r="P39" t="str">
            <v>ISIC 49T53</v>
          </cell>
        </row>
        <row r="40">
          <cell r="K40" t="str">
            <v>ISIC 59-60</v>
          </cell>
          <cell r="O40" t="str">
            <v>ISIC 50</v>
          </cell>
          <cell r="P40" t="str">
            <v>ISIC 49T53</v>
          </cell>
        </row>
        <row r="41">
          <cell r="K41" t="str">
            <v>ISIC 61</v>
          </cell>
          <cell r="O41" t="str">
            <v>ISIC 51</v>
          </cell>
          <cell r="P41" t="str">
            <v>ISIC 49T53</v>
          </cell>
        </row>
        <row r="42">
          <cell r="K42" t="str">
            <v>ISIC 62-63</v>
          </cell>
          <cell r="O42" t="str">
            <v>ISIC 52</v>
          </cell>
          <cell r="P42" t="str">
            <v>ISIC 49T53</v>
          </cell>
        </row>
        <row r="43">
          <cell r="K43" t="str">
            <v>ISIC 64</v>
          </cell>
          <cell r="O43" t="str">
            <v>ISIC 53</v>
          </cell>
          <cell r="P43" t="str">
            <v>ISIC 49T53</v>
          </cell>
        </row>
        <row r="44">
          <cell r="K44" t="str">
            <v>ISIC 65</v>
          </cell>
          <cell r="O44" t="str">
            <v>ISIC 55-56</v>
          </cell>
          <cell r="P44" t="str">
            <v>ISIC 55T56</v>
          </cell>
        </row>
        <row r="45">
          <cell r="K45" t="str">
            <v>ISIC 66</v>
          </cell>
          <cell r="O45" t="str">
            <v>ISIC 58</v>
          </cell>
          <cell r="P45" t="str">
            <v>ISIC 58T60</v>
          </cell>
        </row>
        <row r="46">
          <cell r="K46" t="str">
            <v>ISIC 68</v>
          </cell>
          <cell r="O46" t="str">
            <v>ISIC 59-60</v>
          </cell>
          <cell r="P46" t="str">
            <v>ISIC 58T60</v>
          </cell>
        </row>
        <row r="48">
          <cell r="K48" t="str">
            <v>ISIC 69-70</v>
          </cell>
          <cell r="O48" t="str">
            <v>ISIC 61</v>
          </cell>
          <cell r="P48" t="str">
            <v>ISIC 61</v>
          </cell>
        </row>
        <row r="49">
          <cell r="K49" t="str">
            <v>ISIC 71</v>
          </cell>
          <cell r="O49" t="str">
            <v>ISIC 62-63</v>
          </cell>
          <cell r="P49" t="str">
            <v>ISIC 62T63</v>
          </cell>
        </row>
        <row r="50">
          <cell r="K50" t="str">
            <v>ISIC 72</v>
          </cell>
          <cell r="O50" t="str">
            <v>ISIC 64</v>
          </cell>
          <cell r="P50" t="str">
            <v>ISIC 64T66</v>
          </cell>
        </row>
        <row r="51">
          <cell r="K51" t="str">
            <v>ISIC 73</v>
          </cell>
          <cell r="O51" t="str">
            <v>ISIC 65</v>
          </cell>
          <cell r="P51" t="str">
            <v>ISIC 64T66</v>
          </cell>
        </row>
        <row r="52">
          <cell r="K52" t="str">
            <v>ISIC 74-75</v>
          </cell>
          <cell r="O52" t="str">
            <v>ISIC 66</v>
          </cell>
          <cell r="P52" t="str">
            <v>ISIC 64T66</v>
          </cell>
        </row>
        <row r="53">
          <cell r="K53" t="str">
            <v>ISIC 77</v>
          </cell>
          <cell r="O53" t="str">
            <v>ISIC 68</v>
          </cell>
          <cell r="P53" t="str">
            <v>ISIC 68</v>
          </cell>
        </row>
        <row r="54">
          <cell r="K54" t="str">
            <v>ISIC 78</v>
          </cell>
          <cell r="O54" t="str">
            <v>ISIC 69-70</v>
          </cell>
          <cell r="P54" t="str">
            <v>ISIC 69T82</v>
          </cell>
        </row>
        <row r="55">
          <cell r="K55" t="str">
            <v>ISIC 79</v>
          </cell>
          <cell r="O55" t="str">
            <v>ISIC 71</v>
          </cell>
          <cell r="P55" t="str">
            <v>ISIC 69T82</v>
          </cell>
        </row>
        <row r="56">
          <cell r="K56" t="str">
            <v>ISIC 80-82</v>
          </cell>
          <cell r="O56" t="str">
            <v>ISIC 72</v>
          </cell>
          <cell r="P56" t="str">
            <v>ISIC 69T82</v>
          </cell>
        </row>
        <row r="57">
          <cell r="K57" t="str">
            <v>ISIC 84</v>
          </cell>
          <cell r="O57" t="str">
            <v>ISIC 73</v>
          </cell>
          <cell r="P57" t="str">
            <v>ISIC 69T82</v>
          </cell>
        </row>
        <row r="58">
          <cell r="K58" t="str">
            <v>ISIC 85</v>
          </cell>
          <cell r="O58" t="str">
            <v>ISIC 74-75</v>
          </cell>
          <cell r="P58" t="str">
            <v>ISIC 69T82</v>
          </cell>
        </row>
        <row r="59">
          <cell r="K59" t="str">
            <v>ISIC 86</v>
          </cell>
          <cell r="O59" t="str">
            <v>ISIC 77</v>
          </cell>
          <cell r="P59" t="str">
            <v>ISIC 69T82</v>
          </cell>
        </row>
        <row r="60">
          <cell r="K60" t="str">
            <v>ISIC 87-88</v>
          </cell>
          <cell r="O60" t="str">
            <v>ISIC 78</v>
          </cell>
          <cell r="P60" t="str">
            <v>ISIC 69T82</v>
          </cell>
        </row>
        <row r="61">
          <cell r="K61" t="str">
            <v>ISIC 90-92</v>
          </cell>
          <cell r="O61" t="str">
            <v>ISIC 79</v>
          </cell>
          <cell r="P61" t="str">
            <v>ISIC 69T82</v>
          </cell>
        </row>
        <row r="62">
          <cell r="K62" t="str">
            <v>ISIC 93</v>
          </cell>
          <cell r="O62" t="str">
            <v>ISIC 80-82</v>
          </cell>
          <cell r="P62" t="str">
            <v>ISIC 69T82</v>
          </cell>
        </row>
        <row r="63">
          <cell r="K63" t="str">
            <v>ISIC 94</v>
          </cell>
          <cell r="O63" t="str">
            <v>ISIC 84</v>
          </cell>
          <cell r="P63" t="str">
            <v>ISIC 84</v>
          </cell>
        </row>
        <row r="64">
          <cell r="K64" t="str">
            <v>ISIC 95</v>
          </cell>
          <cell r="O64" t="str">
            <v>ISIC 85</v>
          </cell>
          <cell r="P64" t="str">
            <v>ISIC 85</v>
          </cell>
        </row>
        <row r="65">
          <cell r="K65" t="str">
            <v>ISIC 96</v>
          </cell>
          <cell r="O65" t="str">
            <v>ISIC 86</v>
          </cell>
          <cell r="P65" t="str">
            <v>ISIC 86T88</v>
          </cell>
        </row>
        <row r="66">
          <cell r="K66" t="str">
            <v>ISIC 97-98</v>
          </cell>
          <cell r="O66" t="str">
            <v>ISIC 87-88</v>
          </cell>
          <cell r="P66" t="str">
            <v>ISIC 86T88</v>
          </cell>
        </row>
        <row r="67">
          <cell r="K67" t="str">
            <v>ISIC 99</v>
          </cell>
          <cell r="O67" t="str">
            <v>ISIC 90-92</v>
          </cell>
          <cell r="P67" t="str">
            <v>ISIC 90T96</v>
          </cell>
        </row>
        <row r="68">
          <cell r="O68" t="str">
            <v>ISIC 93</v>
          </cell>
          <cell r="P68" t="str">
            <v>ISIC 90T96</v>
          </cell>
        </row>
        <row r="69">
          <cell r="O69" t="str">
            <v>ISIC 94</v>
          </cell>
          <cell r="P69" t="str">
            <v>ISIC 90T96</v>
          </cell>
        </row>
        <row r="70">
          <cell r="O70" t="str">
            <v>ISIC 95</v>
          </cell>
          <cell r="P70" t="str">
            <v>ISIC 90T96</v>
          </cell>
        </row>
        <row r="71">
          <cell r="O71" t="str">
            <v>ISIC 96</v>
          </cell>
          <cell r="P71" t="str">
            <v>ISIC 90T96</v>
          </cell>
        </row>
        <row r="72">
          <cell r="O72" t="str">
            <v>ISIC 97-98</v>
          </cell>
          <cell r="P72" t="str">
            <v>ISIC 97T98</v>
          </cell>
        </row>
        <row r="73">
          <cell r="O73" t="str">
            <v>ISIC 99</v>
          </cell>
          <cell r="P73" t="str">
            <v>ISIC 99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Alex Dolginow" id="{739243A5-43EB-4C8F-9685-687CED3BA631}" userId="18e338412308b3c7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1-04-18T20:36:52.55" personId="{739243A5-43EB-4C8F-9685-687CED3BA631}" id="{E1899D9B-84C4-45DE-9ECC-47AA2631EADD}">
    <text>From Domestic Content Share of Consumption by ISIC Code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B41"/>
  <sheetViews>
    <sheetView tabSelected="1" workbookViewId="0">
      <selection activeCell="B13" sqref="B13"/>
    </sheetView>
    <sheetView tabSelected="1" workbookViewId="1"/>
  </sheetViews>
  <sheetFormatPr defaultRowHeight="14.5" x14ac:dyDescent="0.35"/>
  <cols>
    <col min="2" max="2" width="94.26953125" customWidth="1"/>
  </cols>
  <sheetData>
    <row r="1" spans="1:2" x14ac:dyDescent="0.35">
      <c r="A1" s="1" t="s">
        <v>34</v>
      </c>
    </row>
    <row r="3" spans="1:2" x14ac:dyDescent="0.35">
      <c r="A3" s="1" t="s">
        <v>0</v>
      </c>
      <c r="B3" s="6" t="s">
        <v>772</v>
      </c>
    </row>
    <row r="4" spans="1:2" x14ac:dyDescent="0.35">
      <c r="B4" t="s">
        <v>769</v>
      </c>
    </row>
    <row r="5" spans="1:2" x14ac:dyDescent="0.35">
      <c r="B5" s="257">
        <v>2021</v>
      </c>
    </row>
    <row r="6" spans="1:2" x14ac:dyDescent="0.35">
      <c r="B6" t="s">
        <v>770</v>
      </c>
    </row>
    <row r="7" spans="1:2" x14ac:dyDescent="0.35">
      <c r="B7" s="35" t="s">
        <v>771</v>
      </c>
    </row>
    <row r="8" spans="1:2" x14ac:dyDescent="0.35">
      <c r="B8" t="s">
        <v>376</v>
      </c>
    </row>
    <row r="10" spans="1:2" x14ac:dyDescent="0.35">
      <c r="B10" s="6" t="s">
        <v>773</v>
      </c>
    </row>
    <row r="11" spans="1:2" x14ac:dyDescent="0.35">
      <c r="B11" t="s">
        <v>371</v>
      </c>
    </row>
    <row r="12" spans="1:2" x14ac:dyDescent="0.35">
      <c r="B12" s="30">
        <v>2019</v>
      </c>
    </row>
    <row r="13" spans="1:2" x14ac:dyDescent="0.35">
      <c r="B13" t="s">
        <v>372</v>
      </c>
    </row>
    <row r="14" spans="1:2" x14ac:dyDescent="0.35">
      <c r="B14" s="35" t="s">
        <v>373</v>
      </c>
    </row>
    <row r="15" spans="1:2" x14ac:dyDescent="0.35">
      <c r="B15" t="s">
        <v>775</v>
      </c>
    </row>
    <row r="17" spans="1:2" x14ac:dyDescent="0.35">
      <c r="B17" s="8" t="s">
        <v>55</v>
      </c>
    </row>
    <row r="18" spans="1:2" x14ac:dyDescent="0.35">
      <c r="B18" s="8" t="s">
        <v>368</v>
      </c>
    </row>
    <row r="19" spans="1:2" x14ac:dyDescent="0.35">
      <c r="B19" s="8" t="s">
        <v>369</v>
      </c>
    </row>
    <row r="20" spans="1:2" x14ac:dyDescent="0.35">
      <c r="B20" s="8" t="s">
        <v>370</v>
      </c>
    </row>
    <row r="21" spans="1:2" x14ac:dyDescent="0.35">
      <c r="B21" s="306" t="s">
        <v>726</v>
      </c>
    </row>
    <row r="22" spans="1:2" x14ac:dyDescent="0.35">
      <c r="B22" s="8"/>
    </row>
    <row r="23" spans="1:2" x14ac:dyDescent="0.35">
      <c r="B23" s="9"/>
    </row>
    <row r="24" spans="1:2" x14ac:dyDescent="0.35">
      <c r="A24" s="1" t="s">
        <v>1</v>
      </c>
    </row>
    <row r="26" spans="1:2" x14ac:dyDescent="0.35">
      <c r="A26" t="s">
        <v>778</v>
      </c>
    </row>
    <row r="27" spans="1:2" x14ac:dyDescent="0.35">
      <c r="A27" t="s">
        <v>777</v>
      </c>
    </row>
    <row r="30" spans="1:2" x14ac:dyDescent="0.35">
      <c r="A30" t="s">
        <v>779</v>
      </c>
    </row>
    <row r="31" spans="1:2" x14ac:dyDescent="0.35">
      <c r="A31" t="s">
        <v>780</v>
      </c>
    </row>
    <row r="33" spans="1:1" x14ac:dyDescent="0.35">
      <c r="A33" s="1" t="s">
        <v>47</v>
      </c>
    </row>
    <row r="34" spans="1:1" x14ac:dyDescent="0.35">
      <c r="A34" t="s">
        <v>49</v>
      </c>
    </row>
    <row r="35" spans="1:1" x14ac:dyDescent="0.35">
      <c r="A35" t="s">
        <v>43</v>
      </c>
    </row>
    <row r="36" spans="1:1" x14ac:dyDescent="0.35">
      <c r="A36" t="s">
        <v>44</v>
      </c>
    </row>
    <row r="37" spans="1:1" x14ac:dyDescent="0.35">
      <c r="A37" t="s">
        <v>45</v>
      </c>
    </row>
    <row r="38" spans="1:1" x14ac:dyDescent="0.35">
      <c r="A38" t="s">
        <v>48</v>
      </c>
    </row>
    <row r="39" spans="1:1" x14ac:dyDescent="0.35">
      <c r="A39" t="s">
        <v>50</v>
      </c>
    </row>
    <row r="40" spans="1:1" x14ac:dyDescent="0.35">
      <c r="A40" t="s">
        <v>51</v>
      </c>
    </row>
    <row r="41" spans="1:1" x14ac:dyDescent="0.35">
      <c r="A41" t="s">
        <v>52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8DBF-3389-46AB-9B57-498154CF3D43}">
  <sheetPr>
    <tabColor theme="9" tint="0.59999389629810485"/>
  </sheetPr>
  <dimension ref="A1:DB280"/>
  <sheetViews>
    <sheetView zoomScaleNormal="100" workbookViewId="0">
      <pane xSplit="4" ySplit="14" topLeftCell="CX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DB16" sqref="DB16"/>
    </sheetView>
    <sheetView workbookViewId="1"/>
  </sheetViews>
  <sheetFormatPr defaultColWidth="9.08984375" defaultRowHeight="11.5" customHeight="1" x14ac:dyDescent="0.35"/>
  <cols>
    <col min="1" max="1" width="17" style="38" customWidth="1"/>
    <col min="2" max="2" width="48.08984375" style="38" customWidth="1"/>
    <col min="3" max="4" width="20" style="39" customWidth="1"/>
    <col min="5" max="30" width="19.81640625" style="38" customWidth="1"/>
    <col min="31" max="31" width="12" style="38" customWidth="1"/>
    <col min="32" max="35" width="19.81640625" style="38" customWidth="1"/>
    <col min="36" max="36" width="15" style="38" customWidth="1"/>
    <col min="37" max="37" width="13" style="38" customWidth="1"/>
    <col min="38" max="42" width="19.81640625" style="38" customWidth="1"/>
    <col min="43" max="43" width="18" style="38" customWidth="1"/>
    <col min="44" max="58" width="19.81640625" style="38" customWidth="1"/>
    <col min="59" max="59" width="10" style="38" customWidth="1"/>
    <col min="60" max="67" width="19.81640625" style="38" customWidth="1"/>
    <col min="68" max="68" width="19.81640625" style="40" customWidth="1"/>
    <col min="69" max="69" width="5" style="38" customWidth="1"/>
    <col min="70" max="70" width="10" style="38" customWidth="1"/>
    <col min="71" max="71" width="5" style="38" customWidth="1"/>
    <col min="72" max="72" width="19.81640625" style="38" customWidth="1"/>
    <col min="73" max="73" width="5" style="38" customWidth="1"/>
    <col min="74" max="74" width="19.81640625" style="38" customWidth="1"/>
    <col min="75" max="75" width="5" style="38" customWidth="1"/>
    <col min="76" max="76" width="19.81640625" style="38" customWidth="1"/>
    <col min="77" max="77" width="5" style="38" customWidth="1"/>
    <col min="78" max="78" width="19.81640625" style="38" customWidth="1"/>
    <col min="79" max="79" width="5" style="38" customWidth="1"/>
    <col min="80" max="80" width="19.81640625" style="38" customWidth="1"/>
    <col min="81" max="81" width="5" style="38" customWidth="1"/>
    <col min="82" max="82" width="19.81640625" style="38" customWidth="1"/>
    <col min="83" max="83" width="5" style="38" customWidth="1"/>
    <col min="84" max="84" width="19.81640625" style="38" customWidth="1"/>
    <col min="85" max="85" width="5" style="38" customWidth="1"/>
    <col min="86" max="86" width="19.81640625" style="38" customWidth="1"/>
    <col min="87" max="87" width="5" style="38" customWidth="1"/>
    <col min="88" max="88" width="19.81640625" style="38" customWidth="1"/>
    <col min="89" max="89" width="5" style="38" customWidth="1"/>
    <col min="90" max="90" width="19.81640625" style="38" customWidth="1"/>
    <col min="91" max="91" width="5" style="38" customWidth="1"/>
    <col min="92" max="92" width="19.81640625" style="38" customWidth="1"/>
    <col min="93" max="93" width="5" style="38" customWidth="1"/>
    <col min="94" max="94" width="19.81640625" style="38" customWidth="1"/>
    <col min="95" max="95" width="5" style="38" customWidth="1"/>
    <col min="96" max="96" width="19.81640625" style="41" customWidth="1"/>
    <col min="97" max="97" width="5" style="38" customWidth="1"/>
    <col min="98" max="98" width="19.81640625" style="38" customWidth="1"/>
    <col min="99" max="99" width="5" style="38" customWidth="1"/>
    <col min="100" max="100" width="15" style="38" customWidth="1"/>
    <col min="101" max="101" width="5" style="38" customWidth="1"/>
    <col min="102" max="102" width="10" style="38" customWidth="1"/>
    <col min="103" max="103" width="5" style="38" customWidth="1"/>
    <col min="104" max="105" width="9.08984375" style="38"/>
    <col min="106" max="106" width="31.54296875" style="227" customWidth="1"/>
    <col min="107" max="16384" width="9.08984375" style="38"/>
  </cols>
  <sheetData>
    <row r="1" spans="1:106" ht="14.5" x14ac:dyDescent="0.35">
      <c r="A1" s="269" t="s">
        <v>791</v>
      </c>
      <c r="B1"/>
    </row>
    <row r="2" spans="1:106" ht="14.5" x14ac:dyDescent="0.35">
      <c r="A2" s="269" t="s">
        <v>375</v>
      </c>
      <c r="B2" s="270" t="s">
        <v>792</v>
      </c>
      <c r="C2" s="43"/>
      <c r="D2" s="43"/>
    </row>
    <row r="3" spans="1:106" ht="14.5" x14ac:dyDescent="0.35">
      <c r="A3" s="269" t="s">
        <v>377</v>
      </c>
      <c r="B3" s="269" t="s">
        <v>793</v>
      </c>
      <c r="C3" s="44"/>
      <c r="D3" s="44"/>
      <c r="AN3" s="45" t="s">
        <v>379</v>
      </c>
    </row>
    <row r="5" spans="1:106" ht="14.5" x14ac:dyDescent="0.35">
      <c r="A5" s="42" t="s">
        <v>380</v>
      </c>
      <c r="E5" s="269" t="s">
        <v>381</v>
      </c>
    </row>
    <row r="6" spans="1:106" ht="14.5" x14ac:dyDescent="0.35">
      <c r="A6" s="42" t="s">
        <v>382</v>
      </c>
      <c r="E6" s="269" t="s">
        <v>383</v>
      </c>
    </row>
    <row r="7" spans="1:106" ht="14.5" x14ac:dyDescent="0.35">
      <c r="A7" s="42" t="s">
        <v>384</v>
      </c>
      <c r="E7" s="269" t="s">
        <v>794</v>
      </c>
    </row>
    <row r="8" spans="1:106" ht="14.5" x14ac:dyDescent="0.35">
      <c r="A8" s="42" t="s">
        <v>96</v>
      </c>
      <c r="E8" s="269" t="s">
        <v>97</v>
      </c>
    </row>
    <row r="10" spans="1:106" s="48" customFormat="1" ht="36" customHeight="1" x14ac:dyDescent="0.35">
      <c r="A10" s="274" t="s">
        <v>386</v>
      </c>
      <c r="B10" s="274" t="s">
        <v>386</v>
      </c>
      <c r="C10" s="46"/>
      <c r="D10" s="46"/>
      <c r="E10" s="47" t="s">
        <v>316</v>
      </c>
      <c r="F10" s="47" t="s">
        <v>317</v>
      </c>
      <c r="G10" s="47" t="s">
        <v>318</v>
      </c>
      <c r="H10" s="47" t="s">
        <v>319</v>
      </c>
      <c r="I10" s="47" t="s">
        <v>387</v>
      </c>
      <c r="J10" s="47" t="s">
        <v>388</v>
      </c>
      <c r="K10" s="47" t="s">
        <v>320</v>
      </c>
      <c r="L10" s="47" t="s">
        <v>321</v>
      </c>
      <c r="M10" s="47" t="s">
        <v>322</v>
      </c>
      <c r="N10" s="47" t="s">
        <v>389</v>
      </c>
      <c r="O10" s="47" t="s">
        <v>390</v>
      </c>
      <c r="P10" s="47" t="s">
        <v>323</v>
      </c>
      <c r="Q10" s="47" t="s">
        <v>324</v>
      </c>
      <c r="R10" s="47" t="s">
        <v>325</v>
      </c>
      <c r="S10" s="47" t="s">
        <v>326</v>
      </c>
      <c r="T10" s="47" t="s">
        <v>327</v>
      </c>
      <c r="U10" s="47" t="s">
        <v>328</v>
      </c>
      <c r="V10" s="47" t="s">
        <v>329</v>
      </c>
      <c r="W10" s="47" t="s">
        <v>330</v>
      </c>
      <c r="X10" s="47" t="s">
        <v>331</v>
      </c>
      <c r="Y10" s="47" t="s">
        <v>332</v>
      </c>
      <c r="Z10" s="47" t="s">
        <v>333</v>
      </c>
      <c r="AA10" s="47" t="s">
        <v>334</v>
      </c>
      <c r="AB10" s="47" t="s">
        <v>335</v>
      </c>
      <c r="AC10" s="47" t="s">
        <v>336</v>
      </c>
      <c r="AD10" s="47" t="s">
        <v>391</v>
      </c>
      <c r="AE10" s="47" t="s">
        <v>337</v>
      </c>
      <c r="AF10" s="47" t="s">
        <v>338</v>
      </c>
      <c r="AG10" s="47" t="s">
        <v>339</v>
      </c>
      <c r="AH10" s="47" t="s">
        <v>340</v>
      </c>
      <c r="AI10" s="47" t="s">
        <v>341</v>
      </c>
      <c r="AJ10" s="47" t="s">
        <v>342</v>
      </c>
      <c r="AK10" s="47" t="s">
        <v>343</v>
      </c>
      <c r="AL10" s="47" t="s">
        <v>344</v>
      </c>
      <c r="AM10" s="47" t="s">
        <v>345</v>
      </c>
      <c r="AN10" s="47" t="s">
        <v>346</v>
      </c>
      <c r="AO10" s="47" t="s">
        <v>347</v>
      </c>
      <c r="AP10" s="47" t="s">
        <v>392</v>
      </c>
      <c r="AQ10" s="47" t="s">
        <v>348</v>
      </c>
      <c r="AR10" s="47" t="s">
        <v>393</v>
      </c>
      <c r="AS10" s="47" t="s">
        <v>349</v>
      </c>
      <c r="AT10" s="47" t="s">
        <v>350</v>
      </c>
      <c r="AU10" s="47" t="s">
        <v>351</v>
      </c>
      <c r="AV10" s="47" t="s">
        <v>394</v>
      </c>
      <c r="AW10" s="47" t="s">
        <v>352</v>
      </c>
      <c r="AX10" s="47" t="s">
        <v>353</v>
      </c>
      <c r="AY10" s="47" t="s">
        <v>354</v>
      </c>
      <c r="AZ10" s="47" t="s">
        <v>355</v>
      </c>
      <c r="BA10" s="47" t="s">
        <v>356</v>
      </c>
      <c r="BB10" s="47" t="s">
        <v>395</v>
      </c>
      <c r="BC10" s="47" t="s">
        <v>396</v>
      </c>
      <c r="BD10" s="47" t="s">
        <v>397</v>
      </c>
      <c r="BE10" s="47" t="s">
        <v>398</v>
      </c>
      <c r="BF10" s="47" t="s">
        <v>357</v>
      </c>
      <c r="BG10" s="47" t="s">
        <v>358</v>
      </c>
      <c r="BH10" s="47" t="s">
        <v>399</v>
      </c>
      <c r="BI10" s="47" t="s">
        <v>400</v>
      </c>
      <c r="BJ10" s="47" t="s">
        <v>401</v>
      </c>
      <c r="BK10" s="47" t="s">
        <v>402</v>
      </c>
      <c r="BL10" s="47" t="s">
        <v>403</v>
      </c>
      <c r="BM10" s="47" t="s">
        <v>404</v>
      </c>
      <c r="BN10" s="47" t="s">
        <v>405</v>
      </c>
      <c r="BO10" s="47" t="s">
        <v>359</v>
      </c>
      <c r="BP10" s="273" t="s">
        <v>406</v>
      </c>
      <c r="BQ10" s="273" t="s">
        <v>98</v>
      </c>
      <c r="BR10" s="273" t="s">
        <v>407</v>
      </c>
      <c r="BS10" s="273" t="s">
        <v>98</v>
      </c>
      <c r="BT10" s="273" t="s">
        <v>360</v>
      </c>
      <c r="BU10" s="273" t="s">
        <v>98</v>
      </c>
      <c r="BV10" s="273" t="s">
        <v>361</v>
      </c>
      <c r="BW10" s="273" t="s">
        <v>98</v>
      </c>
      <c r="BX10" s="273" t="s">
        <v>362</v>
      </c>
      <c r="BY10" s="273" t="s">
        <v>98</v>
      </c>
      <c r="BZ10" s="273" t="s">
        <v>408</v>
      </c>
      <c r="CA10" s="273" t="s">
        <v>98</v>
      </c>
      <c r="CB10" s="273" t="s">
        <v>363</v>
      </c>
      <c r="CC10" s="273" t="s">
        <v>98</v>
      </c>
      <c r="CD10" s="273" t="s">
        <v>409</v>
      </c>
      <c r="CE10" s="273" t="s">
        <v>98</v>
      </c>
      <c r="CF10" s="273" t="s">
        <v>410</v>
      </c>
      <c r="CG10" s="273" t="s">
        <v>98</v>
      </c>
      <c r="CH10" s="273" t="s">
        <v>411</v>
      </c>
      <c r="CI10" s="273" t="s">
        <v>98</v>
      </c>
      <c r="CJ10" s="273" t="s">
        <v>412</v>
      </c>
      <c r="CK10" s="273" t="s">
        <v>98</v>
      </c>
      <c r="CL10" s="273" t="s">
        <v>413</v>
      </c>
      <c r="CM10" s="273" t="s">
        <v>98</v>
      </c>
      <c r="CN10" s="273" t="s">
        <v>414</v>
      </c>
      <c r="CO10" s="273" t="s">
        <v>98</v>
      </c>
      <c r="CP10" s="273" t="s">
        <v>415</v>
      </c>
      <c r="CQ10" s="273" t="s">
        <v>98</v>
      </c>
      <c r="CR10" s="273" t="s">
        <v>416</v>
      </c>
      <c r="CS10" s="273" t="s">
        <v>98</v>
      </c>
      <c r="CT10" s="273" t="s">
        <v>417</v>
      </c>
      <c r="CU10" s="273" t="s">
        <v>98</v>
      </c>
      <c r="CV10" s="273" t="s">
        <v>418</v>
      </c>
      <c r="CW10" s="273" t="s">
        <v>98</v>
      </c>
      <c r="CX10" s="273" t="s">
        <v>419</v>
      </c>
      <c r="CY10" s="273" t="s">
        <v>98</v>
      </c>
      <c r="DB10" s="228" t="s">
        <v>719</v>
      </c>
    </row>
    <row r="11" spans="1:106" s="39" customFormat="1" ht="14.5" x14ac:dyDescent="0.35">
      <c r="A11" s="49"/>
      <c r="B11" s="49"/>
      <c r="C11" s="50"/>
      <c r="D11" s="50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2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3"/>
      <c r="CS11" s="51"/>
      <c r="CT11" s="51"/>
      <c r="CU11" s="51"/>
      <c r="CV11" s="51"/>
      <c r="CW11" s="51"/>
      <c r="CX11" s="51"/>
      <c r="CY11" s="51"/>
      <c r="DB11" s="227"/>
    </row>
    <row r="12" spans="1:106" s="39" customFormat="1" ht="14.5" x14ac:dyDescent="0.35">
      <c r="A12" s="49"/>
      <c r="B12" s="49"/>
      <c r="C12" s="50"/>
      <c r="D12" s="50"/>
      <c r="E12" s="51" t="str" cm="1">
        <f t="array" ref="E12:BP12">TRANSPOSE(C15:C78)</f>
        <v>ISIC 1</v>
      </c>
      <c r="F12" s="51" t="str">
        <v>ISIC 2</v>
      </c>
      <c r="G12" s="51" t="str">
        <v>ISIC 3</v>
      </c>
      <c r="H12" s="51" t="str">
        <v>ISIC 05-09</v>
      </c>
      <c r="I12" s="51" t="str">
        <v>ISIC 10-12</v>
      </c>
      <c r="J12" s="51" t="str">
        <v>ISIC 13-15</v>
      </c>
      <c r="K12" s="51" t="str">
        <v>ISIC 16</v>
      </c>
      <c r="L12" s="51" t="str">
        <v>ISIC 17</v>
      </c>
      <c r="M12" s="51" t="str">
        <v>ISIC 18</v>
      </c>
      <c r="N12" s="51" t="str">
        <v>ISIC 19</v>
      </c>
      <c r="O12" s="51" t="str">
        <v>ISIC 20</v>
      </c>
      <c r="P12" s="51" t="str">
        <v>ISIC 21</v>
      </c>
      <c r="Q12" s="51" t="str">
        <v>ISIC 22</v>
      </c>
      <c r="R12" s="51" t="str">
        <v>ISIC 23</v>
      </c>
      <c r="S12" s="51" t="str">
        <v>ISIC 24</v>
      </c>
      <c r="T12" s="51" t="str">
        <v>ISIC 25</v>
      </c>
      <c r="U12" s="51" t="str">
        <v>ISIC 26</v>
      </c>
      <c r="V12" s="51" t="str">
        <v>ISIC 27</v>
      </c>
      <c r="W12" s="51" t="str">
        <v>ISIC 28</v>
      </c>
      <c r="X12" s="51" t="str">
        <v>ISIC 29</v>
      </c>
      <c r="Y12" s="51" t="str">
        <v>ISIC 30</v>
      </c>
      <c r="Z12" s="51" t="str">
        <v>ISIC 31-32</v>
      </c>
      <c r="AA12" s="51" t="str">
        <v>ISIC 33</v>
      </c>
      <c r="AB12" s="51" t="str">
        <v>ISIC 35</v>
      </c>
      <c r="AC12" s="51" t="str">
        <v>ISIC 36</v>
      </c>
      <c r="AD12" s="51" t="str">
        <v>ISIC 37-39</v>
      </c>
      <c r="AE12" s="51" t="str">
        <v>ISIC 41-43</v>
      </c>
      <c r="AF12" s="51" t="str">
        <v>ISIC 45</v>
      </c>
      <c r="AG12" s="51" t="str">
        <v>ISIC 46</v>
      </c>
      <c r="AH12" s="51" t="str">
        <v>ISIC 47</v>
      </c>
      <c r="AI12" s="51" t="str">
        <v>ISIC 49</v>
      </c>
      <c r="AJ12" s="51" t="str">
        <v>ISIC 50</v>
      </c>
      <c r="AK12" s="51" t="str">
        <v>ISIC 51</v>
      </c>
      <c r="AL12" s="51" t="str">
        <v>ISIC 52</v>
      </c>
      <c r="AM12" s="51" t="str">
        <v>ISIC 53</v>
      </c>
      <c r="AN12" s="51" t="str">
        <v>ISIC 55-56</v>
      </c>
      <c r="AO12" s="51" t="str">
        <v>ISIC 58</v>
      </c>
      <c r="AP12" s="51" t="str">
        <v>ISIC 59-60</v>
      </c>
      <c r="AQ12" s="51" t="str">
        <v>ISIC 61</v>
      </c>
      <c r="AR12" s="51" t="str">
        <v>ISIC 62-63</v>
      </c>
      <c r="AS12" s="51" t="str">
        <v>ISIC 64</v>
      </c>
      <c r="AT12" s="51" t="str">
        <v>ISIC 65</v>
      </c>
      <c r="AU12" s="51" t="str">
        <v>ISIC 66</v>
      </c>
      <c r="AV12" s="51" t="str">
        <v>ISIC 68</v>
      </c>
      <c r="AW12" s="51" t="str">
        <v>ISIC 69-70</v>
      </c>
      <c r="AX12" s="51" t="str">
        <v>ISIC 71</v>
      </c>
      <c r="AY12" s="51" t="str">
        <v>ISIC 72</v>
      </c>
      <c r="AZ12" s="51" t="str">
        <v>ISIC 73</v>
      </c>
      <c r="BA12" s="51" t="str">
        <v>ISIC 74-75</v>
      </c>
      <c r="BB12" s="51" t="str">
        <v>ISIC 77</v>
      </c>
      <c r="BC12" s="51" t="str">
        <v>ISIC 78</v>
      </c>
      <c r="BD12" s="51" t="str">
        <v>ISIC 79</v>
      </c>
      <c r="BE12" s="51" t="str">
        <v>ISIC 80-82</v>
      </c>
      <c r="BF12" s="51" t="str">
        <v>ISIC 84</v>
      </c>
      <c r="BG12" s="51" t="str">
        <v>ISIC 85</v>
      </c>
      <c r="BH12" s="51" t="str">
        <v>ISIC 86</v>
      </c>
      <c r="BI12" s="51" t="str">
        <v>ISIC 87-88</v>
      </c>
      <c r="BJ12" s="51" t="str">
        <v>ISIC 90-92</v>
      </c>
      <c r="BK12" s="51" t="str">
        <v>ISIC 93</v>
      </c>
      <c r="BL12" s="51" t="str">
        <v>ISIC 94</v>
      </c>
      <c r="BM12" s="51" t="str">
        <v>ISIC 95</v>
      </c>
      <c r="BN12" s="51" t="str">
        <v>ISIC 96</v>
      </c>
      <c r="BO12" s="51" t="str">
        <v>ISIC 97-98</v>
      </c>
      <c r="BP12" s="52" t="str">
        <v>ISIC 99</v>
      </c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3"/>
      <c r="CS12" s="51"/>
      <c r="CT12" s="51"/>
      <c r="CU12" s="51"/>
      <c r="CV12" s="51"/>
      <c r="CW12" s="51"/>
      <c r="CX12" s="51"/>
      <c r="CY12" s="51"/>
      <c r="DB12" s="227"/>
    </row>
    <row r="13" spans="1:106" s="39" customFormat="1" ht="14.5" x14ac:dyDescent="0.35">
      <c r="A13" s="49"/>
      <c r="B13" s="49"/>
      <c r="C13" s="50"/>
      <c r="D13" s="50"/>
      <c r="E13" s="51" t="str" cm="1">
        <f t="array" ref="E13:BO13">TRANSPOSE(D15:D77)</f>
        <v>ISIC 01T03</v>
      </c>
      <c r="F13" s="51" t="str">
        <v>ISIC 01T03</v>
      </c>
      <c r="G13" s="51" t="str">
        <v>ISIC 01T03</v>
      </c>
      <c r="H13" s="51" t="str">
        <v>ISIC 05T09</v>
      </c>
      <c r="I13" s="51" t="str">
        <v>ISIC 10T12</v>
      </c>
      <c r="J13" s="51" t="str">
        <v>ISIC 13T15</v>
      </c>
      <c r="K13" s="51" t="str">
        <v>ISIC 16</v>
      </c>
      <c r="L13" s="51" t="str">
        <v>ISIC 17T18</v>
      </c>
      <c r="M13" s="51" t="str">
        <v>ISIC 17T18</v>
      </c>
      <c r="N13" s="51" t="str">
        <v>ISIC 19</v>
      </c>
      <c r="O13" s="51" t="str">
        <v>ISIC 20</v>
      </c>
      <c r="P13" s="51" t="str">
        <v>ISIC 21</v>
      </c>
      <c r="Q13" s="51" t="str">
        <v>ISIC 22</v>
      </c>
      <c r="R13" s="51" t="str">
        <v>ISIC 23</v>
      </c>
      <c r="S13" s="51" t="str">
        <v>ISIC 24</v>
      </c>
      <c r="T13" s="51" t="str">
        <v>ISIC 25</v>
      </c>
      <c r="U13" s="51" t="str">
        <v>ISIC 26</v>
      </c>
      <c r="V13" s="51" t="str">
        <v>ISIC 27</v>
      </c>
      <c r="W13" s="51" t="str">
        <v>ISIC 28</v>
      </c>
      <c r="X13" s="51" t="str">
        <v>ISIC 29</v>
      </c>
      <c r="Y13" s="51" t="str">
        <v>ISIC 30</v>
      </c>
      <c r="Z13" s="51" t="str">
        <v>ISIC 31T33</v>
      </c>
      <c r="AA13" s="51" t="str">
        <v>ISIC 31T33</v>
      </c>
      <c r="AB13" s="51" t="str">
        <v>ISIC 35</v>
      </c>
      <c r="AC13" s="51" t="str">
        <v>ISIC 36T39</v>
      </c>
      <c r="AD13" s="51" t="str">
        <v>ISIC 36T39</v>
      </c>
      <c r="AE13" s="51" t="str">
        <v>ISIC 41T43</v>
      </c>
      <c r="AF13" s="51" t="str">
        <v>ISIC 45T47</v>
      </c>
      <c r="AG13" s="51" t="str">
        <v>ISIC 45T47</v>
      </c>
      <c r="AH13" s="51" t="str">
        <v>ISIC 45T47</v>
      </c>
      <c r="AI13" s="51" t="str">
        <v>ISIC 49T53</v>
      </c>
      <c r="AJ13" s="51" t="str">
        <v>ISIC 49T53</v>
      </c>
      <c r="AK13" s="51" t="str">
        <v>ISIC 49T53</v>
      </c>
      <c r="AL13" s="51" t="str">
        <v>ISIC 49T53</v>
      </c>
      <c r="AM13" s="51" t="str">
        <v>ISIC 49T53</v>
      </c>
      <c r="AN13" s="51" t="str">
        <v>ISIC 55T56</v>
      </c>
      <c r="AO13" s="51" t="str">
        <v>ISIC 58T60</v>
      </c>
      <c r="AP13" s="51" t="str">
        <v>ISIC 58T60</v>
      </c>
      <c r="AQ13" s="51" t="str">
        <v>ISIC 61</v>
      </c>
      <c r="AR13" s="51" t="str">
        <v>ISIC 62T63</v>
      </c>
      <c r="AS13" s="51" t="str">
        <v>ISIC 64T66</v>
      </c>
      <c r="AT13" s="51" t="str">
        <v>ISIC 64T66</v>
      </c>
      <c r="AU13" s="51" t="str">
        <v>ISIC 64T66</v>
      </c>
      <c r="AV13" s="51" t="str">
        <v>ISIC 68</v>
      </c>
      <c r="AW13" s="51" t="str">
        <v>ISIC 69T82</v>
      </c>
      <c r="AX13" s="51" t="str">
        <v>ISIC 69T82</v>
      </c>
      <c r="AY13" s="51" t="str">
        <v>ISIC 69T82</v>
      </c>
      <c r="AZ13" s="51" t="str">
        <v>ISIC 69T82</v>
      </c>
      <c r="BA13" s="51" t="str">
        <v>ISIC 69T82</v>
      </c>
      <c r="BB13" s="51" t="str">
        <v>ISIC 69T82</v>
      </c>
      <c r="BC13" s="51" t="str">
        <v>ISIC 69T82</v>
      </c>
      <c r="BD13" s="51" t="str">
        <v>ISIC 69T82</v>
      </c>
      <c r="BE13" s="51" t="str">
        <v>ISIC 69T82</v>
      </c>
      <c r="BF13" s="51" t="str">
        <v>ISIC 84</v>
      </c>
      <c r="BG13" s="51" t="str">
        <v>ISIC 85</v>
      </c>
      <c r="BH13" s="51" t="str">
        <v>ISIC 86T88</v>
      </c>
      <c r="BI13" s="51" t="str">
        <v>ISIC 86T88</v>
      </c>
      <c r="BJ13" s="51" t="str">
        <v>ISIC 90T96</v>
      </c>
      <c r="BK13" s="51" t="str">
        <v>ISIC 90T96</v>
      </c>
      <c r="BL13" s="51" t="str">
        <v>ISIC 90T96</v>
      </c>
      <c r="BM13" s="51" t="str">
        <v>ISIC 90T96</v>
      </c>
      <c r="BN13" s="51" t="str">
        <v>ISIC 90T96</v>
      </c>
      <c r="BO13" s="51" t="str">
        <v>ISIC 97T98</v>
      </c>
      <c r="BP13" s="52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3"/>
      <c r="CS13" s="51"/>
      <c r="CT13" s="51"/>
      <c r="CU13" s="51"/>
      <c r="CV13" s="51"/>
      <c r="CW13" s="51"/>
      <c r="CX13" s="51"/>
      <c r="CY13" s="51"/>
      <c r="DB13" s="227"/>
    </row>
    <row r="14" spans="1:106" ht="14.5" x14ac:dyDescent="0.35">
      <c r="A14" s="54" t="s">
        <v>420</v>
      </c>
      <c r="B14" s="54" t="s">
        <v>421</v>
      </c>
      <c r="C14" s="43"/>
      <c r="D14" s="43"/>
      <c r="E14" s="55" t="s">
        <v>98</v>
      </c>
      <c r="F14" s="55" t="s">
        <v>98</v>
      </c>
      <c r="G14" s="55" t="s">
        <v>98</v>
      </c>
      <c r="H14" s="55" t="s">
        <v>98</v>
      </c>
      <c r="I14" s="55" t="s">
        <v>98</v>
      </c>
      <c r="J14" s="55" t="s">
        <v>98</v>
      </c>
      <c r="K14" s="55" t="s">
        <v>98</v>
      </c>
      <c r="L14" s="55" t="s">
        <v>98</v>
      </c>
      <c r="M14" s="55" t="s">
        <v>98</v>
      </c>
      <c r="N14" s="55" t="s">
        <v>98</v>
      </c>
      <c r="O14" s="55" t="s">
        <v>98</v>
      </c>
      <c r="P14" s="55" t="s">
        <v>98</v>
      </c>
      <c r="Q14" s="55" t="s">
        <v>98</v>
      </c>
      <c r="R14" s="55" t="s">
        <v>98</v>
      </c>
      <c r="S14" s="55" t="s">
        <v>98</v>
      </c>
      <c r="T14" s="55" t="s">
        <v>98</v>
      </c>
      <c r="U14" s="55" t="s">
        <v>98</v>
      </c>
      <c r="V14" s="55" t="s">
        <v>98</v>
      </c>
      <c r="W14" s="55" t="s">
        <v>98</v>
      </c>
      <c r="X14" s="55" t="s">
        <v>98</v>
      </c>
      <c r="Y14" s="55" t="s">
        <v>98</v>
      </c>
      <c r="Z14" s="55" t="s">
        <v>98</v>
      </c>
      <c r="AA14" s="55" t="s">
        <v>98</v>
      </c>
      <c r="AB14" s="55" t="s">
        <v>98</v>
      </c>
      <c r="AC14" s="55" t="s">
        <v>98</v>
      </c>
      <c r="AD14" s="55" t="s">
        <v>98</v>
      </c>
      <c r="AE14" s="55" t="s">
        <v>98</v>
      </c>
      <c r="AF14" s="55" t="s">
        <v>98</v>
      </c>
      <c r="AG14" s="55" t="s">
        <v>98</v>
      </c>
      <c r="AH14" s="55" t="s">
        <v>98</v>
      </c>
      <c r="AI14" s="55" t="s">
        <v>98</v>
      </c>
      <c r="AJ14" s="55" t="s">
        <v>98</v>
      </c>
      <c r="AK14" s="55" t="s">
        <v>98</v>
      </c>
      <c r="AL14" s="55" t="s">
        <v>98</v>
      </c>
      <c r="AM14" s="55" t="s">
        <v>98</v>
      </c>
      <c r="AN14" s="55" t="s">
        <v>98</v>
      </c>
      <c r="AO14" s="55" t="s">
        <v>98</v>
      </c>
      <c r="AP14" s="55" t="s">
        <v>98</v>
      </c>
      <c r="AQ14" s="55" t="s">
        <v>98</v>
      </c>
      <c r="AR14" s="55" t="s">
        <v>98</v>
      </c>
      <c r="AS14" s="55" t="s">
        <v>98</v>
      </c>
      <c r="AT14" s="55" t="s">
        <v>98</v>
      </c>
      <c r="AU14" s="55" t="s">
        <v>98</v>
      </c>
      <c r="AV14" s="55" t="s">
        <v>98</v>
      </c>
      <c r="AW14" s="55" t="s">
        <v>98</v>
      </c>
      <c r="AX14" s="55" t="s">
        <v>98</v>
      </c>
      <c r="AY14" s="55" t="s">
        <v>98</v>
      </c>
      <c r="AZ14" s="55" t="s">
        <v>98</v>
      </c>
      <c r="BA14" s="55" t="s">
        <v>98</v>
      </c>
      <c r="BB14" s="55" t="s">
        <v>98</v>
      </c>
      <c r="BC14" s="55" t="s">
        <v>98</v>
      </c>
      <c r="BD14" s="55" t="s">
        <v>98</v>
      </c>
      <c r="BE14" s="55" t="s">
        <v>98</v>
      </c>
      <c r="BF14" s="55" t="s">
        <v>98</v>
      </c>
      <c r="BG14" s="55" t="s">
        <v>98</v>
      </c>
      <c r="BH14" s="55" t="s">
        <v>98</v>
      </c>
      <c r="BI14" s="55" t="s">
        <v>98</v>
      </c>
      <c r="BJ14" s="55" t="s">
        <v>98</v>
      </c>
      <c r="BK14" s="55" t="s">
        <v>98</v>
      </c>
      <c r="BL14" s="55" t="s">
        <v>98</v>
      </c>
      <c r="BM14" s="55" t="s">
        <v>98</v>
      </c>
      <c r="BN14" s="55" t="s">
        <v>98</v>
      </c>
      <c r="BO14" s="55" t="s">
        <v>98</v>
      </c>
      <c r="BP14" s="56" t="s">
        <v>98</v>
      </c>
      <c r="BQ14" s="55" t="s">
        <v>98</v>
      </c>
      <c r="BR14" s="55" t="s">
        <v>98</v>
      </c>
      <c r="BS14" s="55" t="s">
        <v>98</v>
      </c>
      <c r="BT14" s="55" t="s">
        <v>98</v>
      </c>
      <c r="BU14" s="55" t="s">
        <v>98</v>
      </c>
      <c r="BV14" s="55" t="s">
        <v>98</v>
      </c>
      <c r="BW14" s="55" t="s">
        <v>98</v>
      </c>
      <c r="BX14" s="55" t="s">
        <v>98</v>
      </c>
      <c r="BY14" s="55" t="s">
        <v>98</v>
      </c>
      <c r="BZ14" s="55" t="s">
        <v>98</v>
      </c>
      <c r="CA14" s="55" t="s">
        <v>98</v>
      </c>
      <c r="CB14" s="55" t="s">
        <v>98</v>
      </c>
      <c r="CC14" s="55" t="s">
        <v>98</v>
      </c>
      <c r="CD14" s="55" t="s">
        <v>98</v>
      </c>
      <c r="CE14" s="55" t="s">
        <v>98</v>
      </c>
      <c r="CF14" s="55" t="s">
        <v>98</v>
      </c>
      <c r="CG14" s="55" t="s">
        <v>98</v>
      </c>
      <c r="CH14" s="55" t="s">
        <v>98</v>
      </c>
      <c r="CI14" s="55" t="s">
        <v>98</v>
      </c>
      <c r="CJ14" s="55" t="s">
        <v>98</v>
      </c>
      <c r="CK14" s="55" t="s">
        <v>98</v>
      </c>
      <c r="CL14" s="55" t="s">
        <v>98</v>
      </c>
      <c r="CM14" s="55" t="s">
        <v>98</v>
      </c>
      <c r="CN14" s="55" t="s">
        <v>98</v>
      </c>
      <c r="CO14" s="55" t="s">
        <v>98</v>
      </c>
      <c r="CP14" s="55" t="s">
        <v>98</v>
      </c>
      <c r="CQ14" s="55" t="s">
        <v>98</v>
      </c>
      <c r="CR14" s="57" t="s">
        <v>98</v>
      </c>
      <c r="CS14" s="55" t="s">
        <v>98</v>
      </c>
      <c r="CT14" s="55" t="s">
        <v>98</v>
      </c>
      <c r="CU14" s="55" t="s">
        <v>98</v>
      </c>
      <c r="CV14" s="55" t="s">
        <v>98</v>
      </c>
      <c r="CW14" s="55" t="s">
        <v>98</v>
      </c>
      <c r="CX14" s="55" t="s">
        <v>98</v>
      </c>
      <c r="CY14" s="55" t="s">
        <v>98</v>
      </c>
    </row>
    <row r="15" spans="1:106" ht="14.5" x14ac:dyDescent="0.35">
      <c r="A15" s="58" t="s">
        <v>407</v>
      </c>
      <c r="B15" s="58" t="s">
        <v>422</v>
      </c>
      <c r="C15" s="43" t="str">
        <f>'[10]Correspondance tables'!K3</f>
        <v>ISIC 1</v>
      </c>
      <c r="D15" s="43" t="str">
        <f>VLOOKUP(C15, '[10]Correspondance tables'!$O$3:$P$73, 2, FALSE)</f>
        <v>ISIC 01T03</v>
      </c>
      <c r="E15" s="59">
        <v>51372.06</v>
      </c>
      <c r="F15" s="59">
        <v>585.01</v>
      </c>
      <c r="G15" s="59">
        <v>56.4</v>
      </c>
      <c r="H15" s="59">
        <v>8.57</v>
      </c>
      <c r="I15" s="59">
        <v>199123.98</v>
      </c>
      <c r="J15" s="59">
        <v>1812.8</v>
      </c>
      <c r="K15" s="59">
        <v>38.15</v>
      </c>
      <c r="L15" s="59">
        <v>41.66</v>
      </c>
      <c r="M15" s="59">
        <v>2.56</v>
      </c>
      <c r="N15" s="59">
        <v>12.28</v>
      </c>
      <c r="O15" s="59">
        <v>1182.56</v>
      </c>
      <c r="P15" s="59">
        <v>190.83</v>
      </c>
      <c r="Q15" s="59">
        <v>1481.76</v>
      </c>
      <c r="R15" s="59">
        <v>8.57</v>
      </c>
      <c r="S15" s="59">
        <v>2.38</v>
      </c>
      <c r="T15" s="59">
        <v>14.73</v>
      </c>
      <c r="U15" s="59">
        <v>156.47999999999999</v>
      </c>
      <c r="V15" s="59">
        <v>3.48</v>
      </c>
      <c r="W15" s="59">
        <v>14.95</v>
      </c>
      <c r="X15" s="59">
        <v>12.88</v>
      </c>
      <c r="Y15" s="59">
        <v>0.53</v>
      </c>
      <c r="Z15" s="59">
        <v>105.56</v>
      </c>
      <c r="AA15" s="59">
        <v>3.01</v>
      </c>
      <c r="AB15" s="59">
        <v>372.81</v>
      </c>
      <c r="AC15" s="59">
        <v>15.44</v>
      </c>
      <c r="AD15" s="59">
        <v>34.61</v>
      </c>
      <c r="AE15" s="59">
        <v>272.54000000000002</v>
      </c>
      <c r="AF15" s="59">
        <v>9.36</v>
      </c>
      <c r="AG15" s="59">
        <v>3297.26</v>
      </c>
      <c r="AH15" s="59">
        <v>1905.27</v>
      </c>
      <c r="AI15" s="59">
        <v>47.32</v>
      </c>
      <c r="AJ15" s="59">
        <v>52.43</v>
      </c>
      <c r="AK15" s="59">
        <v>3.58</v>
      </c>
      <c r="AL15" s="59">
        <v>33.159999999999997</v>
      </c>
      <c r="AM15" s="59">
        <v>0.15</v>
      </c>
      <c r="AN15" s="59">
        <v>8085.34</v>
      </c>
      <c r="AO15" s="59">
        <v>0.19</v>
      </c>
      <c r="AP15" s="59">
        <v>19.02</v>
      </c>
      <c r="AQ15" s="59">
        <v>3.41</v>
      </c>
      <c r="AR15" s="59">
        <v>2.8</v>
      </c>
      <c r="AS15" s="59">
        <v>3.04</v>
      </c>
      <c r="AT15" s="59">
        <v>31.29</v>
      </c>
      <c r="AU15" s="59">
        <v>0.47</v>
      </c>
      <c r="AV15" s="59">
        <v>45.01</v>
      </c>
      <c r="AW15" s="59">
        <v>31.96</v>
      </c>
      <c r="AX15" s="59">
        <v>163.77000000000001</v>
      </c>
      <c r="AY15" s="59">
        <v>58.34</v>
      </c>
      <c r="AZ15" s="59">
        <v>4.3499999999999996</v>
      </c>
      <c r="BA15" s="59">
        <v>25.26</v>
      </c>
      <c r="BB15" s="59">
        <v>5.41</v>
      </c>
      <c r="BC15" s="59">
        <v>3.56</v>
      </c>
      <c r="BD15" s="59">
        <v>3.36</v>
      </c>
      <c r="BE15" s="59">
        <v>1602.42</v>
      </c>
      <c r="BF15" s="59">
        <v>852.72</v>
      </c>
      <c r="BG15" s="59">
        <v>169.93</v>
      </c>
      <c r="BH15" s="59">
        <v>614.35</v>
      </c>
      <c r="BI15" s="59">
        <v>588.41999999999996</v>
      </c>
      <c r="BJ15" s="59">
        <v>129.13999999999999</v>
      </c>
      <c r="BK15" s="59">
        <v>216.99</v>
      </c>
      <c r="BL15" s="59">
        <v>64.75</v>
      </c>
      <c r="BM15" s="59">
        <v>2.14</v>
      </c>
      <c r="BN15" s="59">
        <v>114.72</v>
      </c>
      <c r="BO15" s="59">
        <v>0.03</v>
      </c>
      <c r="BP15" s="59">
        <v>0</v>
      </c>
      <c r="BQ15" s="59" t="s">
        <v>98</v>
      </c>
      <c r="BR15" s="59">
        <v>275117.34000000003</v>
      </c>
      <c r="BS15" s="59" t="s">
        <v>98</v>
      </c>
      <c r="BT15" s="59">
        <v>93671.48</v>
      </c>
      <c r="BU15" s="59" t="s">
        <v>98</v>
      </c>
      <c r="BV15" s="59">
        <v>-17.8</v>
      </c>
      <c r="BW15" s="59" t="s">
        <v>98</v>
      </c>
      <c r="BX15" s="59">
        <v>826.96</v>
      </c>
      <c r="BY15" s="59" t="s">
        <v>98</v>
      </c>
      <c r="BZ15" s="59">
        <v>94480.639999999999</v>
      </c>
      <c r="CA15" s="59" t="s">
        <v>98</v>
      </c>
      <c r="CB15" s="59">
        <v>6455.74</v>
      </c>
      <c r="CC15" s="59" t="s">
        <v>98</v>
      </c>
      <c r="CD15" s="59">
        <v>0</v>
      </c>
      <c r="CE15" s="59" t="s">
        <v>98</v>
      </c>
      <c r="CF15" s="59">
        <v>7374.24</v>
      </c>
      <c r="CG15" s="59" t="s">
        <v>98</v>
      </c>
      <c r="CH15" s="59">
        <v>7374.24</v>
      </c>
      <c r="CI15" s="59" t="s">
        <v>98</v>
      </c>
      <c r="CJ15" s="59">
        <v>13829.98</v>
      </c>
      <c r="CK15" s="59" t="s">
        <v>98</v>
      </c>
      <c r="CL15" s="59">
        <v>0</v>
      </c>
      <c r="CM15" s="59" t="s">
        <v>98</v>
      </c>
      <c r="CN15" s="59">
        <v>0</v>
      </c>
      <c r="CO15" s="59" t="s">
        <v>98</v>
      </c>
      <c r="CP15" s="59">
        <v>0</v>
      </c>
      <c r="CQ15" s="59" t="s">
        <v>98</v>
      </c>
      <c r="CR15" s="59">
        <v>22985.82</v>
      </c>
      <c r="CS15" s="59" t="s">
        <v>98</v>
      </c>
      <c r="CT15" s="59">
        <v>22985.82</v>
      </c>
      <c r="CU15" s="59" t="s">
        <v>98</v>
      </c>
      <c r="CV15" s="59">
        <v>131296.44</v>
      </c>
      <c r="CW15" s="59" t="s">
        <v>98</v>
      </c>
      <c r="CX15" s="59">
        <v>406413.78</v>
      </c>
      <c r="CY15" s="59" t="s">
        <v>98</v>
      </c>
      <c r="DB15" s="227" t="str">
        <f>VLOOKUP($D15, 'ISIC-EPS crosswalk'!$B$5:$C$29, 2, FALSE)</f>
        <v>agriculture and forestry 01T03</v>
      </c>
    </row>
    <row r="16" spans="1:106" ht="14.5" x14ac:dyDescent="0.35">
      <c r="A16" s="58" t="s">
        <v>407</v>
      </c>
      <c r="B16" s="58" t="s">
        <v>423</v>
      </c>
      <c r="C16" s="43" t="str">
        <f>'[10]Correspondance tables'!K4</f>
        <v>ISIC 2</v>
      </c>
      <c r="D16" s="43" t="str">
        <f>VLOOKUP(C16, '[10]Correspondance tables'!$O$3:$P$73, 2, FALSE)</f>
        <v>ISIC 01T03</v>
      </c>
      <c r="E16" s="59">
        <v>571.72</v>
      </c>
      <c r="F16" s="59">
        <v>11235.67</v>
      </c>
      <c r="G16" s="59">
        <v>12.81</v>
      </c>
      <c r="H16" s="59">
        <v>59.07</v>
      </c>
      <c r="I16" s="59">
        <v>370.15</v>
      </c>
      <c r="J16" s="59">
        <v>7.34</v>
      </c>
      <c r="K16" s="59">
        <v>14491.72</v>
      </c>
      <c r="L16" s="59">
        <v>5376.03</v>
      </c>
      <c r="M16" s="59">
        <v>20.56</v>
      </c>
      <c r="N16" s="59">
        <v>2.37</v>
      </c>
      <c r="O16" s="59">
        <v>105.36</v>
      </c>
      <c r="P16" s="59">
        <v>16.93</v>
      </c>
      <c r="Q16" s="59">
        <v>104.35</v>
      </c>
      <c r="R16" s="59">
        <v>19.079999999999998</v>
      </c>
      <c r="S16" s="59">
        <v>20.96</v>
      </c>
      <c r="T16" s="59">
        <v>15.33</v>
      </c>
      <c r="U16" s="59">
        <v>0.2</v>
      </c>
      <c r="V16" s="59">
        <v>3.48</v>
      </c>
      <c r="W16" s="59">
        <v>5.96</v>
      </c>
      <c r="X16" s="59">
        <v>5.15</v>
      </c>
      <c r="Y16" s="59">
        <v>6.69</v>
      </c>
      <c r="Z16" s="59">
        <v>296.06</v>
      </c>
      <c r="AA16" s="59">
        <v>1.49</v>
      </c>
      <c r="AB16" s="59">
        <v>675.97</v>
      </c>
      <c r="AC16" s="59">
        <v>3.52</v>
      </c>
      <c r="AD16" s="59">
        <v>3.35</v>
      </c>
      <c r="AE16" s="59">
        <v>418.42</v>
      </c>
      <c r="AF16" s="59">
        <v>11.32</v>
      </c>
      <c r="AG16" s="59">
        <v>197.6</v>
      </c>
      <c r="AH16" s="59">
        <v>39.26</v>
      </c>
      <c r="AI16" s="59">
        <v>34.549999999999997</v>
      </c>
      <c r="AJ16" s="59">
        <v>0.24</v>
      </c>
      <c r="AK16" s="59">
        <v>0.15</v>
      </c>
      <c r="AL16" s="59">
        <v>9.58</v>
      </c>
      <c r="AM16" s="59">
        <v>0.16</v>
      </c>
      <c r="AN16" s="59">
        <v>39.36</v>
      </c>
      <c r="AO16" s="59">
        <v>0.71</v>
      </c>
      <c r="AP16" s="59">
        <v>5.43</v>
      </c>
      <c r="AQ16" s="59">
        <v>0.09</v>
      </c>
      <c r="AR16" s="59">
        <v>1.43</v>
      </c>
      <c r="AS16" s="59">
        <v>1.46</v>
      </c>
      <c r="AT16" s="59">
        <v>0.02</v>
      </c>
      <c r="AU16" s="59">
        <v>1.87</v>
      </c>
      <c r="AV16" s="59">
        <v>33.159999999999997</v>
      </c>
      <c r="AW16" s="59">
        <v>8.32</v>
      </c>
      <c r="AX16" s="59">
        <v>19.350000000000001</v>
      </c>
      <c r="AY16" s="59">
        <v>4.3899999999999997</v>
      </c>
      <c r="AZ16" s="59">
        <v>3.48</v>
      </c>
      <c r="BA16" s="59">
        <v>3.49</v>
      </c>
      <c r="BB16" s="59">
        <v>1.22</v>
      </c>
      <c r="BC16" s="59">
        <v>1.1000000000000001</v>
      </c>
      <c r="BD16" s="59">
        <v>0.04</v>
      </c>
      <c r="BE16" s="59">
        <v>240.54</v>
      </c>
      <c r="BF16" s="59">
        <v>159.91999999999999</v>
      </c>
      <c r="BG16" s="59">
        <v>14.43</v>
      </c>
      <c r="BH16" s="59">
        <v>12.92</v>
      </c>
      <c r="BI16" s="59">
        <v>3.88</v>
      </c>
      <c r="BJ16" s="59">
        <v>16.53</v>
      </c>
      <c r="BK16" s="59">
        <v>37.14</v>
      </c>
      <c r="BL16" s="59">
        <v>9.65</v>
      </c>
      <c r="BM16" s="59">
        <v>2.92</v>
      </c>
      <c r="BN16" s="59">
        <v>16.84</v>
      </c>
      <c r="BO16" s="59">
        <v>0</v>
      </c>
      <c r="BP16" s="59">
        <v>0</v>
      </c>
      <c r="BQ16" s="59" t="s">
        <v>98</v>
      </c>
      <c r="BR16" s="59">
        <v>34782.300000000003</v>
      </c>
      <c r="BS16" s="59" t="s">
        <v>98</v>
      </c>
      <c r="BT16" s="59">
        <v>6184.61</v>
      </c>
      <c r="BU16" s="59" t="s">
        <v>98</v>
      </c>
      <c r="BV16" s="59">
        <v>-86.12</v>
      </c>
      <c r="BW16" s="59" t="s">
        <v>98</v>
      </c>
      <c r="BX16" s="59">
        <v>871.7</v>
      </c>
      <c r="BY16" s="59" t="s">
        <v>98</v>
      </c>
      <c r="BZ16" s="59">
        <v>6970.19</v>
      </c>
      <c r="CA16" s="59" t="s">
        <v>98</v>
      </c>
      <c r="CB16" s="59">
        <v>498.9</v>
      </c>
      <c r="CC16" s="59" t="s">
        <v>98</v>
      </c>
      <c r="CD16" s="59">
        <v>0</v>
      </c>
      <c r="CE16" s="59" t="s">
        <v>98</v>
      </c>
      <c r="CF16" s="59">
        <v>4937.7299999999996</v>
      </c>
      <c r="CG16" s="59" t="s">
        <v>98</v>
      </c>
      <c r="CH16" s="59">
        <v>4937.7299999999996</v>
      </c>
      <c r="CI16" s="59" t="s">
        <v>98</v>
      </c>
      <c r="CJ16" s="59">
        <v>5436.63</v>
      </c>
      <c r="CK16" s="59" t="s">
        <v>98</v>
      </c>
      <c r="CL16" s="59">
        <v>0</v>
      </c>
      <c r="CM16" s="59" t="s">
        <v>98</v>
      </c>
      <c r="CN16" s="59">
        <v>0</v>
      </c>
      <c r="CO16" s="59" t="s">
        <v>98</v>
      </c>
      <c r="CP16" s="59">
        <v>0</v>
      </c>
      <c r="CQ16" s="59" t="s">
        <v>98</v>
      </c>
      <c r="CR16" s="59">
        <v>582.46</v>
      </c>
      <c r="CS16" s="59" t="s">
        <v>98</v>
      </c>
      <c r="CT16" s="59">
        <v>582.46</v>
      </c>
      <c r="CU16" s="59" t="s">
        <v>98</v>
      </c>
      <c r="CV16" s="59">
        <v>12989.29</v>
      </c>
      <c r="CW16" s="59" t="s">
        <v>98</v>
      </c>
      <c r="CX16" s="59">
        <v>47771.59</v>
      </c>
      <c r="CY16" s="59" t="s">
        <v>98</v>
      </c>
      <c r="DB16" s="227" t="str">
        <f>VLOOKUP($D16, 'ISIC-EPS crosswalk'!$B$5:$C$29, 2, FALSE)</f>
        <v>agriculture and forestry 01T03</v>
      </c>
    </row>
    <row r="17" spans="1:106" ht="14.5" x14ac:dyDescent="0.35">
      <c r="A17" s="58" t="s">
        <v>407</v>
      </c>
      <c r="B17" s="58" t="s">
        <v>424</v>
      </c>
      <c r="C17" s="43" t="str">
        <f>'[10]Correspondance tables'!K5</f>
        <v>ISIC 3</v>
      </c>
      <c r="D17" s="43" t="str">
        <f>VLOOKUP(C17, '[10]Correspondance tables'!$O$3:$P$73, 2, FALSE)</f>
        <v>ISIC 01T03</v>
      </c>
      <c r="E17" s="59">
        <v>10.89</v>
      </c>
      <c r="F17" s="59">
        <v>4.6500000000000004</v>
      </c>
      <c r="G17" s="59">
        <v>526.46</v>
      </c>
      <c r="H17" s="59">
        <v>6.87</v>
      </c>
      <c r="I17" s="59">
        <v>3491.83</v>
      </c>
      <c r="J17" s="59">
        <v>6.87</v>
      </c>
      <c r="K17" s="59">
        <v>0.11</v>
      </c>
      <c r="L17" s="59">
        <v>0</v>
      </c>
      <c r="M17" s="59">
        <v>0</v>
      </c>
      <c r="N17" s="59">
        <v>0</v>
      </c>
      <c r="O17" s="59">
        <v>32.75</v>
      </c>
      <c r="P17" s="59">
        <v>4.6500000000000004</v>
      </c>
      <c r="Q17" s="59">
        <v>0</v>
      </c>
      <c r="R17" s="59">
        <v>0.1</v>
      </c>
      <c r="S17" s="59">
        <v>0</v>
      </c>
      <c r="T17" s="59">
        <v>0.43</v>
      </c>
      <c r="U17" s="59">
        <v>0.03</v>
      </c>
      <c r="V17" s="59">
        <v>0</v>
      </c>
      <c r="W17" s="59">
        <v>0.03</v>
      </c>
      <c r="X17" s="59">
        <v>0.03</v>
      </c>
      <c r="Y17" s="59">
        <v>0.01</v>
      </c>
      <c r="Z17" s="59">
        <v>21.82</v>
      </c>
      <c r="AA17" s="59">
        <v>0.01</v>
      </c>
      <c r="AB17" s="59">
        <v>15.75</v>
      </c>
      <c r="AC17" s="59">
        <v>0.03</v>
      </c>
      <c r="AD17" s="59">
        <v>2.2799999999999998</v>
      </c>
      <c r="AE17" s="59">
        <v>88.78</v>
      </c>
      <c r="AF17" s="59">
        <v>0.38</v>
      </c>
      <c r="AG17" s="59">
        <v>37.07</v>
      </c>
      <c r="AH17" s="59">
        <v>9.1199999999999992</v>
      </c>
      <c r="AI17" s="59">
        <v>1.1200000000000001</v>
      </c>
      <c r="AJ17" s="59">
        <v>86.56</v>
      </c>
      <c r="AK17" s="59">
        <v>0.36</v>
      </c>
      <c r="AL17" s="59">
        <v>6.34</v>
      </c>
      <c r="AM17" s="59">
        <v>0.06</v>
      </c>
      <c r="AN17" s="59">
        <v>2003.65</v>
      </c>
      <c r="AO17" s="59">
        <v>0.33</v>
      </c>
      <c r="AP17" s="59">
        <v>4.55</v>
      </c>
      <c r="AQ17" s="59">
        <v>1.46</v>
      </c>
      <c r="AR17" s="59">
        <v>2.2400000000000002</v>
      </c>
      <c r="AS17" s="59">
        <v>0.64</v>
      </c>
      <c r="AT17" s="59">
        <v>1.02</v>
      </c>
      <c r="AU17" s="59">
        <v>0.49</v>
      </c>
      <c r="AV17" s="59">
        <v>5.2</v>
      </c>
      <c r="AW17" s="59">
        <v>1.27</v>
      </c>
      <c r="AX17" s="59">
        <v>1.19</v>
      </c>
      <c r="AY17" s="59">
        <v>0.66</v>
      </c>
      <c r="AZ17" s="59">
        <v>1.19</v>
      </c>
      <c r="BA17" s="59">
        <v>4.8</v>
      </c>
      <c r="BB17" s="59">
        <v>1.91</v>
      </c>
      <c r="BC17" s="59">
        <v>0.12</v>
      </c>
      <c r="BD17" s="59">
        <v>0.41</v>
      </c>
      <c r="BE17" s="59">
        <v>4.84</v>
      </c>
      <c r="BF17" s="59">
        <v>18.88</v>
      </c>
      <c r="BG17" s="59">
        <v>17.78</v>
      </c>
      <c r="BH17" s="59">
        <v>34.119999999999997</v>
      </c>
      <c r="BI17" s="59">
        <v>30.24</v>
      </c>
      <c r="BJ17" s="59">
        <v>3.97</v>
      </c>
      <c r="BK17" s="59">
        <v>6.94</v>
      </c>
      <c r="BL17" s="59">
        <v>19.89</v>
      </c>
      <c r="BM17" s="59">
        <v>0.01</v>
      </c>
      <c r="BN17" s="59">
        <v>2.2000000000000002</v>
      </c>
      <c r="BO17" s="59">
        <v>0</v>
      </c>
      <c r="BP17" s="59">
        <v>0</v>
      </c>
      <c r="BQ17" s="59" t="s">
        <v>98</v>
      </c>
      <c r="BR17" s="59">
        <v>6525.41</v>
      </c>
      <c r="BS17" s="59" t="s">
        <v>98</v>
      </c>
      <c r="BT17" s="59">
        <v>5597.62</v>
      </c>
      <c r="BU17" s="59" t="s">
        <v>98</v>
      </c>
      <c r="BV17" s="59">
        <v>1.0900000000000001</v>
      </c>
      <c r="BW17" s="59" t="s">
        <v>98</v>
      </c>
      <c r="BX17" s="59">
        <v>11.5</v>
      </c>
      <c r="BY17" s="59" t="s">
        <v>98</v>
      </c>
      <c r="BZ17" s="59">
        <v>5610.21</v>
      </c>
      <c r="CA17" s="59" t="s">
        <v>98</v>
      </c>
      <c r="CB17" s="59">
        <v>22.15</v>
      </c>
      <c r="CC17" s="59" t="s">
        <v>98</v>
      </c>
      <c r="CD17" s="59">
        <v>0</v>
      </c>
      <c r="CE17" s="59" t="s">
        <v>98</v>
      </c>
      <c r="CF17" s="59">
        <v>-67.819999999999993</v>
      </c>
      <c r="CG17" s="59" t="s">
        <v>98</v>
      </c>
      <c r="CH17" s="59">
        <v>-67.819999999999993</v>
      </c>
      <c r="CI17" s="59" t="s">
        <v>98</v>
      </c>
      <c r="CJ17" s="59">
        <v>-45.67</v>
      </c>
      <c r="CK17" s="59" t="s">
        <v>98</v>
      </c>
      <c r="CL17" s="59">
        <v>0</v>
      </c>
      <c r="CM17" s="59" t="s">
        <v>98</v>
      </c>
      <c r="CN17" s="59">
        <v>0</v>
      </c>
      <c r="CO17" s="59" t="s">
        <v>98</v>
      </c>
      <c r="CP17" s="59">
        <v>0</v>
      </c>
      <c r="CQ17" s="59" t="s">
        <v>98</v>
      </c>
      <c r="CR17" s="59">
        <v>1585.51</v>
      </c>
      <c r="CS17" s="59" t="s">
        <v>98</v>
      </c>
      <c r="CT17" s="59">
        <v>1585.51</v>
      </c>
      <c r="CU17" s="59" t="s">
        <v>98</v>
      </c>
      <c r="CV17" s="59">
        <v>7150.05</v>
      </c>
      <c r="CW17" s="59" t="s">
        <v>98</v>
      </c>
      <c r="CX17" s="59">
        <v>13675.46</v>
      </c>
      <c r="CY17" s="59" t="s">
        <v>98</v>
      </c>
      <c r="DB17" s="227" t="str">
        <f>VLOOKUP($D17, 'ISIC-EPS crosswalk'!$B$5:$C$29, 2, FALSE)</f>
        <v>agriculture and forestry 01T03</v>
      </c>
    </row>
    <row r="18" spans="1:106" ht="14.5" x14ac:dyDescent="0.35">
      <c r="A18" s="58" t="s">
        <v>407</v>
      </c>
      <c r="B18" s="58" t="s">
        <v>319</v>
      </c>
      <c r="C18" s="43" t="str">
        <f>'[10]Correspondance tables'!K6</f>
        <v>ISIC 05-09</v>
      </c>
      <c r="D18" s="43" t="str">
        <f>VLOOKUP(C18, '[10]Correspondance tables'!$O$3:$P$73, 2, FALSE)</f>
        <v>ISIC 05T09</v>
      </c>
      <c r="E18" s="59">
        <v>1340.58</v>
      </c>
      <c r="F18" s="59">
        <v>33.090000000000003</v>
      </c>
      <c r="G18" s="59">
        <v>63.13</v>
      </c>
      <c r="H18" s="59">
        <v>6972.6</v>
      </c>
      <c r="I18" s="59">
        <v>2800.77</v>
      </c>
      <c r="J18" s="59">
        <v>319.01</v>
      </c>
      <c r="K18" s="59">
        <v>75.77</v>
      </c>
      <c r="L18" s="59">
        <v>1448.02</v>
      </c>
      <c r="M18" s="59">
        <v>71.11</v>
      </c>
      <c r="N18" s="59">
        <v>147367.31</v>
      </c>
      <c r="O18" s="59">
        <v>8777.1299999999992</v>
      </c>
      <c r="P18" s="59">
        <v>229.56</v>
      </c>
      <c r="Q18" s="59">
        <v>539.83000000000004</v>
      </c>
      <c r="R18" s="59">
        <v>10429.709999999999</v>
      </c>
      <c r="S18" s="59">
        <v>20276.73</v>
      </c>
      <c r="T18" s="59">
        <v>836.38</v>
      </c>
      <c r="U18" s="59">
        <v>164.41</v>
      </c>
      <c r="V18" s="59">
        <v>688.42</v>
      </c>
      <c r="W18" s="59">
        <v>1106.46</v>
      </c>
      <c r="X18" s="59">
        <v>1272.1500000000001</v>
      </c>
      <c r="Y18" s="59">
        <v>271.95</v>
      </c>
      <c r="Z18" s="59">
        <v>551.08000000000004</v>
      </c>
      <c r="AA18" s="59">
        <v>268.43</v>
      </c>
      <c r="AB18" s="59">
        <v>51358.87</v>
      </c>
      <c r="AC18" s="59">
        <v>194.12</v>
      </c>
      <c r="AD18" s="59">
        <v>352.53</v>
      </c>
      <c r="AE18" s="59">
        <v>10777.62</v>
      </c>
      <c r="AF18" s="59">
        <v>131.79</v>
      </c>
      <c r="AG18" s="59">
        <v>2626.92</v>
      </c>
      <c r="AH18" s="59">
        <v>594.79999999999995</v>
      </c>
      <c r="AI18" s="59">
        <v>838.96</v>
      </c>
      <c r="AJ18" s="59">
        <v>11.56</v>
      </c>
      <c r="AK18" s="59">
        <v>18.91</v>
      </c>
      <c r="AL18" s="59">
        <v>656.34</v>
      </c>
      <c r="AM18" s="59">
        <v>30.98</v>
      </c>
      <c r="AN18" s="59">
        <v>773.63</v>
      </c>
      <c r="AO18" s="59">
        <v>11.04</v>
      </c>
      <c r="AP18" s="59">
        <v>22.21</v>
      </c>
      <c r="AQ18" s="59">
        <v>28.53</v>
      </c>
      <c r="AR18" s="59">
        <v>47.63</v>
      </c>
      <c r="AS18" s="59">
        <v>109.33</v>
      </c>
      <c r="AT18" s="59">
        <v>27.74</v>
      </c>
      <c r="AU18" s="59">
        <v>17.98</v>
      </c>
      <c r="AV18" s="59">
        <v>369.7</v>
      </c>
      <c r="AW18" s="59">
        <v>164.94</v>
      </c>
      <c r="AX18" s="59">
        <v>236.86</v>
      </c>
      <c r="AY18" s="59">
        <v>70.77</v>
      </c>
      <c r="AZ18" s="59">
        <v>17.28</v>
      </c>
      <c r="BA18" s="59">
        <v>39.03</v>
      </c>
      <c r="BB18" s="59">
        <v>41.9</v>
      </c>
      <c r="BC18" s="59">
        <v>24.13</v>
      </c>
      <c r="BD18" s="59">
        <v>7.67</v>
      </c>
      <c r="BE18" s="59">
        <v>346.13</v>
      </c>
      <c r="BF18" s="59">
        <v>1236.68</v>
      </c>
      <c r="BG18" s="59">
        <v>327.76</v>
      </c>
      <c r="BH18" s="59">
        <v>478.81</v>
      </c>
      <c r="BI18" s="59">
        <v>294.07</v>
      </c>
      <c r="BJ18" s="59">
        <v>92.74</v>
      </c>
      <c r="BK18" s="59">
        <v>132.49</v>
      </c>
      <c r="BL18" s="59">
        <v>104.48</v>
      </c>
      <c r="BM18" s="59">
        <v>14.3</v>
      </c>
      <c r="BN18" s="59">
        <v>103.53</v>
      </c>
      <c r="BO18" s="59">
        <v>0</v>
      </c>
      <c r="BP18" s="59">
        <v>0</v>
      </c>
      <c r="BQ18" s="59" t="s">
        <v>98</v>
      </c>
      <c r="BR18" s="59">
        <v>278638.39</v>
      </c>
      <c r="BS18" s="59" t="s">
        <v>98</v>
      </c>
      <c r="BT18" s="59">
        <v>16876.93</v>
      </c>
      <c r="BU18" s="59" t="s">
        <v>98</v>
      </c>
      <c r="BV18" s="59">
        <v>0.55000000000000004</v>
      </c>
      <c r="BW18" s="59" t="s">
        <v>98</v>
      </c>
      <c r="BX18" s="59">
        <v>297.99</v>
      </c>
      <c r="BY18" s="59" t="s">
        <v>98</v>
      </c>
      <c r="BZ18" s="59">
        <v>17175.46</v>
      </c>
      <c r="CA18" s="59" t="s">
        <v>98</v>
      </c>
      <c r="CB18" s="59">
        <v>1463.36</v>
      </c>
      <c r="CC18" s="59" t="s">
        <v>98</v>
      </c>
      <c r="CD18" s="59">
        <v>7.0000000000000007E-2</v>
      </c>
      <c r="CE18" s="59" t="s">
        <v>98</v>
      </c>
      <c r="CF18" s="59">
        <v>1306.5899999999999</v>
      </c>
      <c r="CG18" s="59" t="s">
        <v>98</v>
      </c>
      <c r="CH18" s="59">
        <v>1306.67</v>
      </c>
      <c r="CI18" s="59" t="s">
        <v>98</v>
      </c>
      <c r="CJ18" s="59">
        <v>2770.03</v>
      </c>
      <c r="CK18" s="59" t="s">
        <v>98</v>
      </c>
      <c r="CL18" s="59">
        <v>0</v>
      </c>
      <c r="CM18" s="59" t="s">
        <v>98</v>
      </c>
      <c r="CN18" s="59">
        <v>0</v>
      </c>
      <c r="CO18" s="59" t="s">
        <v>98</v>
      </c>
      <c r="CP18" s="59">
        <v>0</v>
      </c>
      <c r="CQ18" s="59" t="s">
        <v>98</v>
      </c>
      <c r="CR18" s="59">
        <v>18951.39</v>
      </c>
      <c r="CS18" s="59" t="s">
        <v>98</v>
      </c>
      <c r="CT18" s="59">
        <v>18951.39</v>
      </c>
      <c r="CU18" s="59" t="s">
        <v>98</v>
      </c>
      <c r="CV18" s="59">
        <v>38896.879999999997</v>
      </c>
      <c r="CW18" s="59" t="s">
        <v>98</v>
      </c>
      <c r="CX18" s="59">
        <v>317535.27</v>
      </c>
      <c r="CY18" s="59" t="s">
        <v>98</v>
      </c>
      <c r="DB18" s="227" t="e">
        <f>VLOOKUP($D18, 'ISIC-EPS crosswalk'!$B$5:$C$29, 2, FALSE)</f>
        <v>#N/A</v>
      </c>
    </row>
    <row r="19" spans="1:106" ht="14.5" x14ac:dyDescent="0.35">
      <c r="A19" s="58" t="s">
        <v>407</v>
      </c>
      <c r="B19" s="58" t="s">
        <v>425</v>
      </c>
      <c r="C19" s="43" t="str">
        <f>'[10]Correspondance tables'!K7</f>
        <v>ISIC 10-12</v>
      </c>
      <c r="D19" s="43" t="str">
        <f>VLOOKUP(C19, '[10]Correspondance tables'!$O$3:$P$73, 2, FALSE)</f>
        <v>ISIC 10T12</v>
      </c>
      <c r="E19" s="59">
        <v>43503.23</v>
      </c>
      <c r="F19" s="59">
        <v>51.36</v>
      </c>
      <c r="G19" s="59">
        <v>547.15</v>
      </c>
      <c r="H19" s="59">
        <v>122.97</v>
      </c>
      <c r="I19" s="59">
        <v>209628.06</v>
      </c>
      <c r="J19" s="59">
        <v>2227.36</v>
      </c>
      <c r="K19" s="59">
        <v>65.61</v>
      </c>
      <c r="L19" s="59">
        <v>703.1</v>
      </c>
      <c r="M19" s="59">
        <v>22.36</v>
      </c>
      <c r="N19" s="59">
        <v>863.44</v>
      </c>
      <c r="O19" s="59">
        <v>8743.27</v>
      </c>
      <c r="P19" s="59">
        <v>2443.5100000000002</v>
      </c>
      <c r="Q19" s="59">
        <v>218.9</v>
      </c>
      <c r="R19" s="59">
        <v>88.06</v>
      </c>
      <c r="S19" s="59">
        <v>254.12</v>
      </c>
      <c r="T19" s="59">
        <v>140.5</v>
      </c>
      <c r="U19" s="59">
        <v>70.72</v>
      </c>
      <c r="V19" s="59">
        <v>82.8</v>
      </c>
      <c r="W19" s="59">
        <v>208.27</v>
      </c>
      <c r="X19" s="59">
        <v>140.1</v>
      </c>
      <c r="Y19" s="59">
        <v>28.99</v>
      </c>
      <c r="Z19" s="59">
        <v>439.22</v>
      </c>
      <c r="AA19" s="59">
        <v>127.87</v>
      </c>
      <c r="AB19" s="59">
        <v>847.29</v>
      </c>
      <c r="AC19" s="59">
        <v>22.36</v>
      </c>
      <c r="AD19" s="59">
        <v>736.04</v>
      </c>
      <c r="AE19" s="59">
        <v>864.77</v>
      </c>
      <c r="AF19" s="59">
        <v>328.1</v>
      </c>
      <c r="AG19" s="59">
        <v>6772.43</v>
      </c>
      <c r="AH19" s="59">
        <v>4142.8100000000004</v>
      </c>
      <c r="AI19" s="59">
        <v>827.35</v>
      </c>
      <c r="AJ19" s="59">
        <v>1010.96</v>
      </c>
      <c r="AK19" s="59">
        <v>401.16</v>
      </c>
      <c r="AL19" s="59">
        <v>474.79</v>
      </c>
      <c r="AM19" s="59">
        <v>61.33</v>
      </c>
      <c r="AN19" s="59">
        <v>97849.59</v>
      </c>
      <c r="AO19" s="59">
        <v>81.14</v>
      </c>
      <c r="AP19" s="59">
        <v>475.36</v>
      </c>
      <c r="AQ19" s="59">
        <v>307.8</v>
      </c>
      <c r="AR19" s="59">
        <v>455.67</v>
      </c>
      <c r="AS19" s="59">
        <v>158.63</v>
      </c>
      <c r="AT19" s="59">
        <v>105.9</v>
      </c>
      <c r="AU19" s="59">
        <v>76.52</v>
      </c>
      <c r="AV19" s="59">
        <v>462.06</v>
      </c>
      <c r="AW19" s="59">
        <v>922.35</v>
      </c>
      <c r="AX19" s="59">
        <v>392.17</v>
      </c>
      <c r="AY19" s="59">
        <v>792.11</v>
      </c>
      <c r="AZ19" s="59">
        <v>317.86</v>
      </c>
      <c r="BA19" s="59">
        <v>243.57</v>
      </c>
      <c r="BB19" s="59">
        <v>481.39</v>
      </c>
      <c r="BC19" s="59">
        <v>135.33000000000001</v>
      </c>
      <c r="BD19" s="59">
        <v>68</v>
      </c>
      <c r="BE19" s="59">
        <v>1090.08</v>
      </c>
      <c r="BF19" s="59">
        <v>4744.24</v>
      </c>
      <c r="BG19" s="59">
        <v>4406.13</v>
      </c>
      <c r="BH19" s="59">
        <v>10016.719999999999</v>
      </c>
      <c r="BI19" s="59">
        <v>5576.79</v>
      </c>
      <c r="BJ19" s="59">
        <v>525.12</v>
      </c>
      <c r="BK19" s="59">
        <v>1840.9</v>
      </c>
      <c r="BL19" s="59">
        <v>801.08</v>
      </c>
      <c r="BM19" s="59">
        <v>54.86</v>
      </c>
      <c r="BN19" s="59">
        <v>324.12</v>
      </c>
      <c r="BO19" s="59">
        <v>0</v>
      </c>
      <c r="BP19" s="59">
        <v>0</v>
      </c>
      <c r="BQ19" s="59" t="s">
        <v>98</v>
      </c>
      <c r="BR19" s="59">
        <v>419915.85</v>
      </c>
      <c r="BS19" s="59" t="s">
        <v>98</v>
      </c>
      <c r="BT19" s="59">
        <v>503196.61</v>
      </c>
      <c r="BU19" s="59" t="s">
        <v>98</v>
      </c>
      <c r="BV19" s="59">
        <v>10.6</v>
      </c>
      <c r="BW19" s="59" t="s">
        <v>98</v>
      </c>
      <c r="BX19" s="59">
        <v>1114.1199999999999</v>
      </c>
      <c r="BY19" s="59" t="s">
        <v>98</v>
      </c>
      <c r="BZ19" s="59">
        <v>504321.33</v>
      </c>
      <c r="CA19" s="59" t="s">
        <v>98</v>
      </c>
      <c r="CB19" s="59">
        <v>41.18</v>
      </c>
      <c r="CC19" s="59" t="s">
        <v>98</v>
      </c>
      <c r="CD19" s="59">
        <v>1.43</v>
      </c>
      <c r="CE19" s="59" t="s">
        <v>98</v>
      </c>
      <c r="CF19" s="59">
        <v>-1240.55</v>
      </c>
      <c r="CG19" s="59" t="s">
        <v>98</v>
      </c>
      <c r="CH19" s="59">
        <v>-1239.1199999999999</v>
      </c>
      <c r="CI19" s="59" t="s">
        <v>98</v>
      </c>
      <c r="CJ19" s="59">
        <v>-1197.94</v>
      </c>
      <c r="CK19" s="59" t="s">
        <v>98</v>
      </c>
      <c r="CL19" s="59">
        <v>0</v>
      </c>
      <c r="CM19" s="59" t="s">
        <v>98</v>
      </c>
      <c r="CN19" s="59">
        <v>0</v>
      </c>
      <c r="CO19" s="59" t="s">
        <v>98</v>
      </c>
      <c r="CP19" s="59">
        <v>0</v>
      </c>
      <c r="CQ19" s="59" t="s">
        <v>98</v>
      </c>
      <c r="CR19" s="59">
        <v>91147.93</v>
      </c>
      <c r="CS19" s="59" t="s">
        <v>98</v>
      </c>
      <c r="CT19" s="59">
        <v>91147.93</v>
      </c>
      <c r="CU19" s="59" t="s">
        <v>98</v>
      </c>
      <c r="CV19" s="59">
        <v>594271.31999999995</v>
      </c>
      <c r="CW19" s="59" t="s">
        <v>98</v>
      </c>
      <c r="CX19" s="59">
        <v>1014187.17</v>
      </c>
      <c r="CY19" s="59" t="s">
        <v>98</v>
      </c>
      <c r="DB19" s="227" t="str">
        <f>VLOOKUP($D19, 'ISIC-EPS crosswalk'!$B$5:$C$29, 2, FALSE)</f>
        <v>food beverage and tobacco 10T12</v>
      </c>
    </row>
    <row r="20" spans="1:106" ht="14.5" x14ac:dyDescent="0.35">
      <c r="A20" s="58" t="s">
        <v>407</v>
      </c>
      <c r="B20" s="58" t="s">
        <v>426</v>
      </c>
      <c r="C20" s="43" t="str">
        <f>'[10]Correspondance tables'!K8</f>
        <v>ISIC 13-15</v>
      </c>
      <c r="D20" s="43" t="str">
        <f>VLOOKUP(C20, '[10]Correspondance tables'!$O$3:$P$73, 2, FALSE)</f>
        <v>ISIC 13T15</v>
      </c>
      <c r="E20" s="59">
        <v>604.80999999999995</v>
      </c>
      <c r="F20" s="59">
        <v>67.22</v>
      </c>
      <c r="G20" s="59">
        <v>231.4</v>
      </c>
      <c r="H20" s="59">
        <v>104.75</v>
      </c>
      <c r="I20" s="59">
        <v>904.01</v>
      </c>
      <c r="J20" s="59">
        <v>60737.27</v>
      </c>
      <c r="K20" s="59">
        <v>358.62</v>
      </c>
      <c r="L20" s="59">
        <v>1470.69</v>
      </c>
      <c r="M20" s="59">
        <v>524.46</v>
      </c>
      <c r="N20" s="59">
        <v>117.56</v>
      </c>
      <c r="O20" s="59">
        <v>908.85</v>
      </c>
      <c r="P20" s="59">
        <v>409.79</v>
      </c>
      <c r="Q20" s="59">
        <v>2775.31</v>
      </c>
      <c r="R20" s="59">
        <v>332.8</v>
      </c>
      <c r="S20" s="59">
        <v>322.3</v>
      </c>
      <c r="T20" s="59">
        <v>887.88</v>
      </c>
      <c r="U20" s="59">
        <v>318.12</v>
      </c>
      <c r="V20" s="59">
        <v>316.04000000000002</v>
      </c>
      <c r="W20" s="59">
        <v>888.16</v>
      </c>
      <c r="X20" s="59">
        <v>4623.82</v>
      </c>
      <c r="Y20" s="59">
        <v>666.88</v>
      </c>
      <c r="Z20" s="59">
        <v>3683.1</v>
      </c>
      <c r="AA20" s="59">
        <v>452.2</v>
      </c>
      <c r="AB20" s="59">
        <v>215.36</v>
      </c>
      <c r="AC20" s="59">
        <v>38.31</v>
      </c>
      <c r="AD20" s="59">
        <v>269.52</v>
      </c>
      <c r="AE20" s="59">
        <v>2639.96</v>
      </c>
      <c r="AF20" s="59">
        <v>464.29</v>
      </c>
      <c r="AG20" s="59">
        <v>2898.94</v>
      </c>
      <c r="AH20" s="59">
        <v>1456.65</v>
      </c>
      <c r="AI20" s="59">
        <v>266.14999999999998</v>
      </c>
      <c r="AJ20" s="59">
        <v>108.56</v>
      </c>
      <c r="AK20" s="59">
        <v>64.38</v>
      </c>
      <c r="AL20" s="59">
        <v>253.77</v>
      </c>
      <c r="AM20" s="59">
        <v>89.27</v>
      </c>
      <c r="AN20" s="59">
        <v>1555.87</v>
      </c>
      <c r="AO20" s="59">
        <v>54.24</v>
      </c>
      <c r="AP20" s="59">
        <v>847.16</v>
      </c>
      <c r="AQ20" s="59">
        <v>252.45</v>
      </c>
      <c r="AR20" s="59">
        <v>122.36</v>
      </c>
      <c r="AS20" s="59">
        <v>150.19</v>
      </c>
      <c r="AT20" s="59">
        <v>26.33</v>
      </c>
      <c r="AU20" s="59">
        <v>27.55</v>
      </c>
      <c r="AV20" s="59">
        <v>393.61</v>
      </c>
      <c r="AW20" s="59">
        <v>407.51</v>
      </c>
      <c r="AX20" s="59">
        <v>456.86</v>
      </c>
      <c r="AY20" s="59">
        <v>117.6</v>
      </c>
      <c r="AZ20" s="59">
        <v>88.42</v>
      </c>
      <c r="BA20" s="59">
        <v>273.06</v>
      </c>
      <c r="BB20" s="59">
        <v>200.48</v>
      </c>
      <c r="BC20" s="59">
        <v>84.68</v>
      </c>
      <c r="BD20" s="59">
        <v>42.93</v>
      </c>
      <c r="BE20" s="59">
        <v>962.72</v>
      </c>
      <c r="BF20" s="59">
        <v>1488.62</v>
      </c>
      <c r="BG20" s="59">
        <v>384.36</v>
      </c>
      <c r="BH20" s="59">
        <v>1820.1</v>
      </c>
      <c r="BI20" s="59">
        <v>572.97</v>
      </c>
      <c r="BJ20" s="59">
        <v>315.8</v>
      </c>
      <c r="BK20" s="59">
        <v>403.22</v>
      </c>
      <c r="BL20" s="59">
        <v>223.58</v>
      </c>
      <c r="BM20" s="59">
        <v>297.27999999999997</v>
      </c>
      <c r="BN20" s="59">
        <v>652</v>
      </c>
      <c r="BO20" s="59">
        <v>0</v>
      </c>
      <c r="BP20" s="59">
        <v>0</v>
      </c>
      <c r="BQ20" s="59" t="s">
        <v>98</v>
      </c>
      <c r="BR20" s="59">
        <v>102693.14</v>
      </c>
      <c r="BS20" s="59" t="s">
        <v>98</v>
      </c>
      <c r="BT20" s="59">
        <v>122225.49</v>
      </c>
      <c r="BU20" s="59" t="s">
        <v>98</v>
      </c>
      <c r="BV20" s="59">
        <v>1.91</v>
      </c>
      <c r="BW20" s="59" t="s">
        <v>98</v>
      </c>
      <c r="BX20" s="59">
        <v>136.75</v>
      </c>
      <c r="BY20" s="59" t="s">
        <v>98</v>
      </c>
      <c r="BZ20" s="59">
        <v>122364.15</v>
      </c>
      <c r="CA20" s="59" t="s">
        <v>98</v>
      </c>
      <c r="CB20" s="59">
        <v>1202.43</v>
      </c>
      <c r="CC20" s="59" t="s">
        <v>98</v>
      </c>
      <c r="CD20" s="59">
        <v>2.34</v>
      </c>
      <c r="CE20" s="59" t="s">
        <v>98</v>
      </c>
      <c r="CF20" s="59">
        <v>10506.79</v>
      </c>
      <c r="CG20" s="59" t="s">
        <v>98</v>
      </c>
      <c r="CH20" s="59">
        <v>10509.14</v>
      </c>
      <c r="CI20" s="59" t="s">
        <v>98</v>
      </c>
      <c r="CJ20" s="59">
        <v>11711.56</v>
      </c>
      <c r="CK20" s="59" t="s">
        <v>98</v>
      </c>
      <c r="CL20" s="59">
        <v>0</v>
      </c>
      <c r="CM20" s="59" t="s">
        <v>98</v>
      </c>
      <c r="CN20" s="59">
        <v>0</v>
      </c>
      <c r="CO20" s="59" t="s">
        <v>98</v>
      </c>
      <c r="CP20" s="59">
        <v>0</v>
      </c>
      <c r="CQ20" s="59" t="s">
        <v>98</v>
      </c>
      <c r="CR20" s="59">
        <v>52839.97</v>
      </c>
      <c r="CS20" s="59" t="s">
        <v>98</v>
      </c>
      <c r="CT20" s="59">
        <v>52839.97</v>
      </c>
      <c r="CU20" s="59" t="s">
        <v>98</v>
      </c>
      <c r="CV20" s="59">
        <v>186915.69</v>
      </c>
      <c r="CW20" s="59" t="s">
        <v>98</v>
      </c>
      <c r="CX20" s="59">
        <v>289608.83</v>
      </c>
      <c r="CY20" s="59" t="s">
        <v>98</v>
      </c>
      <c r="DB20" s="227" t="str">
        <f>VLOOKUP($D20, 'ISIC-EPS crosswalk'!$B$5:$C$29, 2, FALSE)</f>
        <v>textiles apparel and leather 13T15</v>
      </c>
    </row>
    <row r="21" spans="1:106" ht="14.5" x14ac:dyDescent="0.35">
      <c r="A21" s="58" t="s">
        <v>407</v>
      </c>
      <c r="B21" s="58" t="s">
        <v>427</v>
      </c>
      <c r="C21" s="43" t="str">
        <f>'[10]Correspondance tables'!K9</f>
        <v>ISIC 16</v>
      </c>
      <c r="D21" s="43" t="str">
        <f>VLOOKUP(C21, '[10]Correspondance tables'!$O$3:$P$73, 2, FALSE)</f>
        <v>ISIC 16</v>
      </c>
      <c r="E21" s="59">
        <v>1036.67</v>
      </c>
      <c r="F21" s="59">
        <v>204.08</v>
      </c>
      <c r="G21" s="59">
        <v>67.56</v>
      </c>
      <c r="H21" s="59">
        <v>249.12</v>
      </c>
      <c r="I21" s="59">
        <v>1884.82</v>
      </c>
      <c r="J21" s="59">
        <v>159.63999999999999</v>
      </c>
      <c r="K21" s="59">
        <v>26546.84</v>
      </c>
      <c r="L21" s="59">
        <v>3115.26</v>
      </c>
      <c r="M21" s="59">
        <v>92.35</v>
      </c>
      <c r="N21" s="59">
        <v>63.93</v>
      </c>
      <c r="O21" s="59">
        <v>665</v>
      </c>
      <c r="P21" s="59">
        <v>178.3</v>
      </c>
      <c r="Q21" s="59">
        <v>496.05</v>
      </c>
      <c r="R21" s="59">
        <v>1037.8800000000001</v>
      </c>
      <c r="S21" s="59">
        <v>641.19000000000005</v>
      </c>
      <c r="T21" s="59">
        <v>1264.76</v>
      </c>
      <c r="U21" s="59">
        <v>296.7</v>
      </c>
      <c r="V21" s="59">
        <v>460.75</v>
      </c>
      <c r="W21" s="59">
        <v>942.85</v>
      </c>
      <c r="X21" s="59">
        <v>1470.42</v>
      </c>
      <c r="Y21" s="59">
        <v>915.53</v>
      </c>
      <c r="Z21" s="59">
        <v>13672</v>
      </c>
      <c r="AA21" s="59">
        <v>323.07</v>
      </c>
      <c r="AB21" s="59">
        <v>1699.87</v>
      </c>
      <c r="AC21" s="59">
        <v>22.96</v>
      </c>
      <c r="AD21" s="59">
        <v>278.68</v>
      </c>
      <c r="AE21" s="59">
        <v>25607.34</v>
      </c>
      <c r="AF21" s="59">
        <v>102.38</v>
      </c>
      <c r="AG21" s="59">
        <v>1370.55</v>
      </c>
      <c r="AH21" s="59">
        <v>561</v>
      </c>
      <c r="AI21" s="59">
        <v>269.23</v>
      </c>
      <c r="AJ21" s="59">
        <v>22.75</v>
      </c>
      <c r="AK21" s="59">
        <v>10.53</v>
      </c>
      <c r="AL21" s="59">
        <v>377.01</v>
      </c>
      <c r="AM21" s="59">
        <v>12.19</v>
      </c>
      <c r="AN21" s="59">
        <v>442.32</v>
      </c>
      <c r="AO21" s="59">
        <v>81.819999999999993</v>
      </c>
      <c r="AP21" s="59">
        <v>283.83</v>
      </c>
      <c r="AQ21" s="59">
        <v>160.63999999999999</v>
      </c>
      <c r="AR21" s="59">
        <v>54.61</v>
      </c>
      <c r="AS21" s="59">
        <v>23.55</v>
      </c>
      <c r="AT21" s="59">
        <v>11.37</v>
      </c>
      <c r="AU21" s="59">
        <v>12.62</v>
      </c>
      <c r="AV21" s="59">
        <v>1876.44</v>
      </c>
      <c r="AW21" s="59">
        <v>141.1</v>
      </c>
      <c r="AX21" s="59">
        <v>231.85</v>
      </c>
      <c r="AY21" s="59">
        <v>44.53</v>
      </c>
      <c r="AZ21" s="59">
        <v>105.79</v>
      </c>
      <c r="BA21" s="59">
        <v>127.89</v>
      </c>
      <c r="BB21" s="59">
        <v>87.77</v>
      </c>
      <c r="BC21" s="59">
        <v>15.04</v>
      </c>
      <c r="BD21" s="59">
        <v>7.89</v>
      </c>
      <c r="BE21" s="59">
        <v>968.35</v>
      </c>
      <c r="BF21" s="59">
        <v>249.58</v>
      </c>
      <c r="BG21" s="59">
        <v>227.64</v>
      </c>
      <c r="BH21" s="59">
        <v>59.37</v>
      </c>
      <c r="BI21" s="59">
        <v>79.88</v>
      </c>
      <c r="BJ21" s="59">
        <v>155.15</v>
      </c>
      <c r="BK21" s="59">
        <v>108.63</v>
      </c>
      <c r="BL21" s="59">
        <v>62.8</v>
      </c>
      <c r="BM21" s="59">
        <v>128.4</v>
      </c>
      <c r="BN21" s="59">
        <v>1139.72</v>
      </c>
      <c r="BO21" s="59">
        <v>0</v>
      </c>
      <c r="BP21" s="59">
        <v>0</v>
      </c>
      <c r="BQ21" s="59" t="s">
        <v>98</v>
      </c>
      <c r="BR21" s="59">
        <v>93007.83</v>
      </c>
      <c r="BS21" s="59" t="s">
        <v>98</v>
      </c>
      <c r="BT21" s="59">
        <v>7005.26</v>
      </c>
      <c r="BU21" s="59" t="s">
        <v>98</v>
      </c>
      <c r="BV21" s="59">
        <v>0</v>
      </c>
      <c r="BW21" s="59" t="s">
        <v>98</v>
      </c>
      <c r="BX21" s="59">
        <v>0.2</v>
      </c>
      <c r="BY21" s="59" t="s">
        <v>98</v>
      </c>
      <c r="BZ21" s="59">
        <v>7005.46</v>
      </c>
      <c r="CA21" s="59" t="s">
        <v>98</v>
      </c>
      <c r="CB21" s="59">
        <v>6234.46</v>
      </c>
      <c r="CC21" s="59" t="s">
        <v>98</v>
      </c>
      <c r="CD21" s="59">
        <v>0</v>
      </c>
      <c r="CE21" s="59" t="s">
        <v>98</v>
      </c>
      <c r="CF21" s="59">
        <v>1722.1</v>
      </c>
      <c r="CG21" s="59" t="s">
        <v>98</v>
      </c>
      <c r="CH21" s="59">
        <v>1722.1</v>
      </c>
      <c r="CI21" s="59" t="s">
        <v>98</v>
      </c>
      <c r="CJ21" s="59">
        <v>7956.56</v>
      </c>
      <c r="CK21" s="59" t="s">
        <v>98</v>
      </c>
      <c r="CL21" s="59">
        <v>0</v>
      </c>
      <c r="CM21" s="59" t="s">
        <v>98</v>
      </c>
      <c r="CN21" s="59">
        <v>0</v>
      </c>
      <c r="CO21" s="59" t="s">
        <v>98</v>
      </c>
      <c r="CP21" s="59">
        <v>0</v>
      </c>
      <c r="CQ21" s="59" t="s">
        <v>98</v>
      </c>
      <c r="CR21" s="59">
        <v>11368.01</v>
      </c>
      <c r="CS21" s="59" t="s">
        <v>98</v>
      </c>
      <c r="CT21" s="59">
        <v>11368.01</v>
      </c>
      <c r="CU21" s="59" t="s">
        <v>98</v>
      </c>
      <c r="CV21" s="59">
        <v>26330.03</v>
      </c>
      <c r="CW21" s="59" t="s">
        <v>98</v>
      </c>
      <c r="CX21" s="59">
        <v>119337.86</v>
      </c>
      <c r="CY21" s="59" t="s">
        <v>98</v>
      </c>
      <c r="DB21" s="227" t="str">
        <f>VLOOKUP($D21, 'ISIC-EPS crosswalk'!$B$5:$C$29, 2, FALSE)</f>
        <v>wood products 16</v>
      </c>
    </row>
    <row r="22" spans="1:106" ht="14.5" x14ac:dyDescent="0.35">
      <c r="A22" s="58" t="s">
        <v>407</v>
      </c>
      <c r="B22" s="58" t="s">
        <v>239</v>
      </c>
      <c r="C22" s="43" t="str">
        <f>'[10]Correspondance tables'!K10</f>
        <v>ISIC 17</v>
      </c>
      <c r="D22" s="43" t="str">
        <f>VLOOKUP(C22, '[10]Correspondance tables'!$O$3:$P$73, 2, FALSE)</f>
        <v>ISIC 17T18</v>
      </c>
      <c r="E22" s="59">
        <v>455.61</v>
      </c>
      <c r="F22" s="59">
        <v>29.05</v>
      </c>
      <c r="G22" s="59">
        <v>38.01</v>
      </c>
      <c r="H22" s="59">
        <v>160.26</v>
      </c>
      <c r="I22" s="59">
        <v>12503.3</v>
      </c>
      <c r="J22" s="59">
        <v>927.69</v>
      </c>
      <c r="K22" s="59">
        <v>1043.3499999999999</v>
      </c>
      <c r="L22" s="59">
        <v>39950.639999999999</v>
      </c>
      <c r="M22" s="59">
        <v>10982.05</v>
      </c>
      <c r="N22" s="59">
        <v>197.94</v>
      </c>
      <c r="O22" s="59">
        <v>3665.59</v>
      </c>
      <c r="P22" s="59">
        <v>1680.5</v>
      </c>
      <c r="Q22" s="59">
        <v>2343.35</v>
      </c>
      <c r="R22" s="59">
        <v>1281.6099999999999</v>
      </c>
      <c r="S22" s="59">
        <v>522.20000000000005</v>
      </c>
      <c r="T22" s="59">
        <v>1028.49</v>
      </c>
      <c r="U22" s="59">
        <v>826</v>
      </c>
      <c r="V22" s="59">
        <v>1347</v>
      </c>
      <c r="W22" s="59">
        <v>1245.6300000000001</v>
      </c>
      <c r="X22" s="59">
        <v>903.56</v>
      </c>
      <c r="Y22" s="59">
        <v>231.24</v>
      </c>
      <c r="Z22" s="59">
        <v>1791.4</v>
      </c>
      <c r="AA22" s="59">
        <v>293.89999999999998</v>
      </c>
      <c r="AB22" s="59">
        <v>419.65</v>
      </c>
      <c r="AC22" s="59">
        <v>62.72</v>
      </c>
      <c r="AD22" s="59">
        <v>1137.03</v>
      </c>
      <c r="AE22" s="59">
        <v>1363.75</v>
      </c>
      <c r="AF22" s="59">
        <v>385.61</v>
      </c>
      <c r="AG22" s="59">
        <v>3776.97</v>
      </c>
      <c r="AH22" s="59">
        <v>2060.59</v>
      </c>
      <c r="AI22" s="59">
        <v>537.20000000000005</v>
      </c>
      <c r="AJ22" s="59">
        <v>65.89</v>
      </c>
      <c r="AK22" s="59">
        <v>27.73</v>
      </c>
      <c r="AL22" s="59">
        <v>897.29</v>
      </c>
      <c r="AM22" s="59">
        <v>117.95</v>
      </c>
      <c r="AN22" s="59">
        <v>1359.11</v>
      </c>
      <c r="AO22" s="59">
        <v>4049.73</v>
      </c>
      <c r="AP22" s="59">
        <v>1110.04</v>
      </c>
      <c r="AQ22" s="59">
        <v>419.27</v>
      </c>
      <c r="AR22" s="59">
        <v>460.92</v>
      </c>
      <c r="AS22" s="59">
        <v>959.59</v>
      </c>
      <c r="AT22" s="59">
        <v>321.56</v>
      </c>
      <c r="AU22" s="59">
        <v>638.16999999999996</v>
      </c>
      <c r="AV22" s="59">
        <v>669.18</v>
      </c>
      <c r="AW22" s="59">
        <v>1909.09</v>
      </c>
      <c r="AX22" s="59">
        <v>1423.65</v>
      </c>
      <c r="AY22" s="59">
        <v>295.06</v>
      </c>
      <c r="AZ22" s="59">
        <v>702.54</v>
      </c>
      <c r="BA22" s="59">
        <v>703.22</v>
      </c>
      <c r="BB22" s="59">
        <v>375.03</v>
      </c>
      <c r="BC22" s="59">
        <v>65.59</v>
      </c>
      <c r="BD22" s="59">
        <v>517.72</v>
      </c>
      <c r="BE22" s="59">
        <v>3407.94</v>
      </c>
      <c r="BF22" s="59">
        <v>1478.7</v>
      </c>
      <c r="BG22" s="59">
        <v>1025.1400000000001</v>
      </c>
      <c r="BH22" s="59">
        <v>1133.03</v>
      </c>
      <c r="BI22" s="59">
        <v>686.42</v>
      </c>
      <c r="BJ22" s="59">
        <v>378.49</v>
      </c>
      <c r="BK22" s="59">
        <v>283.48</v>
      </c>
      <c r="BL22" s="59">
        <v>322.79000000000002</v>
      </c>
      <c r="BM22" s="59">
        <v>80.45</v>
      </c>
      <c r="BN22" s="59">
        <v>226.26</v>
      </c>
      <c r="BO22" s="59">
        <v>0</v>
      </c>
      <c r="BP22" s="59">
        <v>0</v>
      </c>
      <c r="BQ22" s="59" t="s">
        <v>98</v>
      </c>
      <c r="BR22" s="59">
        <v>119302.93</v>
      </c>
      <c r="BS22" s="59" t="s">
        <v>98</v>
      </c>
      <c r="BT22" s="59">
        <v>17706.36</v>
      </c>
      <c r="BU22" s="59" t="s">
        <v>98</v>
      </c>
      <c r="BV22" s="59">
        <v>0</v>
      </c>
      <c r="BW22" s="59" t="s">
        <v>98</v>
      </c>
      <c r="BX22" s="59">
        <v>131.32</v>
      </c>
      <c r="BY22" s="59" t="s">
        <v>98</v>
      </c>
      <c r="BZ22" s="59">
        <v>17837.689999999999</v>
      </c>
      <c r="CA22" s="59" t="s">
        <v>98</v>
      </c>
      <c r="CB22" s="59">
        <v>0.16</v>
      </c>
      <c r="CC22" s="59" t="s">
        <v>98</v>
      </c>
      <c r="CD22" s="59">
        <v>0</v>
      </c>
      <c r="CE22" s="59" t="s">
        <v>98</v>
      </c>
      <c r="CF22" s="59">
        <v>1801.24</v>
      </c>
      <c r="CG22" s="59" t="s">
        <v>98</v>
      </c>
      <c r="CH22" s="59">
        <v>1801.24</v>
      </c>
      <c r="CI22" s="59" t="s">
        <v>98</v>
      </c>
      <c r="CJ22" s="59">
        <v>1801.4</v>
      </c>
      <c r="CK22" s="59" t="s">
        <v>98</v>
      </c>
      <c r="CL22" s="59">
        <v>0</v>
      </c>
      <c r="CM22" s="59" t="s">
        <v>98</v>
      </c>
      <c r="CN22" s="59">
        <v>0</v>
      </c>
      <c r="CO22" s="59" t="s">
        <v>98</v>
      </c>
      <c r="CP22" s="59">
        <v>0</v>
      </c>
      <c r="CQ22" s="59" t="s">
        <v>98</v>
      </c>
      <c r="CR22" s="59">
        <v>23093.15</v>
      </c>
      <c r="CS22" s="59" t="s">
        <v>98</v>
      </c>
      <c r="CT22" s="59">
        <v>23093.15</v>
      </c>
      <c r="CU22" s="59" t="s">
        <v>98</v>
      </c>
      <c r="CV22" s="59">
        <v>42732.24</v>
      </c>
      <c r="CW22" s="59" t="s">
        <v>98</v>
      </c>
      <c r="CX22" s="59">
        <v>162035.17000000001</v>
      </c>
      <c r="CY22" s="59" t="s">
        <v>98</v>
      </c>
      <c r="DB22" s="227" t="str">
        <f>VLOOKUP($D22, 'ISIC-EPS crosswalk'!$B$5:$C$29, 2, FALSE)</f>
        <v>pulp paper and printing 17T18</v>
      </c>
    </row>
    <row r="23" spans="1:106" ht="14.5" x14ac:dyDescent="0.35">
      <c r="A23" s="58" t="s">
        <v>407</v>
      </c>
      <c r="B23" s="58" t="s">
        <v>428</v>
      </c>
      <c r="C23" s="43" t="str">
        <f>'[10]Correspondance tables'!K11</f>
        <v>ISIC 18</v>
      </c>
      <c r="D23" s="43" t="str">
        <f>VLOOKUP(C23, '[10]Correspondance tables'!$O$3:$P$73, 2, FALSE)</f>
        <v>ISIC 17T18</v>
      </c>
      <c r="E23" s="59">
        <v>69.03</v>
      </c>
      <c r="F23" s="59">
        <v>13.12</v>
      </c>
      <c r="G23" s="59">
        <v>9.7799999999999994</v>
      </c>
      <c r="H23" s="59">
        <v>39.25</v>
      </c>
      <c r="I23" s="59">
        <v>1028.03</v>
      </c>
      <c r="J23" s="59">
        <v>248.17</v>
      </c>
      <c r="K23" s="59">
        <v>96.34</v>
      </c>
      <c r="L23" s="59">
        <v>874.13</v>
      </c>
      <c r="M23" s="59">
        <v>5811.12</v>
      </c>
      <c r="N23" s="59">
        <v>71.510000000000005</v>
      </c>
      <c r="O23" s="59">
        <v>763.93</v>
      </c>
      <c r="P23" s="59">
        <v>582.02</v>
      </c>
      <c r="Q23" s="59">
        <v>352.61</v>
      </c>
      <c r="R23" s="59">
        <v>174.25</v>
      </c>
      <c r="S23" s="59">
        <v>205.61</v>
      </c>
      <c r="T23" s="59">
        <v>369.12</v>
      </c>
      <c r="U23" s="59">
        <v>274.08</v>
      </c>
      <c r="V23" s="59">
        <v>280.77999999999997</v>
      </c>
      <c r="W23" s="59">
        <v>530.55999999999995</v>
      </c>
      <c r="X23" s="59">
        <v>710.68</v>
      </c>
      <c r="Y23" s="59">
        <v>115.18</v>
      </c>
      <c r="Z23" s="59">
        <v>337.65</v>
      </c>
      <c r="AA23" s="59">
        <v>125.06</v>
      </c>
      <c r="AB23" s="59">
        <v>285.07</v>
      </c>
      <c r="AC23" s="59">
        <v>54.99</v>
      </c>
      <c r="AD23" s="59">
        <v>162.52000000000001</v>
      </c>
      <c r="AE23" s="59">
        <v>521.05999999999995</v>
      </c>
      <c r="AF23" s="59">
        <v>565.27</v>
      </c>
      <c r="AG23" s="59">
        <v>2462.4499999999998</v>
      </c>
      <c r="AH23" s="59">
        <v>3233.55</v>
      </c>
      <c r="AI23" s="59">
        <v>432.66</v>
      </c>
      <c r="AJ23" s="59">
        <v>44.63</v>
      </c>
      <c r="AK23" s="59">
        <v>40.020000000000003</v>
      </c>
      <c r="AL23" s="59">
        <v>406.42</v>
      </c>
      <c r="AM23" s="59">
        <v>282.18</v>
      </c>
      <c r="AN23" s="59">
        <v>663.45</v>
      </c>
      <c r="AO23" s="59">
        <v>9065.7900000000009</v>
      </c>
      <c r="AP23" s="59">
        <v>2121.58</v>
      </c>
      <c r="AQ23" s="59">
        <v>1266.0999999999999</v>
      </c>
      <c r="AR23" s="59">
        <v>1752.53</v>
      </c>
      <c r="AS23" s="59">
        <v>2053.89</v>
      </c>
      <c r="AT23" s="59">
        <v>809.92</v>
      </c>
      <c r="AU23" s="59">
        <v>666.86</v>
      </c>
      <c r="AV23" s="59">
        <v>585.77</v>
      </c>
      <c r="AW23" s="59">
        <v>2483.14</v>
      </c>
      <c r="AX23" s="59">
        <v>2093.9899999999998</v>
      </c>
      <c r="AY23" s="59">
        <v>748.18</v>
      </c>
      <c r="AZ23" s="59">
        <v>1958.97</v>
      </c>
      <c r="BA23" s="59">
        <v>851.52</v>
      </c>
      <c r="BB23" s="59">
        <v>410.24</v>
      </c>
      <c r="BC23" s="59">
        <v>106.04</v>
      </c>
      <c r="BD23" s="59">
        <v>2104.9</v>
      </c>
      <c r="BE23" s="59">
        <v>2910.3</v>
      </c>
      <c r="BF23" s="59">
        <v>2339.2399999999998</v>
      </c>
      <c r="BG23" s="59">
        <v>1527.07</v>
      </c>
      <c r="BH23" s="59">
        <v>425.88</v>
      </c>
      <c r="BI23" s="59">
        <v>487.7</v>
      </c>
      <c r="BJ23" s="59">
        <v>987.9</v>
      </c>
      <c r="BK23" s="59">
        <v>667.5</v>
      </c>
      <c r="BL23" s="59">
        <v>728.9</v>
      </c>
      <c r="BM23" s="59">
        <v>61.44</v>
      </c>
      <c r="BN23" s="59">
        <v>266.16000000000003</v>
      </c>
      <c r="BO23" s="59">
        <v>0</v>
      </c>
      <c r="BP23" s="59">
        <v>0</v>
      </c>
      <c r="BQ23" s="59" t="s">
        <v>98</v>
      </c>
      <c r="BR23" s="59">
        <v>61717.78</v>
      </c>
      <c r="BS23" s="59" t="s">
        <v>98</v>
      </c>
      <c r="BT23" s="59">
        <v>4069.16</v>
      </c>
      <c r="BU23" s="59" t="s">
        <v>98</v>
      </c>
      <c r="BV23" s="59">
        <v>2.2799999999999998</v>
      </c>
      <c r="BW23" s="59" t="s">
        <v>98</v>
      </c>
      <c r="BX23" s="59">
        <v>5.08</v>
      </c>
      <c r="BY23" s="59" t="s">
        <v>98</v>
      </c>
      <c r="BZ23" s="59">
        <v>4076.52</v>
      </c>
      <c r="CA23" s="59" t="s">
        <v>98</v>
      </c>
      <c r="CB23" s="59">
        <v>13.35</v>
      </c>
      <c r="CC23" s="59" t="s">
        <v>98</v>
      </c>
      <c r="CD23" s="59">
        <v>0</v>
      </c>
      <c r="CE23" s="59" t="s">
        <v>98</v>
      </c>
      <c r="CF23" s="59">
        <v>-892.72</v>
      </c>
      <c r="CG23" s="59" t="s">
        <v>98</v>
      </c>
      <c r="CH23" s="59">
        <v>-892.72</v>
      </c>
      <c r="CI23" s="59" t="s">
        <v>98</v>
      </c>
      <c r="CJ23" s="59">
        <v>-879.36</v>
      </c>
      <c r="CK23" s="59" t="s">
        <v>98</v>
      </c>
      <c r="CL23" s="59">
        <v>0</v>
      </c>
      <c r="CM23" s="59" t="s">
        <v>98</v>
      </c>
      <c r="CN23" s="59">
        <v>0</v>
      </c>
      <c r="CO23" s="59" t="s">
        <v>98</v>
      </c>
      <c r="CP23" s="59">
        <v>0</v>
      </c>
      <c r="CQ23" s="59" t="s">
        <v>98</v>
      </c>
      <c r="CR23" s="59">
        <v>1629.25</v>
      </c>
      <c r="CS23" s="59" t="s">
        <v>98</v>
      </c>
      <c r="CT23" s="59">
        <v>1629.25</v>
      </c>
      <c r="CU23" s="59" t="s">
        <v>98</v>
      </c>
      <c r="CV23" s="59">
        <v>4826.41</v>
      </c>
      <c r="CW23" s="59" t="s">
        <v>98</v>
      </c>
      <c r="CX23" s="59">
        <v>66544.179999999993</v>
      </c>
      <c r="CY23" s="59" t="s">
        <v>98</v>
      </c>
      <c r="DB23" s="227" t="str">
        <f>VLOOKUP($D23, 'ISIC-EPS crosswalk'!$B$5:$C$29, 2, FALSE)</f>
        <v>pulp paper and printing 17T18</v>
      </c>
    </row>
    <row r="24" spans="1:106" ht="14.5" x14ac:dyDescent="0.35">
      <c r="A24" s="58" t="s">
        <v>407</v>
      </c>
      <c r="B24" s="58" t="s">
        <v>429</v>
      </c>
      <c r="C24" s="43" t="str">
        <f>'[10]Correspondance tables'!K12</f>
        <v>ISIC 19</v>
      </c>
      <c r="D24" s="43" t="str">
        <f>VLOOKUP(C24, '[10]Correspondance tables'!$O$3:$P$73, 2, FALSE)</f>
        <v>ISIC 19</v>
      </c>
      <c r="E24" s="59">
        <v>7963.28</v>
      </c>
      <c r="F24" s="59">
        <v>514.95000000000005</v>
      </c>
      <c r="G24" s="59">
        <v>549.51</v>
      </c>
      <c r="H24" s="59">
        <v>1041.6099999999999</v>
      </c>
      <c r="I24" s="59">
        <v>1875.64</v>
      </c>
      <c r="J24" s="59">
        <v>284.92</v>
      </c>
      <c r="K24" s="59">
        <v>343.61</v>
      </c>
      <c r="L24" s="59">
        <v>420.38</v>
      </c>
      <c r="M24" s="59">
        <v>99.04</v>
      </c>
      <c r="N24" s="59">
        <v>37129.25</v>
      </c>
      <c r="O24" s="59">
        <v>18661.62</v>
      </c>
      <c r="P24" s="59">
        <v>320.22000000000003</v>
      </c>
      <c r="Q24" s="59">
        <v>471.41</v>
      </c>
      <c r="R24" s="59">
        <v>2252.1799999999998</v>
      </c>
      <c r="S24" s="59">
        <v>4023.37</v>
      </c>
      <c r="T24" s="59">
        <v>693.96</v>
      </c>
      <c r="U24" s="59">
        <v>142.80000000000001</v>
      </c>
      <c r="V24" s="59">
        <v>463.17</v>
      </c>
      <c r="W24" s="59">
        <v>787.7</v>
      </c>
      <c r="X24" s="59">
        <v>698.07</v>
      </c>
      <c r="Y24" s="59">
        <v>162.01</v>
      </c>
      <c r="Z24" s="59">
        <v>547.24</v>
      </c>
      <c r="AA24" s="59">
        <v>357.86</v>
      </c>
      <c r="AB24" s="59">
        <v>9407.4</v>
      </c>
      <c r="AC24" s="59">
        <v>174.99</v>
      </c>
      <c r="AD24" s="59">
        <v>1289.4100000000001</v>
      </c>
      <c r="AE24" s="59">
        <v>8964.68</v>
      </c>
      <c r="AF24" s="59">
        <v>1166.3499999999999</v>
      </c>
      <c r="AG24" s="59">
        <v>6962.4</v>
      </c>
      <c r="AH24" s="59">
        <v>2530.85</v>
      </c>
      <c r="AI24" s="59">
        <v>23017.89</v>
      </c>
      <c r="AJ24" s="59">
        <v>7695.16</v>
      </c>
      <c r="AK24" s="59">
        <v>18153.16</v>
      </c>
      <c r="AL24" s="59">
        <v>3821.09</v>
      </c>
      <c r="AM24" s="59">
        <v>601.86</v>
      </c>
      <c r="AN24" s="59">
        <v>975.2</v>
      </c>
      <c r="AO24" s="59">
        <v>116.55</v>
      </c>
      <c r="AP24" s="59">
        <v>299.14</v>
      </c>
      <c r="AQ24" s="59">
        <v>340.16</v>
      </c>
      <c r="AR24" s="59">
        <v>426.27</v>
      </c>
      <c r="AS24" s="59">
        <v>425.81</v>
      </c>
      <c r="AT24" s="59">
        <v>395.67</v>
      </c>
      <c r="AU24" s="59">
        <v>238.82</v>
      </c>
      <c r="AV24" s="59">
        <v>779.76</v>
      </c>
      <c r="AW24" s="59">
        <v>932.17</v>
      </c>
      <c r="AX24" s="59">
        <v>485.3</v>
      </c>
      <c r="AY24" s="59">
        <v>285.47000000000003</v>
      </c>
      <c r="AZ24" s="59">
        <v>258.20999999999998</v>
      </c>
      <c r="BA24" s="59">
        <v>255.04</v>
      </c>
      <c r="BB24" s="59">
        <v>892.62</v>
      </c>
      <c r="BC24" s="59">
        <v>103.6</v>
      </c>
      <c r="BD24" s="59">
        <v>196.58</v>
      </c>
      <c r="BE24" s="59">
        <v>1115.48</v>
      </c>
      <c r="BF24" s="59">
        <v>3244.31</v>
      </c>
      <c r="BG24" s="59">
        <v>880.84</v>
      </c>
      <c r="BH24" s="59">
        <v>860.05</v>
      </c>
      <c r="BI24" s="59">
        <v>483.56</v>
      </c>
      <c r="BJ24" s="59">
        <v>316.48</v>
      </c>
      <c r="BK24" s="59">
        <v>368.94</v>
      </c>
      <c r="BL24" s="59">
        <v>303.64</v>
      </c>
      <c r="BM24" s="59">
        <v>82.83</v>
      </c>
      <c r="BN24" s="59">
        <v>466.49</v>
      </c>
      <c r="BO24" s="59">
        <v>0</v>
      </c>
      <c r="BP24" s="59">
        <v>0</v>
      </c>
      <c r="BQ24" s="59" t="s">
        <v>98</v>
      </c>
      <c r="BR24" s="59">
        <v>179118.05</v>
      </c>
      <c r="BS24" s="59" t="s">
        <v>98</v>
      </c>
      <c r="BT24" s="59">
        <v>94589.71</v>
      </c>
      <c r="BU24" s="59" t="s">
        <v>98</v>
      </c>
      <c r="BV24" s="59">
        <v>0.98</v>
      </c>
      <c r="BW24" s="59" t="s">
        <v>98</v>
      </c>
      <c r="BX24" s="59">
        <v>200.4</v>
      </c>
      <c r="BY24" s="59" t="s">
        <v>98</v>
      </c>
      <c r="BZ24" s="59">
        <v>94791.08</v>
      </c>
      <c r="CA24" s="59" t="s">
        <v>98</v>
      </c>
      <c r="CB24" s="59">
        <v>0</v>
      </c>
      <c r="CC24" s="59" t="s">
        <v>98</v>
      </c>
      <c r="CD24" s="59">
        <v>0</v>
      </c>
      <c r="CE24" s="59" t="s">
        <v>98</v>
      </c>
      <c r="CF24" s="59">
        <v>3011.08</v>
      </c>
      <c r="CG24" s="59" t="s">
        <v>98</v>
      </c>
      <c r="CH24" s="59">
        <v>3011.08</v>
      </c>
      <c r="CI24" s="59" t="s">
        <v>98</v>
      </c>
      <c r="CJ24" s="59">
        <v>3011.08</v>
      </c>
      <c r="CK24" s="59" t="s">
        <v>98</v>
      </c>
      <c r="CL24" s="59">
        <v>0</v>
      </c>
      <c r="CM24" s="59" t="s">
        <v>98</v>
      </c>
      <c r="CN24" s="59">
        <v>0</v>
      </c>
      <c r="CO24" s="59" t="s">
        <v>98</v>
      </c>
      <c r="CP24" s="59">
        <v>0</v>
      </c>
      <c r="CQ24" s="59" t="s">
        <v>98</v>
      </c>
      <c r="CR24" s="59">
        <v>65648.25</v>
      </c>
      <c r="CS24" s="59" t="s">
        <v>98</v>
      </c>
      <c r="CT24" s="59">
        <v>65648.25</v>
      </c>
      <c r="CU24" s="59" t="s">
        <v>98</v>
      </c>
      <c r="CV24" s="59">
        <v>163450.41</v>
      </c>
      <c r="CW24" s="59" t="s">
        <v>98</v>
      </c>
      <c r="CX24" s="59">
        <v>342568.46</v>
      </c>
      <c r="CY24" s="59" t="s">
        <v>98</v>
      </c>
      <c r="DB24" s="227" t="str">
        <f>VLOOKUP($D24, 'ISIC-EPS crosswalk'!$B$5:$C$29, 2, FALSE)</f>
        <v>refined petroleum and coke 19</v>
      </c>
    </row>
    <row r="25" spans="1:106" ht="14.5" x14ac:dyDescent="0.35">
      <c r="A25" s="58" t="s">
        <v>407</v>
      </c>
      <c r="B25" s="58" t="s">
        <v>430</v>
      </c>
      <c r="C25" s="43" t="str">
        <f>'[10]Correspondance tables'!K13</f>
        <v>ISIC 20</v>
      </c>
      <c r="D25" s="43" t="str">
        <f>VLOOKUP(C25, '[10]Correspondance tables'!$O$3:$P$73, 2, FALSE)</f>
        <v>ISIC 20</v>
      </c>
      <c r="E25" s="59">
        <v>18763.2</v>
      </c>
      <c r="F25" s="59">
        <v>227.04</v>
      </c>
      <c r="G25" s="59">
        <v>290.63</v>
      </c>
      <c r="H25" s="59">
        <v>1264.78</v>
      </c>
      <c r="I25" s="59">
        <v>8840.14</v>
      </c>
      <c r="J25" s="59">
        <v>8439.89</v>
      </c>
      <c r="K25" s="59">
        <v>3411.43</v>
      </c>
      <c r="L25" s="59">
        <v>7843.03</v>
      </c>
      <c r="M25" s="59">
        <v>2637.87</v>
      </c>
      <c r="N25" s="59">
        <v>16572.669999999998</v>
      </c>
      <c r="O25" s="59">
        <v>133708.65</v>
      </c>
      <c r="P25" s="59">
        <v>13211.37</v>
      </c>
      <c r="Q25" s="59">
        <v>53485.919999999998</v>
      </c>
      <c r="R25" s="59">
        <v>4643.8500000000004</v>
      </c>
      <c r="S25" s="59">
        <v>7248.23</v>
      </c>
      <c r="T25" s="59">
        <v>5879.21</v>
      </c>
      <c r="U25" s="59">
        <v>2982.6</v>
      </c>
      <c r="V25" s="59">
        <v>4423.05</v>
      </c>
      <c r="W25" s="59">
        <v>4262.42</v>
      </c>
      <c r="X25" s="59">
        <v>8502.9599999999991</v>
      </c>
      <c r="Y25" s="59">
        <v>1916.21</v>
      </c>
      <c r="Z25" s="59">
        <v>4933.99</v>
      </c>
      <c r="AA25" s="59">
        <v>1635.04</v>
      </c>
      <c r="AB25" s="59">
        <v>6593.68</v>
      </c>
      <c r="AC25" s="59">
        <v>1083.22</v>
      </c>
      <c r="AD25" s="59">
        <v>1215.56</v>
      </c>
      <c r="AE25" s="59">
        <v>12785.47</v>
      </c>
      <c r="AF25" s="59">
        <v>1829.91</v>
      </c>
      <c r="AG25" s="59">
        <v>2871.3</v>
      </c>
      <c r="AH25" s="59">
        <v>774.24</v>
      </c>
      <c r="AI25" s="59">
        <v>903.33</v>
      </c>
      <c r="AJ25" s="59">
        <v>94.71</v>
      </c>
      <c r="AK25" s="59">
        <v>135.38</v>
      </c>
      <c r="AL25" s="59">
        <v>551.23</v>
      </c>
      <c r="AM25" s="59">
        <v>37.22</v>
      </c>
      <c r="AN25" s="59">
        <v>2324.79</v>
      </c>
      <c r="AO25" s="59">
        <v>382.21</v>
      </c>
      <c r="AP25" s="59">
        <v>606.08000000000004</v>
      </c>
      <c r="AQ25" s="59">
        <v>120.06</v>
      </c>
      <c r="AR25" s="59">
        <v>305.18</v>
      </c>
      <c r="AS25" s="59">
        <v>124.9</v>
      </c>
      <c r="AT25" s="59">
        <v>30.6</v>
      </c>
      <c r="AU25" s="59">
        <v>43.28</v>
      </c>
      <c r="AV25" s="59">
        <v>1983.12</v>
      </c>
      <c r="AW25" s="59">
        <v>373.11</v>
      </c>
      <c r="AX25" s="59">
        <v>1003.6</v>
      </c>
      <c r="AY25" s="59">
        <v>1138.2</v>
      </c>
      <c r="AZ25" s="59">
        <v>178.6</v>
      </c>
      <c r="BA25" s="59">
        <v>602.70000000000005</v>
      </c>
      <c r="BB25" s="59">
        <v>280.48</v>
      </c>
      <c r="BC25" s="59">
        <v>56.94</v>
      </c>
      <c r="BD25" s="59">
        <v>58.4</v>
      </c>
      <c r="BE25" s="59">
        <v>2683.35</v>
      </c>
      <c r="BF25" s="59">
        <v>1294.4100000000001</v>
      </c>
      <c r="BG25" s="59">
        <v>665.66</v>
      </c>
      <c r="BH25" s="59">
        <v>7000.34</v>
      </c>
      <c r="BI25" s="59">
        <v>690.64</v>
      </c>
      <c r="BJ25" s="59">
        <v>336.08</v>
      </c>
      <c r="BK25" s="59">
        <v>351</v>
      </c>
      <c r="BL25" s="59">
        <v>269.51</v>
      </c>
      <c r="BM25" s="59">
        <v>103.35</v>
      </c>
      <c r="BN25" s="59">
        <v>2121.7600000000002</v>
      </c>
      <c r="BO25" s="59">
        <v>0.04</v>
      </c>
      <c r="BP25" s="59">
        <v>0</v>
      </c>
      <c r="BQ25" s="59" t="s">
        <v>98</v>
      </c>
      <c r="BR25" s="59">
        <v>369127.82</v>
      </c>
      <c r="BS25" s="59" t="s">
        <v>98</v>
      </c>
      <c r="BT25" s="59">
        <v>37807.71</v>
      </c>
      <c r="BU25" s="59" t="s">
        <v>98</v>
      </c>
      <c r="BV25" s="59">
        <v>0.15</v>
      </c>
      <c r="BW25" s="59" t="s">
        <v>98</v>
      </c>
      <c r="BX25" s="59">
        <v>404.55</v>
      </c>
      <c r="BY25" s="59" t="s">
        <v>98</v>
      </c>
      <c r="BZ25" s="59">
        <v>38212.410000000003</v>
      </c>
      <c r="CA25" s="59" t="s">
        <v>98</v>
      </c>
      <c r="CB25" s="59">
        <v>1318.96</v>
      </c>
      <c r="CC25" s="59" t="s">
        <v>98</v>
      </c>
      <c r="CD25" s="59">
        <v>0</v>
      </c>
      <c r="CE25" s="59" t="s">
        <v>98</v>
      </c>
      <c r="CF25" s="59">
        <v>4928.95</v>
      </c>
      <c r="CG25" s="59" t="s">
        <v>98</v>
      </c>
      <c r="CH25" s="59">
        <v>4928.95</v>
      </c>
      <c r="CI25" s="59" t="s">
        <v>98</v>
      </c>
      <c r="CJ25" s="59">
        <v>6247.91</v>
      </c>
      <c r="CK25" s="59" t="s">
        <v>98</v>
      </c>
      <c r="CL25" s="59">
        <v>0</v>
      </c>
      <c r="CM25" s="59" t="s">
        <v>98</v>
      </c>
      <c r="CN25" s="59">
        <v>0</v>
      </c>
      <c r="CO25" s="59" t="s">
        <v>98</v>
      </c>
      <c r="CP25" s="59">
        <v>0</v>
      </c>
      <c r="CQ25" s="59" t="s">
        <v>98</v>
      </c>
      <c r="CR25" s="59">
        <v>127204.9</v>
      </c>
      <c r="CS25" s="59" t="s">
        <v>98</v>
      </c>
      <c r="CT25" s="59">
        <v>127204.9</v>
      </c>
      <c r="CU25" s="59" t="s">
        <v>98</v>
      </c>
      <c r="CV25" s="59">
        <v>171665.22</v>
      </c>
      <c r="CW25" s="59" t="s">
        <v>98</v>
      </c>
      <c r="CX25" s="59">
        <v>540793.04</v>
      </c>
      <c r="CY25" s="59" t="s">
        <v>98</v>
      </c>
      <c r="DB25" s="227" t="str">
        <f>VLOOKUP($D25, 'ISIC-EPS crosswalk'!$B$5:$C$29, 2, FALSE)</f>
        <v>chemicals 20</v>
      </c>
    </row>
    <row r="26" spans="1:106" ht="14.5" x14ac:dyDescent="0.35">
      <c r="A26" s="58" t="s">
        <v>407</v>
      </c>
      <c r="B26" s="58" t="s">
        <v>431</v>
      </c>
      <c r="C26" s="43" t="str">
        <f>'[10]Correspondance tables'!K14</f>
        <v>ISIC 21</v>
      </c>
      <c r="D26" s="43" t="str">
        <f>VLOOKUP(C26, '[10]Correspondance tables'!$O$3:$P$73, 2, FALSE)</f>
        <v>ISIC 21</v>
      </c>
      <c r="E26" s="59">
        <v>1417.52</v>
      </c>
      <c r="F26" s="59">
        <v>0.32</v>
      </c>
      <c r="G26" s="59">
        <v>41.79</v>
      </c>
      <c r="H26" s="59">
        <v>0.94</v>
      </c>
      <c r="I26" s="59">
        <v>1317.72</v>
      </c>
      <c r="J26" s="59">
        <v>15.08</v>
      </c>
      <c r="K26" s="59">
        <v>1.39</v>
      </c>
      <c r="L26" s="59">
        <v>6.61</v>
      </c>
      <c r="M26" s="59">
        <v>0.24</v>
      </c>
      <c r="N26" s="59">
        <v>6.2</v>
      </c>
      <c r="O26" s="59">
        <v>1255.1199999999999</v>
      </c>
      <c r="P26" s="59">
        <v>22859.73</v>
      </c>
      <c r="Q26" s="59">
        <v>213.38</v>
      </c>
      <c r="R26" s="59">
        <v>55.91</v>
      </c>
      <c r="S26" s="59">
        <v>2.4900000000000002</v>
      </c>
      <c r="T26" s="59">
        <v>2.9</v>
      </c>
      <c r="U26" s="59">
        <v>7.03</v>
      </c>
      <c r="V26" s="59">
        <v>5.48</v>
      </c>
      <c r="W26" s="59">
        <v>3.77</v>
      </c>
      <c r="X26" s="59">
        <v>45.31</v>
      </c>
      <c r="Y26" s="59">
        <v>1.44</v>
      </c>
      <c r="Z26" s="59">
        <v>66.010000000000005</v>
      </c>
      <c r="AA26" s="59">
        <v>1.83</v>
      </c>
      <c r="AB26" s="59">
        <v>4.0599999999999996</v>
      </c>
      <c r="AC26" s="59">
        <v>5.38</v>
      </c>
      <c r="AD26" s="59">
        <v>17.940000000000001</v>
      </c>
      <c r="AE26" s="59">
        <v>7.25</v>
      </c>
      <c r="AF26" s="59">
        <v>2.92</v>
      </c>
      <c r="AG26" s="59">
        <v>334.37</v>
      </c>
      <c r="AH26" s="59">
        <v>41.58</v>
      </c>
      <c r="AI26" s="59">
        <v>5.97</v>
      </c>
      <c r="AJ26" s="59">
        <v>2.73</v>
      </c>
      <c r="AK26" s="59">
        <v>2.69</v>
      </c>
      <c r="AL26" s="59">
        <v>11.77</v>
      </c>
      <c r="AM26" s="59">
        <v>0.86</v>
      </c>
      <c r="AN26" s="59">
        <v>9.24</v>
      </c>
      <c r="AO26" s="59">
        <v>0.55000000000000004</v>
      </c>
      <c r="AP26" s="59">
        <v>1.42</v>
      </c>
      <c r="AQ26" s="59">
        <v>1.19</v>
      </c>
      <c r="AR26" s="59">
        <v>8.35</v>
      </c>
      <c r="AS26" s="59">
        <v>8.7899999999999991</v>
      </c>
      <c r="AT26" s="59">
        <v>4.63</v>
      </c>
      <c r="AU26" s="59">
        <v>0.41</v>
      </c>
      <c r="AV26" s="59">
        <v>3.97</v>
      </c>
      <c r="AW26" s="59">
        <v>82.59</v>
      </c>
      <c r="AX26" s="59">
        <v>34.369999999999997</v>
      </c>
      <c r="AY26" s="59">
        <v>408.23</v>
      </c>
      <c r="AZ26" s="59">
        <v>21.29</v>
      </c>
      <c r="BA26" s="59">
        <v>742.42</v>
      </c>
      <c r="BB26" s="59">
        <v>21.88</v>
      </c>
      <c r="BC26" s="59">
        <v>2.74</v>
      </c>
      <c r="BD26" s="59">
        <v>0.41</v>
      </c>
      <c r="BE26" s="59">
        <v>42.06</v>
      </c>
      <c r="BF26" s="59">
        <v>511.19</v>
      </c>
      <c r="BG26" s="59">
        <v>299.68</v>
      </c>
      <c r="BH26" s="59">
        <v>34172.01</v>
      </c>
      <c r="BI26" s="59">
        <v>1763.44</v>
      </c>
      <c r="BJ26" s="59">
        <v>7.98</v>
      </c>
      <c r="BK26" s="59">
        <v>16.149999999999999</v>
      </c>
      <c r="BL26" s="59">
        <v>28.47</v>
      </c>
      <c r="BM26" s="59">
        <v>0.46</v>
      </c>
      <c r="BN26" s="59">
        <v>11.73</v>
      </c>
      <c r="BO26" s="59">
        <v>0</v>
      </c>
      <c r="BP26" s="59">
        <v>0</v>
      </c>
      <c r="BQ26" s="59" t="s">
        <v>98</v>
      </c>
      <c r="BR26" s="59">
        <v>65971.34</v>
      </c>
      <c r="BS26" s="59" t="s">
        <v>98</v>
      </c>
      <c r="BT26" s="59">
        <v>39747.46</v>
      </c>
      <c r="BU26" s="59" t="s">
        <v>98</v>
      </c>
      <c r="BV26" s="59">
        <v>1.69</v>
      </c>
      <c r="BW26" s="59" t="s">
        <v>98</v>
      </c>
      <c r="BX26" s="59">
        <v>57395.6</v>
      </c>
      <c r="BY26" s="59" t="s">
        <v>98</v>
      </c>
      <c r="BZ26" s="59">
        <v>97144.75</v>
      </c>
      <c r="CA26" s="59" t="s">
        <v>98</v>
      </c>
      <c r="CB26" s="59">
        <v>1311.05</v>
      </c>
      <c r="CC26" s="59" t="s">
        <v>98</v>
      </c>
      <c r="CD26" s="59">
        <v>0</v>
      </c>
      <c r="CE26" s="59" t="s">
        <v>98</v>
      </c>
      <c r="CF26" s="59">
        <v>-23309.95</v>
      </c>
      <c r="CG26" s="59" t="s">
        <v>98</v>
      </c>
      <c r="CH26" s="59">
        <v>-23309.95</v>
      </c>
      <c r="CI26" s="59" t="s">
        <v>98</v>
      </c>
      <c r="CJ26" s="59">
        <v>-21998.89</v>
      </c>
      <c r="CK26" s="59" t="s">
        <v>98</v>
      </c>
      <c r="CL26" s="59">
        <v>0</v>
      </c>
      <c r="CM26" s="59" t="s">
        <v>98</v>
      </c>
      <c r="CN26" s="59">
        <v>0</v>
      </c>
      <c r="CO26" s="59" t="s">
        <v>98</v>
      </c>
      <c r="CP26" s="59">
        <v>0</v>
      </c>
      <c r="CQ26" s="59" t="s">
        <v>98</v>
      </c>
      <c r="CR26" s="59">
        <v>103312.16</v>
      </c>
      <c r="CS26" s="59" t="s">
        <v>98</v>
      </c>
      <c r="CT26" s="59">
        <v>103312.16</v>
      </c>
      <c r="CU26" s="59" t="s">
        <v>98</v>
      </c>
      <c r="CV26" s="59">
        <v>178458.02</v>
      </c>
      <c r="CW26" s="59" t="s">
        <v>98</v>
      </c>
      <c r="CX26" s="59">
        <v>244429.35</v>
      </c>
      <c r="CY26" s="59" t="s">
        <v>98</v>
      </c>
      <c r="DB26" s="250" t="e">
        <f>VLOOKUP($D26, 'ISIC-EPS crosswalk'!$B$5:$C$29, 2, FALSE)</f>
        <v>#N/A</v>
      </c>
    </row>
    <row r="27" spans="1:106" ht="14.5" x14ac:dyDescent="0.35">
      <c r="A27" s="58" t="s">
        <v>407</v>
      </c>
      <c r="B27" s="58" t="s">
        <v>432</v>
      </c>
      <c r="C27" s="43" t="str">
        <f>'[10]Correspondance tables'!K15</f>
        <v>ISIC 22</v>
      </c>
      <c r="D27" s="43" t="str">
        <f>VLOOKUP(C27, '[10]Correspondance tables'!$O$3:$P$73, 2, FALSE)</f>
        <v>ISIC 22</v>
      </c>
      <c r="E27" s="59">
        <v>1708.65</v>
      </c>
      <c r="F27" s="59">
        <v>75.319999999999993</v>
      </c>
      <c r="G27" s="59">
        <v>106.14</v>
      </c>
      <c r="H27" s="59">
        <v>426.61</v>
      </c>
      <c r="I27" s="59">
        <v>13089.18</v>
      </c>
      <c r="J27" s="59">
        <v>2562.9899999999998</v>
      </c>
      <c r="K27" s="59">
        <v>1067.96</v>
      </c>
      <c r="L27" s="59">
        <v>2581.75</v>
      </c>
      <c r="M27" s="59">
        <v>896.84</v>
      </c>
      <c r="N27" s="59">
        <v>1745.69</v>
      </c>
      <c r="O27" s="59">
        <v>7031.28</v>
      </c>
      <c r="P27" s="59">
        <v>2833.84</v>
      </c>
      <c r="Q27" s="59">
        <v>35611.31</v>
      </c>
      <c r="R27" s="59">
        <v>2331.6799999999998</v>
      </c>
      <c r="S27" s="59">
        <v>1465.99</v>
      </c>
      <c r="T27" s="59">
        <v>5694.85</v>
      </c>
      <c r="U27" s="59">
        <v>3581.69</v>
      </c>
      <c r="V27" s="59">
        <v>6918.49</v>
      </c>
      <c r="W27" s="59">
        <v>11590.92</v>
      </c>
      <c r="X27" s="59">
        <v>32442.04</v>
      </c>
      <c r="Y27" s="59">
        <v>3265.54</v>
      </c>
      <c r="Z27" s="59">
        <v>4553.8500000000004</v>
      </c>
      <c r="AA27" s="59">
        <v>2886.11</v>
      </c>
      <c r="AB27" s="59">
        <v>1086.26</v>
      </c>
      <c r="AC27" s="59">
        <v>149.08000000000001</v>
      </c>
      <c r="AD27" s="59">
        <v>1040.5899999999999</v>
      </c>
      <c r="AE27" s="59">
        <v>32892.300000000003</v>
      </c>
      <c r="AF27" s="59">
        <v>4001.87</v>
      </c>
      <c r="AG27" s="59">
        <v>5106.67</v>
      </c>
      <c r="AH27" s="59">
        <v>3306.36</v>
      </c>
      <c r="AI27" s="59">
        <v>3685.99</v>
      </c>
      <c r="AJ27" s="59">
        <v>129.68</v>
      </c>
      <c r="AK27" s="59">
        <v>200.46</v>
      </c>
      <c r="AL27" s="59">
        <v>947.46</v>
      </c>
      <c r="AM27" s="59">
        <v>167.83</v>
      </c>
      <c r="AN27" s="59">
        <v>750.37</v>
      </c>
      <c r="AO27" s="59">
        <v>316.97000000000003</v>
      </c>
      <c r="AP27" s="59">
        <v>337.24</v>
      </c>
      <c r="AQ27" s="59">
        <v>954.28</v>
      </c>
      <c r="AR27" s="59">
        <v>481.09</v>
      </c>
      <c r="AS27" s="59">
        <v>345.99</v>
      </c>
      <c r="AT27" s="59">
        <v>162.72999999999999</v>
      </c>
      <c r="AU27" s="59">
        <v>155.75</v>
      </c>
      <c r="AV27" s="59">
        <v>1269.83</v>
      </c>
      <c r="AW27" s="59">
        <v>805.44</v>
      </c>
      <c r="AX27" s="59">
        <v>1228.8499999999999</v>
      </c>
      <c r="AY27" s="59">
        <v>312.94</v>
      </c>
      <c r="AZ27" s="59">
        <v>325.67</v>
      </c>
      <c r="BA27" s="59">
        <v>411.78</v>
      </c>
      <c r="BB27" s="59">
        <v>457.76</v>
      </c>
      <c r="BC27" s="59">
        <v>47.23</v>
      </c>
      <c r="BD27" s="59">
        <v>147.06</v>
      </c>
      <c r="BE27" s="59">
        <v>2471.46</v>
      </c>
      <c r="BF27" s="59">
        <v>752.59</v>
      </c>
      <c r="BG27" s="59">
        <v>240.91</v>
      </c>
      <c r="BH27" s="59">
        <v>1887.41</v>
      </c>
      <c r="BI27" s="59">
        <v>524.79999999999995</v>
      </c>
      <c r="BJ27" s="59">
        <v>221.84</v>
      </c>
      <c r="BK27" s="59">
        <v>193.77</v>
      </c>
      <c r="BL27" s="59">
        <v>176.95</v>
      </c>
      <c r="BM27" s="59">
        <v>298.26</v>
      </c>
      <c r="BN27" s="59">
        <v>414.2</v>
      </c>
      <c r="BO27" s="59">
        <v>0.05</v>
      </c>
      <c r="BP27" s="59">
        <v>0</v>
      </c>
      <c r="BQ27" s="59" t="s">
        <v>98</v>
      </c>
      <c r="BR27" s="59">
        <v>212876.46</v>
      </c>
      <c r="BS27" s="59" t="s">
        <v>98</v>
      </c>
      <c r="BT27" s="59">
        <v>19310.009999999998</v>
      </c>
      <c r="BU27" s="59" t="s">
        <v>98</v>
      </c>
      <c r="BV27" s="59">
        <v>0.13</v>
      </c>
      <c r="BW27" s="59" t="s">
        <v>98</v>
      </c>
      <c r="BX27" s="59">
        <v>92.65</v>
      </c>
      <c r="BY27" s="59" t="s">
        <v>98</v>
      </c>
      <c r="BZ27" s="59">
        <v>19402.79</v>
      </c>
      <c r="CA27" s="59" t="s">
        <v>98</v>
      </c>
      <c r="CB27" s="59">
        <v>2233.16</v>
      </c>
      <c r="CC27" s="59" t="s">
        <v>98</v>
      </c>
      <c r="CD27" s="59">
        <v>0</v>
      </c>
      <c r="CE27" s="59" t="s">
        <v>98</v>
      </c>
      <c r="CF27" s="59">
        <v>2979.61</v>
      </c>
      <c r="CG27" s="59" t="s">
        <v>98</v>
      </c>
      <c r="CH27" s="59">
        <v>2979.61</v>
      </c>
      <c r="CI27" s="59" t="s">
        <v>98</v>
      </c>
      <c r="CJ27" s="59">
        <v>5212.7700000000004</v>
      </c>
      <c r="CK27" s="59" t="s">
        <v>98</v>
      </c>
      <c r="CL27" s="59">
        <v>0</v>
      </c>
      <c r="CM27" s="59" t="s">
        <v>98</v>
      </c>
      <c r="CN27" s="59">
        <v>0</v>
      </c>
      <c r="CO27" s="59" t="s">
        <v>98</v>
      </c>
      <c r="CP27" s="59">
        <v>0</v>
      </c>
      <c r="CQ27" s="59" t="s">
        <v>98</v>
      </c>
      <c r="CR27" s="59">
        <v>35628.629999999997</v>
      </c>
      <c r="CS27" s="59" t="s">
        <v>98</v>
      </c>
      <c r="CT27" s="59">
        <v>35628.629999999997</v>
      </c>
      <c r="CU27" s="59" t="s">
        <v>98</v>
      </c>
      <c r="CV27" s="59">
        <v>60244.19</v>
      </c>
      <c r="CW27" s="59" t="s">
        <v>98</v>
      </c>
      <c r="CX27" s="59">
        <v>273120.65000000002</v>
      </c>
      <c r="CY27" s="59" t="s">
        <v>98</v>
      </c>
      <c r="DB27" s="227" t="str">
        <f>VLOOKUP($D27, 'ISIC-EPS crosswalk'!$B$5:$C$29, 2, FALSE)</f>
        <v>rubber and plastic products 22</v>
      </c>
    </row>
    <row r="28" spans="1:106" ht="14.5" x14ac:dyDescent="0.35">
      <c r="A28" s="58" t="s">
        <v>407</v>
      </c>
      <c r="B28" s="58" t="s">
        <v>198</v>
      </c>
      <c r="C28" s="43" t="str">
        <f>'[10]Correspondance tables'!K16</f>
        <v>ISIC 23</v>
      </c>
      <c r="D28" s="43" t="str">
        <f>VLOOKUP(C28, '[10]Correspondance tables'!$O$3:$P$73, 2, FALSE)</f>
        <v>ISIC 23</v>
      </c>
      <c r="E28" s="59">
        <v>1388.67</v>
      </c>
      <c r="F28" s="59">
        <v>46.88</v>
      </c>
      <c r="G28" s="59">
        <v>61.12</v>
      </c>
      <c r="H28" s="59">
        <v>588.45000000000005</v>
      </c>
      <c r="I28" s="59">
        <v>4289.63</v>
      </c>
      <c r="J28" s="59">
        <v>365.27</v>
      </c>
      <c r="K28" s="59">
        <v>1569.69</v>
      </c>
      <c r="L28" s="59">
        <v>137.6</v>
      </c>
      <c r="M28" s="59">
        <v>28.72</v>
      </c>
      <c r="N28" s="59">
        <v>155.19999999999999</v>
      </c>
      <c r="O28" s="59">
        <v>2236.4499999999998</v>
      </c>
      <c r="P28" s="59">
        <v>801.09</v>
      </c>
      <c r="Q28" s="59">
        <v>1456.52</v>
      </c>
      <c r="R28" s="59">
        <v>23856.49</v>
      </c>
      <c r="S28" s="59">
        <v>2267.1999999999998</v>
      </c>
      <c r="T28" s="59">
        <v>2475.2600000000002</v>
      </c>
      <c r="U28" s="59">
        <v>1342.99</v>
      </c>
      <c r="V28" s="59">
        <v>1876.33</v>
      </c>
      <c r="W28" s="59">
        <v>1845.02</v>
      </c>
      <c r="X28" s="59">
        <v>4705.49</v>
      </c>
      <c r="Y28" s="59">
        <v>777.46</v>
      </c>
      <c r="Z28" s="59">
        <v>1456.03</v>
      </c>
      <c r="AA28" s="59">
        <v>742.09</v>
      </c>
      <c r="AB28" s="59">
        <v>1838.83</v>
      </c>
      <c r="AC28" s="59">
        <v>254.89</v>
      </c>
      <c r="AD28" s="59">
        <v>586.83000000000004</v>
      </c>
      <c r="AE28" s="59">
        <v>74649.899999999994</v>
      </c>
      <c r="AF28" s="59">
        <v>894.33</v>
      </c>
      <c r="AG28" s="59">
        <v>1631.33</v>
      </c>
      <c r="AH28" s="59">
        <v>608.03</v>
      </c>
      <c r="AI28" s="59">
        <v>437.04</v>
      </c>
      <c r="AJ28" s="59">
        <v>54.61</v>
      </c>
      <c r="AK28" s="59">
        <v>18.86</v>
      </c>
      <c r="AL28" s="59">
        <v>280.14999999999998</v>
      </c>
      <c r="AM28" s="59">
        <v>7.5</v>
      </c>
      <c r="AN28" s="59">
        <v>896</v>
      </c>
      <c r="AO28" s="59">
        <v>22.43</v>
      </c>
      <c r="AP28" s="59">
        <v>24.54</v>
      </c>
      <c r="AQ28" s="59">
        <v>256.22000000000003</v>
      </c>
      <c r="AR28" s="59">
        <v>77.38</v>
      </c>
      <c r="AS28" s="59">
        <v>58.81</v>
      </c>
      <c r="AT28" s="59">
        <v>2.58</v>
      </c>
      <c r="AU28" s="59">
        <v>15.31</v>
      </c>
      <c r="AV28" s="59">
        <v>2718.09</v>
      </c>
      <c r="AW28" s="59">
        <v>217.03</v>
      </c>
      <c r="AX28" s="59">
        <v>321.08</v>
      </c>
      <c r="AY28" s="59">
        <v>346.67</v>
      </c>
      <c r="AZ28" s="59">
        <v>74.599999999999994</v>
      </c>
      <c r="BA28" s="59">
        <v>104.37</v>
      </c>
      <c r="BB28" s="59">
        <v>139.44999999999999</v>
      </c>
      <c r="BC28" s="59">
        <v>23.37</v>
      </c>
      <c r="BD28" s="59">
        <v>5.88</v>
      </c>
      <c r="BE28" s="59">
        <v>1150.5999999999999</v>
      </c>
      <c r="BF28" s="59">
        <v>565.66999999999996</v>
      </c>
      <c r="BG28" s="59">
        <v>308.51</v>
      </c>
      <c r="BH28" s="59">
        <v>812.95</v>
      </c>
      <c r="BI28" s="59">
        <v>129.34</v>
      </c>
      <c r="BJ28" s="59">
        <v>136.69</v>
      </c>
      <c r="BK28" s="59">
        <v>128.30000000000001</v>
      </c>
      <c r="BL28" s="59">
        <v>148.29</v>
      </c>
      <c r="BM28" s="59">
        <v>86.98</v>
      </c>
      <c r="BN28" s="59">
        <v>308.88</v>
      </c>
      <c r="BO28" s="59">
        <v>0</v>
      </c>
      <c r="BP28" s="59">
        <v>0</v>
      </c>
      <c r="BQ28" s="59" t="s">
        <v>98</v>
      </c>
      <c r="BR28" s="59">
        <v>144811.93</v>
      </c>
      <c r="BS28" s="59" t="s">
        <v>98</v>
      </c>
      <c r="BT28" s="59">
        <v>13257.16</v>
      </c>
      <c r="BU28" s="59" t="s">
        <v>98</v>
      </c>
      <c r="BV28" s="59">
        <v>0</v>
      </c>
      <c r="BW28" s="59" t="s">
        <v>98</v>
      </c>
      <c r="BX28" s="59">
        <v>0</v>
      </c>
      <c r="BY28" s="59" t="s">
        <v>98</v>
      </c>
      <c r="BZ28" s="59">
        <v>13257.16</v>
      </c>
      <c r="CA28" s="59" t="s">
        <v>98</v>
      </c>
      <c r="CB28" s="59">
        <v>4665.7</v>
      </c>
      <c r="CC28" s="59" t="s">
        <v>98</v>
      </c>
      <c r="CD28" s="59">
        <v>0</v>
      </c>
      <c r="CE28" s="59" t="s">
        <v>98</v>
      </c>
      <c r="CF28" s="59">
        <v>-4739.45</v>
      </c>
      <c r="CG28" s="59" t="s">
        <v>98</v>
      </c>
      <c r="CH28" s="59">
        <v>-4739.45</v>
      </c>
      <c r="CI28" s="59" t="s">
        <v>98</v>
      </c>
      <c r="CJ28" s="59">
        <v>-73.75</v>
      </c>
      <c r="CK28" s="59" t="s">
        <v>98</v>
      </c>
      <c r="CL28" s="59">
        <v>0</v>
      </c>
      <c r="CM28" s="59" t="s">
        <v>98</v>
      </c>
      <c r="CN28" s="59">
        <v>0</v>
      </c>
      <c r="CO28" s="59" t="s">
        <v>98</v>
      </c>
      <c r="CP28" s="59">
        <v>0</v>
      </c>
      <c r="CQ28" s="59" t="s">
        <v>98</v>
      </c>
      <c r="CR28" s="59">
        <v>20224.400000000001</v>
      </c>
      <c r="CS28" s="59" t="s">
        <v>98</v>
      </c>
      <c r="CT28" s="59">
        <v>20224.400000000001</v>
      </c>
      <c r="CU28" s="59" t="s">
        <v>98</v>
      </c>
      <c r="CV28" s="59">
        <v>33407.81</v>
      </c>
      <c r="CW28" s="59" t="s">
        <v>98</v>
      </c>
      <c r="CX28" s="59">
        <v>178219.74</v>
      </c>
      <c r="CY28" s="59" t="s">
        <v>98</v>
      </c>
      <c r="DB28" s="227" t="e">
        <f>VLOOKUP($D28, 'ISIC-EPS crosswalk'!$B$5:$C$29, 2, FALSE)</f>
        <v>#N/A</v>
      </c>
    </row>
    <row r="29" spans="1:106" ht="14.5" x14ac:dyDescent="0.35">
      <c r="A29" s="58" t="s">
        <v>407</v>
      </c>
      <c r="B29" s="58" t="s">
        <v>433</v>
      </c>
      <c r="C29" s="43" t="str">
        <f>'[10]Correspondance tables'!K17</f>
        <v>ISIC 24</v>
      </c>
      <c r="D29" s="43" t="str">
        <f>VLOOKUP(C29, '[10]Correspondance tables'!$O$3:$P$73, 2, FALSE)</f>
        <v>ISIC 24</v>
      </c>
      <c r="E29" s="59">
        <v>159.85</v>
      </c>
      <c r="F29" s="59">
        <v>23.27</v>
      </c>
      <c r="G29" s="59">
        <v>6.31</v>
      </c>
      <c r="H29" s="59">
        <v>816.5</v>
      </c>
      <c r="I29" s="59">
        <v>1034.25</v>
      </c>
      <c r="J29" s="59">
        <v>220.71</v>
      </c>
      <c r="K29" s="59">
        <v>403.25</v>
      </c>
      <c r="L29" s="59">
        <v>394.65</v>
      </c>
      <c r="M29" s="59">
        <v>171.38</v>
      </c>
      <c r="N29" s="59">
        <v>533.09</v>
      </c>
      <c r="O29" s="59">
        <v>4624.79</v>
      </c>
      <c r="P29" s="59">
        <v>649.85</v>
      </c>
      <c r="Q29" s="59">
        <v>2234.1</v>
      </c>
      <c r="R29" s="59">
        <v>2378.27</v>
      </c>
      <c r="S29" s="59">
        <v>102254.75</v>
      </c>
      <c r="T29" s="59">
        <v>59831.46</v>
      </c>
      <c r="U29" s="59">
        <v>3745.67</v>
      </c>
      <c r="V29" s="59">
        <v>20397.54</v>
      </c>
      <c r="W29" s="59">
        <v>31544.38</v>
      </c>
      <c r="X29" s="59">
        <v>31765.24</v>
      </c>
      <c r="Y29" s="59">
        <v>4967.63</v>
      </c>
      <c r="Z29" s="59">
        <v>5588.84</v>
      </c>
      <c r="AA29" s="59">
        <v>6142.05</v>
      </c>
      <c r="AB29" s="59">
        <v>900.87</v>
      </c>
      <c r="AC29" s="59">
        <v>250.47</v>
      </c>
      <c r="AD29" s="59">
        <v>2707.51</v>
      </c>
      <c r="AE29" s="59">
        <v>19179.330000000002</v>
      </c>
      <c r="AF29" s="59">
        <v>674.4</v>
      </c>
      <c r="AG29" s="59">
        <v>1456.71</v>
      </c>
      <c r="AH29" s="59">
        <v>285.26</v>
      </c>
      <c r="AI29" s="59">
        <v>532.91999999999996</v>
      </c>
      <c r="AJ29" s="59">
        <v>11.1</v>
      </c>
      <c r="AK29" s="59">
        <v>3.58</v>
      </c>
      <c r="AL29" s="59">
        <v>291.10000000000002</v>
      </c>
      <c r="AM29" s="59">
        <v>5.52</v>
      </c>
      <c r="AN29" s="59">
        <v>44.83</v>
      </c>
      <c r="AO29" s="59">
        <v>61.46</v>
      </c>
      <c r="AP29" s="59">
        <v>25.36</v>
      </c>
      <c r="AQ29" s="59">
        <v>210.24</v>
      </c>
      <c r="AR29" s="59">
        <v>57.41</v>
      </c>
      <c r="AS29" s="59">
        <v>18.87</v>
      </c>
      <c r="AT29" s="59">
        <v>0.46</v>
      </c>
      <c r="AU29" s="59">
        <v>2.93</v>
      </c>
      <c r="AV29" s="59">
        <v>715.63</v>
      </c>
      <c r="AW29" s="59">
        <v>206.92</v>
      </c>
      <c r="AX29" s="59">
        <v>823.3</v>
      </c>
      <c r="AY29" s="59">
        <v>190.58</v>
      </c>
      <c r="AZ29" s="59">
        <v>75.83</v>
      </c>
      <c r="BA29" s="59">
        <v>158.19</v>
      </c>
      <c r="BB29" s="59">
        <v>162.4</v>
      </c>
      <c r="BC29" s="59">
        <v>11.61</v>
      </c>
      <c r="BD29" s="59">
        <v>0.76</v>
      </c>
      <c r="BE29" s="59">
        <v>372.86</v>
      </c>
      <c r="BF29" s="59">
        <v>175.21</v>
      </c>
      <c r="BG29" s="59">
        <v>46.92</v>
      </c>
      <c r="BH29" s="59">
        <v>1011.51</v>
      </c>
      <c r="BI29" s="59">
        <v>2.84</v>
      </c>
      <c r="BJ29" s="59">
        <v>42.08</v>
      </c>
      <c r="BK29" s="59">
        <v>10.28</v>
      </c>
      <c r="BL29" s="59">
        <v>10.94</v>
      </c>
      <c r="BM29" s="59">
        <v>184.55</v>
      </c>
      <c r="BN29" s="59">
        <v>85.62</v>
      </c>
      <c r="BO29" s="59">
        <v>0</v>
      </c>
      <c r="BP29" s="59">
        <v>0</v>
      </c>
      <c r="BQ29" s="59" t="s">
        <v>98</v>
      </c>
      <c r="BR29" s="59">
        <v>310896.21999999997</v>
      </c>
      <c r="BS29" s="59" t="s">
        <v>98</v>
      </c>
      <c r="BT29" s="59">
        <v>174.03</v>
      </c>
      <c r="BU29" s="59" t="s">
        <v>98</v>
      </c>
      <c r="BV29" s="59">
        <v>0</v>
      </c>
      <c r="BW29" s="59" t="s">
        <v>98</v>
      </c>
      <c r="BX29" s="59">
        <v>2.5499999999999998</v>
      </c>
      <c r="BY29" s="59" t="s">
        <v>98</v>
      </c>
      <c r="BZ29" s="59">
        <v>176.58</v>
      </c>
      <c r="CA29" s="59" t="s">
        <v>98</v>
      </c>
      <c r="CB29" s="59">
        <v>2598.37</v>
      </c>
      <c r="CC29" s="59" t="s">
        <v>98</v>
      </c>
      <c r="CD29" s="59">
        <v>5027.22</v>
      </c>
      <c r="CE29" s="59" t="s">
        <v>98</v>
      </c>
      <c r="CF29" s="59">
        <v>2122.11</v>
      </c>
      <c r="CG29" s="59" t="s">
        <v>98</v>
      </c>
      <c r="CH29" s="59">
        <v>7149.33</v>
      </c>
      <c r="CI29" s="59" t="s">
        <v>98</v>
      </c>
      <c r="CJ29" s="59">
        <v>9747.7000000000007</v>
      </c>
      <c r="CK29" s="59" t="s">
        <v>98</v>
      </c>
      <c r="CL29" s="59">
        <v>0</v>
      </c>
      <c r="CM29" s="59" t="s">
        <v>98</v>
      </c>
      <c r="CN29" s="59">
        <v>0</v>
      </c>
      <c r="CO29" s="59" t="s">
        <v>98</v>
      </c>
      <c r="CP29" s="59">
        <v>0</v>
      </c>
      <c r="CQ29" s="59" t="s">
        <v>98</v>
      </c>
      <c r="CR29" s="59">
        <v>55426.62</v>
      </c>
      <c r="CS29" s="59" t="s">
        <v>98</v>
      </c>
      <c r="CT29" s="59">
        <v>55426.62</v>
      </c>
      <c r="CU29" s="59" t="s">
        <v>98</v>
      </c>
      <c r="CV29" s="59">
        <v>65350.9</v>
      </c>
      <c r="CW29" s="59" t="s">
        <v>98</v>
      </c>
      <c r="CX29" s="59">
        <v>376247.12</v>
      </c>
      <c r="CY29" s="59" t="s">
        <v>98</v>
      </c>
      <c r="DB29" s="227" t="e">
        <f>VLOOKUP($D29, 'ISIC-EPS crosswalk'!$B$5:$C$29, 2, FALSE)</f>
        <v>#N/A</v>
      </c>
    </row>
    <row r="30" spans="1:106" ht="14.5" x14ac:dyDescent="0.35">
      <c r="A30" s="58" t="s">
        <v>407</v>
      </c>
      <c r="B30" s="58" t="s">
        <v>434</v>
      </c>
      <c r="C30" s="43" t="str">
        <f>'[10]Correspondance tables'!K18</f>
        <v>ISIC 25</v>
      </c>
      <c r="D30" s="43" t="str">
        <f>VLOOKUP(C30, '[10]Correspondance tables'!$O$3:$P$73, 2, FALSE)</f>
        <v>ISIC 25</v>
      </c>
      <c r="E30" s="59">
        <v>1931.52</v>
      </c>
      <c r="F30" s="59">
        <v>128.41999999999999</v>
      </c>
      <c r="G30" s="59">
        <v>88.3</v>
      </c>
      <c r="H30" s="59">
        <v>1042.5999999999999</v>
      </c>
      <c r="I30" s="59">
        <v>6663.49</v>
      </c>
      <c r="J30" s="59">
        <v>983.43</v>
      </c>
      <c r="K30" s="59">
        <v>1591.05</v>
      </c>
      <c r="L30" s="59">
        <v>867.67</v>
      </c>
      <c r="M30" s="59">
        <v>255.87</v>
      </c>
      <c r="N30" s="59">
        <v>1792.61</v>
      </c>
      <c r="O30" s="59">
        <v>3348.1</v>
      </c>
      <c r="P30" s="59">
        <v>554.28</v>
      </c>
      <c r="Q30" s="59">
        <v>3786.52</v>
      </c>
      <c r="R30" s="59">
        <v>1926.53</v>
      </c>
      <c r="S30" s="59">
        <v>9051.7800000000007</v>
      </c>
      <c r="T30" s="59">
        <v>77375.28</v>
      </c>
      <c r="U30" s="59">
        <v>4923.22</v>
      </c>
      <c r="V30" s="59">
        <v>11182.66</v>
      </c>
      <c r="W30" s="59">
        <v>54877.599999999999</v>
      </c>
      <c r="X30" s="59">
        <v>42347.91</v>
      </c>
      <c r="Y30" s="59">
        <v>9722.17</v>
      </c>
      <c r="Z30" s="59">
        <v>5610.73</v>
      </c>
      <c r="AA30" s="59">
        <v>10544.72</v>
      </c>
      <c r="AB30" s="59">
        <v>3491.49</v>
      </c>
      <c r="AC30" s="59">
        <v>648.22</v>
      </c>
      <c r="AD30" s="59">
        <v>2691.72</v>
      </c>
      <c r="AE30" s="59">
        <v>52929.2</v>
      </c>
      <c r="AF30" s="59">
        <v>2078.21</v>
      </c>
      <c r="AG30" s="59">
        <v>2704.49</v>
      </c>
      <c r="AH30" s="59">
        <v>859.04</v>
      </c>
      <c r="AI30" s="59">
        <v>1505.92</v>
      </c>
      <c r="AJ30" s="59">
        <v>357.5</v>
      </c>
      <c r="AK30" s="59">
        <v>72.72</v>
      </c>
      <c r="AL30" s="59">
        <v>1198.6500000000001</v>
      </c>
      <c r="AM30" s="59">
        <v>56.33</v>
      </c>
      <c r="AN30" s="59">
        <v>842.59</v>
      </c>
      <c r="AO30" s="59">
        <v>105.05</v>
      </c>
      <c r="AP30" s="59">
        <v>95.46</v>
      </c>
      <c r="AQ30" s="59">
        <v>648.41999999999996</v>
      </c>
      <c r="AR30" s="59">
        <v>483.88</v>
      </c>
      <c r="AS30" s="59">
        <v>145.72999999999999</v>
      </c>
      <c r="AT30" s="59">
        <v>43.37</v>
      </c>
      <c r="AU30" s="59">
        <v>60.14</v>
      </c>
      <c r="AV30" s="59">
        <v>1835.79</v>
      </c>
      <c r="AW30" s="59">
        <v>546.67999999999995</v>
      </c>
      <c r="AX30" s="59">
        <v>1247.27</v>
      </c>
      <c r="AY30" s="59">
        <v>242.79</v>
      </c>
      <c r="AZ30" s="59">
        <v>265.79000000000002</v>
      </c>
      <c r="BA30" s="59">
        <v>221.62</v>
      </c>
      <c r="BB30" s="59">
        <v>485.8</v>
      </c>
      <c r="BC30" s="59">
        <v>62.17</v>
      </c>
      <c r="BD30" s="59">
        <v>64.97</v>
      </c>
      <c r="BE30" s="59">
        <v>2014.41</v>
      </c>
      <c r="BF30" s="59">
        <v>2536.2399999999998</v>
      </c>
      <c r="BG30" s="59">
        <v>421.83</v>
      </c>
      <c r="BH30" s="59">
        <v>472.46</v>
      </c>
      <c r="BI30" s="59">
        <v>235.03</v>
      </c>
      <c r="BJ30" s="59">
        <v>209.42</v>
      </c>
      <c r="BK30" s="59">
        <v>157.46</v>
      </c>
      <c r="BL30" s="59">
        <v>118.61</v>
      </c>
      <c r="BM30" s="59">
        <v>291</v>
      </c>
      <c r="BN30" s="59">
        <v>240.28</v>
      </c>
      <c r="BO30" s="59">
        <v>0</v>
      </c>
      <c r="BP30" s="59">
        <v>0</v>
      </c>
      <c r="BQ30" s="59" t="s">
        <v>98</v>
      </c>
      <c r="BR30" s="59">
        <v>333284.2</v>
      </c>
      <c r="BS30" s="59" t="s">
        <v>98</v>
      </c>
      <c r="BT30" s="59">
        <v>15044.54</v>
      </c>
      <c r="BU30" s="59" t="s">
        <v>98</v>
      </c>
      <c r="BV30" s="59">
        <v>0.28999999999999998</v>
      </c>
      <c r="BW30" s="59" t="s">
        <v>98</v>
      </c>
      <c r="BX30" s="59">
        <v>112.48</v>
      </c>
      <c r="BY30" s="59" t="s">
        <v>98</v>
      </c>
      <c r="BZ30" s="59">
        <v>15157.32</v>
      </c>
      <c r="CA30" s="59" t="s">
        <v>98</v>
      </c>
      <c r="CB30" s="59">
        <v>46046.36</v>
      </c>
      <c r="CC30" s="59" t="s">
        <v>98</v>
      </c>
      <c r="CD30" s="59">
        <v>0</v>
      </c>
      <c r="CE30" s="59" t="s">
        <v>98</v>
      </c>
      <c r="CF30" s="59">
        <v>9190.93</v>
      </c>
      <c r="CG30" s="59" t="s">
        <v>98</v>
      </c>
      <c r="CH30" s="59">
        <v>9190.93</v>
      </c>
      <c r="CI30" s="59" t="s">
        <v>98</v>
      </c>
      <c r="CJ30" s="59">
        <v>55237.29</v>
      </c>
      <c r="CK30" s="59" t="s">
        <v>98</v>
      </c>
      <c r="CL30" s="59">
        <v>0</v>
      </c>
      <c r="CM30" s="59" t="s">
        <v>98</v>
      </c>
      <c r="CN30" s="59">
        <v>0</v>
      </c>
      <c r="CO30" s="59" t="s">
        <v>98</v>
      </c>
      <c r="CP30" s="59">
        <v>0</v>
      </c>
      <c r="CQ30" s="59" t="s">
        <v>98</v>
      </c>
      <c r="CR30" s="59">
        <v>44036.99</v>
      </c>
      <c r="CS30" s="59" t="s">
        <v>98</v>
      </c>
      <c r="CT30" s="59">
        <v>44036.99</v>
      </c>
      <c r="CU30" s="59" t="s">
        <v>98</v>
      </c>
      <c r="CV30" s="59">
        <v>114431.6</v>
      </c>
      <c r="CW30" s="59" t="s">
        <v>98</v>
      </c>
      <c r="CX30" s="59">
        <v>447715.79</v>
      </c>
      <c r="CY30" s="59" t="s">
        <v>98</v>
      </c>
      <c r="DB30" s="227" t="str">
        <f>VLOOKUP($D30, 'ISIC-EPS crosswalk'!$B$5:$C$29, 2, FALSE)</f>
        <v>metal products except machinery and vehicles 25</v>
      </c>
    </row>
    <row r="31" spans="1:106" ht="14.5" x14ac:dyDescent="0.35">
      <c r="A31" s="58" t="s">
        <v>407</v>
      </c>
      <c r="B31" s="58" t="s">
        <v>435</v>
      </c>
      <c r="C31" s="43" t="str">
        <f>'[10]Correspondance tables'!K19</f>
        <v>ISIC 26</v>
      </c>
      <c r="D31" s="43" t="str">
        <f>VLOOKUP(C31, '[10]Correspondance tables'!$O$3:$P$73, 2, FALSE)</f>
        <v>ISIC 26</v>
      </c>
      <c r="E31" s="59">
        <v>55.83</v>
      </c>
      <c r="F31" s="59">
        <v>19.07</v>
      </c>
      <c r="G31" s="59">
        <v>35.880000000000003</v>
      </c>
      <c r="H31" s="59">
        <v>85.13</v>
      </c>
      <c r="I31" s="59">
        <v>467.63</v>
      </c>
      <c r="J31" s="59">
        <v>69.650000000000006</v>
      </c>
      <c r="K31" s="59">
        <v>96.71</v>
      </c>
      <c r="L31" s="59">
        <v>157.37</v>
      </c>
      <c r="M31" s="59">
        <v>379.22</v>
      </c>
      <c r="N31" s="59">
        <v>269.25</v>
      </c>
      <c r="O31" s="59">
        <v>568.38</v>
      </c>
      <c r="P31" s="59">
        <v>466.52</v>
      </c>
      <c r="Q31" s="59">
        <v>435.51</v>
      </c>
      <c r="R31" s="59">
        <v>288.38</v>
      </c>
      <c r="S31" s="59">
        <v>420.51</v>
      </c>
      <c r="T31" s="59">
        <v>1296.99</v>
      </c>
      <c r="U31" s="59">
        <v>58674.52</v>
      </c>
      <c r="V31" s="59">
        <v>8911.89</v>
      </c>
      <c r="W31" s="59">
        <v>7613.84</v>
      </c>
      <c r="X31" s="59">
        <v>7720.67</v>
      </c>
      <c r="Y31" s="59">
        <v>7015.33</v>
      </c>
      <c r="Z31" s="59">
        <v>2429.37</v>
      </c>
      <c r="AA31" s="59">
        <v>4342.0600000000004</v>
      </c>
      <c r="AB31" s="59">
        <v>2156.61</v>
      </c>
      <c r="AC31" s="59">
        <v>192.99</v>
      </c>
      <c r="AD31" s="59">
        <v>220.27</v>
      </c>
      <c r="AE31" s="59">
        <v>5790.18</v>
      </c>
      <c r="AF31" s="59">
        <v>576.4</v>
      </c>
      <c r="AG31" s="59">
        <v>2900.36</v>
      </c>
      <c r="AH31" s="59">
        <v>748.45</v>
      </c>
      <c r="AI31" s="59">
        <v>481.9</v>
      </c>
      <c r="AJ31" s="59">
        <v>78.650000000000006</v>
      </c>
      <c r="AK31" s="59">
        <v>145.32</v>
      </c>
      <c r="AL31" s="59">
        <v>472.79</v>
      </c>
      <c r="AM31" s="59">
        <v>294.43</v>
      </c>
      <c r="AN31" s="59">
        <v>459.42</v>
      </c>
      <c r="AO31" s="59">
        <v>449.85</v>
      </c>
      <c r="AP31" s="59">
        <v>552.04999999999995</v>
      </c>
      <c r="AQ31" s="59">
        <v>9067.51</v>
      </c>
      <c r="AR31" s="59">
        <v>5686.58</v>
      </c>
      <c r="AS31" s="59">
        <v>705.44</v>
      </c>
      <c r="AT31" s="59">
        <v>194.72</v>
      </c>
      <c r="AU31" s="59">
        <v>246.53</v>
      </c>
      <c r="AV31" s="59">
        <v>326.92</v>
      </c>
      <c r="AW31" s="59">
        <v>1123.55</v>
      </c>
      <c r="AX31" s="59">
        <v>2278.09</v>
      </c>
      <c r="AY31" s="59">
        <v>2477.11</v>
      </c>
      <c r="AZ31" s="59">
        <v>258.95</v>
      </c>
      <c r="BA31" s="59">
        <v>661.86</v>
      </c>
      <c r="BB31" s="59">
        <v>457.56</v>
      </c>
      <c r="BC31" s="59">
        <v>152.62</v>
      </c>
      <c r="BD31" s="59">
        <v>56.25</v>
      </c>
      <c r="BE31" s="59">
        <v>1545.14</v>
      </c>
      <c r="BF31" s="59">
        <v>2631.61</v>
      </c>
      <c r="BG31" s="59">
        <v>842.84</v>
      </c>
      <c r="BH31" s="59">
        <v>3205.62</v>
      </c>
      <c r="BI31" s="59">
        <v>603.91999999999996</v>
      </c>
      <c r="BJ31" s="59">
        <v>734.91</v>
      </c>
      <c r="BK31" s="59">
        <v>265.36</v>
      </c>
      <c r="BL31" s="59">
        <v>239.74</v>
      </c>
      <c r="BM31" s="59">
        <v>1222.04</v>
      </c>
      <c r="BN31" s="59">
        <v>157.21</v>
      </c>
      <c r="BO31" s="59">
        <v>0</v>
      </c>
      <c r="BP31" s="59">
        <v>0</v>
      </c>
      <c r="BQ31" s="59" t="s">
        <v>98</v>
      </c>
      <c r="BR31" s="59">
        <v>152481.46</v>
      </c>
      <c r="BS31" s="59" t="s">
        <v>98</v>
      </c>
      <c r="BT31" s="59">
        <v>54320.46</v>
      </c>
      <c r="BU31" s="59" t="s">
        <v>98</v>
      </c>
      <c r="BV31" s="59">
        <v>5.79</v>
      </c>
      <c r="BW31" s="59" t="s">
        <v>98</v>
      </c>
      <c r="BX31" s="59">
        <v>1608.44</v>
      </c>
      <c r="BY31" s="59" t="s">
        <v>98</v>
      </c>
      <c r="BZ31" s="59">
        <v>55934.69</v>
      </c>
      <c r="CA31" s="59" t="s">
        <v>98</v>
      </c>
      <c r="CB31" s="59">
        <v>89327.09</v>
      </c>
      <c r="CC31" s="59" t="s">
        <v>98</v>
      </c>
      <c r="CD31" s="59">
        <v>28.45</v>
      </c>
      <c r="CE31" s="59" t="s">
        <v>98</v>
      </c>
      <c r="CF31" s="59">
        <v>6103.64</v>
      </c>
      <c r="CG31" s="59" t="s">
        <v>98</v>
      </c>
      <c r="CH31" s="59">
        <v>6132.09</v>
      </c>
      <c r="CI31" s="59" t="s">
        <v>98</v>
      </c>
      <c r="CJ31" s="59">
        <v>95459.18</v>
      </c>
      <c r="CK31" s="59" t="s">
        <v>98</v>
      </c>
      <c r="CL31" s="59">
        <v>0</v>
      </c>
      <c r="CM31" s="59" t="s">
        <v>98</v>
      </c>
      <c r="CN31" s="59">
        <v>0</v>
      </c>
      <c r="CO31" s="59" t="s">
        <v>98</v>
      </c>
      <c r="CP31" s="59">
        <v>0</v>
      </c>
      <c r="CQ31" s="59" t="s">
        <v>98</v>
      </c>
      <c r="CR31" s="59">
        <v>127324.11</v>
      </c>
      <c r="CS31" s="59" t="s">
        <v>98</v>
      </c>
      <c r="CT31" s="59">
        <v>127324.11</v>
      </c>
      <c r="CU31" s="59" t="s">
        <v>98</v>
      </c>
      <c r="CV31" s="59">
        <v>278717.98</v>
      </c>
      <c r="CW31" s="59" t="s">
        <v>98</v>
      </c>
      <c r="CX31" s="59">
        <v>431199.44</v>
      </c>
      <c r="CY31" s="59" t="s">
        <v>98</v>
      </c>
      <c r="DB31" s="227" t="str">
        <f>VLOOKUP($D31, 'ISIC-EPS crosswalk'!$B$5:$C$29, 2, FALSE)</f>
        <v>computers and electronics 26</v>
      </c>
    </row>
    <row r="32" spans="1:106" ht="14.5" x14ac:dyDescent="0.35">
      <c r="A32" s="58" t="s">
        <v>407</v>
      </c>
      <c r="B32" s="58" t="s">
        <v>436</v>
      </c>
      <c r="C32" s="43" t="str">
        <f>'[10]Correspondance tables'!K20</f>
        <v>ISIC 27</v>
      </c>
      <c r="D32" s="43" t="str">
        <f>VLOOKUP(C32, '[10]Correspondance tables'!$O$3:$P$73, 2, FALSE)</f>
        <v>ISIC 27</v>
      </c>
      <c r="E32" s="59">
        <v>298.45999999999998</v>
      </c>
      <c r="F32" s="59">
        <v>24.87</v>
      </c>
      <c r="G32" s="59">
        <v>35.15</v>
      </c>
      <c r="H32" s="59">
        <v>235.93</v>
      </c>
      <c r="I32" s="59">
        <v>801.5</v>
      </c>
      <c r="J32" s="59">
        <v>140.85</v>
      </c>
      <c r="K32" s="59">
        <v>135.54</v>
      </c>
      <c r="L32" s="59">
        <v>225.32</v>
      </c>
      <c r="M32" s="59">
        <v>78.08</v>
      </c>
      <c r="N32" s="59">
        <v>432.94</v>
      </c>
      <c r="O32" s="59">
        <v>735.87</v>
      </c>
      <c r="P32" s="59">
        <v>101.44</v>
      </c>
      <c r="Q32" s="59">
        <v>636.61</v>
      </c>
      <c r="R32" s="59">
        <v>396.86</v>
      </c>
      <c r="S32" s="59">
        <v>1302.1600000000001</v>
      </c>
      <c r="T32" s="59">
        <v>3110.72</v>
      </c>
      <c r="U32" s="59">
        <v>6907.96</v>
      </c>
      <c r="V32" s="59">
        <v>41222.51</v>
      </c>
      <c r="W32" s="59">
        <v>14246.97</v>
      </c>
      <c r="X32" s="59">
        <v>16308.31</v>
      </c>
      <c r="Y32" s="59">
        <v>3364.78</v>
      </c>
      <c r="Z32" s="59">
        <v>1442.04</v>
      </c>
      <c r="AA32" s="59">
        <v>4489.3599999999997</v>
      </c>
      <c r="AB32" s="59">
        <v>6595.99</v>
      </c>
      <c r="AC32" s="59">
        <v>326.02999999999997</v>
      </c>
      <c r="AD32" s="59">
        <v>291.37</v>
      </c>
      <c r="AE32" s="59">
        <v>28959.03</v>
      </c>
      <c r="AF32" s="59">
        <v>1157.67</v>
      </c>
      <c r="AG32" s="59">
        <v>1922.79</v>
      </c>
      <c r="AH32" s="59">
        <v>783.15</v>
      </c>
      <c r="AI32" s="59">
        <v>971.18</v>
      </c>
      <c r="AJ32" s="59">
        <v>59.51</v>
      </c>
      <c r="AK32" s="59">
        <v>84.94</v>
      </c>
      <c r="AL32" s="59">
        <v>748.21</v>
      </c>
      <c r="AM32" s="59">
        <v>137.68</v>
      </c>
      <c r="AN32" s="59">
        <v>1216.43</v>
      </c>
      <c r="AO32" s="59">
        <v>82.42</v>
      </c>
      <c r="AP32" s="59">
        <v>118.69</v>
      </c>
      <c r="AQ32" s="59">
        <v>2731.54</v>
      </c>
      <c r="AR32" s="59">
        <v>1079.72</v>
      </c>
      <c r="AS32" s="59">
        <v>77.84</v>
      </c>
      <c r="AT32" s="59">
        <v>31.41</v>
      </c>
      <c r="AU32" s="59">
        <v>48.74</v>
      </c>
      <c r="AV32" s="59">
        <v>1085.5999999999999</v>
      </c>
      <c r="AW32" s="59">
        <v>860.74</v>
      </c>
      <c r="AX32" s="59">
        <v>1088.25</v>
      </c>
      <c r="AY32" s="59">
        <v>510.91</v>
      </c>
      <c r="AZ32" s="59">
        <v>129.28</v>
      </c>
      <c r="BA32" s="59">
        <v>149.61000000000001</v>
      </c>
      <c r="BB32" s="59">
        <v>511.43</v>
      </c>
      <c r="BC32" s="59">
        <v>46.36</v>
      </c>
      <c r="BD32" s="59">
        <v>38.64</v>
      </c>
      <c r="BE32" s="59">
        <v>1022.74</v>
      </c>
      <c r="BF32" s="59">
        <v>637.30999999999995</v>
      </c>
      <c r="BG32" s="59">
        <v>240.14</v>
      </c>
      <c r="BH32" s="59">
        <v>295.04000000000002</v>
      </c>
      <c r="BI32" s="59">
        <v>170.83</v>
      </c>
      <c r="BJ32" s="59">
        <v>199.35</v>
      </c>
      <c r="BK32" s="59">
        <v>171.28</v>
      </c>
      <c r="BL32" s="59">
        <v>67.86</v>
      </c>
      <c r="BM32" s="59">
        <v>465.13</v>
      </c>
      <c r="BN32" s="59">
        <v>476.8</v>
      </c>
      <c r="BO32" s="59">
        <v>0.76</v>
      </c>
      <c r="BP32" s="59">
        <v>0</v>
      </c>
      <c r="BQ32" s="59" t="s">
        <v>98</v>
      </c>
      <c r="BR32" s="59">
        <v>152266.67000000001</v>
      </c>
      <c r="BS32" s="59" t="s">
        <v>98</v>
      </c>
      <c r="BT32" s="59">
        <v>31297.200000000001</v>
      </c>
      <c r="BU32" s="59" t="s">
        <v>98</v>
      </c>
      <c r="BV32" s="59">
        <v>1.28</v>
      </c>
      <c r="BW32" s="59" t="s">
        <v>98</v>
      </c>
      <c r="BX32" s="59">
        <v>66.489999999999995</v>
      </c>
      <c r="BY32" s="59" t="s">
        <v>98</v>
      </c>
      <c r="BZ32" s="59">
        <v>31364.97</v>
      </c>
      <c r="CA32" s="59" t="s">
        <v>98</v>
      </c>
      <c r="CB32" s="59">
        <v>32565.83</v>
      </c>
      <c r="CC32" s="59" t="s">
        <v>98</v>
      </c>
      <c r="CD32" s="59">
        <v>0</v>
      </c>
      <c r="CE32" s="59" t="s">
        <v>98</v>
      </c>
      <c r="CF32" s="59">
        <v>6471.45</v>
      </c>
      <c r="CG32" s="59" t="s">
        <v>98</v>
      </c>
      <c r="CH32" s="59">
        <v>6471.45</v>
      </c>
      <c r="CI32" s="59" t="s">
        <v>98</v>
      </c>
      <c r="CJ32" s="59">
        <v>39037.279999999999</v>
      </c>
      <c r="CK32" s="59" t="s">
        <v>98</v>
      </c>
      <c r="CL32" s="59">
        <v>0</v>
      </c>
      <c r="CM32" s="59" t="s">
        <v>98</v>
      </c>
      <c r="CN32" s="59">
        <v>0</v>
      </c>
      <c r="CO32" s="59" t="s">
        <v>98</v>
      </c>
      <c r="CP32" s="59">
        <v>0</v>
      </c>
      <c r="CQ32" s="59" t="s">
        <v>98</v>
      </c>
      <c r="CR32" s="59">
        <v>73844.36</v>
      </c>
      <c r="CS32" s="59" t="s">
        <v>98</v>
      </c>
      <c r="CT32" s="59">
        <v>73844.36</v>
      </c>
      <c r="CU32" s="59" t="s">
        <v>98</v>
      </c>
      <c r="CV32" s="59">
        <v>144246.60999999999</v>
      </c>
      <c r="CW32" s="59" t="s">
        <v>98</v>
      </c>
      <c r="CX32" s="59">
        <v>296513.27</v>
      </c>
      <c r="CY32" s="59" t="s">
        <v>98</v>
      </c>
      <c r="DB32" s="227" t="str">
        <f>VLOOKUP($D32, 'ISIC-EPS crosswalk'!$B$5:$C$29, 2, FALSE)</f>
        <v>appliances and electrical equipment 27</v>
      </c>
    </row>
    <row r="33" spans="1:106" ht="14.5" x14ac:dyDescent="0.35">
      <c r="A33" s="58" t="s">
        <v>407</v>
      </c>
      <c r="B33" s="58" t="s">
        <v>437</v>
      </c>
      <c r="C33" s="43" t="str">
        <f>'[10]Correspondance tables'!K21</f>
        <v>ISIC 28</v>
      </c>
      <c r="D33" s="43" t="str">
        <f>VLOOKUP(C33, '[10]Correspondance tables'!$O$3:$P$73, 2, FALSE)</f>
        <v>ISIC 28</v>
      </c>
      <c r="E33" s="59">
        <v>2100.25</v>
      </c>
      <c r="F33" s="59">
        <v>453.75</v>
      </c>
      <c r="G33" s="59">
        <v>109.76</v>
      </c>
      <c r="H33" s="59">
        <v>1448.7</v>
      </c>
      <c r="I33" s="59">
        <v>2898.16</v>
      </c>
      <c r="J33" s="59">
        <v>775.21</v>
      </c>
      <c r="K33" s="59">
        <v>438.45</v>
      </c>
      <c r="L33" s="59">
        <v>870.09</v>
      </c>
      <c r="M33" s="59">
        <v>431.79</v>
      </c>
      <c r="N33" s="59">
        <v>1239.3599999999999</v>
      </c>
      <c r="O33" s="59">
        <v>1933.75</v>
      </c>
      <c r="P33" s="59">
        <v>815.6</v>
      </c>
      <c r="Q33" s="59">
        <v>1889.02</v>
      </c>
      <c r="R33" s="59">
        <v>1278.8599999999999</v>
      </c>
      <c r="S33" s="59">
        <v>2770.79</v>
      </c>
      <c r="T33" s="59">
        <v>5651.31</v>
      </c>
      <c r="U33" s="59">
        <v>2331.0100000000002</v>
      </c>
      <c r="V33" s="59">
        <v>4372.79</v>
      </c>
      <c r="W33" s="59">
        <v>91999.51</v>
      </c>
      <c r="X33" s="59">
        <v>33306.46</v>
      </c>
      <c r="Y33" s="59">
        <v>7383.85</v>
      </c>
      <c r="Z33" s="59">
        <v>1087.25</v>
      </c>
      <c r="AA33" s="59">
        <v>9586.09</v>
      </c>
      <c r="AB33" s="59">
        <v>2874.91</v>
      </c>
      <c r="AC33" s="59">
        <v>1097.04</v>
      </c>
      <c r="AD33" s="59">
        <v>983.86</v>
      </c>
      <c r="AE33" s="59">
        <v>16731.09</v>
      </c>
      <c r="AF33" s="59">
        <v>2572.64</v>
      </c>
      <c r="AG33" s="59">
        <v>1744.54</v>
      </c>
      <c r="AH33" s="59">
        <v>730.71</v>
      </c>
      <c r="AI33" s="59">
        <v>840.47</v>
      </c>
      <c r="AJ33" s="59">
        <v>160.84</v>
      </c>
      <c r="AK33" s="59">
        <v>157.16999999999999</v>
      </c>
      <c r="AL33" s="59">
        <v>855.56</v>
      </c>
      <c r="AM33" s="59">
        <v>68.319999999999993</v>
      </c>
      <c r="AN33" s="59">
        <v>703.02</v>
      </c>
      <c r="AO33" s="59">
        <v>125.48</v>
      </c>
      <c r="AP33" s="59">
        <v>157.72999999999999</v>
      </c>
      <c r="AQ33" s="59">
        <v>620.36</v>
      </c>
      <c r="AR33" s="59">
        <v>382.5</v>
      </c>
      <c r="AS33" s="59">
        <v>195.93</v>
      </c>
      <c r="AT33" s="59">
        <v>51.32</v>
      </c>
      <c r="AU33" s="59">
        <v>36.549999999999997</v>
      </c>
      <c r="AV33" s="59">
        <v>362.42</v>
      </c>
      <c r="AW33" s="59">
        <v>507.85</v>
      </c>
      <c r="AX33" s="59">
        <v>1241.32</v>
      </c>
      <c r="AY33" s="59">
        <v>352.6</v>
      </c>
      <c r="AZ33" s="59">
        <v>118.58</v>
      </c>
      <c r="BA33" s="59">
        <v>193.54</v>
      </c>
      <c r="BB33" s="59">
        <v>1036.57</v>
      </c>
      <c r="BC33" s="59">
        <v>54.27</v>
      </c>
      <c r="BD33" s="59">
        <v>115.25</v>
      </c>
      <c r="BE33" s="59">
        <v>806.8</v>
      </c>
      <c r="BF33" s="59">
        <v>588.83000000000004</v>
      </c>
      <c r="BG33" s="59">
        <v>170.16</v>
      </c>
      <c r="BH33" s="59">
        <v>502.05</v>
      </c>
      <c r="BI33" s="59">
        <v>315.26</v>
      </c>
      <c r="BJ33" s="59">
        <v>149.93</v>
      </c>
      <c r="BK33" s="59">
        <v>144.18</v>
      </c>
      <c r="BL33" s="59">
        <v>107.15</v>
      </c>
      <c r="BM33" s="59">
        <v>255.3</v>
      </c>
      <c r="BN33" s="59">
        <v>245.76</v>
      </c>
      <c r="BO33" s="59">
        <v>0</v>
      </c>
      <c r="BP33" s="59">
        <v>0</v>
      </c>
      <c r="BQ33" s="59" t="s">
        <v>98</v>
      </c>
      <c r="BR33" s="59">
        <v>213529.7</v>
      </c>
      <c r="BS33" s="59" t="s">
        <v>98</v>
      </c>
      <c r="BT33" s="59">
        <v>5536.51</v>
      </c>
      <c r="BU33" s="59" t="s">
        <v>98</v>
      </c>
      <c r="BV33" s="59">
        <v>0.68</v>
      </c>
      <c r="BW33" s="59" t="s">
        <v>98</v>
      </c>
      <c r="BX33" s="59">
        <v>7.45</v>
      </c>
      <c r="BY33" s="59" t="s">
        <v>98</v>
      </c>
      <c r="BZ33" s="59">
        <v>5544.63</v>
      </c>
      <c r="CA33" s="59" t="s">
        <v>98</v>
      </c>
      <c r="CB33" s="59">
        <v>171266.92</v>
      </c>
      <c r="CC33" s="59" t="s">
        <v>98</v>
      </c>
      <c r="CD33" s="59">
        <v>0</v>
      </c>
      <c r="CE33" s="59" t="s">
        <v>98</v>
      </c>
      <c r="CF33" s="59">
        <v>1750.51</v>
      </c>
      <c r="CG33" s="59" t="s">
        <v>98</v>
      </c>
      <c r="CH33" s="59">
        <v>1750.51</v>
      </c>
      <c r="CI33" s="59" t="s">
        <v>98</v>
      </c>
      <c r="CJ33" s="59">
        <v>173017.43</v>
      </c>
      <c r="CK33" s="59" t="s">
        <v>98</v>
      </c>
      <c r="CL33" s="59">
        <v>0</v>
      </c>
      <c r="CM33" s="59" t="s">
        <v>98</v>
      </c>
      <c r="CN33" s="59">
        <v>0</v>
      </c>
      <c r="CO33" s="59" t="s">
        <v>98</v>
      </c>
      <c r="CP33" s="59">
        <v>0</v>
      </c>
      <c r="CQ33" s="59" t="s">
        <v>98</v>
      </c>
      <c r="CR33" s="59">
        <v>215931.89</v>
      </c>
      <c r="CS33" s="59" t="s">
        <v>98</v>
      </c>
      <c r="CT33" s="59">
        <v>215931.89</v>
      </c>
      <c r="CU33" s="59" t="s">
        <v>98</v>
      </c>
      <c r="CV33" s="59">
        <v>394493.96</v>
      </c>
      <c r="CW33" s="59" t="s">
        <v>98</v>
      </c>
      <c r="CX33" s="59">
        <v>608023.66</v>
      </c>
      <c r="CY33" s="59" t="s">
        <v>98</v>
      </c>
      <c r="DB33" s="227" t="str">
        <f>VLOOKUP($D33, 'ISIC-EPS crosswalk'!$B$5:$C$29, 2, FALSE)</f>
        <v>other machinery 28</v>
      </c>
    </row>
    <row r="34" spans="1:106" ht="14.5" x14ac:dyDescent="0.35">
      <c r="A34" s="58" t="s">
        <v>407</v>
      </c>
      <c r="B34" s="58" t="s">
        <v>438</v>
      </c>
      <c r="C34" s="43" t="str">
        <f>'[10]Correspondance tables'!K22</f>
        <v>ISIC 29</v>
      </c>
      <c r="D34" s="43" t="str">
        <f>VLOOKUP(C34, '[10]Correspondance tables'!$O$3:$P$73, 2, FALSE)</f>
        <v>ISIC 29</v>
      </c>
      <c r="E34" s="59">
        <v>576.54</v>
      </c>
      <c r="F34" s="59">
        <v>95.88</v>
      </c>
      <c r="G34" s="59">
        <v>2.95</v>
      </c>
      <c r="H34" s="59">
        <v>106.12</v>
      </c>
      <c r="I34" s="59">
        <v>335.47</v>
      </c>
      <c r="J34" s="59">
        <v>40.11</v>
      </c>
      <c r="K34" s="59">
        <v>120.13</v>
      </c>
      <c r="L34" s="59">
        <v>22.83</v>
      </c>
      <c r="M34" s="59">
        <v>6.52</v>
      </c>
      <c r="N34" s="59">
        <v>267.92</v>
      </c>
      <c r="O34" s="59">
        <v>816.35</v>
      </c>
      <c r="P34" s="59">
        <v>9.65</v>
      </c>
      <c r="Q34" s="59">
        <v>516.16999999999996</v>
      </c>
      <c r="R34" s="59">
        <v>618.41</v>
      </c>
      <c r="S34" s="59">
        <v>196.54</v>
      </c>
      <c r="T34" s="59">
        <v>1286.69</v>
      </c>
      <c r="U34" s="59">
        <v>327.58999999999997</v>
      </c>
      <c r="V34" s="59">
        <v>2096.33</v>
      </c>
      <c r="W34" s="59">
        <v>12536.35</v>
      </c>
      <c r="X34" s="59">
        <v>223135.8</v>
      </c>
      <c r="Y34" s="59">
        <v>1317.6</v>
      </c>
      <c r="Z34" s="59">
        <v>303.02</v>
      </c>
      <c r="AA34" s="59">
        <v>2295.41</v>
      </c>
      <c r="AB34" s="59">
        <v>266.02999999999997</v>
      </c>
      <c r="AC34" s="59">
        <v>55.2</v>
      </c>
      <c r="AD34" s="59">
        <v>958.3</v>
      </c>
      <c r="AE34" s="59">
        <v>2130.66</v>
      </c>
      <c r="AF34" s="59">
        <v>15043.87</v>
      </c>
      <c r="AG34" s="59">
        <v>1095.79</v>
      </c>
      <c r="AH34" s="59">
        <v>409.28</v>
      </c>
      <c r="AI34" s="59">
        <v>5915.56</v>
      </c>
      <c r="AJ34" s="59">
        <v>42.06</v>
      </c>
      <c r="AK34" s="59">
        <v>83.28</v>
      </c>
      <c r="AL34" s="59">
        <v>989.1</v>
      </c>
      <c r="AM34" s="59">
        <v>39.659999999999997</v>
      </c>
      <c r="AN34" s="59">
        <v>46.15</v>
      </c>
      <c r="AO34" s="59">
        <v>13.28</v>
      </c>
      <c r="AP34" s="59">
        <v>81</v>
      </c>
      <c r="AQ34" s="59">
        <v>102.95</v>
      </c>
      <c r="AR34" s="59">
        <v>62.44</v>
      </c>
      <c r="AS34" s="59">
        <v>115.77</v>
      </c>
      <c r="AT34" s="59">
        <v>14.09</v>
      </c>
      <c r="AU34" s="59">
        <v>22.62</v>
      </c>
      <c r="AV34" s="59">
        <v>68.540000000000006</v>
      </c>
      <c r="AW34" s="59">
        <v>219.03</v>
      </c>
      <c r="AX34" s="59">
        <v>123.58</v>
      </c>
      <c r="AY34" s="59">
        <v>164.8</v>
      </c>
      <c r="AZ34" s="59">
        <v>52.04</v>
      </c>
      <c r="BA34" s="59">
        <v>96.57</v>
      </c>
      <c r="BB34" s="59">
        <v>695.71</v>
      </c>
      <c r="BC34" s="59">
        <v>28.91</v>
      </c>
      <c r="BD34" s="59">
        <v>57.97</v>
      </c>
      <c r="BE34" s="59">
        <v>244.03</v>
      </c>
      <c r="BF34" s="59">
        <v>421.23</v>
      </c>
      <c r="BG34" s="59">
        <v>46</v>
      </c>
      <c r="BH34" s="59">
        <v>136.80000000000001</v>
      </c>
      <c r="BI34" s="59">
        <v>103.88</v>
      </c>
      <c r="BJ34" s="59">
        <v>52.33</v>
      </c>
      <c r="BK34" s="59">
        <v>106.88</v>
      </c>
      <c r="BL34" s="59">
        <v>119.58</v>
      </c>
      <c r="BM34" s="59">
        <v>11.89</v>
      </c>
      <c r="BN34" s="59">
        <v>35.08</v>
      </c>
      <c r="BO34" s="59">
        <v>0</v>
      </c>
      <c r="BP34" s="59">
        <v>0</v>
      </c>
      <c r="BQ34" s="59" t="s">
        <v>98</v>
      </c>
      <c r="BR34" s="59">
        <v>277302.34999999998</v>
      </c>
      <c r="BS34" s="59" t="s">
        <v>98</v>
      </c>
      <c r="BT34" s="59">
        <v>153758.47</v>
      </c>
      <c r="BU34" s="59" t="s">
        <v>98</v>
      </c>
      <c r="BV34" s="59">
        <v>0.91</v>
      </c>
      <c r="BW34" s="59" t="s">
        <v>98</v>
      </c>
      <c r="BX34" s="59">
        <v>38.659999999999997</v>
      </c>
      <c r="BY34" s="59" t="s">
        <v>98</v>
      </c>
      <c r="BZ34" s="59">
        <v>153798.04999999999</v>
      </c>
      <c r="CA34" s="59" t="s">
        <v>98</v>
      </c>
      <c r="CB34" s="59">
        <v>113008.5</v>
      </c>
      <c r="CC34" s="59" t="s">
        <v>98</v>
      </c>
      <c r="CD34" s="59">
        <v>0</v>
      </c>
      <c r="CE34" s="59" t="s">
        <v>98</v>
      </c>
      <c r="CF34" s="59">
        <v>-2533.83</v>
      </c>
      <c r="CG34" s="59" t="s">
        <v>98</v>
      </c>
      <c r="CH34" s="59">
        <v>-2533.83</v>
      </c>
      <c r="CI34" s="59" t="s">
        <v>98</v>
      </c>
      <c r="CJ34" s="59">
        <v>110474.67</v>
      </c>
      <c r="CK34" s="59" t="s">
        <v>98</v>
      </c>
      <c r="CL34" s="59">
        <v>0</v>
      </c>
      <c r="CM34" s="59" t="s">
        <v>98</v>
      </c>
      <c r="CN34" s="59">
        <v>0</v>
      </c>
      <c r="CO34" s="59" t="s">
        <v>98</v>
      </c>
      <c r="CP34" s="59">
        <v>0</v>
      </c>
      <c r="CQ34" s="59" t="s">
        <v>98</v>
      </c>
      <c r="CR34" s="59">
        <v>192861.99</v>
      </c>
      <c r="CS34" s="59" t="s">
        <v>98</v>
      </c>
      <c r="CT34" s="59">
        <v>192861.99</v>
      </c>
      <c r="CU34" s="59" t="s">
        <v>98</v>
      </c>
      <c r="CV34" s="59">
        <v>457134.71</v>
      </c>
      <c r="CW34" s="59" t="s">
        <v>98</v>
      </c>
      <c r="CX34" s="59">
        <v>734437.06</v>
      </c>
      <c r="CY34" s="59" t="s">
        <v>98</v>
      </c>
      <c r="DB34" s="227" t="str">
        <f>VLOOKUP($D34, 'ISIC-EPS crosswalk'!$B$5:$C$29, 2, FALSE)</f>
        <v>road vehicles 29</v>
      </c>
    </row>
    <row r="35" spans="1:106" ht="14.5" x14ac:dyDescent="0.35">
      <c r="A35" s="58" t="s">
        <v>407</v>
      </c>
      <c r="B35" s="58" t="s">
        <v>439</v>
      </c>
      <c r="C35" s="43" t="str">
        <f>'[10]Correspondance tables'!K23</f>
        <v>ISIC 30</v>
      </c>
      <c r="D35" s="43" t="str">
        <f>VLOOKUP(C35, '[10]Correspondance tables'!$O$3:$P$73, 2, FALSE)</f>
        <v>ISIC 30</v>
      </c>
      <c r="E35" s="59">
        <v>23.83</v>
      </c>
      <c r="F35" s="59">
        <v>5.54</v>
      </c>
      <c r="G35" s="59">
        <v>179.49</v>
      </c>
      <c r="H35" s="59">
        <v>51.49</v>
      </c>
      <c r="I35" s="59">
        <v>33.82</v>
      </c>
      <c r="J35" s="59">
        <v>7.94</v>
      </c>
      <c r="K35" s="59">
        <v>15.01</v>
      </c>
      <c r="L35" s="59">
        <v>4.43</v>
      </c>
      <c r="M35" s="59">
        <v>2.66</v>
      </c>
      <c r="N35" s="59">
        <v>5.47</v>
      </c>
      <c r="O35" s="59">
        <v>9.57</v>
      </c>
      <c r="P35" s="59">
        <v>3.75</v>
      </c>
      <c r="Q35" s="59">
        <v>147.69</v>
      </c>
      <c r="R35" s="59">
        <v>12.5</v>
      </c>
      <c r="S35" s="59">
        <v>35.64</v>
      </c>
      <c r="T35" s="59">
        <v>142.84</v>
      </c>
      <c r="U35" s="59">
        <v>52.3</v>
      </c>
      <c r="V35" s="59">
        <v>376.91</v>
      </c>
      <c r="W35" s="59">
        <v>262.67</v>
      </c>
      <c r="X35" s="59">
        <v>771.19</v>
      </c>
      <c r="Y35" s="59">
        <v>46519.85</v>
      </c>
      <c r="Z35" s="59">
        <v>432.02</v>
      </c>
      <c r="AA35" s="59">
        <v>4630.99</v>
      </c>
      <c r="AB35" s="59">
        <v>91.49</v>
      </c>
      <c r="AC35" s="59">
        <v>1.23</v>
      </c>
      <c r="AD35" s="59">
        <v>19.309999999999999</v>
      </c>
      <c r="AE35" s="59">
        <v>228.59</v>
      </c>
      <c r="AF35" s="59">
        <v>342.96</v>
      </c>
      <c r="AG35" s="59">
        <v>392.63</v>
      </c>
      <c r="AH35" s="59">
        <v>67.989999999999995</v>
      </c>
      <c r="AI35" s="59">
        <v>2234.58</v>
      </c>
      <c r="AJ35" s="59">
        <v>424.92</v>
      </c>
      <c r="AK35" s="59">
        <v>2396.37</v>
      </c>
      <c r="AL35" s="59">
        <v>262.60000000000002</v>
      </c>
      <c r="AM35" s="59">
        <v>3.35</v>
      </c>
      <c r="AN35" s="59">
        <v>50.56</v>
      </c>
      <c r="AO35" s="59">
        <v>0.21</v>
      </c>
      <c r="AP35" s="59">
        <v>2.7</v>
      </c>
      <c r="AQ35" s="59">
        <v>8.81</v>
      </c>
      <c r="AR35" s="59">
        <v>131.34</v>
      </c>
      <c r="AS35" s="59">
        <v>9.8699999999999992</v>
      </c>
      <c r="AT35" s="59">
        <v>0.24</v>
      </c>
      <c r="AU35" s="59">
        <v>0.26</v>
      </c>
      <c r="AV35" s="59">
        <v>1.28</v>
      </c>
      <c r="AW35" s="59">
        <v>5.79</v>
      </c>
      <c r="AX35" s="59">
        <v>142.76</v>
      </c>
      <c r="AY35" s="59">
        <v>75.61</v>
      </c>
      <c r="AZ35" s="59">
        <v>1.77</v>
      </c>
      <c r="BA35" s="59">
        <v>94.54</v>
      </c>
      <c r="BB35" s="59">
        <v>1497.52</v>
      </c>
      <c r="BC35" s="59">
        <v>0.76</v>
      </c>
      <c r="BD35" s="59">
        <v>2.89</v>
      </c>
      <c r="BE35" s="59">
        <v>176.5</v>
      </c>
      <c r="BF35" s="59">
        <v>5895.27</v>
      </c>
      <c r="BG35" s="59">
        <v>24.4</v>
      </c>
      <c r="BH35" s="59">
        <v>134.66999999999999</v>
      </c>
      <c r="BI35" s="59">
        <v>43.57</v>
      </c>
      <c r="BJ35" s="59">
        <v>16.2</v>
      </c>
      <c r="BK35" s="59">
        <v>103.29</v>
      </c>
      <c r="BL35" s="59">
        <v>20.96</v>
      </c>
      <c r="BM35" s="59">
        <v>23.08</v>
      </c>
      <c r="BN35" s="59">
        <v>99.32</v>
      </c>
      <c r="BO35" s="59">
        <v>0</v>
      </c>
      <c r="BP35" s="59">
        <v>0</v>
      </c>
      <c r="BQ35" s="59" t="s">
        <v>98</v>
      </c>
      <c r="BR35" s="59">
        <v>68757.759999999995</v>
      </c>
      <c r="BS35" s="59" t="s">
        <v>98</v>
      </c>
      <c r="BT35" s="59">
        <v>11595.92</v>
      </c>
      <c r="BU35" s="59" t="s">
        <v>98</v>
      </c>
      <c r="BV35" s="59">
        <v>2.84</v>
      </c>
      <c r="BW35" s="59" t="s">
        <v>98</v>
      </c>
      <c r="BX35" s="59">
        <v>475.17</v>
      </c>
      <c r="BY35" s="59" t="s">
        <v>98</v>
      </c>
      <c r="BZ35" s="59">
        <v>12073.92</v>
      </c>
      <c r="CA35" s="59" t="s">
        <v>98</v>
      </c>
      <c r="CB35" s="59">
        <v>53462.080000000002</v>
      </c>
      <c r="CC35" s="59" t="s">
        <v>98</v>
      </c>
      <c r="CD35" s="59">
        <v>0</v>
      </c>
      <c r="CE35" s="59" t="s">
        <v>98</v>
      </c>
      <c r="CF35" s="59">
        <v>-8565.26</v>
      </c>
      <c r="CG35" s="59" t="s">
        <v>98</v>
      </c>
      <c r="CH35" s="59">
        <v>-8565.26</v>
      </c>
      <c r="CI35" s="59" t="s">
        <v>98</v>
      </c>
      <c r="CJ35" s="59">
        <v>44896.82</v>
      </c>
      <c r="CK35" s="59" t="s">
        <v>98</v>
      </c>
      <c r="CL35" s="59">
        <v>0</v>
      </c>
      <c r="CM35" s="59" t="s">
        <v>98</v>
      </c>
      <c r="CN35" s="59">
        <v>0</v>
      </c>
      <c r="CO35" s="59" t="s">
        <v>98</v>
      </c>
      <c r="CP35" s="59">
        <v>0</v>
      </c>
      <c r="CQ35" s="59" t="s">
        <v>98</v>
      </c>
      <c r="CR35" s="59">
        <v>100074.54</v>
      </c>
      <c r="CS35" s="59" t="s">
        <v>98</v>
      </c>
      <c r="CT35" s="59">
        <v>100074.54</v>
      </c>
      <c r="CU35" s="59" t="s">
        <v>98</v>
      </c>
      <c r="CV35" s="59">
        <v>157045.29</v>
      </c>
      <c r="CW35" s="59" t="s">
        <v>98</v>
      </c>
      <c r="CX35" s="59">
        <v>225803.05</v>
      </c>
      <c r="CY35" s="59" t="s">
        <v>98</v>
      </c>
      <c r="DB35" s="227" t="str">
        <f>VLOOKUP($D35, 'ISIC-EPS crosswalk'!$B$5:$C$29, 2, FALSE)</f>
        <v>nonroad vehicles 30</v>
      </c>
    </row>
    <row r="36" spans="1:106" ht="14.5" x14ac:dyDescent="0.35">
      <c r="A36" s="58" t="s">
        <v>407</v>
      </c>
      <c r="B36" s="58" t="s">
        <v>440</v>
      </c>
      <c r="C36" s="43" t="str">
        <f>'[10]Correspondance tables'!K24</f>
        <v>ISIC 31-32</v>
      </c>
      <c r="D36" s="43" t="str">
        <f>VLOOKUP(C36, '[10]Correspondance tables'!$O$3:$P$73, 2, FALSE)</f>
        <v>ISIC 31T33</v>
      </c>
      <c r="E36" s="59">
        <v>127.45</v>
      </c>
      <c r="F36" s="59">
        <v>26.26</v>
      </c>
      <c r="G36" s="59">
        <v>19.829999999999998</v>
      </c>
      <c r="H36" s="59">
        <v>46.63</v>
      </c>
      <c r="I36" s="59">
        <v>632.84</v>
      </c>
      <c r="J36" s="59">
        <v>461.08</v>
      </c>
      <c r="K36" s="59">
        <v>479.08</v>
      </c>
      <c r="L36" s="59">
        <v>89.55</v>
      </c>
      <c r="M36" s="59">
        <v>62.86</v>
      </c>
      <c r="N36" s="59">
        <v>80.209999999999994</v>
      </c>
      <c r="O36" s="59">
        <v>485.79</v>
      </c>
      <c r="P36" s="59">
        <v>855.14</v>
      </c>
      <c r="Q36" s="59">
        <v>270.27</v>
      </c>
      <c r="R36" s="59">
        <v>187.33</v>
      </c>
      <c r="S36" s="59">
        <v>242.18</v>
      </c>
      <c r="T36" s="59">
        <v>436.4</v>
      </c>
      <c r="U36" s="59">
        <v>2069.3200000000002</v>
      </c>
      <c r="V36" s="59">
        <v>350.41</v>
      </c>
      <c r="W36" s="59">
        <v>553.1</v>
      </c>
      <c r="X36" s="59">
        <v>1574.55</v>
      </c>
      <c r="Y36" s="59">
        <v>385.31</v>
      </c>
      <c r="Z36" s="59">
        <v>17611.689999999999</v>
      </c>
      <c r="AA36" s="59">
        <v>924.31</v>
      </c>
      <c r="AB36" s="59">
        <v>224.38</v>
      </c>
      <c r="AC36" s="59">
        <v>37.729999999999997</v>
      </c>
      <c r="AD36" s="59">
        <v>155.91</v>
      </c>
      <c r="AE36" s="59">
        <v>4273.9399999999996</v>
      </c>
      <c r="AF36" s="59">
        <v>196.01</v>
      </c>
      <c r="AG36" s="59">
        <v>1180.97</v>
      </c>
      <c r="AH36" s="59">
        <v>836.09</v>
      </c>
      <c r="AI36" s="59">
        <v>325.5</v>
      </c>
      <c r="AJ36" s="59">
        <v>100.65</v>
      </c>
      <c r="AK36" s="59">
        <v>76.84</v>
      </c>
      <c r="AL36" s="59">
        <v>298.76</v>
      </c>
      <c r="AM36" s="59">
        <v>21.4</v>
      </c>
      <c r="AN36" s="59">
        <v>1124.3900000000001</v>
      </c>
      <c r="AO36" s="59">
        <v>152.72</v>
      </c>
      <c r="AP36" s="59">
        <v>347.15</v>
      </c>
      <c r="AQ36" s="59">
        <v>305.57</v>
      </c>
      <c r="AR36" s="59">
        <v>296.61</v>
      </c>
      <c r="AS36" s="59">
        <v>307.74</v>
      </c>
      <c r="AT36" s="59">
        <v>116.17</v>
      </c>
      <c r="AU36" s="59">
        <v>121.11</v>
      </c>
      <c r="AV36" s="59">
        <v>714.27</v>
      </c>
      <c r="AW36" s="59">
        <v>416.37</v>
      </c>
      <c r="AX36" s="59">
        <v>404.43</v>
      </c>
      <c r="AY36" s="59">
        <v>256.29000000000002</v>
      </c>
      <c r="AZ36" s="59">
        <v>274.44</v>
      </c>
      <c r="BA36" s="59">
        <v>387.81</v>
      </c>
      <c r="BB36" s="59">
        <v>271.76</v>
      </c>
      <c r="BC36" s="59">
        <v>42.47</v>
      </c>
      <c r="BD36" s="59">
        <v>90.87</v>
      </c>
      <c r="BE36" s="59">
        <v>656.03</v>
      </c>
      <c r="BF36" s="59">
        <v>1059.78</v>
      </c>
      <c r="BG36" s="59">
        <v>873.98</v>
      </c>
      <c r="BH36" s="59">
        <v>16357.61</v>
      </c>
      <c r="BI36" s="59">
        <v>969.88</v>
      </c>
      <c r="BJ36" s="59">
        <v>885.04</v>
      </c>
      <c r="BK36" s="59">
        <v>871.63</v>
      </c>
      <c r="BL36" s="59">
        <v>370.61</v>
      </c>
      <c r="BM36" s="59">
        <v>209.53</v>
      </c>
      <c r="BN36" s="59">
        <v>248.62</v>
      </c>
      <c r="BO36" s="59">
        <v>0</v>
      </c>
      <c r="BP36" s="59">
        <v>0</v>
      </c>
      <c r="BQ36" s="59" t="s">
        <v>98</v>
      </c>
      <c r="BR36" s="59">
        <v>63832.63</v>
      </c>
      <c r="BS36" s="59" t="s">
        <v>98</v>
      </c>
      <c r="BT36" s="59">
        <v>78428.929999999993</v>
      </c>
      <c r="BU36" s="59" t="s">
        <v>98</v>
      </c>
      <c r="BV36" s="59">
        <v>2.35</v>
      </c>
      <c r="BW36" s="59" t="s">
        <v>98</v>
      </c>
      <c r="BX36" s="59">
        <v>4666.58</v>
      </c>
      <c r="BY36" s="59" t="s">
        <v>98</v>
      </c>
      <c r="BZ36" s="59">
        <v>83097.86</v>
      </c>
      <c r="CA36" s="59" t="s">
        <v>98</v>
      </c>
      <c r="CB36" s="59">
        <v>37382.519999999997</v>
      </c>
      <c r="CC36" s="59" t="s">
        <v>98</v>
      </c>
      <c r="CD36" s="59">
        <v>3724.31</v>
      </c>
      <c r="CE36" s="59" t="s">
        <v>98</v>
      </c>
      <c r="CF36" s="59">
        <v>4163.0200000000004</v>
      </c>
      <c r="CG36" s="59" t="s">
        <v>98</v>
      </c>
      <c r="CH36" s="59">
        <v>7887.33</v>
      </c>
      <c r="CI36" s="59" t="s">
        <v>98</v>
      </c>
      <c r="CJ36" s="59">
        <v>45269.85</v>
      </c>
      <c r="CK36" s="59" t="s">
        <v>98</v>
      </c>
      <c r="CL36" s="59">
        <v>0</v>
      </c>
      <c r="CM36" s="59" t="s">
        <v>98</v>
      </c>
      <c r="CN36" s="59">
        <v>0</v>
      </c>
      <c r="CO36" s="59" t="s">
        <v>98</v>
      </c>
      <c r="CP36" s="59">
        <v>0</v>
      </c>
      <c r="CQ36" s="59" t="s">
        <v>98</v>
      </c>
      <c r="CR36" s="59">
        <v>55925.15</v>
      </c>
      <c r="CS36" s="59" t="s">
        <v>98</v>
      </c>
      <c r="CT36" s="59">
        <v>55925.15</v>
      </c>
      <c r="CU36" s="59" t="s">
        <v>98</v>
      </c>
      <c r="CV36" s="59">
        <v>184292.86</v>
      </c>
      <c r="CW36" s="59" t="s">
        <v>98</v>
      </c>
      <c r="CX36" s="59">
        <v>248125.49</v>
      </c>
      <c r="CY36" s="59" t="s">
        <v>98</v>
      </c>
      <c r="DB36" s="227" t="str">
        <f>VLOOKUP($D36, 'ISIC-EPS crosswalk'!$B$5:$C$29, 2, FALSE)</f>
        <v>other manufacturing 31T33</v>
      </c>
    </row>
    <row r="37" spans="1:106" ht="14.5" x14ac:dyDescent="0.35">
      <c r="A37" s="58" t="s">
        <v>407</v>
      </c>
      <c r="B37" s="58" t="s">
        <v>441</v>
      </c>
      <c r="C37" s="43" t="str">
        <f>'[10]Correspondance tables'!K25</f>
        <v>ISIC 33</v>
      </c>
      <c r="D37" s="43" t="str">
        <f>VLOOKUP(C37, '[10]Correspondance tables'!$O$3:$P$73, 2, FALSE)</f>
        <v>ISIC 31T33</v>
      </c>
      <c r="E37" s="59">
        <v>7249.53</v>
      </c>
      <c r="F37" s="59">
        <v>377.83</v>
      </c>
      <c r="G37" s="59">
        <v>278.37</v>
      </c>
      <c r="H37" s="59">
        <v>2944.19</v>
      </c>
      <c r="I37" s="59">
        <v>4077.96</v>
      </c>
      <c r="J37" s="59">
        <v>1042.3599999999999</v>
      </c>
      <c r="K37" s="59">
        <v>1245.8599999999999</v>
      </c>
      <c r="L37" s="59">
        <v>2220.58</v>
      </c>
      <c r="M37" s="59">
        <v>585.57000000000005</v>
      </c>
      <c r="N37" s="59">
        <v>1530.65</v>
      </c>
      <c r="O37" s="59">
        <v>3935.31</v>
      </c>
      <c r="P37" s="59">
        <v>552.74</v>
      </c>
      <c r="Q37" s="59">
        <v>1395.64</v>
      </c>
      <c r="R37" s="59">
        <v>2112.7199999999998</v>
      </c>
      <c r="S37" s="59">
        <v>5386.2</v>
      </c>
      <c r="T37" s="59">
        <v>4899.18</v>
      </c>
      <c r="U37" s="59">
        <v>1592.54</v>
      </c>
      <c r="V37" s="59">
        <v>2744.17</v>
      </c>
      <c r="W37" s="59">
        <v>7875.32</v>
      </c>
      <c r="X37" s="59">
        <v>8544.24</v>
      </c>
      <c r="Y37" s="59">
        <v>9259.09</v>
      </c>
      <c r="Z37" s="59">
        <v>1054.6400000000001</v>
      </c>
      <c r="AA37" s="59">
        <v>12169.28</v>
      </c>
      <c r="AB37" s="59">
        <v>6742.59</v>
      </c>
      <c r="AC37" s="59">
        <v>757.34</v>
      </c>
      <c r="AD37" s="59">
        <v>1826.16</v>
      </c>
      <c r="AE37" s="59">
        <v>9623.74</v>
      </c>
      <c r="AF37" s="59">
        <v>1493.91</v>
      </c>
      <c r="AG37" s="59">
        <v>4440.87</v>
      </c>
      <c r="AH37" s="59">
        <v>1758.91</v>
      </c>
      <c r="AI37" s="59">
        <v>5639.36</v>
      </c>
      <c r="AJ37" s="59">
        <v>2365.9899999999998</v>
      </c>
      <c r="AK37" s="59">
        <v>5346.53</v>
      </c>
      <c r="AL37" s="59">
        <v>2741.39</v>
      </c>
      <c r="AM37" s="59">
        <v>265.58999999999997</v>
      </c>
      <c r="AN37" s="59">
        <v>1442.54</v>
      </c>
      <c r="AO37" s="59">
        <v>330.71</v>
      </c>
      <c r="AP37" s="59">
        <v>267.69</v>
      </c>
      <c r="AQ37" s="59">
        <v>2633.88</v>
      </c>
      <c r="AR37" s="59">
        <v>926.55</v>
      </c>
      <c r="AS37" s="59">
        <v>383.48</v>
      </c>
      <c r="AT37" s="59">
        <v>117.27</v>
      </c>
      <c r="AU37" s="59">
        <v>164.02</v>
      </c>
      <c r="AV37" s="59">
        <v>5220.51</v>
      </c>
      <c r="AW37" s="59">
        <v>1098.6400000000001</v>
      </c>
      <c r="AX37" s="59">
        <v>798.93</v>
      </c>
      <c r="AY37" s="59">
        <v>682.45</v>
      </c>
      <c r="AZ37" s="59">
        <v>205.2</v>
      </c>
      <c r="BA37" s="59">
        <v>427.56</v>
      </c>
      <c r="BB37" s="59">
        <v>1359.96</v>
      </c>
      <c r="BC37" s="59">
        <v>139.87</v>
      </c>
      <c r="BD37" s="59">
        <v>206.42</v>
      </c>
      <c r="BE37" s="59">
        <v>1699.6</v>
      </c>
      <c r="BF37" s="59">
        <v>5161.3999999999996</v>
      </c>
      <c r="BG37" s="59">
        <v>571.54999999999995</v>
      </c>
      <c r="BH37" s="59">
        <v>3301</v>
      </c>
      <c r="BI37" s="59">
        <v>610.25</v>
      </c>
      <c r="BJ37" s="59">
        <v>401.8</v>
      </c>
      <c r="BK37" s="59">
        <v>638.47</v>
      </c>
      <c r="BL37" s="59">
        <v>198.56</v>
      </c>
      <c r="BM37" s="59">
        <v>99.25</v>
      </c>
      <c r="BN37" s="59">
        <v>327.45</v>
      </c>
      <c r="BO37" s="59">
        <v>0</v>
      </c>
      <c r="BP37" s="59">
        <v>0</v>
      </c>
      <c r="BQ37" s="59" t="s">
        <v>98</v>
      </c>
      <c r="BR37" s="59">
        <v>155491.35</v>
      </c>
      <c r="BS37" s="59" t="s">
        <v>98</v>
      </c>
      <c r="BT37" s="59">
        <v>2043.82</v>
      </c>
      <c r="BU37" s="59" t="s">
        <v>98</v>
      </c>
      <c r="BV37" s="59">
        <v>0</v>
      </c>
      <c r="BW37" s="59" t="s">
        <v>98</v>
      </c>
      <c r="BX37" s="59">
        <v>58.52</v>
      </c>
      <c r="BY37" s="59" t="s">
        <v>98</v>
      </c>
      <c r="BZ37" s="59">
        <v>2102.34</v>
      </c>
      <c r="CA37" s="59" t="s">
        <v>98</v>
      </c>
      <c r="CB37" s="59">
        <v>68988.19</v>
      </c>
      <c r="CC37" s="59" t="s">
        <v>98</v>
      </c>
      <c r="CD37" s="59">
        <v>0</v>
      </c>
      <c r="CE37" s="59" t="s">
        <v>98</v>
      </c>
      <c r="CF37" s="59">
        <v>1034.8599999999999</v>
      </c>
      <c r="CG37" s="59" t="s">
        <v>98</v>
      </c>
      <c r="CH37" s="59">
        <v>1034.8599999999999</v>
      </c>
      <c r="CI37" s="59" t="s">
        <v>98</v>
      </c>
      <c r="CJ37" s="59">
        <v>70023.05</v>
      </c>
      <c r="CK37" s="59" t="s">
        <v>98</v>
      </c>
      <c r="CL37" s="59">
        <v>0</v>
      </c>
      <c r="CM37" s="59" t="s">
        <v>98</v>
      </c>
      <c r="CN37" s="59">
        <v>0</v>
      </c>
      <c r="CO37" s="59" t="s">
        <v>98</v>
      </c>
      <c r="CP37" s="59">
        <v>0</v>
      </c>
      <c r="CQ37" s="59" t="s">
        <v>98</v>
      </c>
      <c r="CR37" s="59">
        <v>10049.370000000001</v>
      </c>
      <c r="CS37" s="59" t="s">
        <v>98</v>
      </c>
      <c r="CT37" s="59">
        <v>10049.370000000001</v>
      </c>
      <c r="CU37" s="59" t="s">
        <v>98</v>
      </c>
      <c r="CV37" s="59">
        <v>82174.77</v>
      </c>
      <c r="CW37" s="59" t="s">
        <v>98</v>
      </c>
      <c r="CX37" s="59">
        <v>237666.11</v>
      </c>
      <c r="CY37" s="59" t="s">
        <v>98</v>
      </c>
      <c r="DB37" s="227" t="str">
        <f>VLOOKUP($D37, 'ISIC-EPS crosswalk'!$B$5:$C$29, 2, FALSE)</f>
        <v>other manufacturing 31T33</v>
      </c>
    </row>
    <row r="38" spans="1:106" ht="14.5" x14ac:dyDescent="0.35">
      <c r="A38" s="58" t="s">
        <v>407</v>
      </c>
      <c r="B38" s="58" t="s">
        <v>442</v>
      </c>
      <c r="C38" s="43" t="str">
        <f>'[10]Correspondance tables'!K26</f>
        <v>ISIC 35</v>
      </c>
      <c r="D38" s="43" t="str">
        <f>VLOOKUP(C38, '[10]Correspondance tables'!$O$3:$P$73, 2, FALSE)</f>
        <v>ISIC 35</v>
      </c>
      <c r="E38" s="59">
        <v>6420.45</v>
      </c>
      <c r="F38" s="59">
        <v>147.37</v>
      </c>
      <c r="G38" s="59">
        <v>241.89</v>
      </c>
      <c r="H38" s="59">
        <v>4150.16</v>
      </c>
      <c r="I38" s="59">
        <v>14260.79</v>
      </c>
      <c r="J38" s="59">
        <v>2621.96</v>
      </c>
      <c r="K38" s="59">
        <v>2561.02</v>
      </c>
      <c r="L38" s="59">
        <v>7098.06</v>
      </c>
      <c r="M38" s="59">
        <v>1062.1199999999999</v>
      </c>
      <c r="N38" s="59">
        <v>4432.68</v>
      </c>
      <c r="O38" s="59">
        <v>15385.67</v>
      </c>
      <c r="P38" s="59">
        <v>1617.22</v>
      </c>
      <c r="Q38" s="59">
        <v>5310.24</v>
      </c>
      <c r="R38" s="59">
        <v>8885.76</v>
      </c>
      <c r="S38" s="59">
        <v>17821.830000000002</v>
      </c>
      <c r="T38" s="59">
        <v>5761.6</v>
      </c>
      <c r="U38" s="59">
        <v>1893.59</v>
      </c>
      <c r="V38" s="59">
        <v>2116.91</v>
      </c>
      <c r="W38" s="59">
        <v>4868.68</v>
      </c>
      <c r="X38" s="59">
        <v>5366.78</v>
      </c>
      <c r="Y38" s="59">
        <v>913.83</v>
      </c>
      <c r="Z38" s="59">
        <v>1763.89</v>
      </c>
      <c r="AA38" s="59">
        <v>1476.26</v>
      </c>
      <c r="AB38" s="59">
        <v>171779.45</v>
      </c>
      <c r="AC38" s="59">
        <v>2841.84</v>
      </c>
      <c r="AD38" s="59">
        <v>2409.73</v>
      </c>
      <c r="AE38" s="59">
        <v>6396.79</v>
      </c>
      <c r="AF38" s="59">
        <v>2495.6</v>
      </c>
      <c r="AG38" s="59">
        <v>8477.8799999999992</v>
      </c>
      <c r="AH38" s="59">
        <v>14272.06</v>
      </c>
      <c r="AI38" s="59">
        <v>8945.1200000000008</v>
      </c>
      <c r="AJ38" s="59">
        <v>244.19</v>
      </c>
      <c r="AK38" s="59">
        <v>405.27</v>
      </c>
      <c r="AL38" s="59">
        <v>4740.45</v>
      </c>
      <c r="AM38" s="59">
        <v>874.9</v>
      </c>
      <c r="AN38" s="59">
        <v>9946.2199999999993</v>
      </c>
      <c r="AO38" s="59">
        <v>457.53</v>
      </c>
      <c r="AP38" s="59">
        <v>2120.3200000000002</v>
      </c>
      <c r="AQ38" s="59">
        <v>4001.6</v>
      </c>
      <c r="AR38" s="59">
        <v>1652.9</v>
      </c>
      <c r="AS38" s="59">
        <v>2213.63</v>
      </c>
      <c r="AT38" s="59">
        <v>770.69</v>
      </c>
      <c r="AU38" s="59">
        <v>471.71</v>
      </c>
      <c r="AV38" s="59">
        <v>8568.09</v>
      </c>
      <c r="AW38" s="59">
        <v>3106.28</v>
      </c>
      <c r="AX38" s="59">
        <v>1215.69</v>
      </c>
      <c r="AY38" s="59">
        <v>1420.48</v>
      </c>
      <c r="AZ38" s="59">
        <v>612.21</v>
      </c>
      <c r="BA38" s="59">
        <v>1483.4</v>
      </c>
      <c r="BB38" s="59">
        <v>543.34</v>
      </c>
      <c r="BC38" s="59">
        <v>379.93</v>
      </c>
      <c r="BD38" s="59">
        <v>312.18</v>
      </c>
      <c r="BE38" s="59">
        <v>2453.85</v>
      </c>
      <c r="BF38" s="59">
        <v>9771.08</v>
      </c>
      <c r="BG38" s="59">
        <v>5993.82</v>
      </c>
      <c r="BH38" s="59">
        <v>7735.5</v>
      </c>
      <c r="BI38" s="59">
        <v>3273.09</v>
      </c>
      <c r="BJ38" s="59">
        <v>1799.48</v>
      </c>
      <c r="BK38" s="59">
        <v>2033.5</v>
      </c>
      <c r="BL38" s="59">
        <v>1195.98</v>
      </c>
      <c r="BM38" s="59">
        <v>188.84</v>
      </c>
      <c r="BN38" s="59">
        <v>3761.47</v>
      </c>
      <c r="BO38" s="59">
        <v>0.02</v>
      </c>
      <c r="BP38" s="59">
        <v>0</v>
      </c>
      <c r="BQ38" s="59" t="s">
        <v>98</v>
      </c>
      <c r="BR38" s="59">
        <v>417544.84</v>
      </c>
      <c r="BS38" s="59" t="s">
        <v>98</v>
      </c>
      <c r="BT38" s="59">
        <v>161646.78</v>
      </c>
      <c r="BU38" s="59" t="s">
        <v>98</v>
      </c>
      <c r="BV38" s="59">
        <v>-1.52</v>
      </c>
      <c r="BW38" s="59" t="s">
        <v>98</v>
      </c>
      <c r="BX38" s="59">
        <v>789.04</v>
      </c>
      <c r="BY38" s="59" t="s">
        <v>98</v>
      </c>
      <c r="BZ38" s="59">
        <v>162434.29999999999</v>
      </c>
      <c r="CA38" s="59" t="s">
        <v>98</v>
      </c>
      <c r="CB38" s="59">
        <v>98.99</v>
      </c>
      <c r="CC38" s="59" t="s">
        <v>98</v>
      </c>
      <c r="CD38" s="59">
        <v>0</v>
      </c>
      <c r="CE38" s="59" t="s">
        <v>98</v>
      </c>
      <c r="CF38" s="59">
        <v>-7669.41</v>
      </c>
      <c r="CG38" s="59" t="s">
        <v>98</v>
      </c>
      <c r="CH38" s="59">
        <v>-7669.41</v>
      </c>
      <c r="CI38" s="59" t="s">
        <v>98</v>
      </c>
      <c r="CJ38" s="59">
        <v>-7570.41</v>
      </c>
      <c r="CK38" s="59" t="s">
        <v>98</v>
      </c>
      <c r="CL38" s="59">
        <v>0</v>
      </c>
      <c r="CM38" s="59" t="s">
        <v>98</v>
      </c>
      <c r="CN38" s="59">
        <v>0</v>
      </c>
      <c r="CO38" s="59" t="s">
        <v>98</v>
      </c>
      <c r="CP38" s="59">
        <v>0</v>
      </c>
      <c r="CQ38" s="59" t="s">
        <v>98</v>
      </c>
      <c r="CR38" s="59">
        <v>2794.71</v>
      </c>
      <c r="CS38" s="59" t="s">
        <v>98</v>
      </c>
      <c r="CT38" s="59">
        <v>2794.71</v>
      </c>
      <c r="CU38" s="59" t="s">
        <v>98</v>
      </c>
      <c r="CV38" s="59">
        <v>157658.59</v>
      </c>
      <c r="CW38" s="59" t="s">
        <v>98</v>
      </c>
      <c r="CX38" s="59">
        <v>575203.43000000005</v>
      </c>
      <c r="CY38" s="59" t="s">
        <v>98</v>
      </c>
      <c r="DB38" s="227" t="e">
        <f>VLOOKUP($D38, 'ISIC-EPS crosswalk'!$B$5:$C$29, 2, FALSE)</f>
        <v>#N/A</v>
      </c>
    </row>
    <row r="39" spans="1:106" ht="14.5" x14ac:dyDescent="0.35">
      <c r="A39" s="58" t="s">
        <v>407</v>
      </c>
      <c r="B39" s="58" t="s">
        <v>443</v>
      </c>
      <c r="C39" s="43" t="str">
        <f>'[10]Correspondance tables'!K27</f>
        <v>ISIC 36</v>
      </c>
      <c r="D39" s="43" t="str">
        <f>VLOOKUP(C39, '[10]Correspondance tables'!$O$3:$P$73, 2, FALSE)</f>
        <v>ISIC 36T39</v>
      </c>
      <c r="E39" s="59">
        <v>1683.32</v>
      </c>
      <c r="F39" s="59">
        <v>20.239999999999998</v>
      </c>
      <c r="G39" s="59">
        <v>43.88</v>
      </c>
      <c r="H39" s="59">
        <v>115.87</v>
      </c>
      <c r="I39" s="59">
        <v>1358.48</v>
      </c>
      <c r="J39" s="59">
        <v>146.44999999999999</v>
      </c>
      <c r="K39" s="59">
        <v>59.75</v>
      </c>
      <c r="L39" s="59">
        <v>207.97</v>
      </c>
      <c r="M39" s="59">
        <v>54.66</v>
      </c>
      <c r="N39" s="59">
        <v>195.08</v>
      </c>
      <c r="O39" s="59">
        <v>609.55999999999995</v>
      </c>
      <c r="P39" s="59">
        <v>104.62</v>
      </c>
      <c r="Q39" s="59">
        <v>196.37</v>
      </c>
      <c r="R39" s="59">
        <v>220.71</v>
      </c>
      <c r="S39" s="59">
        <v>449.9</v>
      </c>
      <c r="T39" s="59">
        <v>342.14</v>
      </c>
      <c r="U39" s="59">
        <v>138.01</v>
      </c>
      <c r="V39" s="59">
        <v>119.22</v>
      </c>
      <c r="W39" s="59">
        <v>262.8</v>
      </c>
      <c r="X39" s="59">
        <v>268.82</v>
      </c>
      <c r="Y39" s="59">
        <v>77.56</v>
      </c>
      <c r="Z39" s="59">
        <v>92.91</v>
      </c>
      <c r="AA39" s="59">
        <v>81.39</v>
      </c>
      <c r="AB39" s="59">
        <v>765.03</v>
      </c>
      <c r="AC39" s="59">
        <v>2684.54</v>
      </c>
      <c r="AD39" s="59">
        <v>501.6</v>
      </c>
      <c r="AE39" s="59">
        <v>757.75</v>
      </c>
      <c r="AF39" s="59">
        <v>169.52</v>
      </c>
      <c r="AG39" s="59">
        <v>670.41</v>
      </c>
      <c r="AH39" s="59">
        <v>765.31</v>
      </c>
      <c r="AI39" s="59">
        <v>255.02</v>
      </c>
      <c r="AJ39" s="59">
        <v>31.74</v>
      </c>
      <c r="AK39" s="59">
        <v>15.97</v>
      </c>
      <c r="AL39" s="59">
        <v>301.55</v>
      </c>
      <c r="AM39" s="59">
        <v>54.29</v>
      </c>
      <c r="AN39" s="59">
        <v>1532.66</v>
      </c>
      <c r="AO39" s="59">
        <v>45.65</v>
      </c>
      <c r="AP39" s="59">
        <v>339.66</v>
      </c>
      <c r="AQ39" s="59">
        <v>536.45000000000005</v>
      </c>
      <c r="AR39" s="59">
        <v>122.96</v>
      </c>
      <c r="AS39" s="59">
        <v>188.52</v>
      </c>
      <c r="AT39" s="59">
        <v>78.95</v>
      </c>
      <c r="AU39" s="59">
        <v>129.83000000000001</v>
      </c>
      <c r="AV39" s="59">
        <v>2075.2199999999998</v>
      </c>
      <c r="AW39" s="59">
        <v>235.96</v>
      </c>
      <c r="AX39" s="59">
        <v>119.76</v>
      </c>
      <c r="AY39" s="59">
        <v>202.67</v>
      </c>
      <c r="AZ39" s="59">
        <v>31.16</v>
      </c>
      <c r="BA39" s="59">
        <v>50.09</v>
      </c>
      <c r="BB39" s="59">
        <v>68.91</v>
      </c>
      <c r="BC39" s="59">
        <v>13.66</v>
      </c>
      <c r="BD39" s="59">
        <v>39.049999999999997</v>
      </c>
      <c r="BE39" s="59">
        <v>257.39999999999998</v>
      </c>
      <c r="BF39" s="59">
        <v>1809.86</v>
      </c>
      <c r="BG39" s="59">
        <v>1216.6400000000001</v>
      </c>
      <c r="BH39" s="59">
        <v>1308.1500000000001</v>
      </c>
      <c r="BI39" s="59">
        <v>584.77</v>
      </c>
      <c r="BJ39" s="59">
        <v>245.44</v>
      </c>
      <c r="BK39" s="59">
        <v>433.08</v>
      </c>
      <c r="BL39" s="59">
        <v>221.32</v>
      </c>
      <c r="BM39" s="59">
        <v>13.41</v>
      </c>
      <c r="BN39" s="59">
        <v>377.6</v>
      </c>
      <c r="BO39" s="59">
        <v>0</v>
      </c>
      <c r="BP39" s="59">
        <v>0</v>
      </c>
      <c r="BQ39" s="59" t="s">
        <v>98</v>
      </c>
      <c r="BR39" s="59">
        <v>26101.25</v>
      </c>
      <c r="BS39" s="59" t="s">
        <v>98</v>
      </c>
      <c r="BT39" s="59">
        <v>23978.639999999999</v>
      </c>
      <c r="BU39" s="59" t="s">
        <v>98</v>
      </c>
      <c r="BV39" s="59">
        <v>0</v>
      </c>
      <c r="BW39" s="59" t="s">
        <v>98</v>
      </c>
      <c r="BX39" s="59">
        <v>1658.29</v>
      </c>
      <c r="BY39" s="59" t="s">
        <v>98</v>
      </c>
      <c r="BZ39" s="59">
        <v>25636.93</v>
      </c>
      <c r="CA39" s="59" t="s">
        <v>98</v>
      </c>
      <c r="CB39" s="59">
        <v>0</v>
      </c>
      <c r="CC39" s="59" t="s">
        <v>98</v>
      </c>
      <c r="CD39" s="59">
        <v>0</v>
      </c>
      <c r="CE39" s="59" t="s">
        <v>98</v>
      </c>
      <c r="CF39" s="59">
        <v>10.039999999999999</v>
      </c>
      <c r="CG39" s="59" t="s">
        <v>98</v>
      </c>
      <c r="CH39" s="59">
        <v>10.039999999999999</v>
      </c>
      <c r="CI39" s="59" t="s">
        <v>98</v>
      </c>
      <c r="CJ39" s="59">
        <v>10.039999999999999</v>
      </c>
      <c r="CK39" s="59" t="s">
        <v>98</v>
      </c>
      <c r="CL39" s="59">
        <v>0</v>
      </c>
      <c r="CM39" s="59" t="s">
        <v>98</v>
      </c>
      <c r="CN39" s="59">
        <v>0</v>
      </c>
      <c r="CO39" s="59" t="s">
        <v>98</v>
      </c>
      <c r="CP39" s="59">
        <v>0</v>
      </c>
      <c r="CQ39" s="59" t="s">
        <v>98</v>
      </c>
      <c r="CR39" s="59">
        <v>4.8600000000000003</v>
      </c>
      <c r="CS39" s="59" t="s">
        <v>98</v>
      </c>
      <c r="CT39" s="59">
        <v>4.8600000000000003</v>
      </c>
      <c r="CU39" s="59" t="s">
        <v>98</v>
      </c>
      <c r="CV39" s="59">
        <v>25651.83</v>
      </c>
      <c r="CW39" s="59" t="s">
        <v>98</v>
      </c>
      <c r="CX39" s="59">
        <v>51753.09</v>
      </c>
      <c r="CY39" s="59" t="s">
        <v>98</v>
      </c>
      <c r="DB39" s="227" t="str">
        <f>VLOOKUP($D39, 'ISIC-EPS crosswalk'!$B$5:$C$29, 2, FALSE)</f>
        <v>water and waste 36T39</v>
      </c>
    </row>
    <row r="40" spans="1:106" ht="14.5" x14ac:dyDescent="0.35">
      <c r="A40" s="58" t="s">
        <v>407</v>
      </c>
      <c r="B40" s="58" t="s">
        <v>444</v>
      </c>
      <c r="C40" s="43" t="str">
        <f>'[10]Correspondance tables'!K28</f>
        <v>ISIC 37-39</v>
      </c>
      <c r="D40" s="43" t="str">
        <f>VLOOKUP(C40, '[10]Correspondance tables'!$O$3:$P$73, 2, FALSE)</f>
        <v>ISIC 36T39</v>
      </c>
      <c r="E40" s="59">
        <v>1689.02</v>
      </c>
      <c r="F40" s="59">
        <v>53.04</v>
      </c>
      <c r="G40" s="59">
        <v>23.76</v>
      </c>
      <c r="H40" s="59">
        <v>686.36</v>
      </c>
      <c r="I40" s="59">
        <v>5043.9399999999996</v>
      </c>
      <c r="J40" s="59">
        <v>1300.49</v>
      </c>
      <c r="K40" s="59">
        <v>1019.07</v>
      </c>
      <c r="L40" s="59">
        <v>4658.71</v>
      </c>
      <c r="M40" s="59">
        <v>252.82</v>
      </c>
      <c r="N40" s="59">
        <v>1237.74</v>
      </c>
      <c r="O40" s="59">
        <v>3387.67</v>
      </c>
      <c r="P40" s="59">
        <v>636.32000000000005</v>
      </c>
      <c r="Q40" s="59">
        <v>3981</v>
      </c>
      <c r="R40" s="59">
        <v>1998.41</v>
      </c>
      <c r="S40" s="59">
        <v>25262.82</v>
      </c>
      <c r="T40" s="59">
        <v>5930.27</v>
      </c>
      <c r="U40" s="59">
        <v>438.91</v>
      </c>
      <c r="V40" s="59">
        <v>593.73</v>
      </c>
      <c r="W40" s="59">
        <v>1521.74</v>
      </c>
      <c r="X40" s="59">
        <v>1468.47</v>
      </c>
      <c r="Y40" s="59">
        <v>656.88</v>
      </c>
      <c r="Z40" s="59">
        <v>668.33</v>
      </c>
      <c r="AA40" s="59">
        <v>536.96</v>
      </c>
      <c r="AB40" s="59">
        <v>2386.0500000000002</v>
      </c>
      <c r="AC40" s="59">
        <v>2613.6</v>
      </c>
      <c r="AD40" s="59">
        <v>35869.08</v>
      </c>
      <c r="AE40" s="59">
        <v>6102.98</v>
      </c>
      <c r="AF40" s="59">
        <v>861.56</v>
      </c>
      <c r="AG40" s="59">
        <v>3229.82</v>
      </c>
      <c r="AH40" s="59">
        <v>3059.09</v>
      </c>
      <c r="AI40" s="59">
        <v>732.68</v>
      </c>
      <c r="AJ40" s="59">
        <v>234.39</v>
      </c>
      <c r="AK40" s="59">
        <v>176.34</v>
      </c>
      <c r="AL40" s="59">
        <v>745.84</v>
      </c>
      <c r="AM40" s="59">
        <v>233.56</v>
      </c>
      <c r="AN40" s="59">
        <v>3186.52</v>
      </c>
      <c r="AO40" s="59">
        <v>282.37</v>
      </c>
      <c r="AP40" s="59">
        <v>309.52999999999997</v>
      </c>
      <c r="AQ40" s="59">
        <v>614.71</v>
      </c>
      <c r="AR40" s="59">
        <v>920.88</v>
      </c>
      <c r="AS40" s="59">
        <v>454.72</v>
      </c>
      <c r="AT40" s="59">
        <v>237.49</v>
      </c>
      <c r="AU40" s="59">
        <v>161.35</v>
      </c>
      <c r="AV40" s="59">
        <v>7098.61</v>
      </c>
      <c r="AW40" s="59">
        <v>1465.42</v>
      </c>
      <c r="AX40" s="59">
        <v>712.1</v>
      </c>
      <c r="AY40" s="59">
        <v>548.12</v>
      </c>
      <c r="AZ40" s="59">
        <v>370.37</v>
      </c>
      <c r="BA40" s="59">
        <v>491.56</v>
      </c>
      <c r="BB40" s="59">
        <v>468.95</v>
      </c>
      <c r="BC40" s="59">
        <v>92.85</v>
      </c>
      <c r="BD40" s="59">
        <v>154.55000000000001</v>
      </c>
      <c r="BE40" s="59">
        <v>2330.62</v>
      </c>
      <c r="BF40" s="59">
        <v>14166.26</v>
      </c>
      <c r="BG40" s="59">
        <v>1115.48</v>
      </c>
      <c r="BH40" s="59">
        <v>2333.5100000000002</v>
      </c>
      <c r="BI40" s="59">
        <v>989.9</v>
      </c>
      <c r="BJ40" s="59">
        <v>434.05</v>
      </c>
      <c r="BK40" s="59">
        <v>497.87</v>
      </c>
      <c r="BL40" s="59">
        <v>296.81</v>
      </c>
      <c r="BM40" s="59">
        <v>49.66</v>
      </c>
      <c r="BN40" s="59">
        <v>661.82</v>
      </c>
      <c r="BO40" s="59">
        <v>0</v>
      </c>
      <c r="BP40" s="59">
        <v>0</v>
      </c>
      <c r="BQ40" s="59" t="s">
        <v>98</v>
      </c>
      <c r="BR40" s="59">
        <v>159737.51999999999</v>
      </c>
      <c r="BS40" s="59" t="s">
        <v>98</v>
      </c>
      <c r="BT40" s="59">
        <v>40974.32</v>
      </c>
      <c r="BU40" s="59" t="s">
        <v>98</v>
      </c>
      <c r="BV40" s="59">
        <v>3.94</v>
      </c>
      <c r="BW40" s="59" t="s">
        <v>98</v>
      </c>
      <c r="BX40" s="59">
        <v>10028.64</v>
      </c>
      <c r="BY40" s="59" t="s">
        <v>98</v>
      </c>
      <c r="BZ40" s="59">
        <v>51006.9</v>
      </c>
      <c r="CA40" s="59" t="s">
        <v>98</v>
      </c>
      <c r="CB40" s="59">
        <v>-698.26</v>
      </c>
      <c r="CC40" s="59" t="s">
        <v>98</v>
      </c>
      <c r="CD40" s="59">
        <v>0</v>
      </c>
      <c r="CE40" s="59" t="s">
        <v>98</v>
      </c>
      <c r="CF40" s="59">
        <v>-521.04999999999995</v>
      </c>
      <c r="CG40" s="59" t="s">
        <v>98</v>
      </c>
      <c r="CH40" s="59">
        <v>-521.04999999999995</v>
      </c>
      <c r="CI40" s="59" t="s">
        <v>98</v>
      </c>
      <c r="CJ40" s="59">
        <v>-1219.31</v>
      </c>
      <c r="CK40" s="59" t="s">
        <v>98</v>
      </c>
      <c r="CL40" s="59">
        <v>0</v>
      </c>
      <c r="CM40" s="59" t="s">
        <v>98</v>
      </c>
      <c r="CN40" s="59">
        <v>0</v>
      </c>
      <c r="CO40" s="59" t="s">
        <v>98</v>
      </c>
      <c r="CP40" s="59">
        <v>0</v>
      </c>
      <c r="CQ40" s="59" t="s">
        <v>98</v>
      </c>
      <c r="CR40" s="59">
        <v>7577.12</v>
      </c>
      <c r="CS40" s="59" t="s">
        <v>98</v>
      </c>
      <c r="CT40" s="59">
        <v>7577.12</v>
      </c>
      <c r="CU40" s="59" t="s">
        <v>98</v>
      </c>
      <c r="CV40" s="59">
        <v>57364.7</v>
      </c>
      <c r="CW40" s="59" t="s">
        <v>98</v>
      </c>
      <c r="CX40" s="59">
        <v>217102.22</v>
      </c>
      <c r="CY40" s="59" t="s">
        <v>98</v>
      </c>
      <c r="DB40" s="227" t="str">
        <f>VLOOKUP($D40, 'ISIC-EPS crosswalk'!$B$5:$C$29, 2, FALSE)</f>
        <v>water and waste 36T39</v>
      </c>
    </row>
    <row r="41" spans="1:106" ht="14.5" x14ac:dyDescent="0.35">
      <c r="A41" s="58" t="s">
        <v>407</v>
      </c>
      <c r="B41" s="58" t="s">
        <v>445</v>
      </c>
      <c r="C41" s="43" t="str">
        <f>'[10]Correspondance tables'!K29</f>
        <v>ISIC 41-43</v>
      </c>
      <c r="D41" s="43" t="str">
        <f>VLOOKUP(C41, '[10]Correspondance tables'!$O$3:$P$73, 2, FALSE)</f>
        <v>ISIC 41T43</v>
      </c>
      <c r="E41" s="59">
        <v>3542.29</v>
      </c>
      <c r="F41" s="59">
        <v>427</v>
      </c>
      <c r="G41" s="59">
        <v>82.66</v>
      </c>
      <c r="H41" s="59">
        <v>1477.46</v>
      </c>
      <c r="I41" s="59">
        <v>3474.31</v>
      </c>
      <c r="J41" s="59">
        <v>761.68</v>
      </c>
      <c r="K41" s="59">
        <v>768.51</v>
      </c>
      <c r="L41" s="59">
        <v>887.75</v>
      </c>
      <c r="M41" s="59">
        <v>547.75</v>
      </c>
      <c r="N41" s="59">
        <v>1336.91</v>
      </c>
      <c r="O41" s="59">
        <v>3129.51</v>
      </c>
      <c r="P41" s="59">
        <v>1044.6500000000001</v>
      </c>
      <c r="Q41" s="59">
        <v>1288.5899999999999</v>
      </c>
      <c r="R41" s="59">
        <v>1702.86</v>
      </c>
      <c r="S41" s="59">
        <v>2402.25</v>
      </c>
      <c r="T41" s="59">
        <v>2856.01</v>
      </c>
      <c r="U41" s="59">
        <v>879.16</v>
      </c>
      <c r="V41" s="59">
        <v>1379.39</v>
      </c>
      <c r="W41" s="59">
        <v>2848.95</v>
      </c>
      <c r="X41" s="59">
        <v>2377.69</v>
      </c>
      <c r="Y41" s="59">
        <v>1144.78</v>
      </c>
      <c r="Z41" s="59">
        <v>1062.17</v>
      </c>
      <c r="AA41" s="59">
        <v>2293.96</v>
      </c>
      <c r="AB41" s="59">
        <v>16024.07</v>
      </c>
      <c r="AC41" s="59">
        <v>1357.01</v>
      </c>
      <c r="AD41" s="59">
        <v>4493.5600000000004</v>
      </c>
      <c r="AE41" s="59">
        <v>253263.05</v>
      </c>
      <c r="AF41" s="59">
        <v>1436.51</v>
      </c>
      <c r="AG41" s="59">
        <v>6385.67</v>
      </c>
      <c r="AH41" s="59">
        <v>7395.16</v>
      </c>
      <c r="AI41" s="59">
        <v>5148.09</v>
      </c>
      <c r="AJ41" s="59">
        <v>355.91</v>
      </c>
      <c r="AK41" s="59">
        <v>451.86</v>
      </c>
      <c r="AL41" s="59">
        <v>9836.5300000000007</v>
      </c>
      <c r="AM41" s="59">
        <v>769.7</v>
      </c>
      <c r="AN41" s="59">
        <v>4598.25</v>
      </c>
      <c r="AO41" s="59">
        <v>536.08000000000004</v>
      </c>
      <c r="AP41" s="59">
        <v>1135.46</v>
      </c>
      <c r="AQ41" s="59">
        <v>3875.79</v>
      </c>
      <c r="AR41" s="59">
        <v>1872.93</v>
      </c>
      <c r="AS41" s="59">
        <v>2868.91</v>
      </c>
      <c r="AT41" s="59">
        <v>1790.67</v>
      </c>
      <c r="AU41" s="59">
        <v>1108.69</v>
      </c>
      <c r="AV41" s="59">
        <v>75782.3</v>
      </c>
      <c r="AW41" s="59">
        <v>3340.61</v>
      </c>
      <c r="AX41" s="59">
        <v>5284.21</v>
      </c>
      <c r="AY41" s="59">
        <v>1891.51</v>
      </c>
      <c r="AZ41" s="59">
        <v>553.89</v>
      </c>
      <c r="BA41" s="59">
        <v>1327.15</v>
      </c>
      <c r="BB41" s="59">
        <v>1025.18</v>
      </c>
      <c r="BC41" s="59">
        <v>457.15</v>
      </c>
      <c r="BD41" s="59">
        <v>371.35</v>
      </c>
      <c r="BE41" s="59">
        <v>3750.94</v>
      </c>
      <c r="BF41" s="59">
        <v>22667.62</v>
      </c>
      <c r="BG41" s="59">
        <v>7310.04</v>
      </c>
      <c r="BH41" s="59">
        <v>6440.64</v>
      </c>
      <c r="BI41" s="59">
        <v>3022.63</v>
      </c>
      <c r="BJ41" s="59">
        <v>2133.37</v>
      </c>
      <c r="BK41" s="59">
        <v>1433.12</v>
      </c>
      <c r="BL41" s="59">
        <v>1403.06</v>
      </c>
      <c r="BM41" s="59">
        <v>164.54</v>
      </c>
      <c r="BN41" s="59">
        <v>876.02</v>
      </c>
      <c r="BO41" s="59">
        <v>0</v>
      </c>
      <c r="BP41" s="59">
        <v>0</v>
      </c>
      <c r="BQ41" s="59" t="s">
        <v>98</v>
      </c>
      <c r="BR41" s="59">
        <v>501655.53</v>
      </c>
      <c r="BS41" s="59" t="s">
        <v>98</v>
      </c>
      <c r="BT41" s="59">
        <v>44431.66</v>
      </c>
      <c r="BU41" s="59" t="s">
        <v>98</v>
      </c>
      <c r="BV41" s="59">
        <v>0</v>
      </c>
      <c r="BW41" s="59" t="s">
        <v>98</v>
      </c>
      <c r="BX41" s="59">
        <v>5203.8</v>
      </c>
      <c r="BY41" s="59" t="s">
        <v>98</v>
      </c>
      <c r="BZ41" s="59">
        <v>49635.46</v>
      </c>
      <c r="CA41" s="59" t="s">
        <v>98</v>
      </c>
      <c r="CB41" s="59">
        <v>902049.1</v>
      </c>
      <c r="CC41" s="59" t="s">
        <v>98</v>
      </c>
      <c r="CD41" s="59">
        <v>0</v>
      </c>
      <c r="CE41" s="59" t="s">
        <v>98</v>
      </c>
      <c r="CF41" s="59">
        <v>6631.13</v>
      </c>
      <c r="CG41" s="59" t="s">
        <v>98</v>
      </c>
      <c r="CH41" s="59">
        <v>6631.13</v>
      </c>
      <c r="CI41" s="59" t="s">
        <v>98</v>
      </c>
      <c r="CJ41" s="59">
        <v>908680.22</v>
      </c>
      <c r="CK41" s="59" t="s">
        <v>98</v>
      </c>
      <c r="CL41" s="59">
        <v>0</v>
      </c>
      <c r="CM41" s="59" t="s">
        <v>98</v>
      </c>
      <c r="CN41" s="59">
        <v>0</v>
      </c>
      <c r="CO41" s="59" t="s">
        <v>98</v>
      </c>
      <c r="CP41" s="59">
        <v>0</v>
      </c>
      <c r="CQ41" s="59" t="s">
        <v>98</v>
      </c>
      <c r="CR41" s="59">
        <v>7512.66</v>
      </c>
      <c r="CS41" s="59" t="s">
        <v>98</v>
      </c>
      <c r="CT41" s="59">
        <v>7512.66</v>
      </c>
      <c r="CU41" s="59" t="s">
        <v>98</v>
      </c>
      <c r="CV41" s="59">
        <v>965828.35</v>
      </c>
      <c r="CW41" s="59" t="s">
        <v>98</v>
      </c>
      <c r="CX41" s="59">
        <v>1467483.87</v>
      </c>
      <c r="CY41" s="59" t="s">
        <v>98</v>
      </c>
      <c r="DB41" s="227" t="str">
        <f>VLOOKUP($D41, 'ISIC-EPS crosswalk'!$B$5:$C$29, 2, FALSE)</f>
        <v>construction 41T43</v>
      </c>
    </row>
    <row r="42" spans="1:106" ht="14.5" x14ac:dyDescent="0.35">
      <c r="A42" s="58" t="s">
        <v>407</v>
      </c>
      <c r="B42" s="58" t="s">
        <v>446</v>
      </c>
      <c r="C42" s="43" t="str">
        <f>'[10]Correspondance tables'!K30</f>
        <v>ISIC 45</v>
      </c>
      <c r="D42" s="43" t="str">
        <f>VLOOKUP(C42, '[10]Correspondance tables'!$O$3:$P$73, 2, FALSE)</f>
        <v>ISIC 45T47</v>
      </c>
      <c r="E42" s="59">
        <v>1245.3</v>
      </c>
      <c r="F42" s="59">
        <v>248.3</v>
      </c>
      <c r="G42" s="59">
        <v>52.38</v>
      </c>
      <c r="H42" s="59">
        <v>266.18</v>
      </c>
      <c r="I42" s="59">
        <v>1499.58</v>
      </c>
      <c r="J42" s="59">
        <v>306.67</v>
      </c>
      <c r="K42" s="59">
        <v>365.05</v>
      </c>
      <c r="L42" s="59">
        <v>255.8</v>
      </c>
      <c r="M42" s="59">
        <v>173.34</v>
      </c>
      <c r="N42" s="59">
        <v>477.09</v>
      </c>
      <c r="O42" s="59">
        <v>754.86</v>
      </c>
      <c r="P42" s="59">
        <v>199.75</v>
      </c>
      <c r="Q42" s="59">
        <v>568.59</v>
      </c>
      <c r="R42" s="59">
        <v>879.66</v>
      </c>
      <c r="S42" s="59">
        <v>529.91999999999996</v>
      </c>
      <c r="T42" s="59">
        <v>1123.3800000000001</v>
      </c>
      <c r="U42" s="59">
        <v>483.95</v>
      </c>
      <c r="V42" s="59">
        <v>677.75</v>
      </c>
      <c r="W42" s="59">
        <v>3125.65</v>
      </c>
      <c r="X42" s="59">
        <v>24404.33</v>
      </c>
      <c r="Y42" s="59">
        <v>2279.1799999999998</v>
      </c>
      <c r="Z42" s="59">
        <v>445.6</v>
      </c>
      <c r="AA42" s="59">
        <v>908.71</v>
      </c>
      <c r="AB42" s="59">
        <v>735.34</v>
      </c>
      <c r="AC42" s="59">
        <v>175.99</v>
      </c>
      <c r="AD42" s="59">
        <v>1750.39</v>
      </c>
      <c r="AE42" s="59">
        <v>4230.8900000000003</v>
      </c>
      <c r="AF42" s="59">
        <v>11221.86</v>
      </c>
      <c r="AG42" s="59">
        <v>4898.57</v>
      </c>
      <c r="AH42" s="59">
        <v>3374.09</v>
      </c>
      <c r="AI42" s="59">
        <v>12620.97</v>
      </c>
      <c r="AJ42" s="59">
        <v>107.26</v>
      </c>
      <c r="AK42" s="59">
        <v>380.62</v>
      </c>
      <c r="AL42" s="59">
        <v>5683.16</v>
      </c>
      <c r="AM42" s="59">
        <v>3929.08</v>
      </c>
      <c r="AN42" s="59">
        <v>861.34</v>
      </c>
      <c r="AO42" s="59">
        <v>233.09</v>
      </c>
      <c r="AP42" s="59">
        <v>318.43</v>
      </c>
      <c r="AQ42" s="59">
        <v>700.02</v>
      </c>
      <c r="AR42" s="59">
        <v>600.94000000000005</v>
      </c>
      <c r="AS42" s="59">
        <v>398.96</v>
      </c>
      <c r="AT42" s="59">
        <v>267.42</v>
      </c>
      <c r="AU42" s="59">
        <v>205.27</v>
      </c>
      <c r="AV42" s="59">
        <v>385.61</v>
      </c>
      <c r="AW42" s="59">
        <v>1133.69</v>
      </c>
      <c r="AX42" s="59">
        <v>514.01</v>
      </c>
      <c r="AY42" s="59">
        <v>299.62</v>
      </c>
      <c r="AZ42" s="59">
        <v>218.46</v>
      </c>
      <c r="BA42" s="59">
        <v>375.23</v>
      </c>
      <c r="BB42" s="59">
        <v>4029.13</v>
      </c>
      <c r="BC42" s="59">
        <v>125.1</v>
      </c>
      <c r="BD42" s="59">
        <v>139.44</v>
      </c>
      <c r="BE42" s="59">
        <v>998.03</v>
      </c>
      <c r="BF42" s="59">
        <v>2905.75</v>
      </c>
      <c r="BG42" s="59">
        <v>614.66</v>
      </c>
      <c r="BH42" s="59">
        <v>1106.3</v>
      </c>
      <c r="BI42" s="59">
        <v>586.05999999999995</v>
      </c>
      <c r="BJ42" s="59">
        <v>373.09</v>
      </c>
      <c r="BK42" s="59">
        <v>255.38</v>
      </c>
      <c r="BL42" s="59">
        <v>366.65</v>
      </c>
      <c r="BM42" s="59">
        <v>41.66</v>
      </c>
      <c r="BN42" s="59">
        <v>221.96</v>
      </c>
      <c r="BO42" s="59">
        <v>0</v>
      </c>
      <c r="BP42" s="59">
        <v>0</v>
      </c>
      <c r="BQ42" s="59" t="s">
        <v>98</v>
      </c>
      <c r="BR42" s="59">
        <v>108654.54</v>
      </c>
      <c r="BS42" s="59" t="s">
        <v>98</v>
      </c>
      <c r="BT42" s="59">
        <v>135603.68</v>
      </c>
      <c r="BU42" s="59" t="s">
        <v>98</v>
      </c>
      <c r="BV42" s="59">
        <v>1.25</v>
      </c>
      <c r="BW42" s="59" t="s">
        <v>98</v>
      </c>
      <c r="BX42" s="59">
        <v>247.98</v>
      </c>
      <c r="BY42" s="59" t="s">
        <v>98</v>
      </c>
      <c r="BZ42" s="59">
        <v>135852.92000000001</v>
      </c>
      <c r="CA42" s="59" t="s">
        <v>98</v>
      </c>
      <c r="CB42" s="59">
        <v>26962.67</v>
      </c>
      <c r="CC42" s="59" t="s">
        <v>98</v>
      </c>
      <c r="CD42" s="59">
        <v>10.82</v>
      </c>
      <c r="CE42" s="59" t="s">
        <v>98</v>
      </c>
      <c r="CF42" s="59">
        <v>-378.83</v>
      </c>
      <c r="CG42" s="59" t="s">
        <v>98</v>
      </c>
      <c r="CH42" s="59">
        <v>-368.01</v>
      </c>
      <c r="CI42" s="59" t="s">
        <v>98</v>
      </c>
      <c r="CJ42" s="59">
        <v>26594.66</v>
      </c>
      <c r="CK42" s="59" t="s">
        <v>98</v>
      </c>
      <c r="CL42" s="59">
        <v>0</v>
      </c>
      <c r="CM42" s="59" t="s">
        <v>98</v>
      </c>
      <c r="CN42" s="59">
        <v>0</v>
      </c>
      <c r="CO42" s="59" t="s">
        <v>98</v>
      </c>
      <c r="CP42" s="59">
        <v>0</v>
      </c>
      <c r="CQ42" s="59" t="s">
        <v>98</v>
      </c>
      <c r="CR42" s="59">
        <v>15691.35</v>
      </c>
      <c r="CS42" s="59" t="s">
        <v>98</v>
      </c>
      <c r="CT42" s="59">
        <v>15691.35</v>
      </c>
      <c r="CU42" s="59" t="s">
        <v>98</v>
      </c>
      <c r="CV42" s="59">
        <v>178138.93</v>
      </c>
      <c r="CW42" s="59" t="s">
        <v>98</v>
      </c>
      <c r="CX42" s="59">
        <v>286793.46999999997</v>
      </c>
      <c r="CY42" s="59" t="s">
        <v>98</v>
      </c>
    </row>
    <row r="43" spans="1:106" ht="14.5" x14ac:dyDescent="0.35">
      <c r="A43" s="58" t="s">
        <v>407</v>
      </c>
      <c r="B43" s="58" t="s">
        <v>447</v>
      </c>
      <c r="C43" s="43" t="str">
        <f>'[10]Correspondance tables'!K31</f>
        <v>ISIC 46</v>
      </c>
      <c r="D43" s="43" t="str">
        <f>VLOOKUP(C43, '[10]Correspondance tables'!$O$3:$P$73, 2, FALSE)</f>
        <v>ISIC 45T47</v>
      </c>
      <c r="E43" s="59">
        <v>21064.91</v>
      </c>
      <c r="F43" s="59">
        <v>1440.39</v>
      </c>
      <c r="G43" s="59">
        <v>560.29999999999995</v>
      </c>
      <c r="H43" s="59">
        <v>2108.79</v>
      </c>
      <c r="I43" s="59">
        <v>71252.42</v>
      </c>
      <c r="J43" s="59">
        <v>12313.05</v>
      </c>
      <c r="K43" s="59">
        <v>7499.57</v>
      </c>
      <c r="L43" s="59">
        <v>7491.99</v>
      </c>
      <c r="M43" s="59">
        <v>3741.26</v>
      </c>
      <c r="N43" s="59">
        <v>13288.48</v>
      </c>
      <c r="O43" s="59">
        <v>23716.720000000001</v>
      </c>
      <c r="P43" s="59">
        <v>19169.080000000002</v>
      </c>
      <c r="Q43" s="59">
        <v>11485.9</v>
      </c>
      <c r="R43" s="59">
        <v>9722.65</v>
      </c>
      <c r="S43" s="59">
        <v>15041.31</v>
      </c>
      <c r="T43" s="59">
        <v>17918.27</v>
      </c>
      <c r="U43" s="59">
        <v>29165.54</v>
      </c>
      <c r="V43" s="59">
        <v>14075.17</v>
      </c>
      <c r="W43" s="59">
        <v>29395.59</v>
      </c>
      <c r="X43" s="59">
        <v>26088.37</v>
      </c>
      <c r="Y43" s="59">
        <v>8262.7199999999993</v>
      </c>
      <c r="Z43" s="59">
        <v>16082.66</v>
      </c>
      <c r="AA43" s="59">
        <v>9295.74</v>
      </c>
      <c r="AB43" s="59">
        <v>10205.33</v>
      </c>
      <c r="AC43" s="59">
        <v>1134.1300000000001</v>
      </c>
      <c r="AD43" s="59">
        <v>4705.45</v>
      </c>
      <c r="AE43" s="59">
        <v>65516.69</v>
      </c>
      <c r="AF43" s="59">
        <v>7150.98</v>
      </c>
      <c r="AG43" s="59">
        <v>73835.69</v>
      </c>
      <c r="AH43" s="59">
        <v>13454.4</v>
      </c>
      <c r="AI43" s="59">
        <v>6967.19</v>
      </c>
      <c r="AJ43" s="59">
        <v>2004.94</v>
      </c>
      <c r="AK43" s="59">
        <v>3681.08</v>
      </c>
      <c r="AL43" s="59">
        <v>4122.6099999999997</v>
      </c>
      <c r="AM43" s="59">
        <v>536.92999999999995</v>
      </c>
      <c r="AN43" s="59">
        <v>32242.92</v>
      </c>
      <c r="AO43" s="59">
        <v>7304.1</v>
      </c>
      <c r="AP43" s="59">
        <v>2411.4499999999998</v>
      </c>
      <c r="AQ43" s="59">
        <v>6413.56</v>
      </c>
      <c r="AR43" s="59">
        <v>20966.18</v>
      </c>
      <c r="AS43" s="59">
        <v>1350.14</v>
      </c>
      <c r="AT43" s="59">
        <v>1186.99</v>
      </c>
      <c r="AU43" s="59">
        <v>5510.6</v>
      </c>
      <c r="AV43" s="59">
        <v>4153.79</v>
      </c>
      <c r="AW43" s="59">
        <v>4423.2700000000004</v>
      </c>
      <c r="AX43" s="59">
        <v>3656.49</v>
      </c>
      <c r="AY43" s="59">
        <v>2513.27</v>
      </c>
      <c r="AZ43" s="59">
        <v>2803.48</v>
      </c>
      <c r="BA43" s="59">
        <v>1993</v>
      </c>
      <c r="BB43" s="59">
        <v>2444.46</v>
      </c>
      <c r="BC43" s="59">
        <v>414.76</v>
      </c>
      <c r="BD43" s="59">
        <v>2138.17</v>
      </c>
      <c r="BE43" s="59">
        <v>6556.38</v>
      </c>
      <c r="BF43" s="59">
        <v>6998.41</v>
      </c>
      <c r="BG43" s="59">
        <v>4590.25</v>
      </c>
      <c r="BH43" s="59">
        <v>24250.04</v>
      </c>
      <c r="BI43" s="59">
        <v>4824.68</v>
      </c>
      <c r="BJ43" s="59">
        <v>3167.16</v>
      </c>
      <c r="BK43" s="59">
        <v>2023.41</v>
      </c>
      <c r="BL43" s="59">
        <v>1409.57</v>
      </c>
      <c r="BM43" s="59">
        <v>1033.01</v>
      </c>
      <c r="BN43" s="59">
        <v>1918.81</v>
      </c>
      <c r="BO43" s="59">
        <v>0</v>
      </c>
      <c r="BP43" s="59">
        <v>0</v>
      </c>
      <c r="BQ43" s="59" t="s">
        <v>98</v>
      </c>
      <c r="BR43" s="59">
        <v>722194.66</v>
      </c>
      <c r="BS43" s="59" t="s">
        <v>98</v>
      </c>
      <c r="BT43" s="59">
        <v>249655.16</v>
      </c>
      <c r="BU43" s="59" t="s">
        <v>98</v>
      </c>
      <c r="BV43" s="59">
        <v>10.87</v>
      </c>
      <c r="BW43" s="59" t="s">
        <v>98</v>
      </c>
      <c r="BX43" s="59">
        <v>15354.64</v>
      </c>
      <c r="BY43" s="59" t="s">
        <v>98</v>
      </c>
      <c r="BZ43" s="59">
        <v>265020.67</v>
      </c>
      <c r="CA43" s="59" t="s">
        <v>98</v>
      </c>
      <c r="CB43" s="59">
        <v>87653.9</v>
      </c>
      <c r="CC43" s="59" t="s">
        <v>98</v>
      </c>
      <c r="CD43" s="59">
        <v>710.41</v>
      </c>
      <c r="CE43" s="59" t="s">
        <v>98</v>
      </c>
      <c r="CF43" s="59">
        <v>28231.439999999999</v>
      </c>
      <c r="CG43" s="59" t="s">
        <v>98</v>
      </c>
      <c r="CH43" s="59">
        <v>28941.85</v>
      </c>
      <c r="CI43" s="59" t="s">
        <v>98</v>
      </c>
      <c r="CJ43" s="59">
        <v>116595.75</v>
      </c>
      <c r="CK43" s="59" t="s">
        <v>98</v>
      </c>
      <c r="CL43" s="59">
        <v>0</v>
      </c>
      <c r="CM43" s="59" t="s">
        <v>98</v>
      </c>
      <c r="CN43" s="59">
        <v>0</v>
      </c>
      <c r="CO43" s="59" t="s">
        <v>98</v>
      </c>
      <c r="CP43" s="59">
        <v>0</v>
      </c>
      <c r="CQ43" s="59" t="s">
        <v>98</v>
      </c>
      <c r="CR43" s="59">
        <v>130546.17</v>
      </c>
      <c r="CS43" s="59" t="s">
        <v>98</v>
      </c>
      <c r="CT43" s="59">
        <v>130546.17</v>
      </c>
      <c r="CU43" s="59" t="s">
        <v>98</v>
      </c>
      <c r="CV43" s="59">
        <v>512162.59</v>
      </c>
      <c r="CW43" s="59" t="s">
        <v>98</v>
      </c>
      <c r="CX43" s="59">
        <v>1234357.26</v>
      </c>
      <c r="CY43" s="59" t="s">
        <v>98</v>
      </c>
    </row>
    <row r="44" spans="1:106" ht="14.5" x14ac:dyDescent="0.35">
      <c r="A44" s="58" t="s">
        <v>407</v>
      </c>
      <c r="B44" s="58" t="s">
        <v>448</v>
      </c>
      <c r="C44" s="43" t="str">
        <f>'[10]Correspondance tables'!K32</f>
        <v>ISIC 47</v>
      </c>
      <c r="D44" s="43" t="str">
        <f>VLOOKUP(C44, '[10]Correspondance tables'!$O$3:$P$73, 2, FALSE)</f>
        <v>ISIC 45T47</v>
      </c>
      <c r="E44" s="59">
        <v>6920.25</v>
      </c>
      <c r="F44" s="59">
        <v>273.14</v>
      </c>
      <c r="G44" s="59">
        <v>205.06</v>
      </c>
      <c r="H44" s="59">
        <v>605.61</v>
      </c>
      <c r="I44" s="59">
        <v>14530.74</v>
      </c>
      <c r="J44" s="59">
        <v>2849.21</v>
      </c>
      <c r="K44" s="59">
        <v>1488.15</v>
      </c>
      <c r="L44" s="59">
        <v>1336.97</v>
      </c>
      <c r="M44" s="59">
        <v>490.32</v>
      </c>
      <c r="N44" s="59">
        <v>1116.8900000000001</v>
      </c>
      <c r="O44" s="59">
        <v>3911.55</v>
      </c>
      <c r="P44" s="59">
        <v>1354.44</v>
      </c>
      <c r="Q44" s="59">
        <v>2455.85</v>
      </c>
      <c r="R44" s="59">
        <v>1302.79</v>
      </c>
      <c r="S44" s="59">
        <v>1752.24</v>
      </c>
      <c r="T44" s="59">
        <v>2872.55</v>
      </c>
      <c r="U44" s="59">
        <v>3749.23</v>
      </c>
      <c r="V44" s="59">
        <v>3146.47</v>
      </c>
      <c r="W44" s="59">
        <v>4011.97</v>
      </c>
      <c r="X44" s="59">
        <v>7118.53</v>
      </c>
      <c r="Y44" s="59">
        <v>1805.73</v>
      </c>
      <c r="Z44" s="59">
        <v>3428.78</v>
      </c>
      <c r="AA44" s="59">
        <v>1456.99</v>
      </c>
      <c r="AB44" s="59">
        <v>2384.62</v>
      </c>
      <c r="AC44" s="59">
        <v>243.02</v>
      </c>
      <c r="AD44" s="59">
        <v>670.75</v>
      </c>
      <c r="AE44" s="59">
        <v>10715.52</v>
      </c>
      <c r="AF44" s="59">
        <v>876.4</v>
      </c>
      <c r="AG44" s="59">
        <v>3189.02</v>
      </c>
      <c r="AH44" s="59">
        <v>24534.51</v>
      </c>
      <c r="AI44" s="59">
        <v>2905.82</v>
      </c>
      <c r="AJ44" s="59">
        <v>413.87</v>
      </c>
      <c r="AK44" s="59">
        <v>554.79999999999995</v>
      </c>
      <c r="AL44" s="59">
        <v>814.26</v>
      </c>
      <c r="AM44" s="59">
        <v>139.93</v>
      </c>
      <c r="AN44" s="59">
        <v>8573.15</v>
      </c>
      <c r="AO44" s="59">
        <v>491.59</v>
      </c>
      <c r="AP44" s="59">
        <v>337.12</v>
      </c>
      <c r="AQ44" s="59">
        <v>1465.2</v>
      </c>
      <c r="AR44" s="59">
        <v>654.84</v>
      </c>
      <c r="AS44" s="59">
        <v>351.34</v>
      </c>
      <c r="AT44" s="59">
        <v>235.83</v>
      </c>
      <c r="AU44" s="59">
        <v>135.87</v>
      </c>
      <c r="AV44" s="59">
        <v>799.51</v>
      </c>
      <c r="AW44" s="59">
        <v>704.61</v>
      </c>
      <c r="AX44" s="59">
        <v>999</v>
      </c>
      <c r="AY44" s="59">
        <v>514.61</v>
      </c>
      <c r="AZ44" s="59">
        <v>504.54</v>
      </c>
      <c r="BA44" s="59">
        <v>544.28</v>
      </c>
      <c r="BB44" s="59">
        <v>235.59</v>
      </c>
      <c r="BC44" s="59">
        <v>77.28</v>
      </c>
      <c r="BD44" s="59">
        <v>86.6</v>
      </c>
      <c r="BE44" s="59">
        <v>1329.34</v>
      </c>
      <c r="BF44" s="59">
        <v>3853.19</v>
      </c>
      <c r="BG44" s="59">
        <v>1401.11</v>
      </c>
      <c r="BH44" s="59">
        <v>11060.53</v>
      </c>
      <c r="BI44" s="59">
        <v>2811.7</v>
      </c>
      <c r="BJ44" s="59">
        <v>594.69000000000005</v>
      </c>
      <c r="BK44" s="59">
        <v>390.66</v>
      </c>
      <c r="BL44" s="59">
        <v>478.5</v>
      </c>
      <c r="BM44" s="59">
        <v>197.81</v>
      </c>
      <c r="BN44" s="59">
        <v>601.75</v>
      </c>
      <c r="BO44" s="59">
        <v>0</v>
      </c>
      <c r="BP44" s="59">
        <v>0</v>
      </c>
      <c r="BQ44" s="59" t="s">
        <v>98</v>
      </c>
      <c r="BR44" s="59">
        <v>155056.22</v>
      </c>
      <c r="BS44" s="59" t="s">
        <v>98</v>
      </c>
      <c r="BT44" s="59">
        <v>577436.36</v>
      </c>
      <c r="BU44" s="59" t="s">
        <v>98</v>
      </c>
      <c r="BV44" s="59">
        <v>13.01</v>
      </c>
      <c r="BW44" s="59" t="s">
        <v>98</v>
      </c>
      <c r="BX44" s="59">
        <v>27714.06</v>
      </c>
      <c r="BY44" s="59" t="s">
        <v>98</v>
      </c>
      <c r="BZ44" s="59">
        <v>605163.43000000005</v>
      </c>
      <c r="CA44" s="59" t="s">
        <v>98</v>
      </c>
      <c r="CB44" s="59">
        <v>20717.54</v>
      </c>
      <c r="CC44" s="59" t="s">
        <v>98</v>
      </c>
      <c r="CD44" s="59">
        <v>1197.6099999999999</v>
      </c>
      <c r="CE44" s="59" t="s">
        <v>98</v>
      </c>
      <c r="CF44" s="59">
        <v>541.11</v>
      </c>
      <c r="CG44" s="59" t="s">
        <v>98</v>
      </c>
      <c r="CH44" s="59">
        <v>1738.71</v>
      </c>
      <c r="CI44" s="59" t="s">
        <v>98</v>
      </c>
      <c r="CJ44" s="59">
        <v>22456.25</v>
      </c>
      <c r="CK44" s="59" t="s">
        <v>98</v>
      </c>
      <c r="CL44" s="59">
        <v>0</v>
      </c>
      <c r="CM44" s="59" t="s">
        <v>98</v>
      </c>
      <c r="CN44" s="59">
        <v>0</v>
      </c>
      <c r="CO44" s="59" t="s">
        <v>98</v>
      </c>
      <c r="CP44" s="59">
        <v>0</v>
      </c>
      <c r="CQ44" s="59" t="s">
        <v>98</v>
      </c>
      <c r="CR44" s="59">
        <v>16598.189999999999</v>
      </c>
      <c r="CS44" s="59" t="s">
        <v>98</v>
      </c>
      <c r="CT44" s="59">
        <v>16598.189999999999</v>
      </c>
      <c r="CU44" s="59" t="s">
        <v>98</v>
      </c>
      <c r="CV44" s="59">
        <v>644217.87</v>
      </c>
      <c r="CW44" s="59" t="s">
        <v>98</v>
      </c>
      <c r="CX44" s="59">
        <v>799274.09</v>
      </c>
      <c r="CY44" s="59" t="s">
        <v>98</v>
      </c>
    </row>
    <row r="45" spans="1:106" ht="14.5" x14ac:dyDescent="0.35">
      <c r="A45" s="58" t="s">
        <v>407</v>
      </c>
      <c r="B45" s="58" t="s">
        <v>449</v>
      </c>
      <c r="C45" s="43" t="str">
        <f>'[10]Correspondance tables'!K33</f>
        <v>ISIC 49</v>
      </c>
      <c r="D45" s="43" t="str">
        <f>VLOOKUP(C45, '[10]Correspondance tables'!$O$3:$P$73, 2, FALSE)</f>
        <v>ISIC 49T53</v>
      </c>
      <c r="E45" s="59">
        <v>3877.38</v>
      </c>
      <c r="F45" s="59">
        <v>1940.37</v>
      </c>
      <c r="G45" s="59">
        <v>132.24</v>
      </c>
      <c r="H45" s="59">
        <v>3229.12</v>
      </c>
      <c r="I45" s="59">
        <v>24105.119999999999</v>
      </c>
      <c r="J45" s="59">
        <v>2741.14</v>
      </c>
      <c r="K45" s="59">
        <v>4168.51</v>
      </c>
      <c r="L45" s="59">
        <v>5639.74</v>
      </c>
      <c r="M45" s="59">
        <v>869.26</v>
      </c>
      <c r="N45" s="59">
        <v>7897.77</v>
      </c>
      <c r="O45" s="59">
        <v>10707.19</v>
      </c>
      <c r="P45" s="59">
        <v>1412.06</v>
      </c>
      <c r="Q45" s="59">
        <v>5129.34</v>
      </c>
      <c r="R45" s="59">
        <v>8075.51</v>
      </c>
      <c r="S45" s="59">
        <v>9656.42</v>
      </c>
      <c r="T45" s="59">
        <v>4672.46</v>
      </c>
      <c r="U45" s="59">
        <v>2194.8200000000002</v>
      </c>
      <c r="V45" s="59">
        <v>3312.6</v>
      </c>
      <c r="W45" s="59">
        <v>6401.85</v>
      </c>
      <c r="X45" s="59">
        <v>9732.99</v>
      </c>
      <c r="Y45" s="59">
        <v>1246.4000000000001</v>
      </c>
      <c r="Z45" s="59">
        <v>3460.39</v>
      </c>
      <c r="AA45" s="59">
        <v>1316.99</v>
      </c>
      <c r="AB45" s="59">
        <v>15744.25</v>
      </c>
      <c r="AC45" s="59">
        <v>328.27</v>
      </c>
      <c r="AD45" s="59">
        <v>3103.29</v>
      </c>
      <c r="AE45" s="59">
        <v>13432.87</v>
      </c>
      <c r="AF45" s="59">
        <v>5193.0600000000004</v>
      </c>
      <c r="AG45" s="59">
        <v>58448.7</v>
      </c>
      <c r="AH45" s="59">
        <v>13778.04</v>
      </c>
      <c r="AI45" s="59">
        <v>57035.89</v>
      </c>
      <c r="AJ45" s="59">
        <v>1168.83</v>
      </c>
      <c r="AK45" s="59">
        <v>580.79</v>
      </c>
      <c r="AL45" s="59">
        <v>47963.92</v>
      </c>
      <c r="AM45" s="59">
        <v>2027.5</v>
      </c>
      <c r="AN45" s="59">
        <v>3249.35</v>
      </c>
      <c r="AO45" s="59">
        <v>1764.15</v>
      </c>
      <c r="AP45" s="59">
        <v>1270.51</v>
      </c>
      <c r="AQ45" s="59">
        <v>1048.82</v>
      </c>
      <c r="AR45" s="59">
        <v>1389.89</v>
      </c>
      <c r="AS45" s="59">
        <v>888.31</v>
      </c>
      <c r="AT45" s="59">
        <v>383.12</v>
      </c>
      <c r="AU45" s="59">
        <v>570.01</v>
      </c>
      <c r="AV45" s="59">
        <v>794.77</v>
      </c>
      <c r="AW45" s="59">
        <v>2036.92</v>
      </c>
      <c r="AX45" s="59">
        <v>1046.53</v>
      </c>
      <c r="AY45" s="59">
        <v>1191.58</v>
      </c>
      <c r="AZ45" s="59">
        <v>648.77</v>
      </c>
      <c r="BA45" s="59">
        <v>599.82000000000005</v>
      </c>
      <c r="BB45" s="59">
        <v>1318.79</v>
      </c>
      <c r="BC45" s="59">
        <v>212.21</v>
      </c>
      <c r="BD45" s="59">
        <v>2455</v>
      </c>
      <c r="BE45" s="59">
        <v>1998.45</v>
      </c>
      <c r="BF45" s="59">
        <v>9410.84</v>
      </c>
      <c r="BG45" s="59">
        <v>10772.87</v>
      </c>
      <c r="BH45" s="59">
        <v>2915.58</v>
      </c>
      <c r="BI45" s="59">
        <v>1738.92</v>
      </c>
      <c r="BJ45" s="59">
        <v>697.25</v>
      </c>
      <c r="BK45" s="59">
        <v>729.85</v>
      </c>
      <c r="BL45" s="59">
        <v>1566.59</v>
      </c>
      <c r="BM45" s="59">
        <v>233.23</v>
      </c>
      <c r="BN45" s="59">
        <v>817.93</v>
      </c>
      <c r="BO45" s="59">
        <v>0</v>
      </c>
      <c r="BP45" s="59">
        <v>0</v>
      </c>
      <c r="BQ45" s="59" t="s">
        <v>98</v>
      </c>
      <c r="BR45" s="59">
        <v>392475.13</v>
      </c>
      <c r="BS45" s="59" t="s">
        <v>98</v>
      </c>
      <c r="BT45" s="59">
        <v>137079.42000000001</v>
      </c>
      <c r="BU45" s="59" t="s">
        <v>98</v>
      </c>
      <c r="BV45" s="59">
        <v>0.1</v>
      </c>
      <c r="BW45" s="59" t="s">
        <v>98</v>
      </c>
      <c r="BX45" s="59">
        <v>18124.7</v>
      </c>
      <c r="BY45" s="59" t="s">
        <v>98</v>
      </c>
      <c r="BZ45" s="59">
        <v>155204.23000000001</v>
      </c>
      <c r="CA45" s="59" t="s">
        <v>98</v>
      </c>
      <c r="CB45" s="59">
        <v>4500.32</v>
      </c>
      <c r="CC45" s="59" t="s">
        <v>98</v>
      </c>
      <c r="CD45" s="59">
        <v>37.299999999999997</v>
      </c>
      <c r="CE45" s="59" t="s">
        <v>98</v>
      </c>
      <c r="CF45" s="59">
        <v>-4012.6</v>
      </c>
      <c r="CG45" s="59" t="s">
        <v>98</v>
      </c>
      <c r="CH45" s="59">
        <v>-3975.3</v>
      </c>
      <c r="CI45" s="59" t="s">
        <v>98</v>
      </c>
      <c r="CJ45" s="59">
        <v>525.02</v>
      </c>
      <c r="CK45" s="59" t="s">
        <v>98</v>
      </c>
      <c r="CL45" s="59">
        <v>0</v>
      </c>
      <c r="CM45" s="59" t="s">
        <v>98</v>
      </c>
      <c r="CN45" s="59">
        <v>0</v>
      </c>
      <c r="CO45" s="59" t="s">
        <v>98</v>
      </c>
      <c r="CP45" s="59">
        <v>0</v>
      </c>
      <c r="CQ45" s="59" t="s">
        <v>98</v>
      </c>
      <c r="CR45" s="59">
        <v>21633.88</v>
      </c>
      <c r="CS45" s="59" t="s">
        <v>98</v>
      </c>
      <c r="CT45" s="59">
        <v>21633.88</v>
      </c>
      <c r="CU45" s="59" t="s">
        <v>98</v>
      </c>
      <c r="CV45" s="59">
        <v>177363.13</v>
      </c>
      <c r="CW45" s="59" t="s">
        <v>98</v>
      </c>
      <c r="CX45" s="59">
        <v>569838.26</v>
      </c>
      <c r="CY45" s="59" t="s">
        <v>98</v>
      </c>
    </row>
    <row r="46" spans="1:106" ht="14.5" x14ac:dyDescent="0.35">
      <c r="A46" s="58" t="s">
        <v>407</v>
      </c>
      <c r="B46" s="58" t="s">
        <v>450</v>
      </c>
      <c r="C46" s="43" t="str">
        <f>'[10]Correspondance tables'!K34</f>
        <v>ISIC 50</v>
      </c>
      <c r="D46" s="43" t="str">
        <f>VLOOKUP(C46, '[10]Correspondance tables'!$O$3:$P$73, 2, FALSE)</f>
        <v>ISIC 49T53</v>
      </c>
      <c r="E46" s="59">
        <v>136.63</v>
      </c>
      <c r="F46" s="59">
        <v>349.94</v>
      </c>
      <c r="G46" s="59">
        <v>87.75</v>
      </c>
      <c r="H46" s="59">
        <v>247.85</v>
      </c>
      <c r="I46" s="59">
        <v>1355.91</v>
      </c>
      <c r="J46" s="59">
        <v>194.84</v>
      </c>
      <c r="K46" s="59">
        <v>412.52</v>
      </c>
      <c r="L46" s="59">
        <v>516.41999999999996</v>
      </c>
      <c r="M46" s="59">
        <v>43.43</v>
      </c>
      <c r="N46" s="59">
        <v>2204.21</v>
      </c>
      <c r="O46" s="59">
        <v>1431.42</v>
      </c>
      <c r="P46" s="59">
        <v>93.53</v>
      </c>
      <c r="Q46" s="59">
        <v>306.44</v>
      </c>
      <c r="R46" s="59">
        <v>554.22</v>
      </c>
      <c r="S46" s="59">
        <v>1593.74</v>
      </c>
      <c r="T46" s="59">
        <v>629.38</v>
      </c>
      <c r="U46" s="59">
        <v>194.94</v>
      </c>
      <c r="V46" s="59">
        <v>239.17</v>
      </c>
      <c r="W46" s="59">
        <v>627.74</v>
      </c>
      <c r="X46" s="59">
        <v>414.17</v>
      </c>
      <c r="Y46" s="59">
        <v>87.89</v>
      </c>
      <c r="Z46" s="59">
        <v>181.1</v>
      </c>
      <c r="AA46" s="59">
        <v>93.48</v>
      </c>
      <c r="AB46" s="59">
        <v>615.72</v>
      </c>
      <c r="AC46" s="59">
        <v>6.51</v>
      </c>
      <c r="AD46" s="59">
        <v>170.82</v>
      </c>
      <c r="AE46" s="59">
        <v>660.61</v>
      </c>
      <c r="AF46" s="59">
        <v>1224.95</v>
      </c>
      <c r="AG46" s="59">
        <v>6946</v>
      </c>
      <c r="AH46" s="59">
        <v>202.49</v>
      </c>
      <c r="AI46" s="59">
        <v>2530</v>
      </c>
      <c r="AJ46" s="59">
        <v>15521.35</v>
      </c>
      <c r="AK46" s="59">
        <v>95.05</v>
      </c>
      <c r="AL46" s="59">
        <v>4846.91</v>
      </c>
      <c r="AM46" s="59">
        <v>111.26</v>
      </c>
      <c r="AN46" s="59">
        <v>155.82</v>
      </c>
      <c r="AO46" s="59">
        <v>97.81</v>
      </c>
      <c r="AP46" s="59">
        <v>12.82</v>
      </c>
      <c r="AQ46" s="59">
        <v>113.46</v>
      </c>
      <c r="AR46" s="59">
        <v>82.14</v>
      </c>
      <c r="AS46" s="59">
        <v>23.84</v>
      </c>
      <c r="AT46" s="59">
        <v>1.88</v>
      </c>
      <c r="AU46" s="59">
        <v>17.52</v>
      </c>
      <c r="AV46" s="59">
        <v>34.61</v>
      </c>
      <c r="AW46" s="59">
        <v>87.48</v>
      </c>
      <c r="AX46" s="59">
        <v>67.84</v>
      </c>
      <c r="AY46" s="59">
        <v>20.28</v>
      </c>
      <c r="AZ46" s="59">
        <v>62.19</v>
      </c>
      <c r="BA46" s="59">
        <v>32.520000000000003</v>
      </c>
      <c r="BB46" s="59">
        <v>133.12</v>
      </c>
      <c r="BC46" s="59">
        <v>13.99</v>
      </c>
      <c r="BD46" s="59">
        <v>471.42</v>
      </c>
      <c r="BE46" s="59">
        <v>105.38</v>
      </c>
      <c r="BF46" s="59">
        <v>159.88999999999999</v>
      </c>
      <c r="BG46" s="59">
        <v>120.85</v>
      </c>
      <c r="BH46" s="59">
        <v>114.99</v>
      </c>
      <c r="BI46" s="59">
        <v>71.680000000000007</v>
      </c>
      <c r="BJ46" s="59">
        <v>22.05</v>
      </c>
      <c r="BK46" s="59">
        <v>23.52</v>
      </c>
      <c r="BL46" s="59">
        <v>50.71</v>
      </c>
      <c r="BM46" s="59">
        <v>5.15</v>
      </c>
      <c r="BN46" s="59">
        <v>14.29</v>
      </c>
      <c r="BO46" s="59">
        <v>0</v>
      </c>
      <c r="BP46" s="59">
        <v>0</v>
      </c>
      <c r="BQ46" s="59" t="s">
        <v>98</v>
      </c>
      <c r="BR46" s="59">
        <v>47045.61</v>
      </c>
      <c r="BS46" s="59" t="s">
        <v>98</v>
      </c>
      <c r="BT46" s="59">
        <v>11114.89</v>
      </c>
      <c r="BU46" s="59" t="s">
        <v>98</v>
      </c>
      <c r="BV46" s="59">
        <v>0</v>
      </c>
      <c r="BW46" s="59" t="s">
        <v>98</v>
      </c>
      <c r="BX46" s="59">
        <v>196.8</v>
      </c>
      <c r="BY46" s="59" t="s">
        <v>98</v>
      </c>
      <c r="BZ46" s="59">
        <v>11311.7</v>
      </c>
      <c r="CA46" s="59" t="s">
        <v>98</v>
      </c>
      <c r="CB46" s="59">
        <v>248.11</v>
      </c>
      <c r="CC46" s="59" t="s">
        <v>98</v>
      </c>
      <c r="CD46" s="59">
        <v>4.08</v>
      </c>
      <c r="CE46" s="59" t="s">
        <v>98</v>
      </c>
      <c r="CF46" s="59">
        <v>-1497.43</v>
      </c>
      <c r="CG46" s="59" t="s">
        <v>98</v>
      </c>
      <c r="CH46" s="59">
        <v>-1493.36</v>
      </c>
      <c r="CI46" s="59" t="s">
        <v>98</v>
      </c>
      <c r="CJ46" s="59">
        <v>-1245.25</v>
      </c>
      <c r="CK46" s="59" t="s">
        <v>98</v>
      </c>
      <c r="CL46" s="59">
        <v>0</v>
      </c>
      <c r="CM46" s="59" t="s">
        <v>98</v>
      </c>
      <c r="CN46" s="59">
        <v>0</v>
      </c>
      <c r="CO46" s="59" t="s">
        <v>98</v>
      </c>
      <c r="CP46" s="59">
        <v>0</v>
      </c>
      <c r="CQ46" s="59" t="s">
        <v>98</v>
      </c>
      <c r="CR46" s="59">
        <v>65172.6</v>
      </c>
      <c r="CS46" s="59" t="s">
        <v>98</v>
      </c>
      <c r="CT46" s="59">
        <v>65172.6</v>
      </c>
      <c r="CU46" s="59" t="s">
        <v>98</v>
      </c>
      <c r="CV46" s="59">
        <v>75239.05</v>
      </c>
      <c r="CW46" s="59" t="s">
        <v>98</v>
      </c>
      <c r="CX46" s="59">
        <v>122284.66</v>
      </c>
      <c r="CY46" s="59" t="s">
        <v>98</v>
      </c>
    </row>
    <row r="47" spans="1:106" ht="14.5" x14ac:dyDescent="0.35">
      <c r="A47" s="58" t="s">
        <v>407</v>
      </c>
      <c r="B47" s="58" t="s">
        <v>451</v>
      </c>
      <c r="C47" s="43" t="str">
        <f>'[10]Correspondance tables'!K35</f>
        <v>ISIC 51</v>
      </c>
      <c r="D47" s="43" t="str">
        <f>VLOOKUP(C47, '[10]Correspondance tables'!$O$3:$P$73, 2, FALSE)</f>
        <v>ISIC 49T53</v>
      </c>
      <c r="E47" s="59">
        <v>90.39</v>
      </c>
      <c r="F47" s="59">
        <v>37.61</v>
      </c>
      <c r="G47" s="59">
        <v>20.22</v>
      </c>
      <c r="H47" s="59">
        <v>104.44</v>
      </c>
      <c r="I47" s="59">
        <v>900.75</v>
      </c>
      <c r="J47" s="59">
        <v>172.52</v>
      </c>
      <c r="K47" s="59">
        <v>87.29</v>
      </c>
      <c r="L47" s="59">
        <v>154.71</v>
      </c>
      <c r="M47" s="59">
        <v>68.459999999999994</v>
      </c>
      <c r="N47" s="59">
        <v>196.54</v>
      </c>
      <c r="O47" s="59">
        <v>619.55999999999995</v>
      </c>
      <c r="P47" s="59">
        <v>289.04000000000002</v>
      </c>
      <c r="Q47" s="59">
        <v>258.63</v>
      </c>
      <c r="R47" s="59">
        <v>239.72</v>
      </c>
      <c r="S47" s="59">
        <v>214.04</v>
      </c>
      <c r="T47" s="59">
        <v>382.18</v>
      </c>
      <c r="U47" s="59">
        <v>767.83</v>
      </c>
      <c r="V47" s="59">
        <v>373.37</v>
      </c>
      <c r="W47" s="59">
        <v>1080.1099999999999</v>
      </c>
      <c r="X47" s="59">
        <v>621.94000000000005</v>
      </c>
      <c r="Y47" s="59">
        <v>223.46</v>
      </c>
      <c r="Z47" s="59">
        <v>326.39999999999998</v>
      </c>
      <c r="AA47" s="59">
        <v>244.48</v>
      </c>
      <c r="AB47" s="59">
        <v>516.48</v>
      </c>
      <c r="AC47" s="59">
        <v>17.05</v>
      </c>
      <c r="AD47" s="59">
        <v>163.47</v>
      </c>
      <c r="AE47" s="59">
        <v>709.24</v>
      </c>
      <c r="AF47" s="59">
        <v>329.44</v>
      </c>
      <c r="AG47" s="59">
        <v>2922.15</v>
      </c>
      <c r="AH47" s="59">
        <v>1007.99</v>
      </c>
      <c r="AI47" s="59">
        <v>1280.08</v>
      </c>
      <c r="AJ47" s="59">
        <v>169.74</v>
      </c>
      <c r="AK47" s="59">
        <v>5510.36</v>
      </c>
      <c r="AL47" s="59">
        <v>3667.19</v>
      </c>
      <c r="AM47" s="59">
        <v>614.33000000000004</v>
      </c>
      <c r="AN47" s="59">
        <v>343.5</v>
      </c>
      <c r="AO47" s="59">
        <v>198.48</v>
      </c>
      <c r="AP47" s="59">
        <v>254.63</v>
      </c>
      <c r="AQ47" s="59">
        <v>281.60000000000002</v>
      </c>
      <c r="AR47" s="59">
        <v>593.99</v>
      </c>
      <c r="AS47" s="59">
        <v>1731.83</v>
      </c>
      <c r="AT47" s="59">
        <v>609.29</v>
      </c>
      <c r="AU47" s="59">
        <v>942.19</v>
      </c>
      <c r="AV47" s="59">
        <v>171.58</v>
      </c>
      <c r="AW47" s="59">
        <v>1513.06</v>
      </c>
      <c r="AX47" s="59">
        <v>818.88</v>
      </c>
      <c r="AY47" s="59">
        <v>555.87</v>
      </c>
      <c r="AZ47" s="59">
        <v>226.71</v>
      </c>
      <c r="BA47" s="59">
        <v>263.98</v>
      </c>
      <c r="BB47" s="59">
        <v>599.25</v>
      </c>
      <c r="BC47" s="59">
        <v>137</v>
      </c>
      <c r="BD47" s="59">
        <v>7240.8</v>
      </c>
      <c r="BE47" s="59">
        <v>622.98</v>
      </c>
      <c r="BF47" s="59">
        <v>2153.67</v>
      </c>
      <c r="BG47" s="59">
        <v>644.59</v>
      </c>
      <c r="BH47" s="59">
        <v>566.20000000000005</v>
      </c>
      <c r="BI47" s="59">
        <v>336.3</v>
      </c>
      <c r="BJ47" s="59">
        <v>334.19</v>
      </c>
      <c r="BK47" s="59">
        <v>221.03</v>
      </c>
      <c r="BL47" s="59">
        <v>776.28</v>
      </c>
      <c r="BM47" s="59">
        <v>27.1</v>
      </c>
      <c r="BN47" s="59">
        <v>90.98</v>
      </c>
      <c r="BO47" s="59">
        <v>0</v>
      </c>
      <c r="BP47" s="59">
        <v>0</v>
      </c>
      <c r="BQ47" s="59" t="s">
        <v>98</v>
      </c>
      <c r="BR47" s="59">
        <v>46637.17</v>
      </c>
      <c r="BS47" s="59" t="s">
        <v>98</v>
      </c>
      <c r="BT47" s="59">
        <v>50855.26</v>
      </c>
      <c r="BU47" s="59" t="s">
        <v>98</v>
      </c>
      <c r="BV47" s="59">
        <v>0</v>
      </c>
      <c r="BW47" s="59" t="s">
        <v>98</v>
      </c>
      <c r="BX47" s="59">
        <v>355.67</v>
      </c>
      <c r="BY47" s="59" t="s">
        <v>98</v>
      </c>
      <c r="BZ47" s="59">
        <v>51210.92</v>
      </c>
      <c r="CA47" s="59" t="s">
        <v>98</v>
      </c>
      <c r="CB47" s="59">
        <v>45.93</v>
      </c>
      <c r="CC47" s="59" t="s">
        <v>98</v>
      </c>
      <c r="CD47" s="59">
        <v>0.72</v>
      </c>
      <c r="CE47" s="59" t="s">
        <v>98</v>
      </c>
      <c r="CF47" s="59">
        <v>7.0000000000000007E-2</v>
      </c>
      <c r="CG47" s="59" t="s">
        <v>98</v>
      </c>
      <c r="CH47" s="59">
        <v>0.79</v>
      </c>
      <c r="CI47" s="59" t="s">
        <v>98</v>
      </c>
      <c r="CJ47" s="59">
        <v>46.72</v>
      </c>
      <c r="CK47" s="59" t="s">
        <v>98</v>
      </c>
      <c r="CL47" s="59">
        <v>0</v>
      </c>
      <c r="CM47" s="59" t="s">
        <v>98</v>
      </c>
      <c r="CN47" s="59">
        <v>0</v>
      </c>
      <c r="CO47" s="59" t="s">
        <v>98</v>
      </c>
      <c r="CP47" s="59">
        <v>0</v>
      </c>
      <c r="CQ47" s="59" t="s">
        <v>98</v>
      </c>
      <c r="CR47" s="59">
        <v>24182.29</v>
      </c>
      <c r="CS47" s="59" t="s">
        <v>98</v>
      </c>
      <c r="CT47" s="59">
        <v>24182.29</v>
      </c>
      <c r="CU47" s="59" t="s">
        <v>98</v>
      </c>
      <c r="CV47" s="59">
        <v>75439.929999999993</v>
      </c>
      <c r="CW47" s="59" t="s">
        <v>98</v>
      </c>
      <c r="CX47" s="59">
        <v>122077.1</v>
      </c>
      <c r="CY47" s="59" t="s">
        <v>98</v>
      </c>
    </row>
    <row r="48" spans="1:106" ht="14.5" x14ac:dyDescent="0.35">
      <c r="A48" s="58" t="s">
        <v>407</v>
      </c>
      <c r="B48" s="58" t="s">
        <v>452</v>
      </c>
      <c r="C48" s="43" t="str">
        <f>'[10]Correspondance tables'!K36</f>
        <v>ISIC 52</v>
      </c>
      <c r="D48" s="43" t="str">
        <f>VLOOKUP(C48, '[10]Correspondance tables'!$O$3:$P$73, 2, FALSE)</f>
        <v>ISIC 49T53</v>
      </c>
      <c r="E48" s="59">
        <v>899.75</v>
      </c>
      <c r="F48" s="59">
        <v>153.88999999999999</v>
      </c>
      <c r="G48" s="59">
        <v>349.59</v>
      </c>
      <c r="H48" s="59">
        <v>1744.61</v>
      </c>
      <c r="I48" s="59">
        <v>14583.6</v>
      </c>
      <c r="J48" s="59">
        <v>1199.55</v>
      </c>
      <c r="K48" s="59">
        <v>1623.15</v>
      </c>
      <c r="L48" s="59">
        <v>2922.16</v>
      </c>
      <c r="M48" s="59">
        <v>589.20000000000005</v>
      </c>
      <c r="N48" s="59">
        <v>4045.69</v>
      </c>
      <c r="O48" s="59">
        <v>5355.86</v>
      </c>
      <c r="P48" s="59">
        <v>1191.79</v>
      </c>
      <c r="Q48" s="59">
        <v>2327.4699999999998</v>
      </c>
      <c r="R48" s="59">
        <v>2896.45</v>
      </c>
      <c r="S48" s="59">
        <v>3506.6</v>
      </c>
      <c r="T48" s="59">
        <v>2498.38</v>
      </c>
      <c r="U48" s="59">
        <v>1744.28</v>
      </c>
      <c r="V48" s="59">
        <v>2014.33</v>
      </c>
      <c r="W48" s="59">
        <v>5181.8599999999997</v>
      </c>
      <c r="X48" s="59">
        <v>7018.48</v>
      </c>
      <c r="Y48" s="59">
        <v>1090.43</v>
      </c>
      <c r="Z48" s="59">
        <v>1313.85</v>
      </c>
      <c r="AA48" s="59">
        <v>894.24</v>
      </c>
      <c r="AB48" s="59">
        <v>3423.12</v>
      </c>
      <c r="AC48" s="59">
        <v>210.35</v>
      </c>
      <c r="AD48" s="59">
        <v>1336.73</v>
      </c>
      <c r="AE48" s="59">
        <v>6053.33</v>
      </c>
      <c r="AF48" s="59">
        <v>3870.22</v>
      </c>
      <c r="AG48" s="59">
        <v>65825.13</v>
      </c>
      <c r="AH48" s="59">
        <v>11329.48</v>
      </c>
      <c r="AI48" s="59">
        <v>60613.46</v>
      </c>
      <c r="AJ48" s="59">
        <v>38019.040000000001</v>
      </c>
      <c r="AK48" s="59">
        <v>18423.43</v>
      </c>
      <c r="AL48" s="59">
        <v>95581.32</v>
      </c>
      <c r="AM48" s="59">
        <v>10533.47</v>
      </c>
      <c r="AN48" s="59">
        <v>1877.1</v>
      </c>
      <c r="AO48" s="59">
        <v>1246.8</v>
      </c>
      <c r="AP48" s="59">
        <v>369.1</v>
      </c>
      <c r="AQ48" s="59">
        <v>1016.84</v>
      </c>
      <c r="AR48" s="59">
        <v>1166.78</v>
      </c>
      <c r="AS48" s="59">
        <v>218.38</v>
      </c>
      <c r="AT48" s="59">
        <v>152.88999999999999</v>
      </c>
      <c r="AU48" s="59">
        <v>190.45</v>
      </c>
      <c r="AV48" s="59">
        <v>842.77</v>
      </c>
      <c r="AW48" s="59">
        <v>2521.61</v>
      </c>
      <c r="AX48" s="59">
        <v>1104.08</v>
      </c>
      <c r="AY48" s="59">
        <v>413.4</v>
      </c>
      <c r="AZ48" s="59">
        <v>346.04</v>
      </c>
      <c r="BA48" s="59">
        <v>783.64</v>
      </c>
      <c r="BB48" s="59">
        <v>1430.88</v>
      </c>
      <c r="BC48" s="59">
        <v>218.72</v>
      </c>
      <c r="BD48" s="59">
        <v>839.43</v>
      </c>
      <c r="BE48" s="59">
        <v>2061.77</v>
      </c>
      <c r="BF48" s="59">
        <v>2216.81</v>
      </c>
      <c r="BG48" s="59">
        <v>454.76</v>
      </c>
      <c r="BH48" s="59">
        <v>487.98</v>
      </c>
      <c r="BI48" s="59">
        <v>142.94</v>
      </c>
      <c r="BJ48" s="59">
        <v>416.24</v>
      </c>
      <c r="BK48" s="59">
        <v>329.59</v>
      </c>
      <c r="BL48" s="59">
        <v>160.93</v>
      </c>
      <c r="BM48" s="59">
        <v>132.09</v>
      </c>
      <c r="BN48" s="59">
        <v>250.28</v>
      </c>
      <c r="BO48" s="59">
        <v>0</v>
      </c>
      <c r="BP48" s="59">
        <v>0</v>
      </c>
      <c r="BQ48" s="59" t="s">
        <v>98</v>
      </c>
      <c r="BR48" s="59">
        <v>401756.55</v>
      </c>
      <c r="BS48" s="59" t="s">
        <v>98</v>
      </c>
      <c r="BT48" s="59">
        <v>25608.48</v>
      </c>
      <c r="BU48" s="59" t="s">
        <v>98</v>
      </c>
      <c r="BV48" s="59">
        <v>16.8</v>
      </c>
      <c r="BW48" s="59" t="s">
        <v>98</v>
      </c>
      <c r="BX48" s="59">
        <v>40326.129999999997</v>
      </c>
      <c r="BY48" s="59" t="s">
        <v>98</v>
      </c>
      <c r="BZ48" s="59">
        <v>65951.42</v>
      </c>
      <c r="CA48" s="59" t="s">
        <v>98</v>
      </c>
      <c r="CB48" s="59">
        <v>340.62</v>
      </c>
      <c r="CC48" s="59" t="s">
        <v>98</v>
      </c>
      <c r="CD48" s="59">
        <v>1.91</v>
      </c>
      <c r="CE48" s="59" t="s">
        <v>98</v>
      </c>
      <c r="CF48" s="59">
        <v>11.68</v>
      </c>
      <c r="CG48" s="59" t="s">
        <v>98</v>
      </c>
      <c r="CH48" s="59">
        <v>13.59</v>
      </c>
      <c r="CI48" s="59" t="s">
        <v>98</v>
      </c>
      <c r="CJ48" s="59">
        <v>354.21</v>
      </c>
      <c r="CK48" s="59" t="s">
        <v>98</v>
      </c>
      <c r="CL48" s="59">
        <v>0</v>
      </c>
      <c r="CM48" s="59" t="s">
        <v>98</v>
      </c>
      <c r="CN48" s="59">
        <v>0</v>
      </c>
      <c r="CO48" s="59" t="s">
        <v>98</v>
      </c>
      <c r="CP48" s="59">
        <v>0</v>
      </c>
      <c r="CQ48" s="59" t="s">
        <v>98</v>
      </c>
      <c r="CR48" s="59">
        <v>26674.240000000002</v>
      </c>
      <c r="CS48" s="59" t="s">
        <v>98</v>
      </c>
      <c r="CT48" s="59">
        <v>26674.240000000002</v>
      </c>
      <c r="CU48" s="59" t="s">
        <v>98</v>
      </c>
      <c r="CV48" s="59">
        <v>92979.88</v>
      </c>
      <c r="CW48" s="59" t="s">
        <v>98</v>
      </c>
      <c r="CX48" s="59">
        <v>494736.43</v>
      </c>
      <c r="CY48" s="59" t="s">
        <v>98</v>
      </c>
    </row>
    <row r="49" spans="1:106" ht="14.5" x14ac:dyDescent="0.35">
      <c r="A49" s="58" t="s">
        <v>407</v>
      </c>
      <c r="B49" s="58" t="s">
        <v>453</v>
      </c>
      <c r="C49" s="43" t="str">
        <f>'[10]Correspondance tables'!K37</f>
        <v>ISIC 53</v>
      </c>
      <c r="D49" s="43" t="str">
        <f>VLOOKUP(C49, '[10]Correspondance tables'!$O$3:$P$73, 2, FALSE)</f>
        <v>ISIC 49T53</v>
      </c>
      <c r="E49" s="59">
        <v>122.6</v>
      </c>
      <c r="F49" s="59">
        <v>28.69</v>
      </c>
      <c r="G49" s="59">
        <v>6.48</v>
      </c>
      <c r="H49" s="59">
        <v>79.27</v>
      </c>
      <c r="I49" s="59">
        <v>785.65</v>
      </c>
      <c r="J49" s="59">
        <v>253.26</v>
      </c>
      <c r="K49" s="59">
        <v>79.42</v>
      </c>
      <c r="L49" s="59">
        <v>128.65</v>
      </c>
      <c r="M49" s="59">
        <v>322.18</v>
      </c>
      <c r="N49" s="59">
        <v>188.61</v>
      </c>
      <c r="O49" s="59">
        <v>1499.12</v>
      </c>
      <c r="P49" s="59">
        <v>728.16</v>
      </c>
      <c r="Q49" s="59">
        <v>398.53</v>
      </c>
      <c r="R49" s="59">
        <v>171.37</v>
      </c>
      <c r="S49" s="59">
        <v>221.05</v>
      </c>
      <c r="T49" s="59">
        <v>674.77</v>
      </c>
      <c r="U49" s="59">
        <v>1140.07</v>
      </c>
      <c r="V49" s="59">
        <v>1166.8800000000001</v>
      </c>
      <c r="W49" s="59">
        <v>2462.92</v>
      </c>
      <c r="X49" s="59">
        <v>1162.76</v>
      </c>
      <c r="Y49" s="59">
        <v>87.88</v>
      </c>
      <c r="Z49" s="59">
        <v>563.84</v>
      </c>
      <c r="AA49" s="59">
        <v>354.55</v>
      </c>
      <c r="AB49" s="59">
        <v>1373.61</v>
      </c>
      <c r="AC49" s="59">
        <v>274.91000000000003</v>
      </c>
      <c r="AD49" s="59">
        <v>702.89</v>
      </c>
      <c r="AE49" s="59">
        <v>988.22</v>
      </c>
      <c r="AF49" s="59">
        <v>796.76</v>
      </c>
      <c r="AG49" s="59">
        <v>7302.27</v>
      </c>
      <c r="AH49" s="59">
        <v>13230.84</v>
      </c>
      <c r="AI49" s="59">
        <v>1827.22</v>
      </c>
      <c r="AJ49" s="59">
        <v>115.44</v>
      </c>
      <c r="AK49" s="59">
        <v>252.6</v>
      </c>
      <c r="AL49" s="59">
        <v>1553.61</v>
      </c>
      <c r="AM49" s="59">
        <v>6739.9</v>
      </c>
      <c r="AN49" s="59">
        <v>1593.67</v>
      </c>
      <c r="AO49" s="59">
        <v>1658.87</v>
      </c>
      <c r="AP49" s="59">
        <v>423.56</v>
      </c>
      <c r="AQ49" s="59">
        <v>4281.12</v>
      </c>
      <c r="AR49" s="59">
        <v>1217.1099999999999</v>
      </c>
      <c r="AS49" s="59">
        <v>2732.26</v>
      </c>
      <c r="AT49" s="59">
        <v>1424.38</v>
      </c>
      <c r="AU49" s="59">
        <v>1271.31</v>
      </c>
      <c r="AV49" s="59">
        <v>703.24</v>
      </c>
      <c r="AW49" s="59">
        <v>2580.33</v>
      </c>
      <c r="AX49" s="59">
        <v>874.27</v>
      </c>
      <c r="AY49" s="59">
        <v>431.31</v>
      </c>
      <c r="AZ49" s="59">
        <v>490.45</v>
      </c>
      <c r="BA49" s="59">
        <v>551.88</v>
      </c>
      <c r="BB49" s="59">
        <v>558.63</v>
      </c>
      <c r="BC49" s="59">
        <v>828.68</v>
      </c>
      <c r="BD49" s="59">
        <v>317.3</v>
      </c>
      <c r="BE49" s="59">
        <v>1576.09</v>
      </c>
      <c r="BF49" s="59">
        <v>6865.02</v>
      </c>
      <c r="BG49" s="59">
        <v>997.39</v>
      </c>
      <c r="BH49" s="59">
        <v>1052.3900000000001</v>
      </c>
      <c r="BI49" s="59">
        <v>981.25</v>
      </c>
      <c r="BJ49" s="59">
        <v>728.92</v>
      </c>
      <c r="BK49" s="59">
        <v>346.85</v>
      </c>
      <c r="BL49" s="59">
        <v>640.02</v>
      </c>
      <c r="BM49" s="59">
        <v>47.32</v>
      </c>
      <c r="BN49" s="59">
        <v>225.63</v>
      </c>
      <c r="BO49" s="59">
        <v>0</v>
      </c>
      <c r="BP49" s="59">
        <v>0</v>
      </c>
      <c r="BQ49" s="59" t="s">
        <v>98</v>
      </c>
      <c r="BR49" s="59">
        <v>83184.22</v>
      </c>
      <c r="BS49" s="59" t="s">
        <v>98</v>
      </c>
      <c r="BT49" s="59">
        <v>8390.8700000000008</v>
      </c>
      <c r="BU49" s="59" t="s">
        <v>98</v>
      </c>
      <c r="BV49" s="59">
        <v>0</v>
      </c>
      <c r="BW49" s="59" t="s">
        <v>98</v>
      </c>
      <c r="BX49" s="59">
        <v>5.95</v>
      </c>
      <c r="BY49" s="59" t="s">
        <v>98</v>
      </c>
      <c r="BZ49" s="59">
        <v>8396.81</v>
      </c>
      <c r="CA49" s="59" t="s">
        <v>98</v>
      </c>
      <c r="CB49" s="59">
        <v>0.27</v>
      </c>
      <c r="CC49" s="59" t="s">
        <v>98</v>
      </c>
      <c r="CD49" s="59">
        <v>0</v>
      </c>
      <c r="CE49" s="59" t="s">
        <v>98</v>
      </c>
      <c r="CF49" s="59">
        <v>-0.14000000000000001</v>
      </c>
      <c r="CG49" s="59" t="s">
        <v>98</v>
      </c>
      <c r="CH49" s="59">
        <v>-0.14000000000000001</v>
      </c>
      <c r="CI49" s="59" t="s">
        <v>98</v>
      </c>
      <c r="CJ49" s="59">
        <v>0.14000000000000001</v>
      </c>
      <c r="CK49" s="59" t="s">
        <v>98</v>
      </c>
      <c r="CL49" s="59">
        <v>0</v>
      </c>
      <c r="CM49" s="59" t="s">
        <v>98</v>
      </c>
      <c r="CN49" s="59">
        <v>0</v>
      </c>
      <c r="CO49" s="59" t="s">
        <v>98</v>
      </c>
      <c r="CP49" s="59">
        <v>0</v>
      </c>
      <c r="CQ49" s="59" t="s">
        <v>98</v>
      </c>
      <c r="CR49" s="59">
        <v>2065.79</v>
      </c>
      <c r="CS49" s="59" t="s">
        <v>98</v>
      </c>
      <c r="CT49" s="59">
        <v>2065.79</v>
      </c>
      <c r="CU49" s="59" t="s">
        <v>98</v>
      </c>
      <c r="CV49" s="59">
        <v>10462.74</v>
      </c>
      <c r="CW49" s="59" t="s">
        <v>98</v>
      </c>
      <c r="CX49" s="59">
        <v>93646.96</v>
      </c>
      <c r="CY49" s="59" t="s">
        <v>98</v>
      </c>
      <c r="DB49" s="229"/>
    </row>
    <row r="50" spans="1:106" ht="14.5" x14ac:dyDescent="0.35">
      <c r="A50" s="58" t="s">
        <v>407</v>
      </c>
      <c r="B50" s="58" t="s">
        <v>454</v>
      </c>
      <c r="C50" s="43" t="str">
        <f>'[10]Correspondance tables'!K38</f>
        <v>ISIC 55-56</v>
      </c>
      <c r="D50" s="43" t="str">
        <f>VLOOKUP(C50, '[10]Correspondance tables'!$O$3:$P$73, 2, FALSE)</f>
        <v>ISIC 55T56</v>
      </c>
      <c r="E50" s="59">
        <v>330.61</v>
      </c>
      <c r="F50" s="59">
        <v>47.18</v>
      </c>
      <c r="G50" s="59">
        <v>11.64</v>
      </c>
      <c r="H50" s="59">
        <v>280.89999999999998</v>
      </c>
      <c r="I50" s="59">
        <v>1496.67</v>
      </c>
      <c r="J50" s="59">
        <v>698.53</v>
      </c>
      <c r="K50" s="59">
        <v>362.18</v>
      </c>
      <c r="L50" s="59">
        <v>162.49</v>
      </c>
      <c r="M50" s="59">
        <v>209.46</v>
      </c>
      <c r="N50" s="59">
        <v>372.44</v>
      </c>
      <c r="O50" s="59">
        <v>1386.83</v>
      </c>
      <c r="P50" s="59">
        <v>578.57000000000005</v>
      </c>
      <c r="Q50" s="59">
        <v>959.92</v>
      </c>
      <c r="R50" s="59">
        <v>580.80999999999995</v>
      </c>
      <c r="S50" s="59">
        <v>1097.0899999999999</v>
      </c>
      <c r="T50" s="59">
        <v>1553.95</v>
      </c>
      <c r="U50" s="59">
        <v>759.29</v>
      </c>
      <c r="V50" s="59">
        <v>925.94</v>
      </c>
      <c r="W50" s="59">
        <v>2475.35</v>
      </c>
      <c r="X50" s="59">
        <v>884.05</v>
      </c>
      <c r="Y50" s="59">
        <v>523.02</v>
      </c>
      <c r="Z50" s="59">
        <v>708.81</v>
      </c>
      <c r="AA50" s="59">
        <v>1070.18</v>
      </c>
      <c r="AB50" s="59">
        <v>2402.89</v>
      </c>
      <c r="AC50" s="59">
        <v>234.18</v>
      </c>
      <c r="AD50" s="59">
        <v>578.04999999999995</v>
      </c>
      <c r="AE50" s="59">
        <v>5967.63</v>
      </c>
      <c r="AF50" s="59">
        <v>1556.77</v>
      </c>
      <c r="AG50" s="59">
        <v>10261.91</v>
      </c>
      <c r="AH50" s="59">
        <v>4461.7299999999996</v>
      </c>
      <c r="AI50" s="59">
        <v>3369.31</v>
      </c>
      <c r="AJ50" s="59">
        <v>890.09</v>
      </c>
      <c r="AK50" s="59">
        <v>2448.98</v>
      </c>
      <c r="AL50" s="59">
        <v>2172.8200000000002</v>
      </c>
      <c r="AM50" s="59">
        <v>242.55</v>
      </c>
      <c r="AN50" s="59">
        <v>4541.2</v>
      </c>
      <c r="AO50" s="59">
        <v>533.72</v>
      </c>
      <c r="AP50" s="59">
        <v>1276.3399999999999</v>
      </c>
      <c r="AQ50" s="59">
        <v>1247.08</v>
      </c>
      <c r="AR50" s="59">
        <v>2908.71</v>
      </c>
      <c r="AS50" s="59">
        <v>2250.02</v>
      </c>
      <c r="AT50" s="59">
        <v>795.4</v>
      </c>
      <c r="AU50" s="59">
        <v>1694.16</v>
      </c>
      <c r="AV50" s="59">
        <v>1684.09</v>
      </c>
      <c r="AW50" s="59">
        <v>4529</v>
      </c>
      <c r="AX50" s="59">
        <v>2322.17</v>
      </c>
      <c r="AY50" s="59">
        <v>1155.9000000000001</v>
      </c>
      <c r="AZ50" s="59">
        <v>562.09</v>
      </c>
      <c r="BA50" s="59">
        <v>632.76</v>
      </c>
      <c r="BB50" s="59">
        <v>1709.01</v>
      </c>
      <c r="BC50" s="59">
        <v>536.29</v>
      </c>
      <c r="BD50" s="59">
        <v>12580.94</v>
      </c>
      <c r="BE50" s="59">
        <v>3914.1</v>
      </c>
      <c r="BF50" s="59">
        <v>4678.4799999999996</v>
      </c>
      <c r="BG50" s="59">
        <v>3925.68</v>
      </c>
      <c r="BH50" s="59">
        <v>4378</v>
      </c>
      <c r="BI50" s="59">
        <v>3600.98</v>
      </c>
      <c r="BJ50" s="59">
        <v>1152.31</v>
      </c>
      <c r="BK50" s="59">
        <v>1019.43</v>
      </c>
      <c r="BL50" s="59">
        <v>1863.94</v>
      </c>
      <c r="BM50" s="59">
        <v>82.41</v>
      </c>
      <c r="BN50" s="59">
        <v>1232.55</v>
      </c>
      <c r="BO50" s="59">
        <v>0</v>
      </c>
      <c r="BP50" s="59">
        <v>0</v>
      </c>
      <c r="BQ50" s="59" t="s">
        <v>98</v>
      </c>
      <c r="BR50" s="59">
        <v>118869.58</v>
      </c>
      <c r="BS50" s="59" t="s">
        <v>98</v>
      </c>
      <c r="BT50" s="59">
        <v>490157.9</v>
      </c>
      <c r="BU50" s="59" t="s">
        <v>98</v>
      </c>
      <c r="BV50" s="59">
        <v>1776.65</v>
      </c>
      <c r="BW50" s="59" t="s">
        <v>98</v>
      </c>
      <c r="BX50" s="59">
        <v>2427.42</v>
      </c>
      <c r="BY50" s="59" t="s">
        <v>98</v>
      </c>
      <c r="BZ50" s="59">
        <v>494361.97</v>
      </c>
      <c r="CA50" s="59" t="s">
        <v>98</v>
      </c>
      <c r="CB50" s="59">
        <v>0.54</v>
      </c>
      <c r="CC50" s="59" t="s">
        <v>98</v>
      </c>
      <c r="CD50" s="59">
        <v>0</v>
      </c>
      <c r="CE50" s="59" t="s">
        <v>98</v>
      </c>
      <c r="CF50" s="59">
        <v>1.43</v>
      </c>
      <c r="CG50" s="59" t="s">
        <v>98</v>
      </c>
      <c r="CH50" s="59">
        <v>1.43</v>
      </c>
      <c r="CI50" s="59" t="s">
        <v>98</v>
      </c>
      <c r="CJ50" s="59">
        <v>1.96</v>
      </c>
      <c r="CK50" s="59" t="s">
        <v>98</v>
      </c>
      <c r="CL50" s="59">
        <v>0</v>
      </c>
      <c r="CM50" s="59" t="s">
        <v>98</v>
      </c>
      <c r="CN50" s="59">
        <v>0</v>
      </c>
      <c r="CO50" s="59" t="s">
        <v>98</v>
      </c>
      <c r="CP50" s="59">
        <v>0</v>
      </c>
      <c r="CQ50" s="59" t="s">
        <v>98</v>
      </c>
      <c r="CR50" s="59">
        <v>7117.78</v>
      </c>
      <c r="CS50" s="59" t="s">
        <v>98</v>
      </c>
      <c r="CT50" s="59">
        <v>7117.78</v>
      </c>
      <c r="CU50" s="59" t="s">
        <v>98</v>
      </c>
      <c r="CV50" s="59">
        <v>501481.71</v>
      </c>
      <c r="CW50" s="59" t="s">
        <v>98</v>
      </c>
      <c r="CX50" s="59">
        <v>620351.29</v>
      </c>
      <c r="CY50" s="59" t="s">
        <v>98</v>
      </c>
      <c r="DB50" s="230"/>
    </row>
    <row r="51" spans="1:106" ht="14.5" x14ac:dyDescent="0.35">
      <c r="A51" s="58" t="s">
        <v>407</v>
      </c>
      <c r="B51" s="58" t="s">
        <v>455</v>
      </c>
      <c r="C51" s="43" t="str">
        <f>'[10]Correspondance tables'!K39</f>
        <v>ISIC 58</v>
      </c>
      <c r="D51" s="43" t="str">
        <f>VLOOKUP(C51, '[10]Correspondance tables'!$O$3:$P$73, 2, FALSE)</f>
        <v>ISIC 58T60</v>
      </c>
      <c r="E51" s="59">
        <v>244.13</v>
      </c>
      <c r="F51" s="59">
        <v>35.47</v>
      </c>
      <c r="G51" s="59">
        <v>3.99</v>
      </c>
      <c r="H51" s="59">
        <v>339.21</v>
      </c>
      <c r="I51" s="59">
        <v>927.08</v>
      </c>
      <c r="J51" s="59">
        <v>179.4</v>
      </c>
      <c r="K51" s="59">
        <v>103.43</v>
      </c>
      <c r="L51" s="59">
        <v>259.23</v>
      </c>
      <c r="M51" s="59">
        <v>959.7</v>
      </c>
      <c r="N51" s="59">
        <v>476.89</v>
      </c>
      <c r="O51" s="59">
        <v>723.93</v>
      </c>
      <c r="P51" s="59">
        <v>858.42</v>
      </c>
      <c r="Q51" s="59">
        <v>285.64</v>
      </c>
      <c r="R51" s="59">
        <v>225</v>
      </c>
      <c r="S51" s="59">
        <v>328.54</v>
      </c>
      <c r="T51" s="59">
        <v>477.55</v>
      </c>
      <c r="U51" s="59">
        <v>599.46</v>
      </c>
      <c r="V51" s="59">
        <v>538.45000000000005</v>
      </c>
      <c r="W51" s="59">
        <v>721.61</v>
      </c>
      <c r="X51" s="59">
        <v>923.96</v>
      </c>
      <c r="Y51" s="59">
        <v>146.65</v>
      </c>
      <c r="Z51" s="59">
        <v>330.38</v>
      </c>
      <c r="AA51" s="59">
        <v>199.23</v>
      </c>
      <c r="AB51" s="59">
        <v>660.77</v>
      </c>
      <c r="AC51" s="59">
        <v>86.53</v>
      </c>
      <c r="AD51" s="59">
        <v>712.85</v>
      </c>
      <c r="AE51" s="59">
        <v>739.85</v>
      </c>
      <c r="AF51" s="59">
        <v>783.5</v>
      </c>
      <c r="AG51" s="59">
        <v>3196.69</v>
      </c>
      <c r="AH51" s="59">
        <v>2007.61</v>
      </c>
      <c r="AI51" s="59">
        <v>496.35</v>
      </c>
      <c r="AJ51" s="59">
        <v>96.89</v>
      </c>
      <c r="AK51" s="59">
        <v>201.2</v>
      </c>
      <c r="AL51" s="59">
        <v>575.71</v>
      </c>
      <c r="AM51" s="59">
        <v>192.58</v>
      </c>
      <c r="AN51" s="59">
        <v>1067.3900000000001</v>
      </c>
      <c r="AO51" s="59">
        <v>4767.0200000000004</v>
      </c>
      <c r="AP51" s="59">
        <v>881.49</v>
      </c>
      <c r="AQ51" s="59">
        <v>1159.79</v>
      </c>
      <c r="AR51" s="59">
        <v>3158.03</v>
      </c>
      <c r="AS51" s="59">
        <v>3368.22</v>
      </c>
      <c r="AT51" s="59">
        <v>1292.79</v>
      </c>
      <c r="AU51" s="59">
        <v>1974.93</v>
      </c>
      <c r="AV51" s="59">
        <v>641.59</v>
      </c>
      <c r="AW51" s="59">
        <v>2688.27</v>
      </c>
      <c r="AX51" s="59">
        <v>2077.64</v>
      </c>
      <c r="AY51" s="59">
        <v>1868.93</v>
      </c>
      <c r="AZ51" s="59">
        <v>5388.37</v>
      </c>
      <c r="BA51" s="59">
        <v>1215.56</v>
      </c>
      <c r="BB51" s="59">
        <v>517.44000000000005</v>
      </c>
      <c r="BC51" s="59">
        <v>343.39</v>
      </c>
      <c r="BD51" s="59">
        <v>307.64</v>
      </c>
      <c r="BE51" s="59">
        <v>1965.18</v>
      </c>
      <c r="BF51" s="59">
        <v>5488.13</v>
      </c>
      <c r="BG51" s="59">
        <v>5642.4</v>
      </c>
      <c r="BH51" s="59">
        <v>2071.4</v>
      </c>
      <c r="BI51" s="59">
        <v>1293.42</v>
      </c>
      <c r="BJ51" s="59">
        <v>2310.21</v>
      </c>
      <c r="BK51" s="59">
        <v>715.58</v>
      </c>
      <c r="BL51" s="59">
        <v>1336.84</v>
      </c>
      <c r="BM51" s="59">
        <v>28.81</v>
      </c>
      <c r="BN51" s="59">
        <v>226.25</v>
      </c>
      <c r="BO51" s="59">
        <v>0</v>
      </c>
      <c r="BP51" s="59">
        <v>0</v>
      </c>
      <c r="BQ51" s="59" t="s">
        <v>98</v>
      </c>
      <c r="BR51" s="59">
        <v>73434.63</v>
      </c>
      <c r="BS51" s="59" t="s">
        <v>98</v>
      </c>
      <c r="BT51" s="59">
        <v>44192.89</v>
      </c>
      <c r="BU51" s="59" t="s">
        <v>98</v>
      </c>
      <c r="BV51" s="59">
        <v>43.89</v>
      </c>
      <c r="BW51" s="59" t="s">
        <v>98</v>
      </c>
      <c r="BX51" s="59">
        <v>309.52999999999997</v>
      </c>
      <c r="BY51" s="59" t="s">
        <v>98</v>
      </c>
      <c r="BZ51" s="59">
        <v>44546.31</v>
      </c>
      <c r="CA51" s="59" t="s">
        <v>98</v>
      </c>
      <c r="CB51" s="59">
        <v>23997.27</v>
      </c>
      <c r="CC51" s="59" t="s">
        <v>98</v>
      </c>
      <c r="CD51" s="59">
        <v>0</v>
      </c>
      <c r="CE51" s="59" t="s">
        <v>98</v>
      </c>
      <c r="CF51" s="59">
        <v>-8.2200000000000006</v>
      </c>
      <c r="CG51" s="59" t="s">
        <v>98</v>
      </c>
      <c r="CH51" s="59">
        <v>-8.2200000000000006</v>
      </c>
      <c r="CI51" s="59" t="s">
        <v>98</v>
      </c>
      <c r="CJ51" s="59">
        <v>23989.05</v>
      </c>
      <c r="CK51" s="59" t="s">
        <v>98</v>
      </c>
      <c r="CL51" s="59">
        <v>0</v>
      </c>
      <c r="CM51" s="59" t="s">
        <v>98</v>
      </c>
      <c r="CN51" s="59">
        <v>0</v>
      </c>
      <c r="CO51" s="59" t="s">
        <v>98</v>
      </c>
      <c r="CP51" s="59">
        <v>0</v>
      </c>
      <c r="CQ51" s="59" t="s">
        <v>98</v>
      </c>
      <c r="CR51" s="59">
        <v>24057.53</v>
      </c>
      <c r="CS51" s="59" t="s">
        <v>98</v>
      </c>
      <c r="CT51" s="59">
        <v>24057.53</v>
      </c>
      <c r="CU51" s="59" t="s">
        <v>98</v>
      </c>
      <c r="CV51" s="59">
        <v>92592.88</v>
      </c>
      <c r="CW51" s="59" t="s">
        <v>98</v>
      </c>
      <c r="CX51" s="59">
        <v>166027.51</v>
      </c>
      <c r="CY51" s="59" t="s">
        <v>98</v>
      </c>
      <c r="DB51" s="231"/>
    </row>
    <row r="52" spans="1:106" ht="14.5" x14ac:dyDescent="0.35">
      <c r="A52" s="58" t="s">
        <v>407</v>
      </c>
      <c r="B52" s="58" t="s">
        <v>456</v>
      </c>
      <c r="C52" s="43" t="str">
        <f>'[10]Correspondance tables'!K40</f>
        <v>ISIC 59-60</v>
      </c>
      <c r="D52" s="43" t="str">
        <f>VLOOKUP(C52, '[10]Correspondance tables'!$O$3:$P$73, 2, FALSE)</f>
        <v>ISIC 58T60</v>
      </c>
      <c r="E52" s="59">
        <v>7.17</v>
      </c>
      <c r="F52" s="59">
        <v>6.38</v>
      </c>
      <c r="G52" s="59">
        <v>7</v>
      </c>
      <c r="H52" s="59">
        <v>21.03</v>
      </c>
      <c r="I52" s="59">
        <v>952.24</v>
      </c>
      <c r="J52" s="59">
        <v>85.27</v>
      </c>
      <c r="K52" s="59">
        <v>43.35</v>
      </c>
      <c r="L52" s="59">
        <v>45.36</v>
      </c>
      <c r="M52" s="59">
        <v>211.45</v>
      </c>
      <c r="N52" s="59">
        <v>48.7</v>
      </c>
      <c r="O52" s="59">
        <v>208.04</v>
      </c>
      <c r="P52" s="59">
        <v>175.78</v>
      </c>
      <c r="Q52" s="59">
        <v>51.74</v>
      </c>
      <c r="R52" s="59">
        <v>50.56</v>
      </c>
      <c r="S52" s="59">
        <v>40.21</v>
      </c>
      <c r="T52" s="59">
        <v>95.63</v>
      </c>
      <c r="U52" s="59">
        <v>109.9</v>
      </c>
      <c r="V52" s="59">
        <v>65.69</v>
      </c>
      <c r="W52" s="59">
        <v>116</v>
      </c>
      <c r="X52" s="59">
        <v>109.82</v>
      </c>
      <c r="Y52" s="59">
        <v>151.91</v>
      </c>
      <c r="Z52" s="59">
        <v>110.7</v>
      </c>
      <c r="AA52" s="59">
        <v>42.18</v>
      </c>
      <c r="AB52" s="59">
        <v>221.24</v>
      </c>
      <c r="AC52" s="59">
        <v>47.72</v>
      </c>
      <c r="AD52" s="59">
        <v>52.93</v>
      </c>
      <c r="AE52" s="59">
        <v>393.65</v>
      </c>
      <c r="AF52" s="59">
        <v>376.25</v>
      </c>
      <c r="AG52" s="59">
        <v>2204.0700000000002</v>
      </c>
      <c r="AH52" s="59">
        <v>2001.74</v>
      </c>
      <c r="AI52" s="59">
        <v>117.52</v>
      </c>
      <c r="AJ52" s="59">
        <v>79.48</v>
      </c>
      <c r="AK52" s="59">
        <v>103.48</v>
      </c>
      <c r="AL52" s="59">
        <v>238.31</v>
      </c>
      <c r="AM52" s="59">
        <v>59.82</v>
      </c>
      <c r="AN52" s="59">
        <v>1355.2</v>
      </c>
      <c r="AO52" s="59">
        <v>1840.4</v>
      </c>
      <c r="AP52" s="59">
        <v>19582.48</v>
      </c>
      <c r="AQ52" s="59">
        <v>4024.99</v>
      </c>
      <c r="AR52" s="59">
        <v>3275.82</v>
      </c>
      <c r="AS52" s="59">
        <v>244.03</v>
      </c>
      <c r="AT52" s="59">
        <v>171.31</v>
      </c>
      <c r="AU52" s="59">
        <v>76.22</v>
      </c>
      <c r="AV52" s="59">
        <v>449.79</v>
      </c>
      <c r="AW52" s="59">
        <v>2432.09</v>
      </c>
      <c r="AX52" s="59">
        <v>1089.68</v>
      </c>
      <c r="AY52" s="59">
        <v>673.72</v>
      </c>
      <c r="AZ52" s="59">
        <v>11197.7</v>
      </c>
      <c r="BA52" s="59">
        <v>281.08</v>
      </c>
      <c r="BB52" s="59">
        <v>872.91</v>
      </c>
      <c r="BC52" s="59">
        <v>126.24</v>
      </c>
      <c r="BD52" s="59">
        <v>79.3</v>
      </c>
      <c r="BE52" s="59">
        <v>1488.31</v>
      </c>
      <c r="BF52" s="59">
        <v>308.54000000000002</v>
      </c>
      <c r="BG52" s="59">
        <v>468.9</v>
      </c>
      <c r="BH52" s="59">
        <v>344.24</v>
      </c>
      <c r="BI52" s="59">
        <v>158.55000000000001</v>
      </c>
      <c r="BJ52" s="59">
        <v>825.86</v>
      </c>
      <c r="BK52" s="59">
        <v>802.37</v>
      </c>
      <c r="BL52" s="59">
        <v>412.1</v>
      </c>
      <c r="BM52" s="59">
        <v>26.67</v>
      </c>
      <c r="BN52" s="59">
        <v>183.82</v>
      </c>
      <c r="BO52" s="59">
        <v>0</v>
      </c>
      <c r="BP52" s="59">
        <v>0</v>
      </c>
      <c r="BQ52" s="59" t="s">
        <v>98</v>
      </c>
      <c r="BR52" s="59">
        <v>61444.639999999999</v>
      </c>
      <c r="BS52" s="59" t="s">
        <v>98</v>
      </c>
      <c r="BT52" s="59">
        <v>24222.21</v>
      </c>
      <c r="BU52" s="59" t="s">
        <v>98</v>
      </c>
      <c r="BV52" s="59">
        <v>5807.66</v>
      </c>
      <c r="BW52" s="59" t="s">
        <v>98</v>
      </c>
      <c r="BX52" s="59">
        <v>10663.38</v>
      </c>
      <c r="BY52" s="59" t="s">
        <v>98</v>
      </c>
      <c r="BZ52" s="59">
        <v>40693.25</v>
      </c>
      <c r="CA52" s="59" t="s">
        <v>98</v>
      </c>
      <c r="CB52" s="59">
        <v>13670.1</v>
      </c>
      <c r="CC52" s="59" t="s">
        <v>98</v>
      </c>
      <c r="CD52" s="59">
        <v>-11.59</v>
      </c>
      <c r="CE52" s="59" t="s">
        <v>98</v>
      </c>
      <c r="CF52" s="59">
        <v>344.7</v>
      </c>
      <c r="CG52" s="59" t="s">
        <v>98</v>
      </c>
      <c r="CH52" s="59">
        <v>333.11</v>
      </c>
      <c r="CI52" s="59" t="s">
        <v>98</v>
      </c>
      <c r="CJ52" s="59">
        <v>14003.21</v>
      </c>
      <c r="CK52" s="59" t="s">
        <v>98</v>
      </c>
      <c r="CL52" s="59">
        <v>0</v>
      </c>
      <c r="CM52" s="59" t="s">
        <v>98</v>
      </c>
      <c r="CN52" s="59">
        <v>0</v>
      </c>
      <c r="CO52" s="59" t="s">
        <v>98</v>
      </c>
      <c r="CP52" s="59">
        <v>0</v>
      </c>
      <c r="CQ52" s="59" t="s">
        <v>98</v>
      </c>
      <c r="CR52" s="59">
        <v>4115.8900000000003</v>
      </c>
      <c r="CS52" s="59" t="s">
        <v>98</v>
      </c>
      <c r="CT52" s="59">
        <v>4115.8900000000003</v>
      </c>
      <c r="CU52" s="59" t="s">
        <v>98</v>
      </c>
      <c r="CV52" s="59">
        <v>58812.35</v>
      </c>
      <c r="CW52" s="59" t="s">
        <v>98</v>
      </c>
      <c r="CX52" s="59">
        <v>120256.99</v>
      </c>
      <c r="CY52" s="59" t="s">
        <v>98</v>
      </c>
      <c r="DB52" s="229"/>
    </row>
    <row r="53" spans="1:106" ht="14.5" x14ac:dyDescent="0.35">
      <c r="A53" s="58" t="s">
        <v>407</v>
      </c>
      <c r="B53" s="58" t="s">
        <v>457</v>
      </c>
      <c r="C53" s="43" t="str">
        <f>'[10]Correspondance tables'!K41</f>
        <v>ISIC 61</v>
      </c>
      <c r="D53" s="43" t="str">
        <f>VLOOKUP(C53, '[10]Correspondance tables'!$O$3:$P$73, 2, FALSE)</f>
        <v>ISIC 61</v>
      </c>
      <c r="E53" s="59">
        <v>391.06</v>
      </c>
      <c r="F53" s="59">
        <v>64.22</v>
      </c>
      <c r="G53" s="59">
        <v>75.11</v>
      </c>
      <c r="H53" s="59">
        <v>343.77</v>
      </c>
      <c r="I53" s="59">
        <v>2439.58</v>
      </c>
      <c r="J53" s="59">
        <v>647.41</v>
      </c>
      <c r="K53" s="59">
        <v>313.18</v>
      </c>
      <c r="L53" s="59">
        <v>464.11</v>
      </c>
      <c r="M53" s="59">
        <v>296.39999999999998</v>
      </c>
      <c r="N53" s="59">
        <v>452.88</v>
      </c>
      <c r="O53" s="59">
        <v>1317.2</v>
      </c>
      <c r="P53" s="59">
        <v>694.34</v>
      </c>
      <c r="Q53" s="59">
        <v>956.25</v>
      </c>
      <c r="R53" s="59">
        <v>856.92</v>
      </c>
      <c r="S53" s="59">
        <v>1007.27</v>
      </c>
      <c r="T53" s="59">
        <v>1309.3499999999999</v>
      </c>
      <c r="U53" s="59">
        <v>837.27</v>
      </c>
      <c r="V53" s="59">
        <v>670.07</v>
      </c>
      <c r="W53" s="59">
        <v>1721.42</v>
      </c>
      <c r="X53" s="59">
        <v>1143.24</v>
      </c>
      <c r="Y53" s="59">
        <v>429.34</v>
      </c>
      <c r="Z53" s="59">
        <v>640.98</v>
      </c>
      <c r="AA53" s="59">
        <v>397.18</v>
      </c>
      <c r="AB53" s="59">
        <v>2721.3</v>
      </c>
      <c r="AC53" s="59">
        <v>444.59</v>
      </c>
      <c r="AD53" s="59">
        <v>723.65</v>
      </c>
      <c r="AE53" s="59">
        <v>2608.3200000000002</v>
      </c>
      <c r="AF53" s="59">
        <v>1423.55</v>
      </c>
      <c r="AG53" s="59">
        <v>8164.66</v>
      </c>
      <c r="AH53" s="59">
        <v>5463.5</v>
      </c>
      <c r="AI53" s="59">
        <v>1564</v>
      </c>
      <c r="AJ53" s="59">
        <v>240.64</v>
      </c>
      <c r="AK53" s="59">
        <v>310.2</v>
      </c>
      <c r="AL53" s="59">
        <v>1796.97</v>
      </c>
      <c r="AM53" s="59">
        <v>1832.05</v>
      </c>
      <c r="AN53" s="59">
        <v>4276</v>
      </c>
      <c r="AO53" s="59">
        <v>1780.21</v>
      </c>
      <c r="AP53" s="59">
        <v>2057.1</v>
      </c>
      <c r="AQ53" s="59">
        <v>52316.98</v>
      </c>
      <c r="AR53" s="59">
        <v>4997.33</v>
      </c>
      <c r="AS53" s="59">
        <v>7222.41</v>
      </c>
      <c r="AT53" s="59">
        <v>2261.63</v>
      </c>
      <c r="AU53" s="59">
        <v>2851.05</v>
      </c>
      <c r="AV53" s="59">
        <v>2314.9299999999998</v>
      </c>
      <c r="AW53" s="59">
        <v>4758.41</v>
      </c>
      <c r="AX53" s="59">
        <v>1955.57</v>
      </c>
      <c r="AY53" s="59">
        <v>1431.51</v>
      </c>
      <c r="AZ53" s="59">
        <v>1223.3699999999999</v>
      </c>
      <c r="BA53" s="59">
        <v>1090.24</v>
      </c>
      <c r="BB53" s="59">
        <v>1368.94</v>
      </c>
      <c r="BC53" s="59">
        <v>1230.71</v>
      </c>
      <c r="BD53" s="59">
        <v>1345.73</v>
      </c>
      <c r="BE53" s="59">
        <v>2852.19</v>
      </c>
      <c r="BF53" s="59">
        <v>7165.12</v>
      </c>
      <c r="BG53" s="59">
        <v>1817.46</v>
      </c>
      <c r="BH53" s="59">
        <v>2552.89</v>
      </c>
      <c r="BI53" s="59">
        <v>1329.92</v>
      </c>
      <c r="BJ53" s="59">
        <v>1419</v>
      </c>
      <c r="BK53" s="59">
        <v>744.87</v>
      </c>
      <c r="BL53" s="59">
        <v>881.11</v>
      </c>
      <c r="BM53" s="59">
        <v>111.3</v>
      </c>
      <c r="BN53" s="59">
        <v>915.63</v>
      </c>
      <c r="BO53" s="59">
        <v>0</v>
      </c>
      <c r="BP53" s="59">
        <v>0</v>
      </c>
      <c r="BQ53" s="59" t="s">
        <v>98</v>
      </c>
      <c r="BR53" s="59">
        <v>159033.63</v>
      </c>
      <c r="BS53" s="59" t="s">
        <v>98</v>
      </c>
      <c r="BT53" s="59">
        <v>125334.36</v>
      </c>
      <c r="BU53" s="59" t="s">
        <v>98</v>
      </c>
      <c r="BV53" s="59">
        <v>4.7699999999999996</v>
      </c>
      <c r="BW53" s="59" t="s">
        <v>98</v>
      </c>
      <c r="BX53" s="59">
        <v>784.92</v>
      </c>
      <c r="BY53" s="59" t="s">
        <v>98</v>
      </c>
      <c r="BZ53" s="59">
        <v>126124.04</v>
      </c>
      <c r="CA53" s="59" t="s">
        <v>98</v>
      </c>
      <c r="CB53" s="59">
        <v>14.99</v>
      </c>
      <c r="CC53" s="59" t="s">
        <v>98</v>
      </c>
      <c r="CD53" s="59">
        <v>0</v>
      </c>
      <c r="CE53" s="59" t="s">
        <v>98</v>
      </c>
      <c r="CF53" s="59">
        <v>154.13</v>
      </c>
      <c r="CG53" s="59" t="s">
        <v>98</v>
      </c>
      <c r="CH53" s="59">
        <v>154.13</v>
      </c>
      <c r="CI53" s="59" t="s">
        <v>98</v>
      </c>
      <c r="CJ53" s="59">
        <v>169.12</v>
      </c>
      <c r="CK53" s="59" t="s">
        <v>98</v>
      </c>
      <c r="CL53" s="59">
        <v>0</v>
      </c>
      <c r="CM53" s="59" t="s">
        <v>98</v>
      </c>
      <c r="CN53" s="59">
        <v>0</v>
      </c>
      <c r="CO53" s="59" t="s">
        <v>98</v>
      </c>
      <c r="CP53" s="59">
        <v>0</v>
      </c>
      <c r="CQ53" s="59" t="s">
        <v>98</v>
      </c>
      <c r="CR53" s="59">
        <v>12599.41</v>
      </c>
      <c r="CS53" s="59" t="s">
        <v>98</v>
      </c>
      <c r="CT53" s="59">
        <v>12599.41</v>
      </c>
      <c r="CU53" s="59" t="s">
        <v>98</v>
      </c>
      <c r="CV53" s="59">
        <v>138892.57</v>
      </c>
      <c r="CW53" s="59" t="s">
        <v>98</v>
      </c>
      <c r="CX53" s="59">
        <v>297926.2</v>
      </c>
      <c r="CY53" s="59" t="s">
        <v>98</v>
      </c>
      <c r="DB53" s="230"/>
    </row>
    <row r="54" spans="1:106" ht="14.5" x14ac:dyDescent="0.35">
      <c r="A54" s="58" t="s">
        <v>407</v>
      </c>
      <c r="B54" s="58" t="s">
        <v>795</v>
      </c>
      <c r="C54" s="43" t="str">
        <f>'[10]Correspondance tables'!K42</f>
        <v>ISIC 62-63</v>
      </c>
      <c r="D54" s="43" t="str">
        <f>VLOOKUP(C54, '[10]Correspondance tables'!$O$3:$P$73, 2, FALSE)</f>
        <v>ISIC 62T63</v>
      </c>
      <c r="E54" s="59">
        <v>260.27999999999997</v>
      </c>
      <c r="F54" s="59">
        <v>74.349999999999994</v>
      </c>
      <c r="G54" s="59">
        <v>12.98</v>
      </c>
      <c r="H54" s="59">
        <v>491.35</v>
      </c>
      <c r="I54" s="59">
        <v>3189.04</v>
      </c>
      <c r="J54" s="59">
        <v>849.94</v>
      </c>
      <c r="K54" s="59">
        <v>379.3</v>
      </c>
      <c r="L54" s="59">
        <v>938.23</v>
      </c>
      <c r="M54" s="59">
        <v>786.51</v>
      </c>
      <c r="N54" s="59">
        <v>1277.3</v>
      </c>
      <c r="O54" s="59">
        <v>3418.27</v>
      </c>
      <c r="P54" s="59">
        <v>1531.83</v>
      </c>
      <c r="Q54" s="59">
        <v>1197.54</v>
      </c>
      <c r="R54" s="59">
        <v>901.99</v>
      </c>
      <c r="S54" s="59">
        <v>1739.15</v>
      </c>
      <c r="T54" s="59">
        <v>2649.01</v>
      </c>
      <c r="U54" s="59">
        <v>3370.73</v>
      </c>
      <c r="V54" s="59">
        <v>2196.69</v>
      </c>
      <c r="W54" s="59">
        <v>4938.18</v>
      </c>
      <c r="X54" s="59">
        <v>4208.91</v>
      </c>
      <c r="Y54" s="59">
        <v>1468.13</v>
      </c>
      <c r="Z54" s="59">
        <v>1063.44</v>
      </c>
      <c r="AA54" s="59">
        <v>1347.58</v>
      </c>
      <c r="AB54" s="59">
        <v>4636.55</v>
      </c>
      <c r="AC54" s="59">
        <v>513.44000000000005</v>
      </c>
      <c r="AD54" s="59">
        <v>2473.02</v>
      </c>
      <c r="AE54" s="59">
        <v>4856.57</v>
      </c>
      <c r="AF54" s="59">
        <v>2152.5100000000002</v>
      </c>
      <c r="AG54" s="59">
        <v>13509.61</v>
      </c>
      <c r="AH54" s="59">
        <v>7108.22</v>
      </c>
      <c r="AI54" s="59">
        <v>4148.24</v>
      </c>
      <c r="AJ54" s="59">
        <v>610.41</v>
      </c>
      <c r="AK54" s="59">
        <v>1401.18</v>
      </c>
      <c r="AL54" s="59">
        <v>4647.62</v>
      </c>
      <c r="AM54" s="59">
        <v>1950.78</v>
      </c>
      <c r="AN54" s="59">
        <v>2039.14</v>
      </c>
      <c r="AO54" s="59">
        <v>7010.27</v>
      </c>
      <c r="AP54" s="59">
        <v>2306.5700000000002</v>
      </c>
      <c r="AQ54" s="59">
        <v>9547.44</v>
      </c>
      <c r="AR54" s="59">
        <v>103108.54</v>
      </c>
      <c r="AS54" s="59">
        <v>20627.27</v>
      </c>
      <c r="AT54" s="59">
        <v>5400.54</v>
      </c>
      <c r="AU54" s="59">
        <v>5690.3</v>
      </c>
      <c r="AV54" s="59">
        <v>3106.64</v>
      </c>
      <c r="AW54" s="59">
        <v>12601.73</v>
      </c>
      <c r="AX54" s="59">
        <v>4684.55</v>
      </c>
      <c r="AY54" s="59">
        <v>4211.7299999999996</v>
      </c>
      <c r="AZ54" s="59">
        <v>2187.91</v>
      </c>
      <c r="BA54" s="59">
        <v>2225.37</v>
      </c>
      <c r="BB54" s="59">
        <v>2440.92</v>
      </c>
      <c r="BC54" s="59">
        <v>1153.5899999999999</v>
      </c>
      <c r="BD54" s="59">
        <v>984.98</v>
      </c>
      <c r="BE54" s="59">
        <v>5019.4799999999996</v>
      </c>
      <c r="BF54" s="59">
        <v>11948.26</v>
      </c>
      <c r="BG54" s="59">
        <v>4538.72</v>
      </c>
      <c r="BH54" s="59">
        <v>5323.47</v>
      </c>
      <c r="BI54" s="59">
        <v>1714.25</v>
      </c>
      <c r="BJ54" s="59">
        <v>2491.5100000000002</v>
      </c>
      <c r="BK54" s="59">
        <v>633.78</v>
      </c>
      <c r="BL54" s="59">
        <v>1222.33</v>
      </c>
      <c r="BM54" s="59">
        <v>431.57</v>
      </c>
      <c r="BN54" s="59">
        <v>705.91</v>
      </c>
      <c r="BO54" s="59">
        <v>0</v>
      </c>
      <c r="BP54" s="59">
        <v>0</v>
      </c>
      <c r="BQ54" s="59" t="s">
        <v>98</v>
      </c>
      <c r="BR54" s="59">
        <v>309655.65000000002</v>
      </c>
      <c r="BS54" s="59" t="s">
        <v>98</v>
      </c>
      <c r="BT54" s="59">
        <v>2904.68</v>
      </c>
      <c r="BU54" s="59" t="s">
        <v>98</v>
      </c>
      <c r="BV54" s="59">
        <v>3.14</v>
      </c>
      <c r="BW54" s="59" t="s">
        <v>98</v>
      </c>
      <c r="BX54" s="59">
        <v>1098.95</v>
      </c>
      <c r="BY54" s="59" t="s">
        <v>98</v>
      </c>
      <c r="BZ54" s="59">
        <v>4006.78</v>
      </c>
      <c r="CA54" s="59" t="s">
        <v>98</v>
      </c>
      <c r="CB54" s="59">
        <v>189890.73</v>
      </c>
      <c r="CC54" s="59" t="s">
        <v>98</v>
      </c>
      <c r="CD54" s="59">
        <v>0</v>
      </c>
      <c r="CE54" s="59" t="s">
        <v>98</v>
      </c>
      <c r="CF54" s="59">
        <v>376.61</v>
      </c>
      <c r="CG54" s="59" t="s">
        <v>98</v>
      </c>
      <c r="CH54" s="59">
        <v>376.61</v>
      </c>
      <c r="CI54" s="59" t="s">
        <v>98</v>
      </c>
      <c r="CJ54" s="59">
        <v>190267.34</v>
      </c>
      <c r="CK54" s="59" t="s">
        <v>98</v>
      </c>
      <c r="CL54" s="59">
        <v>0</v>
      </c>
      <c r="CM54" s="59" t="s">
        <v>98</v>
      </c>
      <c r="CN54" s="59">
        <v>0</v>
      </c>
      <c r="CO54" s="59" t="s">
        <v>98</v>
      </c>
      <c r="CP54" s="59">
        <v>0</v>
      </c>
      <c r="CQ54" s="59" t="s">
        <v>98</v>
      </c>
      <c r="CR54" s="59">
        <v>57036.36</v>
      </c>
      <c r="CS54" s="59" t="s">
        <v>98</v>
      </c>
      <c r="CT54" s="59">
        <v>57036.36</v>
      </c>
      <c r="CU54" s="59" t="s">
        <v>98</v>
      </c>
      <c r="CV54" s="59">
        <v>251310.48</v>
      </c>
      <c r="CW54" s="59" t="s">
        <v>98</v>
      </c>
      <c r="CX54" s="59">
        <v>560966.13</v>
      </c>
      <c r="CY54" s="59" t="s">
        <v>98</v>
      </c>
      <c r="DB54" s="230"/>
    </row>
    <row r="55" spans="1:106" ht="14.5" x14ac:dyDescent="0.35">
      <c r="A55" s="58" t="s">
        <v>407</v>
      </c>
      <c r="B55" s="58" t="s">
        <v>459</v>
      </c>
      <c r="C55" s="43" t="str">
        <f>'[10]Correspondance tables'!K43</f>
        <v>ISIC 64</v>
      </c>
      <c r="D55" s="43" t="str">
        <f>VLOOKUP(C55, '[10]Correspondance tables'!$O$3:$P$73, 2, FALSE)</f>
        <v>ISIC 64T66</v>
      </c>
      <c r="E55" s="59">
        <v>6151.23</v>
      </c>
      <c r="F55" s="59">
        <v>511.46</v>
      </c>
      <c r="G55" s="59">
        <v>306.45999999999998</v>
      </c>
      <c r="H55" s="59">
        <v>1074.2</v>
      </c>
      <c r="I55" s="59">
        <v>10331.719999999999</v>
      </c>
      <c r="J55" s="59">
        <v>2509.0500000000002</v>
      </c>
      <c r="K55" s="59">
        <v>1215.69</v>
      </c>
      <c r="L55" s="59">
        <v>1572.62</v>
      </c>
      <c r="M55" s="59">
        <v>883.64</v>
      </c>
      <c r="N55" s="59">
        <v>3312.16</v>
      </c>
      <c r="O55" s="59">
        <v>4641.25</v>
      </c>
      <c r="P55" s="59">
        <v>1860.25</v>
      </c>
      <c r="Q55" s="59">
        <v>2679.43</v>
      </c>
      <c r="R55" s="59">
        <v>1940.38</v>
      </c>
      <c r="S55" s="59">
        <v>3295.23</v>
      </c>
      <c r="T55" s="59">
        <v>4445.49</v>
      </c>
      <c r="U55" s="59">
        <v>3209.44</v>
      </c>
      <c r="V55" s="59">
        <v>2448.02</v>
      </c>
      <c r="W55" s="59">
        <v>5874.6</v>
      </c>
      <c r="X55" s="59">
        <v>5847.71</v>
      </c>
      <c r="Y55" s="59">
        <v>1578.08</v>
      </c>
      <c r="Z55" s="59">
        <v>2145.75</v>
      </c>
      <c r="AA55" s="59">
        <v>1576.59</v>
      </c>
      <c r="AB55" s="59">
        <v>7817.11</v>
      </c>
      <c r="AC55" s="59">
        <v>1258.6199999999999</v>
      </c>
      <c r="AD55" s="59">
        <v>1969.48</v>
      </c>
      <c r="AE55" s="59">
        <v>21518.6</v>
      </c>
      <c r="AF55" s="59">
        <v>5001.3599999999997</v>
      </c>
      <c r="AG55" s="59">
        <v>24108.13</v>
      </c>
      <c r="AH55" s="59">
        <v>17002.28</v>
      </c>
      <c r="AI55" s="59">
        <v>6888.5</v>
      </c>
      <c r="AJ55" s="59">
        <v>1734.65</v>
      </c>
      <c r="AK55" s="59">
        <v>1413.45</v>
      </c>
      <c r="AL55" s="59">
        <v>7421.02</v>
      </c>
      <c r="AM55" s="59">
        <v>1110.75</v>
      </c>
      <c r="AN55" s="59">
        <v>8444.65</v>
      </c>
      <c r="AO55" s="59">
        <v>1228.1300000000001</v>
      </c>
      <c r="AP55" s="59">
        <v>1384.09</v>
      </c>
      <c r="AQ55" s="59">
        <v>3480.62</v>
      </c>
      <c r="AR55" s="59">
        <v>5118.34</v>
      </c>
      <c r="AS55" s="59">
        <v>102463.48</v>
      </c>
      <c r="AT55" s="59">
        <v>21595.97</v>
      </c>
      <c r="AU55" s="59">
        <v>11307.93</v>
      </c>
      <c r="AV55" s="59">
        <v>108360.74</v>
      </c>
      <c r="AW55" s="59">
        <v>15437.73</v>
      </c>
      <c r="AX55" s="59">
        <v>3690.66</v>
      </c>
      <c r="AY55" s="59">
        <v>1302.8900000000001</v>
      </c>
      <c r="AZ55" s="59">
        <v>1845.03</v>
      </c>
      <c r="BA55" s="59">
        <v>1858.58</v>
      </c>
      <c r="BB55" s="59">
        <v>3667.53</v>
      </c>
      <c r="BC55" s="59">
        <v>1171.55</v>
      </c>
      <c r="BD55" s="59">
        <v>1273.3</v>
      </c>
      <c r="BE55" s="59">
        <v>4950.4399999999996</v>
      </c>
      <c r="BF55" s="59">
        <v>20274.12</v>
      </c>
      <c r="BG55" s="59">
        <v>3276.53</v>
      </c>
      <c r="BH55" s="59">
        <v>8276.5499999999993</v>
      </c>
      <c r="BI55" s="59">
        <v>2239.87</v>
      </c>
      <c r="BJ55" s="59">
        <v>2020.05</v>
      </c>
      <c r="BK55" s="59">
        <v>1342.28</v>
      </c>
      <c r="BL55" s="59">
        <v>3559.91</v>
      </c>
      <c r="BM55" s="59">
        <v>266.17</v>
      </c>
      <c r="BN55" s="59">
        <v>2038.05</v>
      </c>
      <c r="BO55" s="59">
        <v>0</v>
      </c>
      <c r="BP55" s="59">
        <v>0</v>
      </c>
      <c r="BQ55" s="59" t="s">
        <v>98</v>
      </c>
      <c r="BR55" s="59">
        <v>508529.61</v>
      </c>
      <c r="BS55" s="59" t="s">
        <v>98</v>
      </c>
      <c r="BT55" s="59">
        <v>123616.18</v>
      </c>
      <c r="BU55" s="59" t="s">
        <v>98</v>
      </c>
      <c r="BV55" s="59">
        <v>82.64</v>
      </c>
      <c r="BW55" s="59" t="s">
        <v>98</v>
      </c>
      <c r="BX55" s="59">
        <v>363.67</v>
      </c>
      <c r="BY55" s="59" t="s">
        <v>98</v>
      </c>
      <c r="BZ55" s="59">
        <v>124062.49</v>
      </c>
      <c r="CA55" s="59" t="s">
        <v>98</v>
      </c>
      <c r="CB55" s="59">
        <v>40.44</v>
      </c>
      <c r="CC55" s="59" t="s">
        <v>98</v>
      </c>
      <c r="CD55" s="59">
        <v>24.46</v>
      </c>
      <c r="CE55" s="59" t="s">
        <v>98</v>
      </c>
      <c r="CF55" s="59">
        <v>0.66</v>
      </c>
      <c r="CG55" s="59" t="s">
        <v>98</v>
      </c>
      <c r="CH55" s="59">
        <v>25.12</v>
      </c>
      <c r="CI55" s="59" t="s">
        <v>98</v>
      </c>
      <c r="CJ55" s="59">
        <v>65.56</v>
      </c>
      <c r="CK55" s="59" t="s">
        <v>98</v>
      </c>
      <c r="CL55" s="59">
        <v>0</v>
      </c>
      <c r="CM55" s="59" t="s">
        <v>98</v>
      </c>
      <c r="CN55" s="59">
        <v>0</v>
      </c>
      <c r="CO55" s="59" t="s">
        <v>98</v>
      </c>
      <c r="CP55" s="59">
        <v>0</v>
      </c>
      <c r="CQ55" s="59" t="s">
        <v>98</v>
      </c>
      <c r="CR55" s="59">
        <v>48201.49</v>
      </c>
      <c r="CS55" s="59" t="s">
        <v>98</v>
      </c>
      <c r="CT55" s="59">
        <v>48201.49</v>
      </c>
      <c r="CU55" s="59" t="s">
        <v>98</v>
      </c>
      <c r="CV55" s="59">
        <v>172329.55</v>
      </c>
      <c r="CW55" s="59" t="s">
        <v>98</v>
      </c>
      <c r="CX55" s="59">
        <v>680859.16</v>
      </c>
      <c r="CY55" s="59" t="s">
        <v>98</v>
      </c>
      <c r="DB55" s="231"/>
    </row>
    <row r="56" spans="1:106" ht="14.5" x14ac:dyDescent="0.35">
      <c r="A56" s="58" t="s">
        <v>407</v>
      </c>
      <c r="B56" s="58" t="s">
        <v>460</v>
      </c>
      <c r="C56" s="43" t="str">
        <f>'[10]Correspondance tables'!K44</f>
        <v>ISIC 65</v>
      </c>
      <c r="D56" s="43" t="str">
        <f>VLOOKUP(C56, '[10]Correspondance tables'!$O$3:$P$73, 2, FALSE)</f>
        <v>ISIC 64T66</v>
      </c>
      <c r="E56" s="59">
        <v>2799.02</v>
      </c>
      <c r="F56" s="59">
        <v>158.58000000000001</v>
      </c>
      <c r="G56" s="59">
        <v>105.95</v>
      </c>
      <c r="H56" s="59">
        <v>231.1</v>
      </c>
      <c r="I56" s="59">
        <v>2111.46</v>
      </c>
      <c r="J56" s="59">
        <v>321</v>
      </c>
      <c r="K56" s="59">
        <v>371.59</v>
      </c>
      <c r="L56" s="59">
        <v>396.33</v>
      </c>
      <c r="M56" s="59">
        <v>228.23</v>
      </c>
      <c r="N56" s="59">
        <v>382.61</v>
      </c>
      <c r="O56" s="59">
        <v>1384.3</v>
      </c>
      <c r="P56" s="59">
        <v>430</v>
      </c>
      <c r="Q56" s="59">
        <v>641.52</v>
      </c>
      <c r="R56" s="59">
        <v>542.79</v>
      </c>
      <c r="S56" s="59">
        <v>487.7</v>
      </c>
      <c r="T56" s="59">
        <v>715.24</v>
      </c>
      <c r="U56" s="59">
        <v>431.44</v>
      </c>
      <c r="V56" s="59">
        <v>417.04</v>
      </c>
      <c r="W56" s="59">
        <v>1005.54</v>
      </c>
      <c r="X56" s="59">
        <v>900.5</v>
      </c>
      <c r="Y56" s="59">
        <v>331.44</v>
      </c>
      <c r="Z56" s="59">
        <v>522.17999999999995</v>
      </c>
      <c r="AA56" s="59">
        <v>310.5</v>
      </c>
      <c r="AB56" s="59">
        <v>2157.08</v>
      </c>
      <c r="AC56" s="59">
        <v>217.6</v>
      </c>
      <c r="AD56" s="59">
        <v>1003.04</v>
      </c>
      <c r="AE56" s="59">
        <v>4047.96</v>
      </c>
      <c r="AF56" s="59">
        <v>960.43</v>
      </c>
      <c r="AG56" s="59">
        <v>3839.99</v>
      </c>
      <c r="AH56" s="59">
        <v>3065.72</v>
      </c>
      <c r="AI56" s="59">
        <v>5365.29</v>
      </c>
      <c r="AJ56" s="59">
        <v>1045.52</v>
      </c>
      <c r="AK56" s="59">
        <v>526.55999999999995</v>
      </c>
      <c r="AL56" s="59">
        <v>2409.83</v>
      </c>
      <c r="AM56" s="59">
        <v>256.33999999999997</v>
      </c>
      <c r="AN56" s="59">
        <v>1209.06</v>
      </c>
      <c r="AO56" s="59">
        <v>277.39</v>
      </c>
      <c r="AP56" s="59">
        <v>174.72</v>
      </c>
      <c r="AQ56" s="59">
        <v>1048.27</v>
      </c>
      <c r="AR56" s="59">
        <v>810.29</v>
      </c>
      <c r="AS56" s="59">
        <v>2535</v>
      </c>
      <c r="AT56" s="59">
        <v>29207.3</v>
      </c>
      <c r="AU56" s="59">
        <v>3460.21</v>
      </c>
      <c r="AV56" s="59">
        <v>5853.06</v>
      </c>
      <c r="AW56" s="59">
        <v>2310.89</v>
      </c>
      <c r="AX56" s="59">
        <v>808.36</v>
      </c>
      <c r="AY56" s="59">
        <v>327.31</v>
      </c>
      <c r="AZ56" s="59">
        <v>238.39</v>
      </c>
      <c r="BA56" s="59">
        <v>336.69</v>
      </c>
      <c r="BB56" s="59">
        <v>2236.44</v>
      </c>
      <c r="BC56" s="59">
        <v>200.6</v>
      </c>
      <c r="BD56" s="59">
        <v>287.41000000000003</v>
      </c>
      <c r="BE56" s="59">
        <v>1362.76</v>
      </c>
      <c r="BF56" s="59">
        <v>3749.54</v>
      </c>
      <c r="BG56" s="59">
        <v>1795.58</v>
      </c>
      <c r="BH56" s="59">
        <v>1625.62</v>
      </c>
      <c r="BI56" s="59">
        <v>496.44</v>
      </c>
      <c r="BJ56" s="59">
        <v>248.19</v>
      </c>
      <c r="BK56" s="59">
        <v>280.35000000000002</v>
      </c>
      <c r="BL56" s="59">
        <v>383.05</v>
      </c>
      <c r="BM56" s="59">
        <v>60.13</v>
      </c>
      <c r="BN56" s="59">
        <v>288.7</v>
      </c>
      <c r="BO56" s="59">
        <v>0</v>
      </c>
      <c r="BP56" s="59">
        <v>0</v>
      </c>
      <c r="BQ56" s="59" t="s">
        <v>98</v>
      </c>
      <c r="BR56" s="59">
        <v>101733.21</v>
      </c>
      <c r="BS56" s="59" t="s">
        <v>98</v>
      </c>
      <c r="BT56" s="59">
        <v>158310.35999999999</v>
      </c>
      <c r="BU56" s="59" t="s">
        <v>98</v>
      </c>
      <c r="BV56" s="59">
        <v>0</v>
      </c>
      <c r="BW56" s="59" t="s">
        <v>98</v>
      </c>
      <c r="BX56" s="59">
        <v>948.16</v>
      </c>
      <c r="BY56" s="59" t="s">
        <v>98</v>
      </c>
      <c r="BZ56" s="59">
        <v>159258.51999999999</v>
      </c>
      <c r="CA56" s="59" t="s">
        <v>98</v>
      </c>
      <c r="CB56" s="59">
        <v>15.12</v>
      </c>
      <c r="CC56" s="59" t="s">
        <v>98</v>
      </c>
      <c r="CD56" s="59">
        <v>0.11</v>
      </c>
      <c r="CE56" s="59" t="s">
        <v>98</v>
      </c>
      <c r="CF56" s="59">
        <v>0.06</v>
      </c>
      <c r="CG56" s="59" t="s">
        <v>98</v>
      </c>
      <c r="CH56" s="59">
        <v>0.17</v>
      </c>
      <c r="CI56" s="59" t="s">
        <v>98</v>
      </c>
      <c r="CJ56" s="59">
        <v>15.28</v>
      </c>
      <c r="CK56" s="59" t="s">
        <v>98</v>
      </c>
      <c r="CL56" s="59">
        <v>0</v>
      </c>
      <c r="CM56" s="59" t="s">
        <v>98</v>
      </c>
      <c r="CN56" s="59">
        <v>0</v>
      </c>
      <c r="CO56" s="59" t="s">
        <v>98</v>
      </c>
      <c r="CP56" s="59">
        <v>0</v>
      </c>
      <c r="CQ56" s="59" t="s">
        <v>98</v>
      </c>
      <c r="CR56" s="59">
        <v>9524.5400000000009</v>
      </c>
      <c r="CS56" s="59" t="s">
        <v>98</v>
      </c>
      <c r="CT56" s="59">
        <v>9524.5400000000009</v>
      </c>
      <c r="CU56" s="59" t="s">
        <v>98</v>
      </c>
      <c r="CV56" s="59">
        <v>168798.34</v>
      </c>
      <c r="CW56" s="59" t="s">
        <v>98</v>
      </c>
      <c r="CX56" s="59">
        <v>270531.56</v>
      </c>
      <c r="CY56" s="59" t="s">
        <v>98</v>
      </c>
    </row>
    <row r="57" spans="1:106" ht="14.5" x14ac:dyDescent="0.35">
      <c r="A57" s="58" t="s">
        <v>407</v>
      </c>
      <c r="B57" s="58" t="s">
        <v>461</v>
      </c>
      <c r="C57" s="43" t="str">
        <f>'[10]Correspondance tables'!K45</f>
        <v>ISIC 66</v>
      </c>
      <c r="D57" s="43" t="str">
        <f>VLOOKUP(C57, '[10]Correspondance tables'!$O$3:$P$73, 2, FALSE)</f>
        <v>ISIC 64T66</v>
      </c>
      <c r="E57" s="59">
        <v>408.9</v>
      </c>
      <c r="F57" s="59">
        <v>38.36</v>
      </c>
      <c r="G57" s="59">
        <v>28.79</v>
      </c>
      <c r="H57" s="59">
        <v>72.3</v>
      </c>
      <c r="I57" s="59">
        <v>1338.51</v>
      </c>
      <c r="J57" s="59">
        <v>577.44000000000005</v>
      </c>
      <c r="K57" s="59">
        <v>177.45</v>
      </c>
      <c r="L57" s="59">
        <v>246.94</v>
      </c>
      <c r="M57" s="59">
        <v>92.89</v>
      </c>
      <c r="N57" s="59">
        <v>350.82</v>
      </c>
      <c r="O57" s="59">
        <v>858.35</v>
      </c>
      <c r="P57" s="59">
        <v>295.11</v>
      </c>
      <c r="Q57" s="59">
        <v>262.44</v>
      </c>
      <c r="R57" s="59">
        <v>397.9</v>
      </c>
      <c r="S57" s="59">
        <v>344.72</v>
      </c>
      <c r="T57" s="59">
        <v>410.32</v>
      </c>
      <c r="U57" s="59">
        <v>283.99</v>
      </c>
      <c r="V57" s="59">
        <v>321.62</v>
      </c>
      <c r="W57" s="59">
        <v>1085</v>
      </c>
      <c r="X57" s="59">
        <v>284.58</v>
      </c>
      <c r="Y57" s="59">
        <v>439.52</v>
      </c>
      <c r="Z57" s="59">
        <v>414.62</v>
      </c>
      <c r="AA57" s="59">
        <v>141.16999999999999</v>
      </c>
      <c r="AB57" s="59">
        <v>955.77</v>
      </c>
      <c r="AC57" s="59">
        <v>103.38</v>
      </c>
      <c r="AD57" s="59">
        <v>172.01</v>
      </c>
      <c r="AE57" s="59">
        <v>1673.39</v>
      </c>
      <c r="AF57" s="59">
        <v>787.71</v>
      </c>
      <c r="AG57" s="59">
        <v>4449.5</v>
      </c>
      <c r="AH57" s="59">
        <v>1799.48</v>
      </c>
      <c r="AI57" s="59">
        <v>999.5</v>
      </c>
      <c r="AJ57" s="59">
        <v>377.71</v>
      </c>
      <c r="AK57" s="59">
        <v>571.99</v>
      </c>
      <c r="AL57" s="59">
        <v>525.97</v>
      </c>
      <c r="AM57" s="59">
        <v>149.44999999999999</v>
      </c>
      <c r="AN57" s="59">
        <v>731.96</v>
      </c>
      <c r="AO57" s="59">
        <v>323.64999999999998</v>
      </c>
      <c r="AP57" s="59">
        <v>124.45</v>
      </c>
      <c r="AQ57" s="59">
        <v>1364.84</v>
      </c>
      <c r="AR57" s="59">
        <v>884.34</v>
      </c>
      <c r="AS57" s="59">
        <v>63113.93</v>
      </c>
      <c r="AT57" s="59">
        <v>67555.22</v>
      </c>
      <c r="AU57" s="59">
        <v>32001.87</v>
      </c>
      <c r="AV57" s="59">
        <v>1015.75</v>
      </c>
      <c r="AW57" s="59">
        <v>2404.19</v>
      </c>
      <c r="AX57" s="59">
        <v>426.32</v>
      </c>
      <c r="AY57" s="59">
        <v>186.52</v>
      </c>
      <c r="AZ57" s="59">
        <v>346.3</v>
      </c>
      <c r="BA57" s="59">
        <v>219.81</v>
      </c>
      <c r="BB57" s="59">
        <v>821.89</v>
      </c>
      <c r="BC57" s="59">
        <v>101.69</v>
      </c>
      <c r="BD57" s="59">
        <v>609.48</v>
      </c>
      <c r="BE57" s="59">
        <v>928.4</v>
      </c>
      <c r="BF57" s="59">
        <v>397.63</v>
      </c>
      <c r="BG57" s="59">
        <v>233.2</v>
      </c>
      <c r="BH57" s="59">
        <v>457.97</v>
      </c>
      <c r="BI57" s="59">
        <v>234.1</v>
      </c>
      <c r="BJ57" s="59">
        <v>304.29000000000002</v>
      </c>
      <c r="BK57" s="59">
        <v>102.6</v>
      </c>
      <c r="BL57" s="59">
        <v>420.99</v>
      </c>
      <c r="BM57" s="59">
        <v>41.11</v>
      </c>
      <c r="BN57" s="59">
        <v>104.2</v>
      </c>
      <c r="BO57" s="59">
        <v>0</v>
      </c>
      <c r="BP57" s="59">
        <v>0</v>
      </c>
      <c r="BQ57" s="59" t="s">
        <v>98</v>
      </c>
      <c r="BR57" s="59">
        <v>196894.29</v>
      </c>
      <c r="BS57" s="59" t="s">
        <v>98</v>
      </c>
      <c r="BT57" s="59">
        <v>18945.53</v>
      </c>
      <c r="BU57" s="59" t="s">
        <v>98</v>
      </c>
      <c r="BV57" s="59">
        <v>0</v>
      </c>
      <c r="BW57" s="59" t="s">
        <v>98</v>
      </c>
      <c r="BX57" s="59">
        <v>183.68</v>
      </c>
      <c r="BY57" s="59" t="s">
        <v>98</v>
      </c>
      <c r="BZ57" s="59">
        <v>19129.21</v>
      </c>
      <c r="CA57" s="59" t="s">
        <v>98</v>
      </c>
      <c r="CB57" s="59">
        <v>673.43</v>
      </c>
      <c r="CC57" s="59" t="s">
        <v>98</v>
      </c>
      <c r="CD57" s="59">
        <v>0</v>
      </c>
      <c r="CE57" s="59" t="s">
        <v>98</v>
      </c>
      <c r="CF57" s="59">
        <v>1.2</v>
      </c>
      <c r="CG57" s="59" t="s">
        <v>98</v>
      </c>
      <c r="CH57" s="59">
        <v>1.2</v>
      </c>
      <c r="CI57" s="59" t="s">
        <v>98</v>
      </c>
      <c r="CJ57" s="59">
        <v>674.63</v>
      </c>
      <c r="CK57" s="59" t="s">
        <v>98</v>
      </c>
      <c r="CL57" s="59">
        <v>0</v>
      </c>
      <c r="CM57" s="59" t="s">
        <v>98</v>
      </c>
      <c r="CN57" s="59">
        <v>0</v>
      </c>
      <c r="CO57" s="59" t="s">
        <v>98</v>
      </c>
      <c r="CP57" s="59">
        <v>0</v>
      </c>
      <c r="CQ57" s="59" t="s">
        <v>98</v>
      </c>
      <c r="CR57" s="59">
        <v>8595.75</v>
      </c>
      <c r="CS57" s="59" t="s">
        <v>98</v>
      </c>
      <c r="CT57" s="59">
        <v>8595.75</v>
      </c>
      <c r="CU57" s="59" t="s">
        <v>98</v>
      </c>
      <c r="CV57" s="59">
        <v>28399.59</v>
      </c>
      <c r="CW57" s="59" t="s">
        <v>98</v>
      </c>
      <c r="CX57" s="59">
        <v>225293.87</v>
      </c>
      <c r="CY57" s="59" t="s">
        <v>98</v>
      </c>
      <c r="DB57" s="229"/>
    </row>
    <row r="58" spans="1:106" ht="14.5" x14ac:dyDescent="0.35">
      <c r="A58" s="58" t="s">
        <v>407</v>
      </c>
      <c r="B58" s="58" t="s">
        <v>462</v>
      </c>
      <c r="C58" s="43" t="str">
        <f>'[10]Correspondance tables'!K46</f>
        <v>ISIC 68</v>
      </c>
      <c r="D58" s="43" t="str">
        <f>VLOOKUP(C58, '[10]Correspondance tables'!$O$3:$P$73, 2, FALSE)</f>
        <v>ISIC 68</v>
      </c>
      <c r="E58" s="59">
        <v>1445.64</v>
      </c>
      <c r="F58" s="59">
        <v>115.35</v>
      </c>
      <c r="G58" s="59">
        <v>26.38</v>
      </c>
      <c r="H58" s="59">
        <v>495.46</v>
      </c>
      <c r="I58" s="59">
        <v>6937.11</v>
      </c>
      <c r="J58" s="59">
        <v>2585.39</v>
      </c>
      <c r="K58" s="59">
        <v>1112.21</v>
      </c>
      <c r="L58" s="59">
        <v>1239.48</v>
      </c>
      <c r="M58" s="59">
        <v>1374.41</v>
      </c>
      <c r="N58" s="59">
        <v>673.91</v>
      </c>
      <c r="O58" s="59">
        <v>2827.91</v>
      </c>
      <c r="P58" s="59">
        <v>1228.8699999999999</v>
      </c>
      <c r="Q58" s="59">
        <v>2611.79</v>
      </c>
      <c r="R58" s="59">
        <v>1896.61</v>
      </c>
      <c r="S58" s="59">
        <v>1754.95</v>
      </c>
      <c r="T58" s="59">
        <v>5338.93</v>
      </c>
      <c r="U58" s="59">
        <v>1991.25</v>
      </c>
      <c r="V58" s="59">
        <v>2427.71</v>
      </c>
      <c r="W58" s="59">
        <v>6103.42</v>
      </c>
      <c r="X58" s="59">
        <v>6154.7</v>
      </c>
      <c r="Y58" s="59">
        <v>1297.5999999999999</v>
      </c>
      <c r="Z58" s="59">
        <v>2652.25</v>
      </c>
      <c r="AA58" s="59">
        <v>1736.83</v>
      </c>
      <c r="AB58" s="59">
        <v>5266.15</v>
      </c>
      <c r="AC58" s="59">
        <v>651.07000000000005</v>
      </c>
      <c r="AD58" s="59">
        <v>2056.64</v>
      </c>
      <c r="AE58" s="59">
        <v>29390.33</v>
      </c>
      <c r="AF58" s="59">
        <v>10950.63</v>
      </c>
      <c r="AG58" s="59">
        <v>40979.5</v>
      </c>
      <c r="AH58" s="59">
        <v>66331.42</v>
      </c>
      <c r="AI58" s="59">
        <v>5654.22</v>
      </c>
      <c r="AJ58" s="59">
        <v>855.52</v>
      </c>
      <c r="AK58" s="59">
        <v>1074.1199999999999</v>
      </c>
      <c r="AL58" s="59">
        <v>9905.82</v>
      </c>
      <c r="AM58" s="59">
        <v>1721.88</v>
      </c>
      <c r="AN58" s="59">
        <v>29123.67</v>
      </c>
      <c r="AO58" s="59">
        <v>2407.4</v>
      </c>
      <c r="AP58" s="59">
        <v>3368.26</v>
      </c>
      <c r="AQ58" s="59">
        <v>12997.01</v>
      </c>
      <c r="AR58" s="59">
        <v>8876.4699999999993</v>
      </c>
      <c r="AS58" s="59">
        <v>19592.87</v>
      </c>
      <c r="AT58" s="59">
        <v>7601.76</v>
      </c>
      <c r="AU58" s="59">
        <v>5104.93</v>
      </c>
      <c r="AV58" s="59">
        <v>36224.57</v>
      </c>
      <c r="AW58" s="59">
        <v>20871.93</v>
      </c>
      <c r="AX58" s="59">
        <v>9337.8700000000008</v>
      </c>
      <c r="AY58" s="59">
        <v>4047.19</v>
      </c>
      <c r="AZ58" s="59">
        <v>3373.68</v>
      </c>
      <c r="BA58" s="59">
        <v>3503.91</v>
      </c>
      <c r="BB58" s="59">
        <v>4372.1400000000003</v>
      </c>
      <c r="BC58" s="59">
        <v>2771.66</v>
      </c>
      <c r="BD58" s="59">
        <v>1392.28</v>
      </c>
      <c r="BE58" s="59">
        <v>11525.99</v>
      </c>
      <c r="BF58" s="59">
        <v>19769.07</v>
      </c>
      <c r="BG58" s="59">
        <v>8793.84</v>
      </c>
      <c r="BH58" s="59">
        <v>11910.78</v>
      </c>
      <c r="BI58" s="59">
        <v>7959.75</v>
      </c>
      <c r="BJ58" s="59">
        <v>3431.28</v>
      </c>
      <c r="BK58" s="59">
        <v>3734.38</v>
      </c>
      <c r="BL58" s="59">
        <v>2517.64</v>
      </c>
      <c r="BM58" s="59">
        <v>456</v>
      </c>
      <c r="BN58" s="59">
        <v>4363.55</v>
      </c>
      <c r="BO58" s="59">
        <v>0</v>
      </c>
      <c r="BP58" s="59">
        <v>0</v>
      </c>
      <c r="BQ58" s="59" t="s">
        <v>98</v>
      </c>
      <c r="BR58" s="59">
        <v>478295.32</v>
      </c>
      <c r="BS58" s="59" t="s">
        <v>98</v>
      </c>
      <c r="BT58" s="59">
        <v>1118717.69</v>
      </c>
      <c r="BU58" s="59" t="s">
        <v>98</v>
      </c>
      <c r="BV58" s="59">
        <v>308.66000000000003</v>
      </c>
      <c r="BW58" s="59" t="s">
        <v>98</v>
      </c>
      <c r="BX58" s="59">
        <v>24309.22</v>
      </c>
      <c r="BY58" s="59" t="s">
        <v>98</v>
      </c>
      <c r="BZ58" s="59">
        <v>1143335.58</v>
      </c>
      <c r="CA58" s="59" t="s">
        <v>98</v>
      </c>
      <c r="CB58" s="59">
        <v>22711.3</v>
      </c>
      <c r="CC58" s="59" t="s">
        <v>98</v>
      </c>
      <c r="CD58" s="59">
        <v>0</v>
      </c>
      <c r="CE58" s="59" t="s">
        <v>98</v>
      </c>
      <c r="CF58" s="59">
        <v>73.290000000000006</v>
      </c>
      <c r="CG58" s="59" t="s">
        <v>98</v>
      </c>
      <c r="CH58" s="59">
        <v>73.290000000000006</v>
      </c>
      <c r="CI58" s="59" t="s">
        <v>98</v>
      </c>
      <c r="CJ58" s="59">
        <v>22784.59</v>
      </c>
      <c r="CK58" s="59" t="s">
        <v>98</v>
      </c>
      <c r="CL58" s="59">
        <v>0</v>
      </c>
      <c r="CM58" s="59" t="s">
        <v>98</v>
      </c>
      <c r="CN58" s="59">
        <v>0</v>
      </c>
      <c r="CO58" s="59" t="s">
        <v>98</v>
      </c>
      <c r="CP58" s="59">
        <v>0</v>
      </c>
      <c r="CQ58" s="59" t="s">
        <v>98</v>
      </c>
      <c r="CR58" s="59">
        <v>1387.06</v>
      </c>
      <c r="CS58" s="59" t="s">
        <v>98</v>
      </c>
      <c r="CT58" s="59">
        <v>1387.06</v>
      </c>
      <c r="CU58" s="59" t="s">
        <v>98</v>
      </c>
      <c r="CV58" s="59">
        <v>1167507.23</v>
      </c>
      <c r="CW58" s="59" t="s">
        <v>98</v>
      </c>
      <c r="CX58" s="59">
        <v>1645802.54</v>
      </c>
      <c r="CY58" s="59" t="s">
        <v>98</v>
      </c>
      <c r="DB58" s="230"/>
    </row>
    <row r="59" spans="1:106" ht="14.5" x14ac:dyDescent="0.35">
      <c r="A59" s="58" t="s">
        <v>407</v>
      </c>
      <c r="B59" s="58" t="s">
        <v>463</v>
      </c>
      <c r="C59" s="43" t="str">
        <f>'[10]Correspondance tables'!K48</f>
        <v>ISIC 69-70</v>
      </c>
      <c r="D59" s="43" t="str">
        <f>VLOOKUP(C59, '[10]Correspondance tables'!$O$3:$P$73, 2, FALSE)</f>
        <v>ISIC 69T82</v>
      </c>
      <c r="E59" s="59">
        <v>2451.29</v>
      </c>
      <c r="F59" s="59">
        <v>347.69</v>
      </c>
      <c r="G59" s="59">
        <v>156.59</v>
      </c>
      <c r="H59" s="59">
        <v>1590.3</v>
      </c>
      <c r="I59" s="59">
        <v>16554.29</v>
      </c>
      <c r="J59" s="59">
        <v>2889.75</v>
      </c>
      <c r="K59" s="59">
        <v>1688.91</v>
      </c>
      <c r="L59" s="59">
        <v>3211.38</v>
      </c>
      <c r="M59" s="59">
        <v>1745.89</v>
      </c>
      <c r="N59" s="59">
        <v>6190.91</v>
      </c>
      <c r="O59" s="59">
        <v>9444.2999999999993</v>
      </c>
      <c r="P59" s="59">
        <v>6565.36</v>
      </c>
      <c r="Q59" s="59">
        <v>4777.87</v>
      </c>
      <c r="R59" s="59">
        <v>3855.89</v>
      </c>
      <c r="S59" s="59">
        <v>5239.53</v>
      </c>
      <c r="T59" s="59">
        <v>6844.89</v>
      </c>
      <c r="U59" s="59">
        <v>6278.62</v>
      </c>
      <c r="V59" s="59">
        <v>5454.02</v>
      </c>
      <c r="W59" s="59">
        <v>13673.22</v>
      </c>
      <c r="X59" s="59">
        <v>10502.39</v>
      </c>
      <c r="Y59" s="59">
        <v>3681.41</v>
      </c>
      <c r="Z59" s="59">
        <v>3216.77</v>
      </c>
      <c r="AA59" s="59">
        <v>3347.78</v>
      </c>
      <c r="AB59" s="59">
        <v>8491.11</v>
      </c>
      <c r="AC59" s="59">
        <v>967</v>
      </c>
      <c r="AD59" s="59">
        <v>3633.63</v>
      </c>
      <c r="AE59" s="59">
        <v>26610.78</v>
      </c>
      <c r="AF59" s="59">
        <v>7149</v>
      </c>
      <c r="AG59" s="59">
        <v>53431.91</v>
      </c>
      <c r="AH59" s="59">
        <v>22829.7</v>
      </c>
      <c r="AI59" s="59">
        <v>6532.21</v>
      </c>
      <c r="AJ59" s="59">
        <v>2435.84</v>
      </c>
      <c r="AK59" s="59">
        <v>1639.68</v>
      </c>
      <c r="AL59" s="59">
        <v>9558.1200000000008</v>
      </c>
      <c r="AM59" s="59">
        <v>1650.96</v>
      </c>
      <c r="AN59" s="59">
        <v>9745.6299999999992</v>
      </c>
      <c r="AO59" s="59">
        <v>4471.5600000000004</v>
      </c>
      <c r="AP59" s="59">
        <v>3779.39</v>
      </c>
      <c r="AQ59" s="59">
        <v>6883.64</v>
      </c>
      <c r="AR59" s="59">
        <v>18057.88</v>
      </c>
      <c r="AS59" s="59">
        <v>26360.720000000001</v>
      </c>
      <c r="AT59" s="59">
        <v>9551.2099999999991</v>
      </c>
      <c r="AU59" s="59">
        <v>8839.4599999999991</v>
      </c>
      <c r="AV59" s="59">
        <v>22315.759999999998</v>
      </c>
      <c r="AW59" s="59">
        <v>110197.07</v>
      </c>
      <c r="AX59" s="59">
        <v>19328.36</v>
      </c>
      <c r="AY59" s="59">
        <v>6103.25</v>
      </c>
      <c r="AZ59" s="59">
        <v>4981.12</v>
      </c>
      <c r="BA59" s="59">
        <v>7707.89</v>
      </c>
      <c r="BB59" s="59">
        <v>7283.53</v>
      </c>
      <c r="BC59" s="59">
        <v>3145.16</v>
      </c>
      <c r="BD59" s="59">
        <v>3201.13</v>
      </c>
      <c r="BE59" s="59">
        <v>23062.71</v>
      </c>
      <c r="BF59" s="59">
        <v>14993.21</v>
      </c>
      <c r="BG59" s="59">
        <v>5215.8100000000004</v>
      </c>
      <c r="BH59" s="59">
        <v>9116.98</v>
      </c>
      <c r="BI59" s="59">
        <v>3914.14</v>
      </c>
      <c r="BJ59" s="59">
        <v>3333.59</v>
      </c>
      <c r="BK59" s="59">
        <v>2254.27</v>
      </c>
      <c r="BL59" s="59">
        <v>3789.86</v>
      </c>
      <c r="BM59" s="59">
        <v>580.98</v>
      </c>
      <c r="BN59" s="59">
        <v>2296.12</v>
      </c>
      <c r="BO59" s="59">
        <v>0</v>
      </c>
      <c r="BP59" s="59">
        <v>0</v>
      </c>
      <c r="BQ59" s="59" t="s">
        <v>98</v>
      </c>
      <c r="BR59" s="59">
        <v>605149.41</v>
      </c>
      <c r="BS59" s="59" t="s">
        <v>98</v>
      </c>
      <c r="BT59" s="59">
        <v>18589.89</v>
      </c>
      <c r="BU59" s="59" t="s">
        <v>98</v>
      </c>
      <c r="BV59" s="59">
        <v>438.09</v>
      </c>
      <c r="BW59" s="59" t="s">
        <v>98</v>
      </c>
      <c r="BX59" s="59">
        <v>1864.92</v>
      </c>
      <c r="BY59" s="59" t="s">
        <v>98</v>
      </c>
      <c r="BZ59" s="59">
        <v>20892.900000000001</v>
      </c>
      <c r="CA59" s="59" t="s">
        <v>98</v>
      </c>
      <c r="CB59" s="59">
        <v>22499.55</v>
      </c>
      <c r="CC59" s="59" t="s">
        <v>98</v>
      </c>
      <c r="CD59" s="59">
        <v>0</v>
      </c>
      <c r="CE59" s="59" t="s">
        <v>98</v>
      </c>
      <c r="CF59" s="59">
        <v>-223.28</v>
      </c>
      <c r="CG59" s="59" t="s">
        <v>98</v>
      </c>
      <c r="CH59" s="59">
        <v>-223.28</v>
      </c>
      <c r="CI59" s="59" t="s">
        <v>98</v>
      </c>
      <c r="CJ59" s="59">
        <v>22276.26</v>
      </c>
      <c r="CK59" s="59" t="s">
        <v>98</v>
      </c>
      <c r="CL59" s="59">
        <v>0</v>
      </c>
      <c r="CM59" s="59" t="s">
        <v>98</v>
      </c>
      <c r="CN59" s="59">
        <v>0</v>
      </c>
      <c r="CO59" s="59" t="s">
        <v>98</v>
      </c>
      <c r="CP59" s="59">
        <v>0</v>
      </c>
      <c r="CQ59" s="59" t="s">
        <v>98</v>
      </c>
      <c r="CR59" s="59">
        <v>39523.07</v>
      </c>
      <c r="CS59" s="59" t="s">
        <v>98</v>
      </c>
      <c r="CT59" s="59">
        <v>39523.07</v>
      </c>
      <c r="CU59" s="59" t="s">
        <v>98</v>
      </c>
      <c r="CV59" s="59">
        <v>82692.240000000005</v>
      </c>
      <c r="CW59" s="59" t="s">
        <v>98</v>
      </c>
      <c r="CX59" s="59">
        <v>687841.65</v>
      </c>
      <c r="CY59" s="59" t="s">
        <v>98</v>
      </c>
      <c r="DB59" s="231"/>
    </row>
    <row r="60" spans="1:106" ht="14.5" x14ac:dyDescent="0.35">
      <c r="A60" s="58" t="s">
        <v>407</v>
      </c>
      <c r="B60" s="58" t="s">
        <v>464</v>
      </c>
      <c r="C60" s="43" t="str">
        <f>'[10]Correspondance tables'!K49</f>
        <v>ISIC 71</v>
      </c>
      <c r="D60" s="43" t="str">
        <f>VLOOKUP(C60, '[10]Correspondance tables'!$O$3:$P$73, 2, FALSE)</f>
        <v>ISIC 69T82</v>
      </c>
      <c r="E60" s="59">
        <v>975.58</v>
      </c>
      <c r="F60" s="59">
        <v>124.84</v>
      </c>
      <c r="G60" s="59">
        <v>18.72</v>
      </c>
      <c r="H60" s="59">
        <v>1507.9</v>
      </c>
      <c r="I60" s="59">
        <v>3548.31</v>
      </c>
      <c r="J60" s="59">
        <v>1028.44</v>
      </c>
      <c r="K60" s="59">
        <v>645</v>
      </c>
      <c r="L60" s="59">
        <v>884.02</v>
      </c>
      <c r="M60" s="59">
        <v>298.79000000000002</v>
      </c>
      <c r="N60" s="59">
        <v>2864.22</v>
      </c>
      <c r="O60" s="59">
        <v>4155.55</v>
      </c>
      <c r="P60" s="59">
        <v>1998.31</v>
      </c>
      <c r="Q60" s="59">
        <v>2348.54</v>
      </c>
      <c r="R60" s="59">
        <v>1930.11</v>
      </c>
      <c r="S60" s="59">
        <v>1680.98</v>
      </c>
      <c r="T60" s="59">
        <v>3502.29</v>
      </c>
      <c r="U60" s="59">
        <v>2568.65</v>
      </c>
      <c r="V60" s="59">
        <v>3268.92</v>
      </c>
      <c r="W60" s="59">
        <v>5923.81</v>
      </c>
      <c r="X60" s="59">
        <v>6478.15</v>
      </c>
      <c r="Y60" s="59">
        <v>2954.63</v>
      </c>
      <c r="Z60" s="59">
        <v>826.89</v>
      </c>
      <c r="AA60" s="59">
        <v>1740.27</v>
      </c>
      <c r="AB60" s="59">
        <v>5741.71</v>
      </c>
      <c r="AC60" s="59">
        <v>930.03</v>
      </c>
      <c r="AD60" s="59">
        <v>5056.08</v>
      </c>
      <c r="AE60" s="59">
        <v>39787.54</v>
      </c>
      <c r="AF60" s="59">
        <v>996.98</v>
      </c>
      <c r="AG60" s="59">
        <v>6557.37</v>
      </c>
      <c r="AH60" s="59">
        <v>3041.53</v>
      </c>
      <c r="AI60" s="59">
        <v>3630.09</v>
      </c>
      <c r="AJ60" s="59">
        <v>959.47</v>
      </c>
      <c r="AK60" s="59">
        <v>723.23</v>
      </c>
      <c r="AL60" s="59">
        <v>3793.36</v>
      </c>
      <c r="AM60" s="59">
        <v>298.45999999999998</v>
      </c>
      <c r="AN60" s="59">
        <v>1697.72</v>
      </c>
      <c r="AO60" s="59">
        <v>926.51</v>
      </c>
      <c r="AP60" s="59">
        <v>673.36</v>
      </c>
      <c r="AQ60" s="59">
        <v>2277.0700000000002</v>
      </c>
      <c r="AR60" s="59">
        <v>4614.49</v>
      </c>
      <c r="AS60" s="59">
        <v>1922.89</v>
      </c>
      <c r="AT60" s="59">
        <v>878.4</v>
      </c>
      <c r="AU60" s="59">
        <v>1030.83</v>
      </c>
      <c r="AV60" s="59">
        <v>6201.87</v>
      </c>
      <c r="AW60" s="59">
        <v>7217.57</v>
      </c>
      <c r="AX60" s="59">
        <v>36775.919999999998</v>
      </c>
      <c r="AY60" s="59">
        <v>2960.05</v>
      </c>
      <c r="AZ60" s="59">
        <v>1541</v>
      </c>
      <c r="BA60" s="59">
        <v>2058.2199999999998</v>
      </c>
      <c r="BB60" s="59">
        <v>1831.56</v>
      </c>
      <c r="BC60" s="59">
        <v>591.11</v>
      </c>
      <c r="BD60" s="59">
        <v>285.35000000000002</v>
      </c>
      <c r="BE60" s="59">
        <v>5829.9</v>
      </c>
      <c r="BF60" s="59">
        <v>7772.24</v>
      </c>
      <c r="BG60" s="59">
        <v>1629.05</v>
      </c>
      <c r="BH60" s="59">
        <v>1474.57</v>
      </c>
      <c r="BI60" s="59">
        <v>646.16</v>
      </c>
      <c r="BJ60" s="59">
        <v>1285.3499999999999</v>
      </c>
      <c r="BK60" s="59">
        <v>723.66</v>
      </c>
      <c r="BL60" s="59">
        <v>530.66</v>
      </c>
      <c r="BM60" s="59">
        <v>130.94999999999999</v>
      </c>
      <c r="BN60" s="59">
        <v>722.21</v>
      </c>
      <c r="BO60" s="59">
        <v>0</v>
      </c>
      <c r="BP60" s="59">
        <v>0</v>
      </c>
      <c r="BQ60" s="59" t="s">
        <v>98</v>
      </c>
      <c r="BR60" s="59">
        <v>217017.47</v>
      </c>
      <c r="BS60" s="59" t="s">
        <v>98</v>
      </c>
      <c r="BT60" s="59">
        <v>6816.95</v>
      </c>
      <c r="BU60" s="59" t="s">
        <v>98</v>
      </c>
      <c r="BV60" s="59">
        <v>15.28</v>
      </c>
      <c r="BW60" s="59" t="s">
        <v>98</v>
      </c>
      <c r="BX60" s="59">
        <v>1359.01</v>
      </c>
      <c r="BY60" s="59" t="s">
        <v>98</v>
      </c>
      <c r="BZ60" s="59">
        <v>8191.24</v>
      </c>
      <c r="CA60" s="59" t="s">
        <v>98</v>
      </c>
      <c r="CB60" s="59">
        <v>62619.19</v>
      </c>
      <c r="CC60" s="59" t="s">
        <v>98</v>
      </c>
      <c r="CD60" s="59">
        <v>0</v>
      </c>
      <c r="CE60" s="59" t="s">
        <v>98</v>
      </c>
      <c r="CF60" s="59">
        <v>105.55</v>
      </c>
      <c r="CG60" s="59" t="s">
        <v>98</v>
      </c>
      <c r="CH60" s="59">
        <v>105.55</v>
      </c>
      <c r="CI60" s="59" t="s">
        <v>98</v>
      </c>
      <c r="CJ60" s="59">
        <v>62724.74</v>
      </c>
      <c r="CK60" s="59" t="s">
        <v>98</v>
      </c>
      <c r="CL60" s="59">
        <v>0</v>
      </c>
      <c r="CM60" s="59" t="s">
        <v>98</v>
      </c>
      <c r="CN60" s="59">
        <v>0</v>
      </c>
      <c r="CO60" s="59" t="s">
        <v>98</v>
      </c>
      <c r="CP60" s="59">
        <v>0</v>
      </c>
      <c r="CQ60" s="59" t="s">
        <v>98</v>
      </c>
      <c r="CR60" s="59">
        <v>24739.82</v>
      </c>
      <c r="CS60" s="59" t="s">
        <v>98</v>
      </c>
      <c r="CT60" s="59">
        <v>24739.82</v>
      </c>
      <c r="CU60" s="59" t="s">
        <v>98</v>
      </c>
      <c r="CV60" s="59">
        <v>95655.8</v>
      </c>
      <c r="CW60" s="59" t="s">
        <v>98</v>
      </c>
      <c r="CX60" s="59">
        <v>312673.27</v>
      </c>
      <c r="CY60" s="59" t="s">
        <v>98</v>
      </c>
    </row>
    <row r="61" spans="1:106" ht="14.5" x14ac:dyDescent="0.35">
      <c r="A61" s="58" t="s">
        <v>407</v>
      </c>
      <c r="B61" s="58" t="s">
        <v>465</v>
      </c>
      <c r="C61" s="43" t="str">
        <f>'[10]Correspondance tables'!K50</f>
        <v>ISIC 72</v>
      </c>
      <c r="D61" s="43" t="str">
        <f>VLOOKUP(C61, '[10]Correspondance tables'!$O$3:$P$73, 2, FALSE)</f>
        <v>ISIC 69T82</v>
      </c>
      <c r="E61" s="59">
        <v>61.46</v>
      </c>
      <c r="F61" s="59">
        <v>0.21</v>
      </c>
      <c r="G61" s="59">
        <v>0.23</v>
      </c>
      <c r="H61" s="59">
        <v>32.29</v>
      </c>
      <c r="I61" s="59">
        <v>313.7</v>
      </c>
      <c r="J61" s="59">
        <v>132.76</v>
      </c>
      <c r="K61" s="59">
        <v>11.82</v>
      </c>
      <c r="L61" s="59">
        <v>34.909999999999997</v>
      </c>
      <c r="M61" s="59">
        <v>87.87</v>
      </c>
      <c r="N61" s="59">
        <v>54.64</v>
      </c>
      <c r="O61" s="59">
        <v>478.81</v>
      </c>
      <c r="P61" s="59">
        <v>8673.5</v>
      </c>
      <c r="Q61" s="59">
        <v>85.57</v>
      </c>
      <c r="R61" s="59">
        <v>41.65</v>
      </c>
      <c r="S61" s="59">
        <v>22.57</v>
      </c>
      <c r="T61" s="59">
        <v>133.06</v>
      </c>
      <c r="U61" s="59">
        <v>3682.69</v>
      </c>
      <c r="V61" s="59">
        <v>157.37</v>
      </c>
      <c r="W61" s="59">
        <v>655.17999999999995</v>
      </c>
      <c r="X61" s="59">
        <v>1815.88</v>
      </c>
      <c r="Y61" s="59">
        <v>106.87</v>
      </c>
      <c r="Z61" s="59">
        <v>329.78</v>
      </c>
      <c r="AA61" s="59">
        <v>44.53</v>
      </c>
      <c r="AB61" s="59">
        <v>105.12</v>
      </c>
      <c r="AC61" s="59">
        <v>17.95</v>
      </c>
      <c r="AD61" s="59">
        <v>56.47</v>
      </c>
      <c r="AE61" s="59">
        <v>332.62</v>
      </c>
      <c r="AF61" s="59">
        <v>12.59</v>
      </c>
      <c r="AG61" s="59">
        <v>833.75</v>
      </c>
      <c r="AH61" s="59">
        <v>74.72</v>
      </c>
      <c r="AI61" s="59">
        <v>30.56</v>
      </c>
      <c r="AJ61" s="59">
        <v>0.68</v>
      </c>
      <c r="AK61" s="59">
        <v>2.37</v>
      </c>
      <c r="AL61" s="59">
        <v>11.34</v>
      </c>
      <c r="AM61" s="59">
        <v>-0.69</v>
      </c>
      <c r="AN61" s="59">
        <v>7.31</v>
      </c>
      <c r="AO61" s="59">
        <v>2828.84</v>
      </c>
      <c r="AP61" s="59">
        <v>27.77</v>
      </c>
      <c r="AQ61" s="59">
        <v>17.989999999999998</v>
      </c>
      <c r="AR61" s="59">
        <v>3123.87</v>
      </c>
      <c r="AS61" s="59">
        <v>94</v>
      </c>
      <c r="AT61" s="59">
        <v>29.89</v>
      </c>
      <c r="AU61" s="59">
        <v>5.04</v>
      </c>
      <c r="AV61" s="59">
        <v>114.8</v>
      </c>
      <c r="AW61" s="59">
        <v>1527.92</v>
      </c>
      <c r="AX61" s="59">
        <v>103.56</v>
      </c>
      <c r="AY61" s="59">
        <v>7229.34</v>
      </c>
      <c r="AZ61" s="59">
        <v>125.59</v>
      </c>
      <c r="BA61" s="59">
        <v>30.33</v>
      </c>
      <c r="BB61" s="59">
        <v>28.63</v>
      </c>
      <c r="BC61" s="59">
        <v>7.28</v>
      </c>
      <c r="BD61" s="59">
        <v>0.41</v>
      </c>
      <c r="BE61" s="59">
        <v>32.4</v>
      </c>
      <c r="BF61" s="59">
        <v>577.26</v>
      </c>
      <c r="BG61" s="59">
        <v>275.55</v>
      </c>
      <c r="BH61" s="59">
        <v>392.13</v>
      </c>
      <c r="BI61" s="59">
        <v>39.64</v>
      </c>
      <c r="BJ61" s="59">
        <v>21.73</v>
      </c>
      <c r="BK61" s="59">
        <v>22.68</v>
      </c>
      <c r="BL61" s="59">
        <v>100.44</v>
      </c>
      <c r="BM61" s="59">
        <v>0.79</v>
      </c>
      <c r="BN61" s="59">
        <v>5.5</v>
      </c>
      <c r="BO61" s="59">
        <v>0</v>
      </c>
      <c r="BP61" s="59">
        <v>0</v>
      </c>
      <c r="BQ61" s="59" t="s">
        <v>98</v>
      </c>
      <c r="BR61" s="59">
        <v>35205.53</v>
      </c>
      <c r="BS61" s="59" t="s">
        <v>98</v>
      </c>
      <c r="BT61" s="59">
        <v>54.49</v>
      </c>
      <c r="BU61" s="59" t="s">
        <v>98</v>
      </c>
      <c r="BV61" s="59">
        <v>1975.56</v>
      </c>
      <c r="BW61" s="59" t="s">
        <v>98</v>
      </c>
      <c r="BX61" s="59">
        <v>39722.480000000003</v>
      </c>
      <c r="BY61" s="59" t="s">
        <v>98</v>
      </c>
      <c r="BZ61" s="59">
        <v>41752.54</v>
      </c>
      <c r="CA61" s="59" t="s">
        <v>98</v>
      </c>
      <c r="CB61" s="59">
        <v>243662.58</v>
      </c>
      <c r="CC61" s="59" t="s">
        <v>98</v>
      </c>
      <c r="CD61" s="59">
        <v>0</v>
      </c>
      <c r="CE61" s="59" t="s">
        <v>98</v>
      </c>
      <c r="CF61" s="59">
        <v>-100.61</v>
      </c>
      <c r="CG61" s="59" t="s">
        <v>98</v>
      </c>
      <c r="CH61" s="59">
        <v>-100.61</v>
      </c>
      <c r="CI61" s="59" t="s">
        <v>98</v>
      </c>
      <c r="CJ61" s="59">
        <v>243561.97</v>
      </c>
      <c r="CK61" s="59" t="s">
        <v>98</v>
      </c>
      <c r="CL61" s="59">
        <v>0</v>
      </c>
      <c r="CM61" s="59" t="s">
        <v>98</v>
      </c>
      <c r="CN61" s="59">
        <v>0</v>
      </c>
      <c r="CO61" s="59" t="s">
        <v>98</v>
      </c>
      <c r="CP61" s="59">
        <v>0</v>
      </c>
      <c r="CQ61" s="59" t="s">
        <v>98</v>
      </c>
      <c r="CR61" s="59">
        <v>30622.61</v>
      </c>
      <c r="CS61" s="59" t="s">
        <v>98</v>
      </c>
      <c r="CT61" s="59">
        <v>30622.61</v>
      </c>
      <c r="CU61" s="59" t="s">
        <v>98</v>
      </c>
      <c r="CV61" s="59">
        <v>315937.13</v>
      </c>
      <c r="CW61" s="59" t="s">
        <v>98</v>
      </c>
      <c r="CX61" s="59">
        <v>351142.66</v>
      </c>
      <c r="CY61" s="59" t="s">
        <v>98</v>
      </c>
    </row>
    <row r="62" spans="1:106" ht="14.5" x14ac:dyDescent="0.35">
      <c r="A62" s="58" t="s">
        <v>407</v>
      </c>
      <c r="B62" s="58" t="s">
        <v>466</v>
      </c>
      <c r="C62" s="43" t="str">
        <f>'[10]Correspondance tables'!K51</f>
        <v>ISIC 73</v>
      </c>
      <c r="D62" s="43" t="str">
        <f>VLOOKUP(C62, '[10]Correspondance tables'!$O$3:$P$73, 2, FALSE)</f>
        <v>ISIC 69T82</v>
      </c>
      <c r="E62" s="59">
        <v>209.51</v>
      </c>
      <c r="F62" s="59">
        <v>46.87</v>
      </c>
      <c r="G62" s="59">
        <v>16.149999999999999</v>
      </c>
      <c r="H62" s="59">
        <v>258.45999999999998</v>
      </c>
      <c r="I62" s="59">
        <v>16127.36</v>
      </c>
      <c r="J62" s="59">
        <v>1551.02</v>
      </c>
      <c r="K62" s="59">
        <v>289.77999999999997</v>
      </c>
      <c r="L62" s="59">
        <v>785.04</v>
      </c>
      <c r="M62" s="59">
        <v>521.42999999999995</v>
      </c>
      <c r="N62" s="59">
        <v>1229.3499999999999</v>
      </c>
      <c r="O62" s="59">
        <v>4652.37</v>
      </c>
      <c r="P62" s="59">
        <v>4684.88</v>
      </c>
      <c r="Q62" s="59">
        <v>1099.52</v>
      </c>
      <c r="R62" s="59">
        <v>740.79</v>
      </c>
      <c r="S62" s="59">
        <v>436.33</v>
      </c>
      <c r="T62" s="59">
        <v>1230.6400000000001</v>
      </c>
      <c r="U62" s="59">
        <v>1480.31</v>
      </c>
      <c r="V62" s="59">
        <v>1276.48</v>
      </c>
      <c r="W62" s="59">
        <v>1817.29</v>
      </c>
      <c r="X62" s="59">
        <v>3948.52</v>
      </c>
      <c r="Y62" s="59">
        <v>485.53</v>
      </c>
      <c r="Z62" s="59">
        <v>1955.25</v>
      </c>
      <c r="AA62" s="59">
        <v>492.12</v>
      </c>
      <c r="AB62" s="59">
        <v>1234.95</v>
      </c>
      <c r="AC62" s="59">
        <v>139.46</v>
      </c>
      <c r="AD62" s="59">
        <v>602.89</v>
      </c>
      <c r="AE62" s="59">
        <v>2284.12</v>
      </c>
      <c r="AF62" s="59">
        <v>4856.3500000000004</v>
      </c>
      <c r="AG62" s="59">
        <v>18571.54</v>
      </c>
      <c r="AH62" s="59">
        <v>12314.21</v>
      </c>
      <c r="AI62" s="59">
        <v>1172.6400000000001</v>
      </c>
      <c r="AJ62" s="59">
        <v>182.41</v>
      </c>
      <c r="AK62" s="59">
        <v>520.29999999999995</v>
      </c>
      <c r="AL62" s="59">
        <v>956.1</v>
      </c>
      <c r="AM62" s="59">
        <v>422.7</v>
      </c>
      <c r="AN62" s="59">
        <v>2078.85</v>
      </c>
      <c r="AO62" s="59">
        <v>2993.7</v>
      </c>
      <c r="AP62" s="59">
        <v>1728.18</v>
      </c>
      <c r="AQ62" s="59">
        <v>3163.61</v>
      </c>
      <c r="AR62" s="59">
        <v>3600.04</v>
      </c>
      <c r="AS62" s="59">
        <v>5080.18</v>
      </c>
      <c r="AT62" s="59">
        <v>2401.25</v>
      </c>
      <c r="AU62" s="59">
        <v>1072.71</v>
      </c>
      <c r="AV62" s="59">
        <v>1401.66</v>
      </c>
      <c r="AW62" s="59">
        <v>4457.3500000000004</v>
      </c>
      <c r="AX62" s="59">
        <v>1020.59</v>
      </c>
      <c r="AY62" s="59">
        <v>364.12</v>
      </c>
      <c r="AZ62" s="59">
        <v>14888.96</v>
      </c>
      <c r="BA62" s="59">
        <v>788.21</v>
      </c>
      <c r="BB62" s="59">
        <v>1154</v>
      </c>
      <c r="BC62" s="59">
        <v>805.17</v>
      </c>
      <c r="BD62" s="59">
        <v>2619.42</v>
      </c>
      <c r="BE62" s="59">
        <v>1934.5</v>
      </c>
      <c r="BF62" s="59">
        <v>2461.29</v>
      </c>
      <c r="BG62" s="59">
        <v>733.79</v>
      </c>
      <c r="BH62" s="59">
        <v>1191.81</v>
      </c>
      <c r="BI62" s="59">
        <v>285.7</v>
      </c>
      <c r="BJ62" s="59">
        <v>1402.62</v>
      </c>
      <c r="BK62" s="59">
        <v>1129.83</v>
      </c>
      <c r="BL62" s="59">
        <v>698.34</v>
      </c>
      <c r="BM62" s="59">
        <v>97.05</v>
      </c>
      <c r="BN62" s="59">
        <v>488.47</v>
      </c>
      <c r="BO62" s="59">
        <v>0</v>
      </c>
      <c r="BP62" s="59">
        <v>0</v>
      </c>
      <c r="BQ62" s="59" t="s">
        <v>98</v>
      </c>
      <c r="BR62" s="59">
        <v>148634.06</v>
      </c>
      <c r="BS62" s="59" t="s">
        <v>98</v>
      </c>
      <c r="BT62" s="59">
        <v>166.08</v>
      </c>
      <c r="BU62" s="59" t="s">
        <v>98</v>
      </c>
      <c r="BV62" s="59">
        <v>11.8</v>
      </c>
      <c r="BW62" s="59" t="s">
        <v>98</v>
      </c>
      <c r="BX62" s="59">
        <v>13.95</v>
      </c>
      <c r="BY62" s="59" t="s">
        <v>98</v>
      </c>
      <c r="BZ62" s="59">
        <v>191.83</v>
      </c>
      <c r="CA62" s="59" t="s">
        <v>98</v>
      </c>
      <c r="CB62" s="59">
        <v>117.59</v>
      </c>
      <c r="CC62" s="59" t="s">
        <v>98</v>
      </c>
      <c r="CD62" s="59">
        <v>0</v>
      </c>
      <c r="CE62" s="59" t="s">
        <v>98</v>
      </c>
      <c r="CF62" s="59">
        <v>585.58000000000004</v>
      </c>
      <c r="CG62" s="59" t="s">
        <v>98</v>
      </c>
      <c r="CH62" s="59">
        <v>585.58000000000004</v>
      </c>
      <c r="CI62" s="59" t="s">
        <v>98</v>
      </c>
      <c r="CJ62" s="59">
        <v>703.17</v>
      </c>
      <c r="CK62" s="59" t="s">
        <v>98</v>
      </c>
      <c r="CL62" s="59">
        <v>0</v>
      </c>
      <c r="CM62" s="59" t="s">
        <v>98</v>
      </c>
      <c r="CN62" s="59">
        <v>0</v>
      </c>
      <c r="CO62" s="59" t="s">
        <v>98</v>
      </c>
      <c r="CP62" s="59">
        <v>0</v>
      </c>
      <c r="CQ62" s="59" t="s">
        <v>98</v>
      </c>
      <c r="CR62" s="59">
        <v>11360.28</v>
      </c>
      <c r="CS62" s="59" t="s">
        <v>98</v>
      </c>
      <c r="CT62" s="59">
        <v>11360.28</v>
      </c>
      <c r="CU62" s="59" t="s">
        <v>98</v>
      </c>
      <c r="CV62" s="59">
        <v>12255.28</v>
      </c>
      <c r="CW62" s="59" t="s">
        <v>98</v>
      </c>
      <c r="CX62" s="59">
        <v>160889.34</v>
      </c>
      <c r="CY62" s="59" t="s">
        <v>98</v>
      </c>
    </row>
    <row r="63" spans="1:106" ht="14.5" x14ac:dyDescent="0.35">
      <c r="A63" s="58" t="s">
        <v>407</v>
      </c>
      <c r="B63" s="58" t="s">
        <v>467</v>
      </c>
      <c r="C63" s="43" t="str">
        <f>'[10]Correspondance tables'!K52</f>
        <v>ISIC 74-75</v>
      </c>
      <c r="D63" s="43" t="str">
        <f>VLOOKUP(C63, '[10]Correspondance tables'!$O$3:$P$73, 2, FALSE)</f>
        <v>ISIC 69T82</v>
      </c>
      <c r="E63" s="59">
        <v>4103.34</v>
      </c>
      <c r="F63" s="59">
        <v>82.51</v>
      </c>
      <c r="G63" s="59">
        <v>22.9</v>
      </c>
      <c r="H63" s="59">
        <v>353.56</v>
      </c>
      <c r="I63" s="59">
        <v>1903.6</v>
      </c>
      <c r="J63" s="59">
        <v>1331.81</v>
      </c>
      <c r="K63" s="59">
        <v>178.12</v>
      </c>
      <c r="L63" s="59">
        <v>381.23</v>
      </c>
      <c r="M63" s="59">
        <v>254.28</v>
      </c>
      <c r="N63" s="59">
        <v>334.28</v>
      </c>
      <c r="O63" s="59">
        <v>1115.78</v>
      </c>
      <c r="P63" s="59">
        <v>544.67999999999995</v>
      </c>
      <c r="Q63" s="59">
        <v>867.86</v>
      </c>
      <c r="R63" s="59">
        <v>419.95</v>
      </c>
      <c r="S63" s="59">
        <v>664.92</v>
      </c>
      <c r="T63" s="59">
        <v>914.41</v>
      </c>
      <c r="U63" s="59">
        <v>987.92</v>
      </c>
      <c r="V63" s="59">
        <v>1011.81</v>
      </c>
      <c r="W63" s="59">
        <v>1948.41</v>
      </c>
      <c r="X63" s="59">
        <v>2082.85</v>
      </c>
      <c r="Y63" s="59">
        <v>574.99</v>
      </c>
      <c r="Z63" s="59">
        <v>1123.3699999999999</v>
      </c>
      <c r="AA63" s="59">
        <v>361.73</v>
      </c>
      <c r="AB63" s="59">
        <v>1734.14</v>
      </c>
      <c r="AC63" s="59">
        <v>224.95</v>
      </c>
      <c r="AD63" s="59">
        <v>866.58</v>
      </c>
      <c r="AE63" s="59">
        <v>4368.2299999999996</v>
      </c>
      <c r="AF63" s="59">
        <v>1106.56</v>
      </c>
      <c r="AG63" s="59">
        <v>9096.42</v>
      </c>
      <c r="AH63" s="59">
        <v>3833.73</v>
      </c>
      <c r="AI63" s="59">
        <v>1107.55</v>
      </c>
      <c r="AJ63" s="59">
        <v>511.04</v>
      </c>
      <c r="AK63" s="59">
        <v>497.17</v>
      </c>
      <c r="AL63" s="59">
        <v>1174.5999999999999</v>
      </c>
      <c r="AM63" s="59">
        <v>221.52</v>
      </c>
      <c r="AN63" s="59">
        <v>1617.07</v>
      </c>
      <c r="AO63" s="59">
        <v>3761.11</v>
      </c>
      <c r="AP63" s="59">
        <v>1053.9000000000001</v>
      </c>
      <c r="AQ63" s="59">
        <v>1631.7</v>
      </c>
      <c r="AR63" s="59">
        <v>5881.88</v>
      </c>
      <c r="AS63" s="59">
        <v>4350.71</v>
      </c>
      <c r="AT63" s="59">
        <v>2142.63</v>
      </c>
      <c r="AU63" s="59">
        <v>2452</v>
      </c>
      <c r="AV63" s="59">
        <v>2174.91</v>
      </c>
      <c r="AW63" s="59">
        <v>6889.68</v>
      </c>
      <c r="AX63" s="59">
        <v>2681.09</v>
      </c>
      <c r="AY63" s="59">
        <v>1109.6500000000001</v>
      </c>
      <c r="AZ63" s="59">
        <v>1686.69</v>
      </c>
      <c r="BA63" s="59">
        <v>5510.72</v>
      </c>
      <c r="BB63" s="59">
        <v>989.1</v>
      </c>
      <c r="BC63" s="59">
        <v>590.29</v>
      </c>
      <c r="BD63" s="59">
        <v>441.95</v>
      </c>
      <c r="BE63" s="59">
        <v>3366.89</v>
      </c>
      <c r="BF63" s="59">
        <v>4259.7299999999996</v>
      </c>
      <c r="BG63" s="59">
        <v>1655.33</v>
      </c>
      <c r="BH63" s="59">
        <v>1681.34</v>
      </c>
      <c r="BI63" s="59">
        <v>964.76</v>
      </c>
      <c r="BJ63" s="59">
        <v>1361.66</v>
      </c>
      <c r="BK63" s="59">
        <v>832.48</v>
      </c>
      <c r="BL63" s="59">
        <v>610.30999999999995</v>
      </c>
      <c r="BM63" s="59">
        <v>88.59</v>
      </c>
      <c r="BN63" s="59">
        <v>364.55</v>
      </c>
      <c r="BO63" s="59">
        <v>0</v>
      </c>
      <c r="BP63" s="59">
        <v>0</v>
      </c>
      <c r="BQ63" s="59" t="s">
        <v>98</v>
      </c>
      <c r="BR63" s="59">
        <v>106457.55</v>
      </c>
      <c r="BS63" s="59" t="s">
        <v>98</v>
      </c>
      <c r="BT63" s="59">
        <v>15961.83</v>
      </c>
      <c r="BU63" s="59" t="s">
        <v>98</v>
      </c>
      <c r="BV63" s="59">
        <v>14.9</v>
      </c>
      <c r="BW63" s="59" t="s">
        <v>98</v>
      </c>
      <c r="BX63" s="59">
        <v>1122.24</v>
      </c>
      <c r="BY63" s="59" t="s">
        <v>98</v>
      </c>
      <c r="BZ63" s="59">
        <v>17098.97</v>
      </c>
      <c r="CA63" s="59" t="s">
        <v>98</v>
      </c>
      <c r="CB63" s="59">
        <v>661.99</v>
      </c>
      <c r="CC63" s="59" t="s">
        <v>98</v>
      </c>
      <c r="CD63" s="59">
        <v>0</v>
      </c>
      <c r="CE63" s="59" t="s">
        <v>98</v>
      </c>
      <c r="CF63" s="59">
        <v>126.16</v>
      </c>
      <c r="CG63" s="59" t="s">
        <v>98</v>
      </c>
      <c r="CH63" s="59">
        <v>126.16</v>
      </c>
      <c r="CI63" s="59" t="s">
        <v>98</v>
      </c>
      <c r="CJ63" s="59">
        <v>788.15</v>
      </c>
      <c r="CK63" s="59" t="s">
        <v>98</v>
      </c>
      <c r="CL63" s="59">
        <v>0</v>
      </c>
      <c r="CM63" s="59" t="s">
        <v>98</v>
      </c>
      <c r="CN63" s="59">
        <v>0</v>
      </c>
      <c r="CO63" s="59" t="s">
        <v>98</v>
      </c>
      <c r="CP63" s="59">
        <v>0</v>
      </c>
      <c r="CQ63" s="59" t="s">
        <v>98</v>
      </c>
      <c r="CR63" s="59">
        <v>6745.29</v>
      </c>
      <c r="CS63" s="59" t="s">
        <v>98</v>
      </c>
      <c r="CT63" s="59">
        <v>6745.29</v>
      </c>
      <c r="CU63" s="59" t="s">
        <v>98</v>
      </c>
      <c r="CV63" s="59">
        <v>24632.41</v>
      </c>
      <c r="CW63" s="59" t="s">
        <v>98</v>
      </c>
      <c r="CX63" s="59">
        <v>131089.97</v>
      </c>
      <c r="CY63" s="59" t="s">
        <v>98</v>
      </c>
    </row>
    <row r="64" spans="1:106" ht="14.5" x14ac:dyDescent="0.35">
      <c r="A64" s="58" t="s">
        <v>407</v>
      </c>
      <c r="B64" s="58" t="s">
        <v>468</v>
      </c>
      <c r="C64" s="43" t="str">
        <f>'[10]Correspondance tables'!K53</f>
        <v>ISIC 77</v>
      </c>
      <c r="D64" s="43" t="str">
        <f>VLOOKUP(C64, '[10]Correspondance tables'!$O$3:$P$73, 2, FALSE)</f>
        <v>ISIC 69T82</v>
      </c>
      <c r="E64" s="59">
        <v>3701.47</v>
      </c>
      <c r="F64" s="59">
        <v>248.53</v>
      </c>
      <c r="G64" s="59">
        <v>68.459999999999994</v>
      </c>
      <c r="H64" s="59">
        <v>1371.97</v>
      </c>
      <c r="I64" s="59">
        <v>5786.2</v>
      </c>
      <c r="J64" s="59">
        <v>982.12</v>
      </c>
      <c r="K64" s="59">
        <v>783.99</v>
      </c>
      <c r="L64" s="59">
        <v>1078.6099999999999</v>
      </c>
      <c r="M64" s="59">
        <v>1363.82</v>
      </c>
      <c r="N64" s="59">
        <v>1135.1099999999999</v>
      </c>
      <c r="O64" s="59">
        <v>5019.3599999999997</v>
      </c>
      <c r="P64" s="59">
        <v>22395.09</v>
      </c>
      <c r="Q64" s="59">
        <v>1960.82</v>
      </c>
      <c r="R64" s="59">
        <v>1877.76</v>
      </c>
      <c r="S64" s="59">
        <v>2200.5</v>
      </c>
      <c r="T64" s="59">
        <v>2691.52</v>
      </c>
      <c r="U64" s="59">
        <v>14474.55</v>
      </c>
      <c r="V64" s="59">
        <v>1902.2</v>
      </c>
      <c r="W64" s="59">
        <v>3684.21</v>
      </c>
      <c r="X64" s="59">
        <v>3921.37</v>
      </c>
      <c r="Y64" s="59">
        <v>1654.66</v>
      </c>
      <c r="Z64" s="59">
        <v>2461.61</v>
      </c>
      <c r="AA64" s="59">
        <v>1091.8800000000001</v>
      </c>
      <c r="AB64" s="59">
        <v>4385.91</v>
      </c>
      <c r="AC64" s="59">
        <v>813.55</v>
      </c>
      <c r="AD64" s="59">
        <v>2984.24</v>
      </c>
      <c r="AE64" s="59">
        <v>20977.200000000001</v>
      </c>
      <c r="AF64" s="59">
        <v>2394.4</v>
      </c>
      <c r="AG64" s="59">
        <v>22790.91</v>
      </c>
      <c r="AH64" s="59">
        <v>10305.23</v>
      </c>
      <c r="AI64" s="59">
        <v>9255.36</v>
      </c>
      <c r="AJ64" s="59">
        <v>2851.45</v>
      </c>
      <c r="AK64" s="59">
        <v>5729.55</v>
      </c>
      <c r="AL64" s="59">
        <v>5706.5</v>
      </c>
      <c r="AM64" s="59">
        <v>782.07</v>
      </c>
      <c r="AN64" s="59">
        <v>4546.84</v>
      </c>
      <c r="AO64" s="59">
        <v>2020.34</v>
      </c>
      <c r="AP64" s="59">
        <v>5499.92</v>
      </c>
      <c r="AQ64" s="59">
        <v>4986.8500000000004</v>
      </c>
      <c r="AR64" s="59">
        <v>30646.46</v>
      </c>
      <c r="AS64" s="59">
        <v>6260.78</v>
      </c>
      <c r="AT64" s="59">
        <v>2427.21</v>
      </c>
      <c r="AU64" s="59">
        <v>2588.61</v>
      </c>
      <c r="AV64" s="59">
        <v>2132.25</v>
      </c>
      <c r="AW64" s="59">
        <v>10382.61</v>
      </c>
      <c r="AX64" s="59">
        <v>2643.1</v>
      </c>
      <c r="AY64" s="59">
        <v>3113.1</v>
      </c>
      <c r="AZ64" s="59">
        <v>1768.26</v>
      </c>
      <c r="BA64" s="59">
        <v>1782.7</v>
      </c>
      <c r="BB64" s="59">
        <v>28678.66</v>
      </c>
      <c r="BC64" s="59">
        <v>462.87</v>
      </c>
      <c r="BD64" s="59">
        <v>1030.05</v>
      </c>
      <c r="BE64" s="59">
        <v>6733.24</v>
      </c>
      <c r="BF64" s="59">
        <v>5488.93</v>
      </c>
      <c r="BG64" s="59">
        <v>2904.85</v>
      </c>
      <c r="BH64" s="59">
        <v>4099.76</v>
      </c>
      <c r="BI64" s="59">
        <v>1636</v>
      </c>
      <c r="BJ64" s="59">
        <v>2122.64</v>
      </c>
      <c r="BK64" s="59">
        <v>1627.72</v>
      </c>
      <c r="BL64" s="59">
        <v>877.19</v>
      </c>
      <c r="BM64" s="59">
        <v>305.39</v>
      </c>
      <c r="BN64" s="59">
        <v>2540.79</v>
      </c>
      <c r="BO64" s="59">
        <v>0</v>
      </c>
      <c r="BP64" s="59">
        <v>0</v>
      </c>
      <c r="BQ64" s="59" t="s">
        <v>98</v>
      </c>
      <c r="BR64" s="59">
        <v>310139.24</v>
      </c>
      <c r="BS64" s="59" t="s">
        <v>98</v>
      </c>
      <c r="BT64" s="59">
        <v>24680.23</v>
      </c>
      <c r="BU64" s="59" t="s">
        <v>98</v>
      </c>
      <c r="BV64" s="59">
        <v>0</v>
      </c>
      <c r="BW64" s="59" t="s">
        <v>98</v>
      </c>
      <c r="BX64" s="59">
        <v>935.07</v>
      </c>
      <c r="BY64" s="59" t="s">
        <v>98</v>
      </c>
      <c r="BZ64" s="59">
        <v>25615.31</v>
      </c>
      <c r="CA64" s="59" t="s">
        <v>98</v>
      </c>
      <c r="CB64" s="59">
        <v>22746.76</v>
      </c>
      <c r="CC64" s="59" t="s">
        <v>98</v>
      </c>
      <c r="CD64" s="59">
        <v>0</v>
      </c>
      <c r="CE64" s="59" t="s">
        <v>98</v>
      </c>
      <c r="CF64" s="59">
        <v>38.99</v>
      </c>
      <c r="CG64" s="59" t="s">
        <v>98</v>
      </c>
      <c r="CH64" s="59">
        <v>38.99</v>
      </c>
      <c r="CI64" s="59" t="s">
        <v>98</v>
      </c>
      <c r="CJ64" s="59">
        <v>22785.759999999998</v>
      </c>
      <c r="CK64" s="59" t="s">
        <v>98</v>
      </c>
      <c r="CL64" s="59">
        <v>0</v>
      </c>
      <c r="CM64" s="59" t="s">
        <v>98</v>
      </c>
      <c r="CN64" s="59">
        <v>0</v>
      </c>
      <c r="CO64" s="59" t="s">
        <v>98</v>
      </c>
      <c r="CP64" s="59">
        <v>0</v>
      </c>
      <c r="CQ64" s="59" t="s">
        <v>98</v>
      </c>
      <c r="CR64" s="59">
        <v>64597.120000000003</v>
      </c>
      <c r="CS64" s="59" t="s">
        <v>98</v>
      </c>
      <c r="CT64" s="59">
        <v>64597.120000000003</v>
      </c>
      <c r="CU64" s="59" t="s">
        <v>98</v>
      </c>
      <c r="CV64" s="59">
        <v>112998.18</v>
      </c>
      <c r="CW64" s="59" t="s">
        <v>98</v>
      </c>
      <c r="CX64" s="59">
        <v>423137.42</v>
      </c>
      <c r="CY64" s="59" t="s">
        <v>98</v>
      </c>
    </row>
    <row r="65" spans="1:106" ht="14.5" x14ac:dyDescent="0.35">
      <c r="A65" s="58" t="s">
        <v>407</v>
      </c>
      <c r="B65" s="58" t="s">
        <v>469</v>
      </c>
      <c r="C65" s="43" t="str">
        <f>'[10]Correspondance tables'!K54</f>
        <v>ISIC 78</v>
      </c>
      <c r="D65" s="43" t="str">
        <f>VLOOKUP(C65, '[10]Correspondance tables'!$O$3:$P$73, 2, FALSE)</f>
        <v>ISIC 69T82</v>
      </c>
      <c r="E65" s="59">
        <v>3141.46</v>
      </c>
      <c r="F65" s="59">
        <v>137.44999999999999</v>
      </c>
      <c r="G65" s="59">
        <v>20.079999999999998</v>
      </c>
      <c r="H65" s="59">
        <v>707.28</v>
      </c>
      <c r="I65" s="59">
        <v>7650.16</v>
      </c>
      <c r="J65" s="59">
        <v>1051.8399999999999</v>
      </c>
      <c r="K65" s="59">
        <v>776.38</v>
      </c>
      <c r="L65" s="59">
        <v>874.51</v>
      </c>
      <c r="M65" s="59">
        <v>673.86</v>
      </c>
      <c r="N65" s="59">
        <v>195.42</v>
      </c>
      <c r="O65" s="59">
        <v>2432.0100000000002</v>
      </c>
      <c r="P65" s="59">
        <v>2015.02</v>
      </c>
      <c r="Q65" s="59">
        <v>3071.17</v>
      </c>
      <c r="R65" s="59">
        <v>1818.23</v>
      </c>
      <c r="S65" s="59">
        <v>1944.51</v>
      </c>
      <c r="T65" s="59">
        <v>5358.7</v>
      </c>
      <c r="U65" s="59">
        <v>2220.09</v>
      </c>
      <c r="V65" s="59">
        <v>2608.98</v>
      </c>
      <c r="W65" s="59">
        <v>6153.18</v>
      </c>
      <c r="X65" s="59">
        <v>7002.59</v>
      </c>
      <c r="Y65" s="59">
        <v>3222.03</v>
      </c>
      <c r="Z65" s="59">
        <v>1446.79</v>
      </c>
      <c r="AA65" s="59">
        <v>3439.93</v>
      </c>
      <c r="AB65" s="59">
        <v>2150.0700000000002</v>
      </c>
      <c r="AC65" s="59">
        <v>442.53</v>
      </c>
      <c r="AD65" s="59">
        <v>1622.54</v>
      </c>
      <c r="AE65" s="59">
        <v>10627.27</v>
      </c>
      <c r="AF65" s="59">
        <v>1197.57</v>
      </c>
      <c r="AG65" s="59">
        <v>8268.7800000000007</v>
      </c>
      <c r="AH65" s="59">
        <v>4204.53</v>
      </c>
      <c r="AI65" s="59">
        <v>4104.99</v>
      </c>
      <c r="AJ65" s="59">
        <v>1149.19</v>
      </c>
      <c r="AK65" s="59">
        <v>752.54</v>
      </c>
      <c r="AL65" s="59">
        <v>6682.54</v>
      </c>
      <c r="AM65" s="59">
        <v>772.57</v>
      </c>
      <c r="AN65" s="59">
        <v>3059.3</v>
      </c>
      <c r="AO65" s="59">
        <v>561.74</v>
      </c>
      <c r="AP65" s="59">
        <v>409.19</v>
      </c>
      <c r="AQ65" s="59">
        <v>1864.83</v>
      </c>
      <c r="AR65" s="59">
        <v>2498.64</v>
      </c>
      <c r="AS65" s="59">
        <v>1927.06</v>
      </c>
      <c r="AT65" s="59">
        <v>565.15</v>
      </c>
      <c r="AU65" s="59">
        <v>733.32</v>
      </c>
      <c r="AV65" s="59">
        <v>1119.03</v>
      </c>
      <c r="AW65" s="59">
        <v>4064.65</v>
      </c>
      <c r="AX65" s="59">
        <v>2419.59</v>
      </c>
      <c r="AY65" s="59">
        <v>1010.29</v>
      </c>
      <c r="AZ65" s="59">
        <v>698.45</v>
      </c>
      <c r="BA65" s="59">
        <v>514.89</v>
      </c>
      <c r="BB65" s="59">
        <v>1102.8699999999999</v>
      </c>
      <c r="BC65" s="59">
        <v>3092.04</v>
      </c>
      <c r="BD65" s="59">
        <v>264.69</v>
      </c>
      <c r="BE65" s="59">
        <v>4062.99</v>
      </c>
      <c r="BF65" s="59">
        <v>3208.9</v>
      </c>
      <c r="BG65" s="59">
        <v>2337.41</v>
      </c>
      <c r="BH65" s="59">
        <v>3452.81</v>
      </c>
      <c r="BI65" s="59">
        <v>1323.21</v>
      </c>
      <c r="BJ65" s="59">
        <v>490.87</v>
      </c>
      <c r="BK65" s="59">
        <v>380.29</v>
      </c>
      <c r="BL65" s="59">
        <v>332.69</v>
      </c>
      <c r="BM65" s="59">
        <v>198.11</v>
      </c>
      <c r="BN65" s="59">
        <v>373.93</v>
      </c>
      <c r="BO65" s="59">
        <v>0</v>
      </c>
      <c r="BP65" s="59">
        <v>0</v>
      </c>
      <c r="BQ65" s="59" t="s">
        <v>98</v>
      </c>
      <c r="BR65" s="59">
        <v>142003.74</v>
      </c>
      <c r="BS65" s="59" t="s">
        <v>98</v>
      </c>
      <c r="BT65" s="59">
        <v>1367.37</v>
      </c>
      <c r="BU65" s="59" t="s">
        <v>98</v>
      </c>
      <c r="BV65" s="59">
        <v>3.24</v>
      </c>
      <c r="BW65" s="59" t="s">
        <v>98</v>
      </c>
      <c r="BX65" s="59">
        <v>1906.54</v>
      </c>
      <c r="BY65" s="59" t="s">
        <v>98</v>
      </c>
      <c r="BZ65" s="59">
        <v>3277.15</v>
      </c>
      <c r="CA65" s="59" t="s">
        <v>98</v>
      </c>
      <c r="CB65" s="59">
        <v>1.84</v>
      </c>
      <c r="CC65" s="59" t="s">
        <v>98</v>
      </c>
      <c r="CD65" s="59">
        <v>0</v>
      </c>
      <c r="CE65" s="59" t="s">
        <v>98</v>
      </c>
      <c r="CF65" s="59">
        <v>1.1200000000000001</v>
      </c>
      <c r="CG65" s="59" t="s">
        <v>98</v>
      </c>
      <c r="CH65" s="59">
        <v>1.1200000000000001</v>
      </c>
      <c r="CI65" s="59" t="s">
        <v>98</v>
      </c>
      <c r="CJ65" s="59">
        <v>2.97</v>
      </c>
      <c r="CK65" s="59" t="s">
        <v>98</v>
      </c>
      <c r="CL65" s="59">
        <v>0</v>
      </c>
      <c r="CM65" s="59" t="s">
        <v>98</v>
      </c>
      <c r="CN65" s="59">
        <v>0</v>
      </c>
      <c r="CO65" s="59" t="s">
        <v>98</v>
      </c>
      <c r="CP65" s="59">
        <v>0</v>
      </c>
      <c r="CQ65" s="59" t="s">
        <v>98</v>
      </c>
      <c r="CR65" s="59">
        <v>2379.31</v>
      </c>
      <c r="CS65" s="59" t="s">
        <v>98</v>
      </c>
      <c r="CT65" s="59">
        <v>2379.31</v>
      </c>
      <c r="CU65" s="59" t="s">
        <v>98</v>
      </c>
      <c r="CV65" s="59">
        <v>5659.43</v>
      </c>
      <c r="CW65" s="59" t="s">
        <v>98</v>
      </c>
      <c r="CX65" s="59">
        <v>147663.17000000001</v>
      </c>
      <c r="CY65" s="59" t="s">
        <v>98</v>
      </c>
    </row>
    <row r="66" spans="1:106" ht="14.5" x14ac:dyDescent="0.35">
      <c r="A66" s="58" t="s">
        <v>407</v>
      </c>
      <c r="B66" s="58" t="s">
        <v>470</v>
      </c>
      <c r="C66" s="43" t="str">
        <f>'[10]Correspondance tables'!K55</f>
        <v>ISIC 79</v>
      </c>
      <c r="D66" s="43" t="str">
        <f>VLOOKUP(C66, '[10]Correspondance tables'!$O$3:$P$73, 2, FALSE)</f>
        <v>ISIC 69T82</v>
      </c>
      <c r="E66" s="59">
        <v>11.95</v>
      </c>
      <c r="F66" s="59">
        <v>11.72</v>
      </c>
      <c r="G66" s="59">
        <v>4.07</v>
      </c>
      <c r="H66" s="59">
        <v>31.78</v>
      </c>
      <c r="I66" s="59">
        <v>195.51</v>
      </c>
      <c r="J66" s="59">
        <v>86.25</v>
      </c>
      <c r="K66" s="59">
        <v>28.18</v>
      </c>
      <c r="L66" s="59">
        <v>25.62</v>
      </c>
      <c r="M66" s="59">
        <v>48.87</v>
      </c>
      <c r="N66" s="59">
        <v>97.05</v>
      </c>
      <c r="O66" s="59">
        <v>174.02</v>
      </c>
      <c r="P66" s="59">
        <v>184.61</v>
      </c>
      <c r="Q66" s="59">
        <v>74</v>
      </c>
      <c r="R66" s="59">
        <v>166.09</v>
      </c>
      <c r="S66" s="59">
        <v>125.4</v>
      </c>
      <c r="T66" s="59">
        <v>91.08</v>
      </c>
      <c r="U66" s="59">
        <v>108</v>
      </c>
      <c r="V66" s="59">
        <v>80.84</v>
      </c>
      <c r="W66" s="59">
        <v>205.76</v>
      </c>
      <c r="X66" s="59">
        <v>106.66</v>
      </c>
      <c r="Y66" s="59">
        <v>71.94</v>
      </c>
      <c r="Z66" s="59">
        <v>70.819999999999993</v>
      </c>
      <c r="AA66" s="59">
        <v>68.290000000000006</v>
      </c>
      <c r="AB66" s="59">
        <v>127.24</v>
      </c>
      <c r="AC66" s="59">
        <v>41.89</v>
      </c>
      <c r="AD66" s="59">
        <v>155.43</v>
      </c>
      <c r="AE66" s="59">
        <v>362.54</v>
      </c>
      <c r="AF66" s="59">
        <v>207.35</v>
      </c>
      <c r="AG66" s="59">
        <v>1676.62</v>
      </c>
      <c r="AH66" s="59">
        <v>678.35</v>
      </c>
      <c r="AI66" s="59">
        <v>1874.24</v>
      </c>
      <c r="AJ66" s="59">
        <v>1649.4</v>
      </c>
      <c r="AK66" s="59">
        <v>5673.68</v>
      </c>
      <c r="AL66" s="59">
        <v>868.12</v>
      </c>
      <c r="AM66" s="59">
        <v>43.66</v>
      </c>
      <c r="AN66" s="59">
        <v>1647.56</v>
      </c>
      <c r="AO66" s="59">
        <v>68.510000000000005</v>
      </c>
      <c r="AP66" s="59">
        <v>205.56</v>
      </c>
      <c r="AQ66" s="59">
        <v>183.61</v>
      </c>
      <c r="AR66" s="59">
        <v>312.92</v>
      </c>
      <c r="AS66" s="59">
        <v>210.2</v>
      </c>
      <c r="AT66" s="59">
        <v>44.84</v>
      </c>
      <c r="AU66" s="59">
        <v>27.81</v>
      </c>
      <c r="AV66" s="59">
        <v>199.24</v>
      </c>
      <c r="AW66" s="59">
        <v>659.47</v>
      </c>
      <c r="AX66" s="59">
        <v>343.93</v>
      </c>
      <c r="AY66" s="59">
        <v>114.23</v>
      </c>
      <c r="AZ66" s="59">
        <v>145.57</v>
      </c>
      <c r="BA66" s="59">
        <v>141.19</v>
      </c>
      <c r="BB66" s="59">
        <v>261.72000000000003</v>
      </c>
      <c r="BC66" s="59">
        <v>78.86</v>
      </c>
      <c r="BD66" s="59">
        <v>26384.28</v>
      </c>
      <c r="BE66" s="59">
        <v>388.26</v>
      </c>
      <c r="BF66" s="59">
        <v>519.5</v>
      </c>
      <c r="BG66" s="59">
        <v>255.59</v>
      </c>
      <c r="BH66" s="59">
        <v>108.91</v>
      </c>
      <c r="BI66" s="59">
        <v>111.86</v>
      </c>
      <c r="BJ66" s="59">
        <v>560.61</v>
      </c>
      <c r="BK66" s="59">
        <v>948.31</v>
      </c>
      <c r="BL66" s="59">
        <v>82.03</v>
      </c>
      <c r="BM66" s="59">
        <v>16.739999999999998</v>
      </c>
      <c r="BN66" s="59">
        <v>56.85</v>
      </c>
      <c r="BO66" s="59">
        <v>0</v>
      </c>
      <c r="BP66" s="59">
        <v>0</v>
      </c>
      <c r="BQ66" s="59" t="s">
        <v>98</v>
      </c>
      <c r="BR66" s="59">
        <v>49505.17</v>
      </c>
      <c r="BS66" s="59" t="s">
        <v>98</v>
      </c>
      <c r="BT66" s="59">
        <v>45446.87</v>
      </c>
      <c r="BU66" s="59" t="s">
        <v>98</v>
      </c>
      <c r="BV66" s="59">
        <v>62.9</v>
      </c>
      <c r="BW66" s="59" t="s">
        <v>98</v>
      </c>
      <c r="BX66" s="59">
        <v>840.77</v>
      </c>
      <c r="BY66" s="59" t="s">
        <v>98</v>
      </c>
      <c r="BZ66" s="59">
        <v>46350.53</v>
      </c>
      <c r="CA66" s="59" t="s">
        <v>98</v>
      </c>
      <c r="CB66" s="59">
        <v>1.21</v>
      </c>
      <c r="CC66" s="59" t="s">
        <v>98</v>
      </c>
      <c r="CD66" s="59">
        <v>0</v>
      </c>
      <c r="CE66" s="59" t="s">
        <v>98</v>
      </c>
      <c r="CF66" s="59">
        <v>-6.61</v>
      </c>
      <c r="CG66" s="59" t="s">
        <v>98</v>
      </c>
      <c r="CH66" s="59">
        <v>-6.61</v>
      </c>
      <c r="CI66" s="59" t="s">
        <v>98</v>
      </c>
      <c r="CJ66" s="59">
        <v>-5.4</v>
      </c>
      <c r="CK66" s="59" t="s">
        <v>98</v>
      </c>
      <c r="CL66" s="59">
        <v>0</v>
      </c>
      <c r="CM66" s="59" t="s">
        <v>98</v>
      </c>
      <c r="CN66" s="59">
        <v>0</v>
      </c>
      <c r="CO66" s="59" t="s">
        <v>98</v>
      </c>
      <c r="CP66" s="59">
        <v>0</v>
      </c>
      <c r="CQ66" s="59" t="s">
        <v>98</v>
      </c>
      <c r="CR66" s="59">
        <v>5599.13</v>
      </c>
      <c r="CS66" s="59" t="s">
        <v>98</v>
      </c>
      <c r="CT66" s="59">
        <v>5599.13</v>
      </c>
      <c r="CU66" s="59" t="s">
        <v>98</v>
      </c>
      <c r="CV66" s="59">
        <v>51944.26</v>
      </c>
      <c r="CW66" s="59" t="s">
        <v>98</v>
      </c>
      <c r="CX66" s="59">
        <v>101449.43</v>
      </c>
      <c r="CY66" s="59" t="s">
        <v>98</v>
      </c>
    </row>
    <row r="67" spans="1:106" ht="14.5" x14ac:dyDescent="0.35">
      <c r="A67" s="58" t="s">
        <v>407</v>
      </c>
      <c r="B67" s="58" t="s">
        <v>471</v>
      </c>
      <c r="C67" s="43" t="str">
        <f>'[10]Correspondance tables'!K56</f>
        <v>ISIC 80-82</v>
      </c>
      <c r="D67" s="43" t="str">
        <f>VLOOKUP(C67, '[10]Correspondance tables'!$O$3:$P$73, 2, FALSE)</f>
        <v>ISIC 69T82</v>
      </c>
      <c r="E67" s="59">
        <v>1652.77</v>
      </c>
      <c r="F67" s="59">
        <v>177.68</v>
      </c>
      <c r="G67" s="59">
        <v>87.81</v>
      </c>
      <c r="H67" s="59">
        <v>1007.99</v>
      </c>
      <c r="I67" s="59">
        <v>9652.9</v>
      </c>
      <c r="J67" s="59">
        <v>2717.62</v>
      </c>
      <c r="K67" s="59">
        <v>1078.28</v>
      </c>
      <c r="L67" s="59">
        <v>1558.56</v>
      </c>
      <c r="M67" s="59">
        <v>1832.49</v>
      </c>
      <c r="N67" s="59">
        <v>2306.0500000000002</v>
      </c>
      <c r="O67" s="59">
        <v>5262.5</v>
      </c>
      <c r="P67" s="59">
        <v>2271.6</v>
      </c>
      <c r="Q67" s="59">
        <v>2405.94</v>
      </c>
      <c r="R67" s="59">
        <v>2440.48</v>
      </c>
      <c r="S67" s="59">
        <v>3817.63</v>
      </c>
      <c r="T67" s="59">
        <v>4451.8599999999997</v>
      </c>
      <c r="U67" s="59">
        <v>2492.41</v>
      </c>
      <c r="V67" s="59">
        <v>2906.82</v>
      </c>
      <c r="W67" s="59">
        <v>6552.39</v>
      </c>
      <c r="X67" s="59">
        <v>6309.43</v>
      </c>
      <c r="Y67" s="59">
        <v>1928.69</v>
      </c>
      <c r="Z67" s="59">
        <v>2212.58</v>
      </c>
      <c r="AA67" s="59">
        <v>2036.27</v>
      </c>
      <c r="AB67" s="59">
        <v>6726.14</v>
      </c>
      <c r="AC67" s="59">
        <v>1641.36</v>
      </c>
      <c r="AD67" s="59">
        <v>5860.04</v>
      </c>
      <c r="AE67" s="59">
        <v>14824.26</v>
      </c>
      <c r="AF67" s="59">
        <v>4513.4799999999996</v>
      </c>
      <c r="AG67" s="59">
        <v>25756.83</v>
      </c>
      <c r="AH67" s="59">
        <v>16215.18</v>
      </c>
      <c r="AI67" s="59">
        <v>4745.18</v>
      </c>
      <c r="AJ67" s="59">
        <v>1605.74</v>
      </c>
      <c r="AK67" s="59">
        <v>1540.6</v>
      </c>
      <c r="AL67" s="59">
        <v>7209.17</v>
      </c>
      <c r="AM67" s="59">
        <v>1050.07</v>
      </c>
      <c r="AN67" s="59">
        <v>6106.17</v>
      </c>
      <c r="AO67" s="59">
        <v>3136.24</v>
      </c>
      <c r="AP67" s="59">
        <v>4061.3</v>
      </c>
      <c r="AQ67" s="59">
        <v>5620.78</v>
      </c>
      <c r="AR67" s="59">
        <v>7433.94</v>
      </c>
      <c r="AS67" s="59">
        <v>12020.05</v>
      </c>
      <c r="AT67" s="59">
        <v>5665.57</v>
      </c>
      <c r="AU67" s="59">
        <v>4585.57</v>
      </c>
      <c r="AV67" s="59">
        <v>16005.34</v>
      </c>
      <c r="AW67" s="59">
        <v>16682.580000000002</v>
      </c>
      <c r="AX67" s="59">
        <v>5367.5</v>
      </c>
      <c r="AY67" s="59">
        <v>4825.83</v>
      </c>
      <c r="AZ67" s="59">
        <v>3069.88</v>
      </c>
      <c r="BA67" s="59">
        <v>2614.96</v>
      </c>
      <c r="BB67" s="59">
        <v>6781.75</v>
      </c>
      <c r="BC67" s="59">
        <v>900.01</v>
      </c>
      <c r="BD67" s="59">
        <v>1405.65</v>
      </c>
      <c r="BE67" s="59">
        <v>25491.74</v>
      </c>
      <c r="BF67" s="59">
        <v>27427.1</v>
      </c>
      <c r="BG67" s="59">
        <v>8048.47</v>
      </c>
      <c r="BH67" s="59">
        <v>12256.23</v>
      </c>
      <c r="BI67" s="59">
        <v>5104.8100000000004</v>
      </c>
      <c r="BJ67" s="59">
        <v>2771.91</v>
      </c>
      <c r="BK67" s="59">
        <v>2242.52</v>
      </c>
      <c r="BL67" s="59">
        <v>1970.36</v>
      </c>
      <c r="BM67" s="59">
        <v>380.56</v>
      </c>
      <c r="BN67" s="59">
        <v>2828.64</v>
      </c>
      <c r="BO67" s="59">
        <v>0</v>
      </c>
      <c r="BP67" s="59">
        <v>0</v>
      </c>
      <c r="BQ67" s="59" t="s">
        <v>98</v>
      </c>
      <c r="BR67" s="59">
        <v>353654.26</v>
      </c>
      <c r="BS67" s="59" t="s">
        <v>98</v>
      </c>
      <c r="BT67" s="59">
        <v>25086.58</v>
      </c>
      <c r="BU67" s="59" t="s">
        <v>98</v>
      </c>
      <c r="BV67" s="59">
        <v>17.25</v>
      </c>
      <c r="BW67" s="59" t="s">
        <v>98</v>
      </c>
      <c r="BX67" s="59">
        <v>3411.4</v>
      </c>
      <c r="BY67" s="59" t="s">
        <v>98</v>
      </c>
      <c r="BZ67" s="59">
        <v>28515.23</v>
      </c>
      <c r="CA67" s="59" t="s">
        <v>98</v>
      </c>
      <c r="CB67" s="59">
        <v>6973.79</v>
      </c>
      <c r="CC67" s="59" t="s">
        <v>98</v>
      </c>
      <c r="CD67" s="59">
        <v>0</v>
      </c>
      <c r="CE67" s="59" t="s">
        <v>98</v>
      </c>
      <c r="CF67" s="59">
        <v>73.73</v>
      </c>
      <c r="CG67" s="59" t="s">
        <v>98</v>
      </c>
      <c r="CH67" s="59">
        <v>73.73</v>
      </c>
      <c r="CI67" s="59" t="s">
        <v>98</v>
      </c>
      <c r="CJ67" s="59">
        <v>7047.52</v>
      </c>
      <c r="CK67" s="59" t="s">
        <v>98</v>
      </c>
      <c r="CL67" s="59">
        <v>0</v>
      </c>
      <c r="CM67" s="59" t="s">
        <v>98</v>
      </c>
      <c r="CN67" s="59">
        <v>0</v>
      </c>
      <c r="CO67" s="59" t="s">
        <v>98</v>
      </c>
      <c r="CP67" s="59">
        <v>0</v>
      </c>
      <c r="CQ67" s="59" t="s">
        <v>98</v>
      </c>
      <c r="CR67" s="59">
        <v>23095.31</v>
      </c>
      <c r="CS67" s="59" t="s">
        <v>98</v>
      </c>
      <c r="CT67" s="59">
        <v>23095.31</v>
      </c>
      <c r="CU67" s="59" t="s">
        <v>98</v>
      </c>
      <c r="CV67" s="59">
        <v>58658.06</v>
      </c>
      <c r="CW67" s="59" t="s">
        <v>98</v>
      </c>
      <c r="CX67" s="59">
        <v>412312.32000000001</v>
      </c>
      <c r="CY67" s="59" t="s">
        <v>98</v>
      </c>
      <c r="DB67" s="229"/>
    </row>
    <row r="68" spans="1:106" ht="14.5" x14ac:dyDescent="0.35">
      <c r="A68" s="58" t="s">
        <v>407</v>
      </c>
      <c r="B68" s="58" t="s">
        <v>472</v>
      </c>
      <c r="C68" s="43" t="str">
        <f>'[10]Correspondance tables'!K57</f>
        <v>ISIC 84</v>
      </c>
      <c r="D68" s="43" t="str">
        <f>VLOOKUP(C68, '[10]Correspondance tables'!$O$3:$P$73, 2, FALSE)</f>
        <v>ISIC 84</v>
      </c>
      <c r="E68" s="59">
        <v>576.69000000000005</v>
      </c>
      <c r="F68" s="59">
        <v>137.91999999999999</v>
      </c>
      <c r="G68" s="59">
        <v>12.05</v>
      </c>
      <c r="H68" s="59">
        <v>327.04000000000002</v>
      </c>
      <c r="I68" s="59">
        <v>1854.38</v>
      </c>
      <c r="J68" s="59">
        <v>369.26</v>
      </c>
      <c r="K68" s="59">
        <v>305.58</v>
      </c>
      <c r="L68" s="59">
        <v>503.22</v>
      </c>
      <c r="M68" s="59">
        <v>338.31</v>
      </c>
      <c r="N68" s="59">
        <v>485.31</v>
      </c>
      <c r="O68" s="59">
        <v>1549.37</v>
      </c>
      <c r="P68" s="59">
        <v>646.82000000000005</v>
      </c>
      <c r="Q68" s="59">
        <v>754.06</v>
      </c>
      <c r="R68" s="59">
        <v>750.86</v>
      </c>
      <c r="S68" s="59">
        <v>1001.52</v>
      </c>
      <c r="T68" s="59">
        <v>897.98</v>
      </c>
      <c r="U68" s="59">
        <v>643.41</v>
      </c>
      <c r="V68" s="59">
        <v>793.13</v>
      </c>
      <c r="W68" s="59">
        <v>1275.3499999999999</v>
      </c>
      <c r="X68" s="59">
        <v>1502.98</v>
      </c>
      <c r="Y68" s="59">
        <v>206.41</v>
      </c>
      <c r="Z68" s="59">
        <v>380.36</v>
      </c>
      <c r="AA68" s="59">
        <v>303.39999999999998</v>
      </c>
      <c r="AB68" s="59">
        <v>10792.95</v>
      </c>
      <c r="AC68" s="59">
        <v>256.41000000000003</v>
      </c>
      <c r="AD68" s="59">
        <v>908.63</v>
      </c>
      <c r="AE68" s="59">
        <v>5034.4799999999996</v>
      </c>
      <c r="AF68" s="59">
        <v>803.06</v>
      </c>
      <c r="AG68" s="59">
        <v>2531.02</v>
      </c>
      <c r="AH68" s="59">
        <v>1734.91</v>
      </c>
      <c r="AI68" s="59">
        <v>1403.04</v>
      </c>
      <c r="AJ68" s="59">
        <v>189.37</v>
      </c>
      <c r="AK68" s="59">
        <v>161.25</v>
      </c>
      <c r="AL68" s="59">
        <v>904.95</v>
      </c>
      <c r="AM68" s="59">
        <v>193.26</v>
      </c>
      <c r="AN68" s="59">
        <v>1112.19</v>
      </c>
      <c r="AO68" s="59">
        <v>248.83</v>
      </c>
      <c r="AP68" s="59">
        <v>238.17</v>
      </c>
      <c r="AQ68" s="59">
        <v>573.24</v>
      </c>
      <c r="AR68" s="59">
        <v>1089.7</v>
      </c>
      <c r="AS68" s="59">
        <v>1018.96</v>
      </c>
      <c r="AT68" s="59">
        <v>467.16</v>
      </c>
      <c r="AU68" s="59">
        <v>238.35</v>
      </c>
      <c r="AV68" s="59">
        <v>2724.35</v>
      </c>
      <c r="AW68" s="59">
        <v>3924.59</v>
      </c>
      <c r="AX68" s="59">
        <v>2028.76</v>
      </c>
      <c r="AY68" s="59">
        <v>323.48</v>
      </c>
      <c r="AZ68" s="59">
        <v>733.65</v>
      </c>
      <c r="BA68" s="59">
        <v>1117.81</v>
      </c>
      <c r="BB68" s="59">
        <v>524.29</v>
      </c>
      <c r="BC68" s="59">
        <v>302.67</v>
      </c>
      <c r="BD68" s="59">
        <v>142.38999999999999</v>
      </c>
      <c r="BE68" s="59">
        <v>2073.54</v>
      </c>
      <c r="BF68" s="59">
        <v>10071.69</v>
      </c>
      <c r="BG68" s="59">
        <v>1744</v>
      </c>
      <c r="BH68" s="59">
        <v>1624.86</v>
      </c>
      <c r="BI68" s="59">
        <v>1498.55</v>
      </c>
      <c r="BJ68" s="59">
        <v>341.63</v>
      </c>
      <c r="BK68" s="59">
        <v>395.27</v>
      </c>
      <c r="BL68" s="59">
        <v>685.28</v>
      </c>
      <c r="BM68" s="59">
        <v>21.28</v>
      </c>
      <c r="BN68" s="59">
        <v>162.41</v>
      </c>
      <c r="BO68" s="59">
        <v>0</v>
      </c>
      <c r="BP68" s="59">
        <v>0</v>
      </c>
      <c r="BQ68" s="59" t="s">
        <v>98</v>
      </c>
      <c r="BR68" s="59">
        <v>75955.86</v>
      </c>
      <c r="BS68" s="59" t="s">
        <v>98</v>
      </c>
      <c r="BT68" s="59">
        <v>18201.53</v>
      </c>
      <c r="BU68" s="59" t="s">
        <v>98</v>
      </c>
      <c r="BV68" s="59">
        <v>218.74</v>
      </c>
      <c r="BW68" s="59" t="s">
        <v>98</v>
      </c>
      <c r="BX68" s="59">
        <v>868592.2</v>
      </c>
      <c r="BY68" s="59" t="s">
        <v>98</v>
      </c>
      <c r="BZ68" s="59">
        <v>887012.48</v>
      </c>
      <c r="CA68" s="59" t="s">
        <v>98</v>
      </c>
      <c r="CB68" s="59">
        <v>3082.79</v>
      </c>
      <c r="CC68" s="59" t="s">
        <v>98</v>
      </c>
      <c r="CD68" s="59">
        <v>0</v>
      </c>
      <c r="CE68" s="59" t="s">
        <v>98</v>
      </c>
      <c r="CF68" s="59">
        <v>0</v>
      </c>
      <c r="CG68" s="59" t="s">
        <v>98</v>
      </c>
      <c r="CH68" s="59">
        <v>0</v>
      </c>
      <c r="CI68" s="59" t="s">
        <v>98</v>
      </c>
      <c r="CJ68" s="59">
        <v>3082.79</v>
      </c>
      <c r="CK68" s="59" t="s">
        <v>98</v>
      </c>
      <c r="CL68" s="59">
        <v>0</v>
      </c>
      <c r="CM68" s="59" t="s">
        <v>98</v>
      </c>
      <c r="CN68" s="59">
        <v>0</v>
      </c>
      <c r="CO68" s="59" t="s">
        <v>98</v>
      </c>
      <c r="CP68" s="59">
        <v>0</v>
      </c>
      <c r="CQ68" s="59" t="s">
        <v>98</v>
      </c>
      <c r="CR68" s="59">
        <v>1819.87</v>
      </c>
      <c r="CS68" s="59" t="s">
        <v>98</v>
      </c>
      <c r="CT68" s="59">
        <v>1819.87</v>
      </c>
      <c r="CU68" s="59" t="s">
        <v>98</v>
      </c>
      <c r="CV68" s="59">
        <v>891915.14</v>
      </c>
      <c r="CW68" s="59" t="s">
        <v>98</v>
      </c>
      <c r="CX68" s="59">
        <v>967871</v>
      </c>
      <c r="CY68" s="59" t="s">
        <v>98</v>
      </c>
      <c r="DB68" s="230"/>
    </row>
    <row r="69" spans="1:106" ht="14.5" x14ac:dyDescent="0.35">
      <c r="A69" s="58" t="s">
        <v>407</v>
      </c>
      <c r="B69" s="58" t="s">
        <v>473</v>
      </c>
      <c r="C69" s="43" t="str">
        <f>'[10]Correspondance tables'!K58</f>
        <v>ISIC 85</v>
      </c>
      <c r="D69" s="43" t="str">
        <f>VLOOKUP(C69, '[10]Correspondance tables'!$O$3:$P$73, 2, FALSE)</f>
        <v>ISIC 85</v>
      </c>
      <c r="E69" s="59">
        <v>238.07</v>
      </c>
      <c r="F69" s="59">
        <v>41.7</v>
      </c>
      <c r="G69" s="59">
        <v>26.3</v>
      </c>
      <c r="H69" s="59">
        <v>138.41999999999999</v>
      </c>
      <c r="I69" s="59">
        <v>1435.26</v>
      </c>
      <c r="J69" s="59">
        <v>192.01</v>
      </c>
      <c r="K69" s="59">
        <v>89.73</v>
      </c>
      <c r="L69" s="59">
        <v>151.86000000000001</v>
      </c>
      <c r="M69" s="59">
        <v>230.53</v>
      </c>
      <c r="N69" s="59">
        <v>310.55</v>
      </c>
      <c r="O69" s="59">
        <v>778.28</v>
      </c>
      <c r="P69" s="59">
        <v>651.59</v>
      </c>
      <c r="Q69" s="59">
        <v>373.45</v>
      </c>
      <c r="R69" s="59">
        <v>247.08</v>
      </c>
      <c r="S69" s="59">
        <v>489.26</v>
      </c>
      <c r="T69" s="59">
        <v>592.25</v>
      </c>
      <c r="U69" s="59">
        <v>564.13</v>
      </c>
      <c r="V69" s="59">
        <v>609.70000000000005</v>
      </c>
      <c r="W69" s="59">
        <v>1159.01</v>
      </c>
      <c r="X69" s="59">
        <v>1998.32</v>
      </c>
      <c r="Y69" s="59">
        <v>641.13</v>
      </c>
      <c r="Z69" s="59">
        <v>268.14</v>
      </c>
      <c r="AA69" s="59">
        <v>539.5</v>
      </c>
      <c r="AB69" s="59">
        <v>1136.22</v>
      </c>
      <c r="AC69" s="59">
        <v>132.05000000000001</v>
      </c>
      <c r="AD69" s="59">
        <v>295.82</v>
      </c>
      <c r="AE69" s="59">
        <v>1428.1</v>
      </c>
      <c r="AF69" s="59">
        <v>669.22</v>
      </c>
      <c r="AG69" s="59">
        <v>2529.6</v>
      </c>
      <c r="AH69" s="59">
        <v>1910</v>
      </c>
      <c r="AI69" s="59">
        <v>1644.64</v>
      </c>
      <c r="AJ69" s="59">
        <v>148.86000000000001</v>
      </c>
      <c r="AK69" s="59">
        <v>1140.17</v>
      </c>
      <c r="AL69" s="59">
        <v>914.44</v>
      </c>
      <c r="AM69" s="59">
        <v>335.15</v>
      </c>
      <c r="AN69" s="59">
        <v>538.6</v>
      </c>
      <c r="AO69" s="59">
        <v>242.42</v>
      </c>
      <c r="AP69" s="59">
        <v>344.79</v>
      </c>
      <c r="AQ69" s="59">
        <v>1490.59</v>
      </c>
      <c r="AR69" s="59">
        <v>2574.88</v>
      </c>
      <c r="AS69" s="59">
        <v>2330.6799999999998</v>
      </c>
      <c r="AT69" s="59">
        <v>643.76</v>
      </c>
      <c r="AU69" s="59">
        <v>318.70999999999998</v>
      </c>
      <c r="AV69" s="59">
        <v>914.65</v>
      </c>
      <c r="AW69" s="59">
        <v>2201.79</v>
      </c>
      <c r="AX69" s="59">
        <v>790.65</v>
      </c>
      <c r="AY69" s="59">
        <v>1822.44</v>
      </c>
      <c r="AZ69" s="59">
        <v>537.72</v>
      </c>
      <c r="BA69" s="59">
        <v>304.7</v>
      </c>
      <c r="BB69" s="59">
        <v>372.92</v>
      </c>
      <c r="BC69" s="59">
        <v>390.36</v>
      </c>
      <c r="BD69" s="59">
        <v>122.67</v>
      </c>
      <c r="BE69" s="59">
        <v>1190.19</v>
      </c>
      <c r="BF69" s="59">
        <v>7207.19</v>
      </c>
      <c r="BG69" s="59">
        <v>19250.61</v>
      </c>
      <c r="BH69" s="59">
        <v>3335.63</v>
      </c>
      <c r="BI69" s="59">
        <v>962.77</v>
      </c>
      <c r="BJ69" s="59">
        <v>418.05</v>
      </c>
      <c r="BK69" s="59">
        <v>272.06</v>
      </c>
      <c r="BL69" s="59">
        <v>658.16</v>
      </c>
      <c r="BM69" s="59">
        <v>70.67</v>
      </c>
      <c r="BN69" s="59">
        <v>257.01</v>
      </c>
      <c r="BO69" s="59">
        <v>0</v>
      </c>
      <c r="BP69" s="59">
        <v>0</v>
      </c>
      <c r="BQ69" s="59" t="s">
        <v>98</v>
      </c>
      <c r="BR69" s="59">
        <v>73615.22</v>
      </c>
      <c r="BS69" s="59" t="s">
        <v>98</v>
      </c>
      <c r="BT69" s="59">
        <v>75130.19</v>
      </c>
      <c r="BU69" s="59" t="s">
        <v>98</v>
      </c>
      <c r="BV69" s="59">
        <v>18964.919999999998</v>
      </c>
      <c r="BW69" s="59" t="s">
        <v>98</v>
      </c>
      <c r="BX69" s="59">
        <v>483313.53</v>
      </c>
      <c r="BY69" s="59" t="s">
        <v>98</v>
      </c>
      <c r="BZ69" s="59">
        <v>577408.64</v>
      </c>
      <c r="CA69" s="59" t="s">
        <v>98</v>
      </c>
      <c r="CB69" s="59">
        <v>580.67999999999995</v>
      </c>
      <c r="CC69" s="59" t="s">
        <v>98</v>
      </c>
      <c r="CD69" s="59">
        <v>67.7</v>
      </c>
      <c r="CE69" s="59" t="s">
        <v>98</v>
      </c>
      <c r="CF69" s="59">
        <v>-34.03</v>
      </c>
      <c r="CG69" s="59" t="s">
        <v>98</v>
      </c>
      <c r="CH69" s="59">
        <v>33.67</v>
      </c>
      <c r="CI69" s="59" t="s">
        <v>98</v>
      </c>
      <c r="CJ69" s="59">
        <v>614.35</v>
      </c>
      <c r="CK69" s="59" t="s">
        <v>98</v>
      </c>
      <c r="CL69" s="59">
        <v>0</v>
      </c>
      <c r="CM69" s="59" t="s">
        <v>98</v>
      </c>
      <c r="CN69" s="59">
        <v>0</v>
      </c>
      <c r="CO69" s="59" t="s">
        <v>98</v>
      </c>
      <c r="CP69" s="59">
        <v>0</v>
      </c>
      <c r="CQ69" s="59" t="s">
        <v>98</v>
      </c>
      <c r="CR69" s="59">
        <v>527.79</v>
      </c>
      <c r="CS69" s="59" t="s">
        <v>98</v>
      </c>
      <c r="CT69" s="59">
        <v>527.79</v>
      </c>
      <c r="CU69" s="59" t="s">
        <v>98</v>
      </c>
      <c r="CV69" s="59">
        <v>578550.78</v>
      </c>
      <c r="CW69" s="59" t="s">
        <v>98</v>
      </c>
      <c r="CX69" s="59">
        <v>652166</v>
      </c>
      <c r="CY69" s="59" t="s">
        <v>98</v>
      </c>
      <c r="DB69" s="230"/>
    </row>
    <row r="70" spans="1:106" ht="14.5" x14ac:dyDescent="0.35">
      <c r="A70" s="58" t="s">
        <v>407</v>
      </c>
      <c r="B70" s="58" t="s">
        <v>474</v>
      </c>
      <c r="C70" s="43" t="str">
        <f>'[10]Correspondance tables'!K59</f>
        <v>ISIC 86</v>
      </c>
      <c r="D70" s="43" t="str">
        <f>VLOOKUP(C70, '[10]Correspondance tables'!$O$3:$P$73, 2, FALSE)</f>
        <v>ISIC 86T88</v>
      </c>
      <c r="E70" s="59">
        <v>70.73</v>
      </c>
      <c r="F70" s="59">
        <v>19.399999999999999</v>
      </c>
      <c r="G70" s="59">
        <v>11.61</v>
      </c>
      <c r="H70" s="59">
        <v>45.02</v>
      </c>
      <c r="I70" s="59">
        <v>496.05</v>
      </c>
      <c r="J70" s="59">
        <v>74.239999999999995</v>
      </c>
      <c r="K70" s="59">
        <v>25.4</v>
      </c>
      <c r="L70" s="59">
        <v>29.87</v>
      </c>
      <c r="M70" s="59">
        <v>41.31</v>
      </c>
      <c r="N70" s="59">
        <v>112.82</v>
      </c>
      <c r="O70" s="59">
        <v>154.91</v>
      </c>
      <c r="P70" s="59">
        <v>255.39</v>
      </c>
      <c r="Q70" s="59">
        <v>78.55</v>
      </c>
      <c r="R70" s="59">
        <v>53.61</v>
      </c>
      <c r="S70" s="59">
        <v>125.11</v>
      </c>
      <c r="T70" s="59">
        <v>118.85</v>
      </c>
      <c r="U70" s="59">
        <v>46.01</v>
      </c>
      <c r="V70" s="59">
        <v>77.77</v>
      </c>
      <c r="W70" s="59">
        <v>185.44</v>
      </c>
      <c r="X70" s="59">
        <v>130.1</v>
      </c>
      <c r="Y70" s="59">
        <v>74.58</v>
      </c>
      <c r="Z70" s="59">
        <v>87</v>
      </c>
      <c r="AA70" s="59">
        <v>111.88</v>
      </c>
      <c r="AB70" s="59">
        <v>239.28</v>
      </c>
      <c r="AC70" s="59">
        <v>48.23</v>
      </c>
      <c r="AD70" s="59">
        <v>230.19</v>
      </c>
      <c r="AE70" s="59">
        <v>383.04</v>
      </c>
      <c r="AF70" s="59">
        <v>253.51</v>
      </c>
      <c r="AG70" s="59">
        <v>1417.14</v>
      </c>
      <c r="AH70" s="59">
        <v>595.99</v>
      </c>
      <c r="AI70" s="59">
        <v>232.56</v>
      </c>
      <c r="AJ70" s="59">
        <v>28.31</v>
      </c>
      <c r="AK70" s="59">
        <v>59.88</v>
      </c>
      <c r="AL70" s="59">
        <v>157.1</v>
      </c>
      <c r="AM70" s="59">
        <v>28.26</v>
      </c>
      <c r="AN70" s="59">
        <v>770.33</v>
      </c>
      <c r="AO70" s="59">
        <v>112.34</v>
      </c>
      <c r="AP70" s="59">
        <v>48.81</v>
      </c>
      <c r="AQ70" s="59">
        <v>340.91</v>
      </c>
      <c r="AR70" s="59">
        <v>272.87</v>
      </c>
      <c r="AS70" s="59">
        <v>240.5</v>
      </c>
      <c r="AT70" s="59">
        <v>258.37</v>
      </c>
      <c r="AU70" s="59">
        <v>164.92</v>
      </c>
      <c r="AV70" s="59">
        <v>107.63</v>
      </c>
      <c r="AW70" s="59">
        <v>282.76</v>
      </c>
      <c r="AX70" s="59">
        <v>178.84</v>
      </c>
      <c r="AY70" s="59">
        <v>238.09</v>
      </c>
      <c r="AZ70" s="59">
        <v>516.02</v>
      </c>
      <c r="BA70" s="59">
        <v>247.77</v>
      </c>
      <c r="BB70" s="59">
        <v>138.6</v>
      </c>
      <c r="BC70" s="59">
        <v>76.23</v>
      </c>
      <c r="BD70" s="59">
        <v>411.52</v>
      </c>
      <c r="BE70" s="59">
        <v>844</v>
      </c>
      <c r="BF70" s="59">
        <v>2541.23</v>
      </c>
      <c r="BG70" s="59">
        <v>906.68</v>
      </c>
      <c r="BH70" s="59">
        <v>42653.440000000002</v>
      </c>
      <c r="BI70" s="59">
        <v>4721.3999999999996</v>
      </c>
      <c r="BJ70" s="59">
        <v>123.17</v>
      </c>
      <c r="BK70" s="59">
        <v>302.44</v>
      </c>
      <c r="BL70" s="59">
        <v>200.7</v>
      </c>
      <c r="BM70" s="59">
        <v>17.41</v>
      </c>
      <c r="BN70" s="59">
        <v>91.99</v>
      </c>
      <c r="BO70" s="59">
        <v>0</v>
      </c>
      <c r="BP70" s="59">
        <v>0</v>
      </c>
      <c r="BQ70" s="59" t="s">
        <v>98</v>
      </c>
      <c r="BR70" s="59">
        <v>62908.09</v>
      </c>
      <c r="BS70" s="59" t="s">
        <v>98</v>
      </c>
      <c r="BT70" s="59">
        <v>164757.43</v>
      </c>
      <c r="BU70" s="59" t="s">
        <v>98</v>
      </c>
      <c r="BV70" s="59">
        <v>4997.7</v>
      </c>
      <c r="BW70" s="59" t="s">
        <v>98</v>
      </c>
      <c r="BX70" s="59">
        <v>613428.75</v>
      </c>
      <c r="BY70" s="59" t="s">
        <v>98</v>
      </c>
      <c r="BZ70" s="59">
        <v>783183.87</v>
      </c>
      <c r="CA70" s="59" t="s">
        <v>98</v>
      </c>
      <c r="CB70" s="59">
        <v>33.49</v>
      </c>
      <c r="CC70" s="59" t="s">
        <v>98</v>
      </c>
      <c r="CD70" s="59">
        <v>0</v>
      </c>
      <c r="CE70" s="59" t="s">
        <v>98</v>
      </c>
      <c r="CF70" s="59">
        <v>-0.31</v>
      </c>
      <c r="CG70" s="59" t="s">
        <v>98</v>
      </c>
      <c r="CH70" s="59">
        <v>-0.31</v>
      </c>
      <c r="CI70" s="59" t="s">
        <v>98</v>
      </c>
      <c r="CJ70" s="59">
        <v>33.18</v>
      </c>
      <c r="CK70" s="59" t="s">
        <v>98</v>
      </c>
      <c r="CL70" s="59">
        <v>0</v>
      </c>
      <c r="CM70" s="59" t="s">
        <v>98</v>
      </c>
      <c r="CN70" s="59">
        <v>0</v>
      </c>
      <c r="CO70" s="59" t="s">
        <v>98</v>
      </c>
      <c r="CP70" s="59">
        <v>0</v>
      </c>
      <c r="CQ70" s="59" t="s">
        <v>98</v>
      </c>
      <c r="CR70" s="59">
        <v>438.25</v>
      </c>
      <c r="CS70" s="59" t="s">
        <v>98</v>
      </c>
      <c r="CT70" s="59">
        <v>438.25</v>
      </c>
      <c r="CU70" s="59" t="s">
        <v>98</v>
      </c>
      <c r="CV70" s="59">
        <v>783655.3</v>
      </c>
      <c r="CW70" s="59" t="s">
        <v>98</v>
      </c>
      <c r="CX70" s="59">
        <v>846563.39</v>
      </c>
      <c r="CY70" s="59" t="s">
        <v>98</v>
      </c>
      <c r="DB70" s="231"/>
    </row>
    <row r="71" spans="1:106" ht="14.5" x14ac:dyDescent="0.35">
      <c r="A71" s="58" t="s">
        <v>407</v>
      </c>
      <c r="B71" s="58" t="s">
        <v>475</v>
      </c>
      <c r="C71" s="43" t="str">
        <f>'[10]Correspondance tables'!K60</f>
        <v>ISIC 87-88</v>
      </c>
      <c r="D71" s="43" t="str">
        <f>VLOOKUP(C71, '[10]Correspondance tables'!$O$3:$P$73, 2, FALSE)</f>
        <v>ISIC 86T88</v>
      </c>
      <c r="E71" s="59">
        <v>17.190000000000001</v>
      </c>
      <c r="F71" s="59">
        <v>3.26</v>
      </c>
      <c r="G71" s="59">
        <v>0.21</v>
      </c>
      <c r="H71" s="59">
        <v>0.32</v>
      </c>
      <c r="I71" s="59">
        <v>1.97</v>
      </c>
      <c r="J71" s="59">
        <v>1.46</v>
      </c>
      <c r="K71" s="59">
        <v>0.11</v>
      </c>
      <c r="L71" s="59">
        <v>0</v>
      </c>
      <c r="M71" s="59">
        <v>0.11</v>
      </c>
      <c r="N71" s="59">
        <v>0.1</v>
      </c>
      <c r="O71" s="59">
        <v>0.37</v>
      </c>
      <c r="P71" s="59">
        <v>1.42</v>
      </c>
      <c r="Q71" s="59">
        <v>0.11</v>
      </c>
      <c r="R71" s="59">
        <v>0.32</v>
      </c>
      <c r="S71" s="59">
        <v>0.73</v>
      </c>
      <c r="T71" s="59">
        <v>0.67</v>
      </c>
      <c r="U71" s="59">
        <v>0.11</v>
      </c>
      <c r="V71" s="59">
        <v>0.36</v>
      </c>
      <c r="W71" s="59">
        <v>0.42</v>
      </c>
      <c r="X71" s="59">
        <v>0</v>
      </c>
      <c r="Y71" s="59">
        <v>2.91</v>
      </c>
      <c r="Z71" s="59">
        <v>4.8</v>
      </c>
      <c r="AA71" s="59">
        <v>2.61</v>
      </c>
      <c r="AB71" s="59">
        <v>1.37</v>
      </c>
      <c r="AC71" s="59">
        <v>0.1</v>
      </c>
      <c r="AD71" s="59">
        <v>4.93</v>
      </c>
      <c r="AE71" s="59">
        <v>2.29</v>
      </c>
      <c r="AF71" s="59">
        <v>0.21</v>
      </c>
      <c r="AG71" s="59">
        <v>4.6900000000000004</v>
      </c>
      <c r="AH71" s="59">
        <v>1.34</v>
      </c>
      <c r="AI71" s="59">
        <v>2.11</v>
      </c>
      <c r="AJ71" s="59">
        <v>0.1</v>
      </c>
      <c r="AK71" s="59">
        <v>0.51</v>
      </c>
      <c r="AL71" s="59">
        <v>0</v>
      </c>
      <c r="AM71" s="59">
        <v>0.02</v>
      </c>
      <c r="AN71" s="59">
        <v>30.1</v>
      </c>
      <c r="AO71" s="59">
        <v>0.25</v>
      </c>
      <c r="AP71" s="59">
        <v>0.28000000000000003</v>
      </c>
      <c r="AQ71" s="59">
        <v>1.67</v>
      </c>
      <c r="AR71" s="59">
        <v>0.33</v>
      </c>
      <c r="AS71" s="59">
        <v>29.55</v>
      </c>
      <c r="AT71" s="59">
        <v>0.38</v>
      </c>
      <c r="AU71" s="59">
        <v>3.21</v>
      </c>
      <c r="AV71" s="59">
        <v>15.26</v>
      </c>
      <c r="AW71" s="59">
        <v>11.4</v>
      </c>
      <c r="AX71" s="59">
        <v>0.15</v>
      </c>
      <c r="AY71" s="59">
        <v>11.32</v>
      </c>
      <c r="AZ71" s="59">
        <v>1142.1300000000001</v>
      </c>
      <c r="BA71" s="59">
        <v>329.91</v>
      </c>
      <c r="BB71" s="59">
        <v>0.41</v>
      </c>
      <c r="BC71" s="59">
        <v>7.0000000000000007E-2</v>
      </c>
      <c r="BD71" s="59">
        <v>498.27</v>
      </c>
      <c r="BE71" s="59">
        <v>754.12</v>
      </c>
      <c r="BF71" s="59">
        <v>337.06</v>
      </c>
      <c r="BG71" s="59">
        <v>266.64999999999998</v>
      </c>
      <c r="BH71" s="59">
        <v>3080.43</v>
      </c>
      <c r="BI71" s="59">
        <v>2860.82</v>
      </c>
      <c r="BJ71" s="59">
        <v>150.52000000000001</v>
      </c>
      <c r="BK71" s="59">
        <v>184.76</v>
      </c>
      <c r="BL71" s="59">
        <v>91.4</v>
      </c>
      <c r="BM71" s="59">
        <v>0.1</v>
      </c>
      <c r="BN71" s="59">
        <v>0.44</v>
      </c>
      <c r="BO71" s="59">
        <v>0</v>
      </c>
      <c r="BP71" s="59">
        <v>0</v>
      </c>
      <c r="BQ71" s="59" t="s">
        <v>98</v>
      </c>
      <c r="BR71" s="59">
        <v>9858.2199999999993</v>
      </c>
      <c r="BS71" s="59" t="s">
        <v>98</v>
      </c>
      <c r="BT71" s="59">
        <v>73363.289999999994</v>
      </c>
      <c r="BU71" s="59" t="s">
        <v>98</v>
      </c>
      <c r="BV71" s="59">
        <v>46412.69</v>
      </c>
      <c r="BW71" s="59" t="s">
        <v>98</v>
      </c>
      <c r="BX71" s="59">
        <v>206427.76</v>
      </c>
      <c r="BY71" s="59" t="s">
        <v>98</v>
      </c>
      <c r="BZ71" s="59">
        <v>326203.75</v>
      </c>
      <c r="CA71" s="59" t="s">
        <v>98</v>
      </c>
      <c r="CB71" s="59">
        <v>0.04</v>
      </c>
      <c r="CC71" s="59" t="s">
        <v>98</v>
      </c>
      <c r="CD71" s="59">
        <v>0</v>
      </c>
      <c r="CE71" s="59" t="s">
        <v>98</v>
      </c>
      <c r="CF71" s="59">
        <v>-252.96</v>
      </c>
      <c r="CG71" s="59" t="s">
        <v>98</v>
      </c>
      <c r="CH71" s="59">
        <v>-252.96</v>
      </c>
      <c r="CI71" s="59" t="s">
        <v>98</v>
      </c>
      <c r="CJ71" s="59">
        <v>-252.93</v>
      </c>
      <c r="CK71" s="59" t="s">
        <v>98</v>
      </c>
      <c r="CL71" s="59">
        <v>0</v>
      </c>
      <c r="CM71" s="59" t="s">
        <v>98</v>
      </c>
      <c r="CN71" s="59">
        <v>0</v>
      </c>
      <c r="CO71" s="59" t="s">
        <v>98</v>
      </c>
      <c r="CP71" s="59">
        <v>0</v>
      </c>
      <c r="CQ71" s="59" t="s">
        <v>98</v>
      </c>
      <c r="CR71" s="59">
        <v>67.510000000000005</v>
      </c>
      <c r="CS71" s="59" t="s">
        <v>98</v>
      </c>
      <c r="CT71" s="59">
        <v>67.510000000000005</v>
      </c>
      <c r="CU71" s="59" t="s">
        <v>98</v>
      </c>
      <c r="CV71" s="59">
        <v>326018.34000000003</v>
      </c>
      <c r="CW71" s="59" t="s">
        <v>98</v>
      </c>
      <c r="CX71" s="59">
        <v>335876.55</v>
      </c>
      <c r="CY71" s="59" t="s">
        <v>98</v>
      </c>
      <c r="DB71" s="229"/>
    </row>
    <row r="72" spans="1:106" ht="14.5" x14ac:dyDescent="0.35">
      <c r="A72" s="58" t="s">
        <v>407</v>
      </c>
      <c r="B72" s="58" t="s">
        <v>476</v>
      </c>
      <c r="C72" s="43" t="str">
        <f>'[10]Correspondance tables'!K61</f>
        <v>ISIC 90-92</v>
      </c>
      <c r="D72" s="43" t="str">
        <f>VLOOKUP(C72, '[10]Correspondance tables'!$O$3:$P$73, 2, FALSE)</f>
        <v>ISIC 90T96</v>
      </c>
      <c r="E72" s="59">
        <v>3.56</v>
      </c>
      <c r="F72" s="59">
        <v>1.92</v>
      </c>
      <c r="G72" s="59">
        <v>2.91</v>
      </c>
      <c r="H72" s="59">
        <v>14.2</v>
      </c>
      <c r="I72" s="59">
        <v>519.13</v>
      </c>
      <c r="J72" s="59">
        <v>374.1</v>
      </c>
      <c r="K72" s="59">
        <v>34.74</v>
      </c>
      <c r="L72" s="59">
        <v>42.82</v>
      </c>
      <c r="M72" s="59">
        <v>294.75</v>
      </c>
      <c r="N72" s="59">
        <v>37.01</v>
      </c>
      <c r="O72" s="59">
        <v>62.62</v>
      </c>
      <c r="P72" s="59">
        <v>163.80000000000001</v>
      </c>
      <c r="Q72" s="59">
        <v>312.14</v>
      </c>
      <c r="R72" s="59">
        <v>107.17</v>
      </c>
      <c r="S72" s="59">
        <v>58.35</v>
      </c>
      <c r="T72" s="59">
        <v>98.45</v>
      </c>
      <c r="U72" s="59">
        <v>34.42</v>
      </c>
      <c r="V72" s="59">
        <v>193.79</v>
      </c>
      <c r="W72" s="59">
        <v>84.04</v>
      </c>
      <c r="X72" s="59">
        <v>87.06</v>
      </c>
      <c r="Y72" s="59">
        <v>29.51</v>
      </c>
      <c r="Z72" s="59">
        <v>114.33</v>
      </c>
      <c r="AA72" s="59">
        <v>112.19</v>
      </c>
      <c r="AB72" s="59">
        <v>172</v>
      </c>
      <c r="AC72" s="59">
        <v>6.25</v>
      </c>
      <c r="AD72" s="59">
        <v>37.18</v>
      </c>
      <c r="AE72" s="59">
        <v>322.79000000000002</v>
      </c>
      <c r="AF72" s="59">
        <v>234.26</v>
      </c>
      <c r="AG72" s="59">
        <v>345.61</v>
      </c>
      <c r="AH72" s="59">
        <v>126.95</v>
      </c>
      <c r="AI72" s="59">
        <v>27.77</v>
      </c>
      <c r="AJ72" s="59">
        <v>40.380000000000003</v>
      </c>
      <c r="AK72" s="59">
        <v>36.76</v>
      </c>
      <c r="AL72" s="59">
        <v>46.25</v>
      </c>
      <c r="AM72" s="59">
        <v>24.31</v>
      </c>
      <c r="AN72" s="59">
        <v>1821.76</v>
      </c>
      <c r="AO72" s="59">
        <v>2091.64</v>
      </c>
      <c r="AP72" s="59">
        <v>2840.35</v>
      </c>
      <c r="AQ72" s="59">
        <v>256.73</v>
      </c>
      <c r="AR72" s="59">
        <v>168.73</v>
      </c>
      <c r="AS72" s="59">
        <v>384.26</v>
      </c>
      <c r="AT72" s="59">
        <v>59.79</v>
      </c>
      <c r="AU72" s="59">
        <v>26.88</v>
      </c>
      <c r="AV72" s="59">
        <v>413.95</v>
      </c>
      <c r="AW72" s="59">
        <v>508.26</v>
      </c>
      <c r="AX72" s="59">
        <v>190.35</v>
      </c>
      <c r="AY72" s="59">
        <v>212.12</v>
      </c>
      <c r="AZ72" s="59">
        <v>208.69</v>
      </c>
      <c r="BA72" s="59">
        <v>234.24</v>
      </c>
      <c r="BB72" s="59">
        <v>129.5</v>
      </c>
      <c r="BC72" s="59">
        <v>56.27</v>
      </c>
      <c r="BD72" s="59">
        <v>355.24</v>
      </c>
      <c r="BE72" s="59">
        <v>570.07000000000005</v>
      </c>
      <c r="BF72" s="59">
        <v>1133.7</v>
      </c>
      <c r="BG72" s="59">
        <v>924.99</v>
      </c>
      <c r="BH72" s="59">
        <v>52.22</v>
      </c>
      <c r="BI72" s="59">
        <v>192.53</v>
      </c>
      <c r="BJ72" s="59">
        <v>16380.65</v>
      </c>
      <c r="BK72" s="59">
        <v>2372.4299999999998</v>
      </c>
      <c r="BL72" s="59">
        <v>731.62</v>
      </c>
      <c r="BM72" s="59">
        <v>4.38</v>
      </c>
      <c r="BN72" s="59">
        <v>40.97</v>
      </c>
      <c r="BO72" s="59">
        <v>0</v>
      </c>
      <c r="BP72" s="59">
        <v>0</v>
      </c>
      <c r="BQ72" s="59" t="s">
        <v>98</v>
      </c>
      <c r="BR72" s="59">
        <v>36565.800000000003</v>
      </c>
      <c r="BS72" s="59" t="s">
        <v>98</v>
      </c>
      <c r="BT72" s="59">
        <v>68767.25</v>
      </c>
      <c r="BU72" s="59" t="s">
        <v>98</v>
      </c>
      <c r="BV72" s="59">
        <v>5043.45</v>
      </c>
      <c r="BW72" s="59" t="s">
        <v>98</v>
      </c>
      <c r="BX72" s="59">
        <v>40314.870000000003</v>
      </c>
      <c r="BY72" s="59" t="s">
        <v>98</v>
      </c>
      <c r="BZ72" s="59">
        <v>114125.57</v>
      </c>
      <c r="CA72" s="59" t="s">
        <v>98</v>
      </c>
      <c r="CB72" s="59">
        <v>3478.46</v>
      </c>
      <c r="CC72" s="59" t="s">
        <v>98</v>
      </c>
      <c r="CD72" s="59">
        <v>2151.5300000000002</v>
      </c>
      <c r="CE72" s="59" t="s">
        <v>98</v>
      </c>
      <c r="CF72" s="59">
        <v>2129.66</v>
      </c>
      <c r="CG72" s="59" t="s">
        <v>98</v>
      </c>
      <c r="CH72" s="59">
        <v>4281.1899999999996</v>
      </c>
      <c r="CI72" s="59" t="s">
        <v>98</v>
      </c>
      <c r="CJ72" s="59">
        <v>7759.65</v>
      </c>
      <c r="CK72" s="59" t="s">
        <v>98</v>
      </c>
      <c r="CL72" s="59">
        <v>0</v>
      </c>
      <c r="CM72" s="59" t="s">
        <v>98</v>
      </c>
      <c r="CN72" s="59">
        <v>0</v>
      </c>
      <c r="CO72" s="59" t="s">
        <v>98</v>
      </c>
      <c r="CP72" s="59">
        <v>0</v>
      </c>
      <c r="CQ72" s="59" t="s">
        <v>98</v>
      </c>
      <c r="CR72" s="59">
        <v>3714.96</v>
      </c>
      <c r="CS72" s="59" t="s">
        <v>98</v>
      </c>
      <c r="CT72" s="59">
        <v>3714.96</v>
      </c>
      <c r="CU72" s="59" t="s">
        <v>98</v>
      </c>
      <c r="CV72" s="59">
        <v>125600.18</v>
      </c>
      <c r="CW72" s="59" t="s">
        <v>98</v>
      </c>
      <c r="CX72" s="59">
        <v>162165.98000000001</v>
      </c>
      <c r="CY72" s="59" t="s">
        <v>98</v>
      </c>
      <c r="DB72" s="231"/>
    </row>
    <row r="73" spans="1:106" ht="14.5" x14ac:dyDescent="0.35">
      <c r="A73" s="58" t="s">
        <v>407</v>
      </c>
      <c r="B73" s="58" t="s">
        <v>477</v>
      </c>
      <c r="C73" s="43" t="str">
        <f>'[10]Correspondance tables'!K62</f>
        <v>ISIC 93</v>
      </c>
      <c r="D73" s="43" t="str">
        <f>VLOOKUP(C73, '[10]Correspondance tables'!$O$3:$P$73, 2, FALSE)</f>
        <v>ISIC 90T96</v>
      </c>
      <c r="E73" s="59">
        <v>23.48</v>
      </c>
      <c r="F73" s="59">
        <v>5.63</v>
      </c>
      <c r="G73" s="59">
        <v>1.77</v>
      </c>
      <c r="H73" s="59">
        <v>23.1</v>
      </c>
      <c r="I73" s="59">
        <v>815.14</v>
      </c>
      <c r="J73" s="59">
        <v>273.7</v>
      </c>
      <c r="K73" s="59">
        <v>32.76</v>
      </c>
      <c r="L73" s="59">
        <v>39.04</v>
      </c>
      <c r="M73" s="59">
        <v>180.59</v>
      </c>
      <c r="N73" s="59">
        <v>85.03</v>
      </c>
      <c r="O73" s="59">
        <v>120.13</v>
      </c>
      <c r="P73" s="59">
        <v>162.55000000000001</v>
      </c>
      <c r="Q73" s="59">
        <v>254.73</v>
      </c>
      <c r="R73" s="59">
        <v>99.29</v>
      </c>
      <c r="S73" s="59">
        <v>97.23</v>
      </c>
      <c r="T73" s="59">
        <v>120.96</v>
      </c>
      <c r="U73" s="59">
        <v>67.680000000000007</v>
      </c>
      <c r="V73" s="59">
        <v>148.38</v>
      </c>
      <c r="W73" s="59">
        <v>178.06</v>
      </c>
      <c r="X73" s="59">
        <v>161.02000000000001</v>
      </c>
      <c r="Y73" s="59">
        <v>136</v>
      </c>
      <c r="Z73" s="59">
        <v>171.34</v>
      </c>
      <c r="AA73" s="59">
        <v>130.78</v>
      </c>
      <c r="AB73" s="59">
        <v>224.25</v>
      </c>
      <c r="AC73" s="59">
        <v>28.74</v>
      </c>
      <c r="AD73" s="59">
        <v>83.18</v>
      </c>
      <c r="AE73" s="59">
        <v>304.85000000000002</v>
      </c>
      <c r="AF73" s="59">
        <v>281.93</v>
      </c>
      <c r="AG73" s="59">
        <v>1395.57</v>
      </c>
      <c r="AH73" s="59">
        <v>583.78</v>
      </c>
      <c r="AI73" s="59">
        <v>161.69</v>
      </c>
      <c r="AJ73" s="59">
        <v>99.33</v>
      </c>
      <c r="AK73" s="59">
        <v>44.77</v>
      </c>
      <c r="AL73" s="59">
        <v>163.57</v>
      </c>
      <c r="AM73" s="59">
        <v>57.45</v>
      </c>
      <c r="AN73" s="59">
        <v>880.94</v>
      </c>
      <c r="AO73" s="59">
        <v>220.98</v>
      </c>
      <c r="AP73" s="59">
        <v>577.85</v>
      </c>
      <c r="AQ73" s="59">
        <v>390.08</v>
      </c>
      <c r="AR73" s="59">
        <v>336.19</v>
      </c>
      <c r="AS73" s="59">
        <v>571.47</v>
      </c>
      <c r="AT73" s="59">
        <v>141.71</v>
      </c>
      <c r="AU73" s="59">
        <v>44.41</v>
      </c>
      <c r="AV73" s="59">
        <v>331.94</v>
      </c>
      <c r="AW73" s="59">
        <v>671.34</v>
      </c>
      <c r="AX73" s="59">
        <v>246.91</v>
      </c>
      <c r="AY73" s="59">
        <v>101.99</v>
      </c>
      <c r="AZ73" s="59">
        <v>215.88</v>
      </c>
      <c r="BA73" s="59">
        <v>130.53</v>
      </c>
      <c r="BB73" s="59">
        <v>285.18</v>
      </c>
      <c r="BC73" s="59">
        <v>57.61</v>
      </c>
      <c r="BD73" s="59">
        <v>302.42</v>
      </c>
      <c r="BE73" s="59">
        <v>1129.5999999999999</v>
      </c>
      <c r="BF73" s="59">
        <v>3864.89</v>
      </c>
      <c r="BG73" s="59">
        <v>840.25</v>
      </c>
      <c r="BH73" s="59">
        <v>425.69</v>
      </c>
      <c r="BI73" s="59">
        <v>350.89</v>
      </c>
      <c r="BJ73" s="59">
        <v>2653.4</v>
      </c>
      <c r="BK73" s="59">
        <v>8332.2999999999993</v>
      </c>
      <c r="BL73" s="59">
        <v>1105.3800000000001</v>
      </c>
      <c r="BM73" s="59">
        <v>43.81</v>
      </c>
      <c r="BN73" s="59">
        <v>472.18</v>
      </c>
      <c r="BO73" s="59">
        <v>0</v>
      </c>
      <c r="BP73" s="59">
        <v>0</v>
      </c>
      <c r="BQ73" s="59" t="s">
        <v>98</v>
      </c>
      <c r="BR73" s="59">
        <v>31483.33</v>
      </c>
      <c r="BS73" s="59" t="s">
        <v>98</v>
      </c>
      <c r="BT73" s="59">
        <v>41064.46</v>
      </c>
      <c r="BU73" s="59" t="s">
        <v>98</v>
      </c>
      <c r="BV73" s="59">
        <v>11676.2</v>
      </c>
      <c r="BW73" s="59" t="s">
        <v>98</v>
      </c>
      <c r="BX73" s="59">
        <v>21578.78</v>
      </c>
      <c r="BY73" s="59" t="s">
        <v>98</v>
      </c>
      <c r="BZ73" s="59">
        <v>74319.45</v>
      </c>
      <c r="CA73" s="59" t="s">
        <v>98</v>
      </c>
      <c r="CB73" s="59">
        <v>0.36</v>
      </c>
      <c r="CC73" s="59" t="s">
        <v>98</v>
      </c>
      <c r="CD73" s="59">
        <v>0</v>
      </c>
      <c r="CE73" s="59" t="s">
        <v>98</v>
      </c>
      <c r="CF73" s="59">
        <v>1.92</v>
      </c>
      <c r="CG73" s="59" t="s">
        <v>98</v>
      </c>
      <c r="CH73" s="59">
        <v>1.92</v>
      </c>
      <c r="CI73" s="59" t="s">
        <v>98</v>
      </c>
      <c r="CJ73" s="59">
        <v>2.2799999999999998</v>
      </c>
      <c r="CK73" s="59" t="s">
        <v>98</v>
      </c>
      <c r="CL73" s="59">
        <v>0</v>
      </c>
      <c r="CM73" s="59" t="s">
        <v>98</v>
      </c>
      <c r="CN73" s="59">
        <v>0</v>
      </c>
      <c r="CO73" s="59" t="s">
        <v>98</v>
      </c>
      <c r="CP73" s="59">
        <v>0</v>
      </c>
      <c r="CQ73" s="59" t="s">
        <v>98</v>
      </c>
      <c r="CR73" s="59">
        <v>453.84</v>
      </c>
      <c r="CS73" s="59" t="s">
        <v>98</v>
      </c>
      <c r="CT73" s="59">
        <v>453.84</v>
      </c>
      <c r="CU73" s="59" t="s">
        <v>98</v>
      </c>
      <c r="CV73" s="59">
        <v>74775.570000000007</v>
      </c>
      <c r="CW73" s="59" t="s">
        <v>98</v>
      </c>
      <c r="CX73" s="59">
        <v>106258.9</v>
      </c>
      <c r="CY73" s="59" t="s">
        <v>98</v>
      </c>
    </row>
    <row r="74" spans="1:106" ht="14.5" x14ac:dyDescent="0.35">
      <c r="A74" s="58" t="s">
        <v>407</v>
      </c>
      <c r="B74" s="58" t="s">
        <v>478</v>
      </c>
      <c r="C74" s="43" t="str">
        <f>'[10]Correspondance tables'!K63</f>
        <v>ISIC 94</v>
      </c>
      <c r="D74" s="43" t="str">
        <f>VLOOKUP(C74, '[10]Correspondance tables'!$O$3:$P$73, 2, FALSE)</f>
        <v>ISIC 90T96</v>
      </c>
      <c r="E74" s="59">
        <v>560.80999999999995</v>
      </c>
      <c r="F74" s="59">
        <v>31.67</v>
      </c>
      <c r="G74" s="59">
        <v>36.020000000000003</v>
      </c>
      <c r="H74" s="59">
        <v>81.260000000000005</v>
      </c>
      <c r="I74" s="59">
        <v>897.59</v>
      </c>
      <c r="J74" s="59">
        <v>173.75</v>
      </c>
      <c r="K74" s="59">
        <v>70.92</v>
      </c>
      <c r="L74" s="59">
        <v>106.68</v>
      </c>
      <c r="M74" s="59">
        <v>108.37</v>
      </c>
      <c r="N74" s="59">
        <v>333.18</v>
      </c>
      <c r="O74" s="59">
        <v>577.80999999999995</v>
      </c>
      <c r="P74" s="59">
        <v>205.34</v>
      </c>
      <c r="Q74" s="59">
        <v>182.48</v>
      </c>
      <c r="R74" s="59">
        <v>219.08</v>
      </c>
      <c r="S74" s="59">
        <v>414.23</v>
      </c>
      <c r="T74" s="59">
        <v>264.27</v>
      </c>
      <c r="U74" s="59">
        <v>155.31</v>
      </c>
      <c r="V74" s="59">
        <v>193.5</v>
      </c>
      <c r="W74" s="59">
        <v>343.45</v>
      </c>
      <c r="X74" s="59">
        <v>272.27999999999997</v>
      </c>
      <c r="Y74" s="59">
        <v>114.09</v>
      </c>
      <c r="Z74" s="59">
        <v>210.01</v>
      </c>
      <c r="AA74" s="59">
        <v>134.97999999999999</v>
      </c>
      <c r="AB74" s="59">
        <v>963.93</v>
      </c>
      <c r="AC74" s="59">
        <v>109.98</v>
      </c>
      <c r="AD74" s="59">
        <v>394.09</v>
      </c>
      <c r="AE74" s="59">
        <v>1158.69</v>
      </c>
      <c r="AF74" s="59">
        <v>585.05999999999995</v>
      </c>
      <c r="AG74" s="59">
        <v>1578.24</v>
      </c>
      <c r="AH74" s="59">
        <v>1594.1</v>
      </c>
      <c r="AI74" s="59">
        <v>523.85</v>
      </c>
      <c r="AJ74" s="59">
        <v>103.15</v>
      </c>
      <c r="AK74" s="59">
        <v>33.86</v>
      </c>
      <c r="AL74" s="59">
        <v>730.13</v>
      </c>
      <c r="AM74" s="59">
        <v>77.72</v>
      </c>
      <c r="AN74" s="59">
        <v>559.79999999999995</v>
      </c>
      <c r="AO74" s="59">
        <v>203.96</v>
      </c>
      <c r="AP74" s="59">
        <v>130.53</v>
      </c>
      <c r="AQ74" s="59">
        <v>352.89</v>
      </c>
      <c r="AR74" s="59">
        <v>559.30999999999995</v>
      </c>
      <c r="AS74" s="59">
        <v>851.64</v>
      </c>
      <c r="AT74" s="59">
        <v>351.11</v>
      </c>
      <c r="AU74" s="59">
        <v>354.51</v>
      </c>
      <c r="AV74" s="59">
        <v>361.91</v>
      </c>
      <c r="AW74" s="59">
        <v>1381.44</v>
      </c>
      <c r="AX74" s="59">
        <v>650.96</v>
      </c>
      <c r="AY74" s="59">
        <v>283.26</v>
      </c>
      <c r="AZ74" s="59">
        <v>348.84</v>
      </c>
      <c r="BA74" s="59">
        <v>293.3</v>
      </c>
      <c r="BB74" s="59">
        <v>209.3</v>
      </c>
      <c r="BC74" s="59">
        <v>289.62</v>
      </c>
      <c r="BD74" s="59">
        <v>110.13</v>
      </c>
      <c r="BE74" s="59">
        <v>776.64</v>
      </c>
      <c r="BF74" s="59">
        <v>547.69000000000005</v>
      </c>
      <c r="BG74" s="59">
        <v>347.49</v>
      </c>
      <c r="BH74" s="59">
        <v>1661.27</v>
      </c>
      <c r="BI74" s="59">
        <v>375.43</v>
      </c>
      <c r="BJ74" s="59">
        <v>210.17</v>
      </c>
      <c r="BK74" s="59">
        <v>217.91</v>
      </c>
      <c r="BL74" s="59">
        <v>1780.83</v>
      </c>
      <c r="BM74" s="59">
        <v>33.06</v>
      </c>
      <c r="BN74" s="59">
        <v>306.99</v>
      </c>
      <c r="BO74" s="59">
        <v>0</v>
      </c>
      <c r="BP74" s="59">
        <v>0</v>
      </c>
      <c r="BQ74" s="59" t="s">
        <v>98</v>
      </c>
      <c r="BR74" s="59">
        <v>27089.85</v>
      </c>
      <c r="BS74" s="59" t="s">
        <v>98</v>
      </c>
      <c r="BT74" s="59">
        <v>6336.67</v>
      </c>
      <c r="BU74" s="59" t="s">
        <v>98</v>
      </c>
      <c r="BV74" s="59">
        <v>64791.57</v>
      </c>
      <c r="BW74" s="59" t="s">
        <v>98</v>
      </c>
      <c r="BX74" s="59">
        <v>10717.62</v>
      </c>
      <c r="BY74" s="59" t="s">
        <v>98</v>
      </c>
      <c r="BZ74" s="59">
        <v>81845.87</v>
      </c>
      <c r="CA74" s="59" t="s">
        <v>98</v>
      </c>
      <c r="CB74" s="59">
        <v>0.08</v>
      </c>
      <c r="CC74" s="59" t="s">
        <v>98</v>
      </c>
      <c r="CD74" s="59">
        <v>0</v>
      </c>
      <c r="CE74" s="59" t="s">
        <v>98</v>
      </c>
      <c r="CF74" s="59">
        <v>0</v>
      </c>
      <c r="CG74" s="59" t="s">
        <v>98</v>
      </c>
      <c r="CH74" s="59">
        <v>0</v>
      </c>
      <c r="CI74" s="59" t="s">
        <v>98</v>
      </c>
      <c r="CJ74" s="59">
        <v>0.08</v>
      </c>
      <c r="CK74" s="59" t="s">
        <v>98</v>
      </c>
      <c r="CL74" s="59">
        <v>0</v>
      </c>
      <c r="CM74" s="59" t="s">
        <v>98</v>
      </c>
      <c r="CN74" s="59">
        <v>0</v>
      </c>
      <c r="CO74" s="59" t="s">
        <v>98</v>
      </c>
      <c r="CP74" s="59">
        <v>0</v>
      </c>
      <c r="CQ74" s="59" t="s">
        <v>98</v>
      </c>
      <c r="CR74" s="59">
        <v>101.33</v>
      </c>
      <c r="CS74" s="59" t="s">
        <v>98</v>
      </c>
      <c r="CT74" s="59">
        <v>101.33</v>
      </c>
      <c r="CU74" s="59" t="s">
        <v>98</v>
      </c>
      <c r="CV74" s="59">
        <v>81947.27</v>
      </c>
      <c r="CW74" s="59" t="s">
        <v>98</v>
      </c>
      <c r="CX74" s="59">
        <v>109037.13</v>
      </c>
      <c r="CY74" s="59" t="s">
        <v>98</v>
      </c>
    </row>
    <row r="75" spans="1:106" ht="14.5" x14ac:dyDescent="0.35">
      <c r="A75" s="58" t="s">
        <v>407</v>
      </c>
      <c r="B75" s="58" t="s">
        <v>479</v>
      </c>
      <c r="C75" s="43" t="str">
        <f>'[10]Correspondance tables'!K64</f>
        <v>ISIC 95</v>
      </c>
      <c r="D75" s="43" t="str">
        <f>VLOOKUP(C75, '[10]Correspondance tables'!$O$3:$P$73, 2, FALSE)</f>
        <v>ISIC 90T96</v>
      </c>
      <c r="E75" s="59">
        <v>27.61</v>
      </c>
      <c r="F75" s="59">
        <v>38.770000000000003</v>
      </c>
      <c r="G75" s="59">
        <v>56.34</v>
      </c>
      <c r="H75" s="59">
        <v>35.86</v>
      </c>
      <c r="I75" s="59">
        <v>501.47</v>
      </c>
      <c r="J75" s="59">
        <v>121.61</v>
      </c>
      <c r="K75" s="59">
        <v>72.540000000000006</v>
      </c>
      <c r="L75" s="59">
        <v>69.510000000000005</v>
      </c>
      <c r="M75" s="59">
        <v>64.709999999999994</v>
      </c>
      <c r="N75" s="59">
        <v>138.06</v>
      </c>
      <c r="O75" s="59">
        <v>152.13999999999999</v>
      </c>
      <c r="P75" s="59">
        <v>87.65</v>
      </c>
      <c r="Q75" s="59">
        <v>132.62</v>
      </c>
      <c r="R75" s="59">
        <v>131.88</v>
      </c>
      <c r="S75" s="59">
        <v>136.47</v>
      </c>
      <c r="T75" s="59">
        <v>123.11</v>
      </c>
      <c r="U75" s="59">
        <v>249.09</v>
      </c>
      <c r="V75" s="59">
        <v>238.12</v>
      </c>
      <c r="W75" s="59">
        <v>330.81</v>
      </c>
      <c r="X75" s="59">
        <v>563.64</v>
      </c>
      <c r="Y75" s="59">
        <v>134.65</v>
      </c>
      <c r="Z75" s="59">
        <v>367.91</v>
      </c>
      <c r="AA75" s="59">
        <v>281.47000000000003</v>
      </c>
      <c r="AB75" s="59">
        <v>236.99</v>
      </c>
      <c r="AC75" s="59">
        <v>74.11</v>
      </c>
      <c r="AD75" s="59">
        <v>98.23</v>
      </c>
      <c r="AE75" s="59">
        <v>362.47</v>
      </c>
      <c r="AF75" s="59">
        <v>101.9</v>
      </c>
      <c r="AG75" s="59">
        <v>1005.06</v>
      </c>
      <c r="AH75" s="59">
        <v>791.42</v>
      </c>
      <c r="AI75" s="59">
        <v>247.28</v>
      </c>
      <c r="AJ75" s="59">
        <v>59.96</v>
      </c>
      <c r="AK75" s="59">
        <v>127.95</v>
      </c>
      <c r="AL75" s="59">
        <v>192.46</v>
      </c>
      <c r="AM75" s="59">
        <v>44.03</v>
      </c>
      <c r="AN75" s="59">
        <v>393.45</v>
      </c>
      <c r="AO75" s="59">
        <v>76.75</v>
      </c>
      <c r="AP75" s="59">
        <v>339.25</v>
      </c>
      <c r="AQ75" s="59">
        <v>424.51</v>
      </c>
      <c r="AR75" s="59">
        <v>703.18</v>
      </c>
      <c r="AS75" s="59">
        <v>677.88</v>
      </c>
      <c r="AT75" s="59">
        <v>217.15</v>
      </c>
      <c r="AU75" s="59">
        <v>184.15</v>
      </c>
      <c r="AV75" s="59">
        <v>306.17</v>
      </c>
      <c r="AW75" s="59">
        <v>723.81</v>
      </c>
      <c r="AX75" s="59">
        <v>171.34</v>
      </c>
      <c r="AY75" s="59">
        <v>147.58000000000001</v>
      </c>
      <c r="AZ75" s="59">
        <v>96.39</v>
      </c>
      <c r="BA75" s="59">
        <v>104.08</v>
      </c>
      <c r="BB75" s="59">
        <v>142.16</v>
      </c>
      <c r="BC75" s="59">
        <v>25.6</v>
      </c>
      <c r="BD75" s="59">
        <v>73.53</v>
      </c>
      <c r="BE75" s="59">
        <v>221.56</v>
      </c>
      <c r="BF75" s="59">
        <v>1242.83</v>
      </c>
      <c r="BG75" s="59">
        <v>470.05</v>
      </c>
      <c r="BH75" s="59">
        <v>498.04</v>
      </c>
      <c r="BI75" s="59">
        <v>186.95</v>
      </c>
      <c r="BJ75" s="59">
        <v>129.9</v>
      </c>
      <c r="BK75" s="59">
        <v>55.17</v>
      </c>
      <c r="BL75" s="59">
        <v>88.15</v>
      </c>
      <c r="BM75" s="59">
        <v>664.79</v>
      </c>
      <c r="BN75" s="59">
        <v>57.59</v>
      </c>
      <c r="BO75" s="59">
        <v>0</v>
      </c>
      <c r="BP75" s="59">
        <v>0</v>
      </c>
      <c r="BQ75" s="59" t="s">
        <v>98</v>
      </c>
      <c r="BR75" s="59">
        <v>15819.95</v>
      </c>
      <c r="BS75" s="59" t="s">
        <v>98</v>
      </c>
      <c r="BT75" s="59">
        <v>12986.04</v>
      </c>
      <c r="BU75" s="59" t="s">
        <v>98</v>
      </c>
      <c r="BV75" s="59">
        <v>182.62</v>
      </c>
      <c r="BW75" s="59" t="s">
        <v>98</v>
      </c>
      <c r="BX75" s="59">
        <v>0</v>
      </c>
      <c r="BY75" s="59" t="s">
        <v>98</v>
      </c>
      <c r="BZ75" s="59">
        <v>13168.66</v>
      </c>
      <c r="CA75" s="59" t="s">
        <v>98</v>
      </c>
      <c r="CB75" s="59">
        <v>2168.6799999999998</v>
      </c>
      <c r="CC75" s="59" t="s">
        <v>98</v>
      </c>
      <c r="CD75" s="59">
        <v>0</v>
      </c>
      <c r="CE75" s="59" t="s">
        <v>98</v>
      </c>
      <c r="CF75" s="59">
        <v>179.76</v>
      </c>
      <c r="CG75" s="59" t="s">
        <v>98</v>
      </c>
      <c r="CH75" s="59">
        <v>179.76</v>
      </c>
      <c r="CI75" s="59" t="s">
        <v>98</v>
      </c>
      <c r="CJ75" s="59">
        <v>2348.44</v>
      </c>
      <c r="CK75" s="59" t="s">
        <v>98</v>
      </c>
      <c r="CL75" s="59">
        <v>0</v>
      </c>
      <c r="CM75" s="59" t="s">
        <v>98</v>
      </c>
      <c r="CN75" s="59">
        <v>0</v>
      </c>
      <c r="CO75" s="59" t="s">
        <v>98</v>
      </c>
      <c r="CP75" s="59">
        <v>0</v>
      </c>
      <c r="CQ75" s="59" t="s">
        <v>98</v>
      </c>
      <c r="CR75" s="59">
        <v>450.9</v>
      </c>
      <c r="CS75" s="59" t="s">
        <v>98</v>
      </c>
      <c r="CT75" s="59">
        <v>450.9</v>
      </c>
      <c r="CU75" s="59" t="s">
        <v>98</v>
      </c>
      <c r="CV75" s="59">
        <v>15968</v>
      </c>
      <c r="CW75" s="59" t="s">
        <v>98</v>
      </c>
      <c r="CX75" s="59">
        <v>31787.95</v>
      </c>
      <c r="CY75" s="59" t="s">
        <v>98</v>
      </c>
    </row>
    <row r="76" spans="1:106" ht="14.25" customHeight="1" x14ac:dyDescent="0.35">
      <c r="A76" s="271" t="s">
        <v>407</v>
      </c>
      <c r="B76" s="271" t="s">
        <v>480</v>
      </c>
      <c r="C76" s="43" t="str">
        <f>'[10]Correspondance tables'!K65</f>
        <v>ISIC 96</v>
      </c>
      <c r="D76" s="43" t="str">
        <f>VLOOKUP(C76, '[10]Correspondance tables'!$O$3:$P$73, 2, FALSE)</f>
        <v>ISIC 90T96</v>
      </c>
      <c r="E76" s="59">
        <v>58.66</v>
      </c>
      <c r="F76" s="59">
        <v>6.24</v>
      </c>
      <c r="G76" s="59">
        <v>14.93</v>
      </c>
      <c r="H76" s="59">
        <v>68.45</v>
      </c>
      <c r="I76" s="59">
        <v>465.03</v>
      </c>
      <c r="J76" s="59">
        <v>121.02</v>
      </c>
      <c r="K76" s="59">
        <v>26.02</v>
      </c>
      <c r="L76" s="59">
        <v>59.87</v>
      </c>
      <c r="M76" s="59">
        <v>68.27</v>
      </c>
      <c r="N76" s="59">
        <v>90.62</v>
      </c>
      <c r="O76" s="59">
        <v>264.61</v>
      </c>
      <c r="P76" s="59">
        <v>125.91</v>
      </c>
      <c r="Q76" s="59">
        <v>107.75</v>
      </c>
      <c r="R76" s="59">
        <v>88.19</v>
      </c>
      <c r="S76" s="59">
        <v>140.22</v>
      </c>
      <c r="T76" s="59">
        <v>142.99</v>
      </c>
      <c r="U76" s="59">
        <v>165.72</v>
      </c>
      <c r="V76" s="59">
        <v>131.4</v>
      </c>
      <c r="W76" s="59">
        <v>223.2</v>
      </c>
      <c r="X76" s="59">
        <v>179.23</v>
      </c>
      <c r="Y76" s="59">
        <v>68.86</v>
      </c>
      <c r="Z76" s="59">
        <v>277.88</v>
      </c>
      <c r="AA76" s="59">
        <v>69.92</v>
      </c>
      <c r="AB76" s="59">
        <v>357.18</v>
      </c>
      <c r="AC76" s="59">
        <v>69.92</v>
      </c>
      <c r="AD76" s="59">
        <v>601.66999999999996</v>
      </c>
      <c r="AE76" s="59">
        <v>558.71</v>
      </c>
      <c r="AF76" s="59">
        <v>155.97999999999999</v>
      </c>
      <c r="AG76" s="59">
        <v>630.20000000000005</v>
      </c>
      <c r="AH76" s="59">
        <v>577.20000000000005</v>
      </c>
      <c r="AI76" s="59">
        <v>787.88</v>
      </c>
      <c r="AJ76" s="59">
        <v>87.15</v>
      </c>
      <c r="AK76" s="59">
        <v>105.04</v>
      </c>
      <c r="AL76" s="59">
        <v>263.67</v>
      </c>
      <c r="AM76" s="59">
        <v>61.42</v>
      </c>
      <c r="AN76" s="59">
        <v>2035.46</v>
      </c>
      <c r="AO76" s="59">
        <v>58.2</v>
      </c>
      <c r="AP76" s="59">
        <v>157.84</v>
      </c>
      <c r="AQ76" s="59">
        <v>327.78</v>
      </c>
      <c r="AR76" s="59">
        <v>448.39</v>
      </c>
      <c r="AS76" s="59">
        <v>251.14</v>
      </c>
      <c r="AT76" s="59">
        <v>141.18</v>
      </c>
      <c r="AU76" s="59">
        <v>34.78</v>
      </c>
      <c r="AV76" s="59">
        <v>217.96</v>
      </c>
      <c r="AW76" s="59">
        <v>1686.66</v>
      </c>
      <c r="AX76" s="59">
        <v>446.92</v>
      </c>
      <c r="AY76" s="59">
        <v>160.37</v>
      </c>
      <c r="AZ76" s="59">
        <v>508.97</v>
      </c>
      <c r="BA76" s="59">
        <v>415.76</v>
      </c>
      <c r="BB76" s="59">
        <v>1036.6500000000001</v>
      </c>
      <c r="BC76" s="59">
        <v>248.61</v>
      </c>
      <c r="BD76" s="59">
        <v>630.29</v>
      </c>
      <c r="BE76" s="59">
        <v>1157.27</v>
      </c>
      <c r="BF76" s="59">
        <v>995.55</v>
      </c>
      <c r="BG76" s="59">
        <v>506.47</v>
      </c>
      <c r="BH76" s="59">
        <v>3679.82</v>
      </c>
      <c r="BI76" s="59">
        <v>1181.2</v>
      </c>
      <c r="BJ76" s="59">
        <v>442.67</v>
      </c>
      <c r="BK76" s="59">
        <v>563.35</v>
      </c>
      <c r="BL76" s="59">
        <v>339.14</v>
      </c>
      <c r="BM76" s="59">
        <v>8.82</v>
      </c>
      <c r="BN76" s="59">
        <v>7962.61</v>
      </c>
      <c r="BO76" s="59">
        <v>0</v>
      </c>
      <c r="BP76" s="59">
        <v>0</v>
      </c>
      <c r="BQ76" s="59" t="s">
        <v>98</v>
      </c>
      <c r="BR76" s="59">
        <v>32864.86</v>
      </c>
      <c r="BS76" s="59" t="s">
        <v>98</v>
      </c>
      <c r="BT76" s="59">
        <v>117798.2</v>
      </c>
      <c r="BU76" s="59" t="s">
        <v>98</v>
      </c>
      <c r="BV76" s="59">
        <v>17.48</v>
      </c>
      <c r="BW76" s="59" t="s">
        <v>98</v>
      </c>
      <c r="BX76" s="59">
        <v>483.59</v>
      </c>
      <c r="BY76" s="59" t="s">
        <v>98</v>
      </c>
      <c r="BZ76" s="59">
        <v>118299.27</v>
      </c>
      <c r="CA76" s="59" t="s">
        <v>98</v>
      </c>
      <c r="CB76" s="59">
        <v>8.25</v>
      </c>
      <c r="CC76" s="59" t="s">
        <v>98</v>
      </c>
      <c r="CD76" s="59">
        <v>0</v>
      </c>
      <c r="CE76" s="59" t="s">
        <v>98</v>
      </c>
      <c r="CF76" s="59">
        <v>153.38</v>
      </c>
      <c r="CG76" s="59" t="s">
        <v>98</v>
      </c>
      <c r="CH76" s="59">
        <v>153.38</v>
      </c>
      <c r="CI76" s="59" t="s">
        <v>98</v>
      </c>
      <c r="CJ76" s="59">
        <v>161.63</v>
      </c>
      <c r="CK76" s="59" t="s">
        <v>98</v>
      </c>
      <c r="CL76" s="59">
        <v>0</v>
      </c>
      <c r="CM76" s="59" t="s">
        <v>98</v>
      </c>
      <c r="CN76" s="59">
        <v>0</v>
      </c>
      <c r="CO76" s="59" t="s">
        <v>98</v>
      </c>
      <c r="CP76" s="59">
        <v>0</v>
      </c>
      <c r="CQ76" s="59" t="s">
        <v>98</v>
      </c>
      <c r="CR76" s="59">
        <v>1536.09</v>
      </c>
      <c r="CS76" s="59" t="s">
        <v>98</v>
      </c>
      <c r="CT76" s="59">
        <v>1536.09</v>
      </c>
      <c r="CU76" s="59" t="s">
        <v>98</v>
      </c>
      <c r="CV76" s="59">
        <v>119996.99</v>
      </c>
      <c r="CW76" s="59" t="s">
        <v>98</v>
      </c>
      <c r="CX76" s="59">
        <v>152861.85</v>
      </c>
      <c r="CY76" s="59" t="s">
        <v>98</v>
      </c>
      <c r="DB76" s="229"/>
    </row>
    <row r="77" spans="1:106" ht="14.5" x14ac:dyDescent="0.35">
      <c r="A77" s="272" t="s">
        <v>407</v>
      </c>
      <c r="B77" s="272" t="s">
        <v>481</v>
      </c>
      <c r="C77" s="43" t="str">
        <f>'[10]Correspondance tables'!K66</f>
        <v>ISIC 97-98</v>
      </c>
      <c r="D77" s="43" t="str">
        <f>VLOOKUP(C77, '[10]Correspondance tables'!$O$3:$P$73, 2, FALSE)</f>
        <v>ISIC 97T98</v>
      </c>
      <c r="E77" s="59">
        <v>0</v>
      </c>
      <c r="F77" s="59">
        <v>13.34</v>
      </c>
      <c r="G77" s="59">
        <v>0</v>
      </c>
      <c r="H77" s="59">
        <v>0</v>
      </c>
      <c r="I77" s="59">
        <v>0</v>
      </c>
      <c r="J77" s="59">
        <v>0</v>
      </c>
      <c r="K77" s="59">
        <v>0</v>
      </c>
      <c r="L77" s="59">
        <v>0</v>
      </c>
      <c r="M77" s="59">
        <v>0</v>
      </c>
      <c r="N77" s="59">
        <v>0</v>
      </c>
      <c r="O77" s="59">
        <v>0</v>
      </c>
      <c r="P77" s="59">
        <v>0</v>
      </c>
      <c r="Q77" s="59">
        <v>0</v>
      </c>
      <c r="R77" s="59">
        <v>0</v>
      </c>
      <c r="S77" s="59">
        <v>0</v>
      </c>
      <c r="T77" s="59">
        <v>0</v>
      </c>
      <c r="U77" s="59">
        <v>0</v>
      </c>
      <c r="V77" s="59">
        <v>0</v>
      </c>
      <c r="W77" s="59">
        <v>0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>
        <v>0</v>
      </c>
      <c r="AE77" s="59">
        <v>55.08</v>
      </c>
      <c r="AF77" s="59">
        <v>0</v>
      </c>
      <c r="AG77" s="59">
        <v>0</v>
      </c>
      <c r="AH77" s="59">
        <v>0</v>
      </c>
      <c r="AI77" s="59">
        <v>0</v>
      </c>
      <c r="AJ77" s="59">
        <v>0</v>
      </c>
      <c r="AK77" s="59">
        <v>0</v>
      </c>
      <c r="AL77" s="59">
        <v>32.46</v>
      </c>
      <c r="AM77" s="59">
        <v>0</v>
      </c>
      <c r="AN77" s="59">
        <v>1.22</v>
      </c>
      <c r="AO77" s="59">
        <v>0</v>
      </c>
      <c r="AP77" s="59">
        <v>0</v>
      </c>
      <c r="AQ77" s="59">
        <v>0</v>
      </c>
      <c r="AR77" s="59">
        <v>0</v>
      </c>
      <c r="AS77" s="59">
        <v>0</v>
      </c>
      <c r="AT77" s="59">
        <v>0</v>
      </c>
      <c r="AU77" s="59">
        <v>0</v>
      </c>
      <c r="AV77" s="59">
        <v>3.41</v>
      </c>
      <c r="AW77" s="59">
        <v>0</v>
      </c>
      <c r="AX77" s="59">
        <v>2.13</v>
      </c>
      <c r="AY77" s="59">
        <v>0.11</v>
      </c>
      <c r="AZ77" s="59">
        <v>0</v>
      </c>
      <c r="BA77" s="59">
        <v>0</v>
      </c>
      <c r="BB77" s="59">
        <v>0</v>
      </c>
      <c r="BC77" s="59">
        <v>8.4499999999999993</v>
      </c>
      <c r="BD77" s="59">
        <v>1.72</v>
      </c>
      <c r="BE77" s="59">
        <v>9.15</v>
      </c>
      <c r="BF77" s="59">
        <v>636.96</v>
      </c>
      <c r="BG77" s="59">
        <v>534.71</v>
      </c>
      <c r="BH77" s="59">
        <v>156.53</v>
      </c>
      <c r="BI77" s="59">
        <v>142.57</v>
      </c>
      <c r="BJ77" s="59">
        <v>8.14</v>
      </c>
      <c r="BK77" s="59">
        <v>18.55</v>
      </c>
      <c r="BL77" s="59">
        <v>4.45</v>
      </c>
      <c r="BM77" s="59">
        <v>0</v>
      </c>
      <c r="BN77" s="59">
        <v>0</v>
      </c>
      <c r="BO77" s="59">
        <v>0</v>
      </c>
      <c r="BP77" s="59">
        <v>0</v>
      </c>
      <c r="BQ77" s="59" t="s">
        <v>98</v>
      </c>
      <c r="BR77" s="59">
        <v>1628.98</v>
      </c>
      <c r="BS77" s="59" t="s">
        <v>98</v>
      </c>
      <c r="BT77" s="59">
        <v>42721.62</v>
      </c>
      <c r="BU77" s="59" t="s">
        <v>98</v>
      </c>
      <c r="BV77" s="59">
        <v>0</v>
      </c>
      <c r="BW77" s="59" t="s">
        <v>98</v>
      </c>
      <c r="BX77" s="59">
        <v>1505.25</v>
      </c>
      <c r="BY77" s="59" t="s">
        <v>98</v>
      </c>
      <c r="BZ77" s="59">
        <v>44226.87</v>
      </c>
      <c r="CA77" s="59" t="s">
        <v>98</v>
      </c>
      <c r="CB77" s="59">
        <v>0</v>
      </c>
      <c r="CC77" s="59" t="s">
        <v>98</v>
      </c>
      <c r="CD77" s="59">
        <v>0</v>
      </c>
      <c r="CE77" s="59" t="s">
        <v>98</v>
      </c>
      <c r="CF77" s="59">
        <v>0</v>
      </c>
      <c r="CG77" s="59" t="s">
        <v>98</v>
      </c>
      <c r="CH77" s="59">
        <v>0</v>
      </c>
      <c r="CI77" s="59" t="s">
        <v>98</v>
      </c>
      <c r="CJ77" s="59">
        <v>0</v>
      </c>
      <c r="CK77" s="59" t="s">
        <v>98</v>
      </c>
      <c r="CL77" s="59">
        <v>0</v>
      </c>
      <c r="CM77" s="59" t="s">
        <v>98</v>
      </c>
      <c r="CN77" s="59">
        <v>0</v>
      </c>
      <c r="CO77" s="59" t="s">
        <v>98</v>
      </c>
      <c r="CP77" s="59">
        <v>0</v>
      </c>
      <c r="CQ77" s="59" t="s">
        <v>98</v>
      </c>
      <c r="CR77" s="59">
        <v>0.2</v>
      </c>
      <c r="CS77" s="59" t="s">
        <v>98</v>
      </c>
      <c r="CT77" s="59">
        <v>0.2</v>
      </c>
      <c r="CU77" s="59" t="s">
        <v>98</v>
      </c>
      <c r="CV77" s="59">
        <v>44227.07</v>
      </c>
      <c r="CW77" s="59" t="s">
        <v>98</v>
      </c>
      <c r="CX77" s="59">
        <v>45856.05</v>
      </c>
      <c r="CY77" s="59" t="s">
        <v>98</v>
      </c>
      <c r="DB77" s="230"/>
    </row>
    <row r="78" spans="1:106" s="73" customFormat="1" ht="15" thickBot="1" x14ac:dyDescent="0.4">
      <c r="A78" s="68" t="s">
        <v>407</v>
      </c>
      <c r="B78" s="68" t="s">
        <v>482</v>
      </c>
      <c r="C78" s="69" t="str">
        <f>'[10]Correspondance tables'!K67</f>
        <v>ISIC 99</v>
      </c>
      <c r="D78" s="69" t="str">
        <f>VLOOKUP(C78, '[10]Correspondance tables'!$O$3:$P$73, 2, FALSE)</f>
        <v>ISIC 99</v>
      </c>
      <c r="E78" s="59">
        <v>0</v>
      </c>
      <c r="F78" s="59">
        <v>0</v>
      </c>
      <c r="G78" s="59">
        <v>0</v>
      </c>
      <c r="H78" s="59">
        <v>0</v>
      </c>
      <c r="I78" s="59">
        <v>0</v>
      </c>
      <c r="J78" s="59">
        <v>0</v>
      </c>
      <c r="K78" s="59">
        <v>0</v>
      </c>
      <c r="L78" s="59">
        <v>0</v>
      </c>
      <c r="M78" s="59">
        <v>0</v>
      </c>
      <c r="N78" s="59">
        <v>0</v>
      </c>
      <c r="O78" s="59">
        <v>0</v>
      </c>
      <c r="P78" s="59">
        <v>0</v>
      </c>
      <c r="Q78" s="59">
        <v>0</v>
      </c>
      <c r="R78" s="59">
        <v>0</v>
      </c>
      <c r="S78" s="59">
        <v>0</v>
      </c>
      <c r="T78" s="59">
        <v>0</v>
      </c>
      <c r="U78" s="59">
        <v>0</v>
      </c>
      <c r="V78" s="59">
        <v>0</v>
      </c>
      <c r="W78" s="59">
        <v>0</v>
      </c>
      <c r="X78" s="59">
        <v>0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>
        <v>0</v>
      </c>
      <c r="AE78" s="59">
        <v>0</v>
      </c>
      <c r="AF78" s="59">
        <v>0</v>
      </c>
      <c r="AG78" s="59">
        <v>0</v>
      </c>
      <c r="AH78" s="59">
        <v>0</v>
      </c>
      <c r="AI78" s="59">
        <v>0</v>
      </c>
      <c r="AJ78" s="59">
        <v>0</v>
      </c>
      <c r="AK78" s="59">
        <v>0</v>
      </c>
      <c r="AL78" s="59">
        <v>0</v>
      </c>
      <c r="AM78" s="59">
        <v>0</v>
      </c>
      <c r="AN78" s="59">
        <v>0</v>
      </c>
      <c r="AO78" s="59">
        <v>0</v>
      </c>
      <c r="AP78" s="59">
        <v>0</v>
      </c>
      <c r="AQ78" s="59">
        <v>0</v>
      </c>
      <c r="AR78" s="59">
        <v>0</v>
      </c>
      <c r="AS78" s="59">
        <v>0</v>
      </c>
      <c r="AT78" s="59">
        <v>0</v>
      </c>
      <c r="AU78" s="59">
        <v>0</v>
      </c>
      <c r="AV78" s="59">
        <v>0</v>
      </c>
      <c r="AW78" s="59">
        <v>0</v>
      </c>
      <c r="AX78" s="59">
        <v>0</v>
      </c>
      <c r="AY78" s="59">
        <v>0</v>
      </c>
      <c r="AZ78" s="59">
        <v>0</v>
      </c>
      <c r="BA78" s="59">
        <v>0</v>
      </c>
      <c r="BB78" s="59">
        <v>0</v>
      </c>
      <c r="BC78" s="59">
        <v>0</v>
      </c>
      <c r="BD78" s="59">
        <v>0</v>
      </c>
      <c r="BE78" s="59">
        <v>0</v>
      </c>
      <c r="BF78" s="59">
        <v>0</v>
      </c>
      <c r="BG78" s="59">
        <v>0</v>
      </c>
      <c r="BH78" s="59">
        <v>0</v>
      </c>
      <c r="BI78" s="59">
        <v>0</v>
      </c>
      <c r="BJ78" s="59">
        <v>0</v>
      </c>
      <c r="BK78" s="59">
        <v>0</v>
      </c>
      <c r="BL78" s="59">
        <v>0</v>
      </c>
      <c r="BM78" s="59">
        <v>0</v>
      </c>
      <c r="BN78" s="59">
        <v>0</v>
      </c>
      <c r="BO78" s="59">
        <v>0</v>
      </c>
      <c r="BP78" s="59">
        <v>0</v>
      </c>
      <c r="BQ78" s="59" t="s">
        <v>98</v>
      </c>
      <c r="BR78" s="59">
        <v>0</v>
      </c>
      <c r="BS78" s="59" t="s">
        <v>98</v>
      </c>
      <c r="BT78" s="59">
        <v>0</v>
      </c>
      <c r="BU78" s="59" t="s">
        <v>98</v>
      </c>
      <c r="BV78" s="59">
        <v>0</v>
      </c>
      <c r="BW78" s="59" t="s">
        <v>98</v>
      </c>
      <c r="BX78" s="59">
        <v>0</v>
      </c>
      <c r="BY78" s="59" t="s">
        <v>98</v>
      </c>
      <c r="BZ78" s="59">
        <v>0</v>
      </c>
      <c r="CA78" s="59" t="s">
        <v>98</v>
      </c>
      <c r="CB78" s="59">
        <v>0</v>
      </c>
      <c r="CC78" s="59" t="s">
        <v>98</v>
      </c>
      <c r="CD78" s="59">
        <v>0</v>
      </c>
      <c r="CE78" s="59" t="s">
        <v>98</v>
      </c>
      <c r="CF78" s="59">
        <v>0</v>
      </c>
      <c r="CG78" s="59" t="s">
        <v>98</v>
      </c>
      <c r="CH78" s="59">
        <v>0</v>
      </c>
      <c r="CI78" s="59" t="s">
        <v>98</v>
      </c>
      <c r="CJ78" s="59">
        <v>0</v>
      </c>
      <c r="CK78" s="59" t="s">
        <v>98</v>
      </c>
      <c r="CL78" s="59">
        <v>0</v>
      </c>
      <c r="CM78" s="59" t="s">
        <v>98</v>
      </c>
      <c r="CN78" s="59">
        <v>0</v>
      </c>
      <c r="CO78" s="59" t="s">
        <v>98</v>
      </c>
      <c r="CP78" s="59">
        <v>0</v>
      </c>
      <c r="CQ78" s="59" t="s">
        <v>98</v>
      </c>
      <c r="CR78" s="59">
        <v>0</v>
      </c>
      <c r="CS78" s="59" t="s">
        <v>98</v>
      </c>
      <c r="CT78" s="59">
        <v>0</v>
      </c>
      <c r="CU78" s="59" t="s">
        <v>98</v>
      </c>
      <c r="CV78" s="59">
        <v>0</v>
      </c>
      <c r="CW78" s="59" t="s">
        <v>98</v>
      </c>
      <c r="CX78" s="59">
        <v>0</v>
      </c>
      <c r="CY78" s="59" t="s">
        <v>98</v>
      </c>
      <c r="CZ78" s="38"/>
      <c r="DB78" s="232"/>
    </row>
    <row r="79" spans="1:106" ht="14.5" x14ac:dyDescent="0.35">
      <c r="A79" s="74" t="s">
        <v>407</v>
      </c>
      <c r="B79" s="74" t="s">
        <v>407</v>
      </c>
      <c r="C79" s="43"/>
      <c r="D79" s="43"/>
      <c r="E79" s="59">
        <v>220345.13</v>
      </c>
      <c r="F79" s="59">
        <v>21891.37</v>
      </c>
      <c r="G79" s="59">
        <v>6299.6</v>
      </c>
      <c r="H79" s="59">
        <v>43583.38</v>
      </c>
      <c r="I79" s="59">
        <v>729685.17</v>
      </c>
      <c r="J79" s="59">
        <v>128642.64</v>
      </c>
      <c r="K79" s="59">
        <v>83984.27</v>
      </c>
      <c r="L79" s="59">
        <v>115281.88</v>
      </c>
      <c r="M79" s="59">
        <v>44574.97</v>
      </c>
      <c r="N79" s="59">
        <v>270421.94</v>
      </c>
      <c r="O79" s="59">
        <v>327865.14</v>
      </c>
      <c r="P79" s="59">
        <v>136898.66</v>
      </c>
      <c r="Q79" s="59">
        <v>173102.63</v>
      </c>
      <c r="R79" s="59">
        <v>114743.52</v>
      </c>
      <c r="S79" s="59">
        <v>266055.76</v>
      </c>
      <c r="T79" s="59">
        <v>263569.5</v>
      </c>
      <c r="U79" s="59">
        <v>181390.2</v>
      </c>
      <c r="V79" s="59">
        <v>168804.28</v>
      </c>
      <c r="W79" s="59">
        <v>375166.66</v>
      </c>
      <c r="X79" s="59">
        <v>574570.31999999995</v>
      </c>
      <c r="Y79" s="59">
        <v>138626.6</v>
      </c>
      <c r="Z79" s="59">
        <v>121519.26</v>
      </c>
      <c r="AA79" s="59">
        <v>102427.01</v>
      </c>
      <c r="AB79" s="59">
        <v>395777.73</v>
      </c>
      <c r="AC79" s="59">
        <v>26837.11</v>
      </c>
      <c r="AD79" s="59">
        <v>106092.51</v>
      </c>
      <c r="AE79" s="59">
        <v>881508.89</v>
      </c>
      <c r="AF79" s="59">
        <v>119168.98</v>
      </c>
      <c r="AG79" s="59">
        <v>569452.05000000005</v>
      </c>
      <c r="AH79" s="59">
        <v>324801</v>
      </c>
      <c r="AI79" s="59">
        <v>276700.21999999997</v>
      </c>
      <c r="AJ79" s="59">
        <v>89401.14</v>
      </c>
      <c r="AK79" s="59">
        <v>84812.75</v>
      </c>
      <c r="AL79" s="59">
        <v>265500.84000000003</v>
      </c>
      <c r="AM79" s="59">
        <v>42445.77</v>
      </c>
      <c r="AN79" s="59">
        <v>283256.92</v>
      </c>
      <c r="AO79" s="59">
        <v>74013.509999999995</v>
      </c>
      <c r="AP79" s="59">
        <v>70379.94</v>
      </c>
      <c r="AQ79" s="59">
        <v>162765.60999999999</v>
      </c>
      <c r="AR79" s="59">
        <v>260008.6</v>
      </c>
      <c r="AS79" s="59">
        <v>305806.02</v>
      </c>
      <c r="AT79" s="59">
        <v>171508.65</v>
      </c>
      <c r="AU79" s="59">
        <v>100180.66</v>
      </c>
      <c r="AV79" s="59">
        <v>339649.19</v>
      </c>
      <c r="AW79" s="59">
        <v>278120.06</v>
      </c>
      <c r="AX79" s="59">
        <v>134437.13</v>
      </c>
      <c r="AY79" s="59">
        <v>64915.35</v>
      </c>
      <c r="AZ79" s="59">
        <v>71885.06</v>
      </c>
      <c r="BA79" s="59">
        <v>50967.199999999997</v>
      </c>
      <c r="BB79" s="59">
        <v>91690.54</v>
      </c>
      <c r="BC79" s="59">
        <v>22943.86</v>
      </c>
      <c r="BD79" s="59">
        <v>75502.759999999995</v>
      </c>
      <c r="BE79" s="59">
        <v>165211.26</v>
      </c>
      <c r="BF79" s="59">
        <v>290087.90000000002</v>
      </c>
      <c r="BG79" s="59">
        <v>128306.18</v>
      </c>
      <c r="BH79" s="59">
        <v>272000.02</v>
      </c>
      <c r="BI79" s="59">
        <v>79858.17</v>
      </c>
      <c r="BJ79" s="59">
        <v>65672.899999999994</v>
      </c>
      <c r="BK79" s="59">
        <v>48193.79</v>
      </c>
      <c r="BL79" s="59">
        <v>40360.11</v>
      </c>
      <c r="BM79" s="59">
        <v>10276.9</v>
      </c>
      <c r="BN79" s="59">
        <v>46991.22</v>
      </c>
      <c r="BO79" s="59">
        <v>0.9</v>
      </c>
      <c r="BP79" s="59">
        <v>0</v>
      </c>
      <c r="BQ79" s="59" t="s">
        <v>98</v>
      </c>
      <c r="BR79" s="59">
        <v>11496939.300000001</v>
      </c>
      <c r="BS79" s="59" t="s">
        <v>98</v>
      </c>
      <c r="BT79" s="59">
        <v>5665919.7599999998</v>
      </c>
      <c r="BU79" s="59" t="s">
        <v>98</v>
      </c>
      <c r="BV79" s="59">
        <v>162845.84</v>
      </c>
      <c r="BW79" s="59" t="s">
        <v>98</v>
      </c>
      <c r="BX79" s="59">
        <v>2527158.5499999998</v>
      </c>
      <c r="BY79" s="59" t="s">
        <v>98</v>
      </c>
      <c r="BZ79" s="59">
        <v>8355924.1500000004</v>
      </c>
      <c r="CA79" s="59" t="s">
        <v>98</v>
      </c>
      <c r="CB79" s="59">
        <v>2301676.87</v>
      </c>
      <c r="CC79" s="59" t="s">
        <v>98</v>
      </c>
      <c r="CD79" s="59">
        <v>12978.9</v>
      </c>
      <c r="CE79" s="59" t="s">
        <v>98</v>
      </c>
      <c r="CF79" s="59">
        <v>53123.22</v>
      </c>
      <c r="CG79" s="59" t="s">
        <v>98</v>
      </c>
      <c r="CH79" s="59">
        <v>66102.12</v>
      </c>
      <c r="CI79" s="59" t="s">
        <v>98</v>
      </c>
      <c r="CJ79" s="59">
        <v>2367778.9900000002</v>
      </c>
      <c r="CK79" s="59" t="s">
        <v>98</v>
      </c>
      <c r="CL79" s="59">
        <v>0</v>
      </c>
      <c r="CM79" s="59" t="s">
        <v>98</v>
      </c>
      <c r="CN79" s="59">
        <v>0</v>
      </c>
      <c r="CO79" s="59" t="s">
        <v>98</v>
      </c>
      <c r="CP79" s="59">
        <v>0</v>
      </c>
      <c r="CQ79" s="59" t="s">
        <v>98</v>
      </c>
      <c r="CR79" s="59">
        <v>2162539.23</v>
      </c>
      <c r="CS79" s="59" t="s">
        <v>98</v>
      </c>
      <c r="CT79" s="59">
        <v>2162539.23</v>
      </c>
      <c r="CU79" s="59" t="s">
        <v>98</v>
      </c>
      <c r="CV79" s="59">
        <v>12886242.369999999</v>
      </c>
      <c r="CW79" s="59" t="s">
        <v>98</v>
      </c>
      <c r="CX79" s="59">
        <v>24383181.670000002</v>
      </c>
      <c r="CY79" s="59" t="s">
        <v>98</v>
      </c>
    </row>
    <row r="80" spans="1:106" ht="14.5" x14ac:dyDescent="0.35">
      <c r="A80" s="58" t="s">
        <v>407</v>
      </c>
      <c r="B80" s="58" t="s">
        <v>365</v>
      </c>
      <c r="C80" s="43"/>
      <c r="D80" s="43"/>
      <c r="E80" s="59" t="s">
        <v>483</v>
      </c>
      <c r="F80" s="59" t="s">
        <v>483</v>
      </c>
      <c r="G80" s="59" t="s">
        <v>483</v>
      </c>
      <c r="H80" s="59" t="s">
        <v>483</v>
      </c>
      <c r="I80" s="59" t="s">
        <v>483</v>
      </c>
      <c r="J80" s="59" t="s">
        <v>483</v>
      </c>
      <c r="K80" s="59" t="s">
        <v>483</v>
      </c>
      <c r="L80" s="59" t="s">
        <v>483</v>
      </c>
      <c r="M80" s="59" t="s">
        <v>483</v>
      </c>
      <c r="N80" s="59" t="s">
        <v>483</v>
      </c>
      <c r="O80" s="59" t="s">
        <v>483</v>
      </c>
      <c r="P80" s="59" t="s">
        <v>483</v>
      </c>
      <c r="Q80" s="59" t="s">
        <v>483</v>
      </c>
      <c r="R80" s="59" t="s">
        <v>483</v>
      </c>
      <c r="S80" s="59" t="s">
        <v>483</v>
      </c>
      <c r="T80" s="59" t="s">
        <v>483</v>
      </c>
      <c r="U80" s="59" t="s">
        <v>483</v>
      </c>
      <c r="V80" s="59" t="s">
        <v>483</v>
      </c>
      <c r="W80" s="59" t="s">
        <v>483</v>
      </c>
      <c r="X80" s="59" t="s">
        <v>483</v>
      </c>
      <c r="Y80" s="59" t="s">
        <v>483</v>
      </c>
      <c r="Z80" s="59" t="s">
        <v>483</v>
      </c>
      <c r="AA80" s="59" t="s">
        <v>483</v>
      </c>
      <c r="AB80" s="59" t="s">
        <v>483</v>
      </c>
      <c r="AC80" s="59" t="s">
        <v>483</v>
      </c>
      <c r="AD80" s="59" t="s">
        <v>483</v>
      </c>
      <c r="AE80" s="59" t="s">
        <v>483</v>
      </c>
      <c r="AF80" s="59" t="s">
        <v>483</v>
      </c>
      <c r="AG80" s="59" t="s">
        <v>483</v>
      </c>
      <c r="AH80" s="59" t="s">
        <v>483</v>
      </c>
      <c r="AI80" s="59" t="s">
        <v>483</v>
      </c>
      <c r="AJ80" s="59" t="s">
        <v>483</v>
      </c>
      <c r="AK80" s="59" t="s">
        <v>483</v>
      </c>
      <c r="AL80" s="59" t="s">
        <v>483</v>
      </c>
      <c r="AM80" s="59" t="s">
        <v>483</v>
      </c>
      <c r="AN80" s="59" t="s">
        <v>483</v>
      </c>
      <c r="AO80" s="59" t="s">
        <v>483</v>
      </c>
      <c r="AP80" s="59" t="s">
        <v>483</v>
      </c>
      <c r="AQ80" s="59" t="s">
        <v>483</v>
      </c>
      <c r="AR80" s="59" t="s">
        <v>483</v>
      </c>
      <c r="AS80" s="59" t="s">
        <v>483</v>
      </c>
      <c r="AT80" s="59" t="s">
        <v>483</v>
      </c>
      <c r="AU80" s="59" t="s">
        <v>483</v>
      </c>
      <c r="AV80" s="59" t="s">
        <v>483</v>
      </c>
      <c r="AW80" s="59" t="s">
        <v>483</v>
      </c>
      <c r="AX80" s="59" t="s">
        <v>483</v>
      </c>
      <c r="AY80" s="59" t="s">
        <v>483</v>
      </c>
      <c r="AZ80" s="59" t="s">
        <v>483</v>
      </c>
      <c r="BA80" s="59" t="s">
        <v>483</v>
      </c>
      <c r="BB80" s="59" t="s">
        <v>483</v>
      </c>
      <c r="BC80" s="59" t="s">
        <v>483</v>
      </c>
      <c r="BD80" s="59" t="s">
        <v>483</v>
      </c>
      <c r="BE80" s="59" t="s">
        <v>483</v>
      </c>
      <c r="BF80" s="59" t="s">
        <v>483</v>
      </c>
      <c r="BG80" s="59" t="s">
        <v>483</v>
      </c>
      <c r="BH80" s="59" t="s">
        <v>483</v>
      </c>
      <c r="BI80" s="59" t="s">
        <v>483</v>
      </c>
      <c r="BJ80" s="59" t="s">
        <v>483</v>
      </c>
      <c r="BK80" s="59" t="s">
        <v>483</v>
      </c>
      <c r="BL80" s="59" t="s">
        <v>483</v>
      </c>
      <c r="BM80" s="59" t="s">
        <v>483</v>
      </c>
      <c r="BN80" s="59" t="s">
        <v>483</v>
      </c>
      <c r="BO80" s="59" t="s">
        <v>483</v>
      </c>
      <c r="BP80" s="59" t="s">
        <v>483</v>
      </c>
      <c r="BQ80" s="59" t="s">
        <v>98</v>
      </c>
      <c r="BR80" s="59" t="s">
        <v>483</v>
      </c>
      <c r="BS80" s="59" t="s">
        <v>98</v>
      </c>
      <c r="BT80" s="59" t="s">
        <v>483</v>
      </c>
      <c r="BU80" s="59" t="s">
        <v>98</v>
      </c>
      <c r="BV80" s="59" t="s">
        <v>483</v>
      </c>
      <c r="BW80" s="59" t="s">
        <v>98</v>
      </c>
      <c r="BX80" s="59" t="s">
        <v>483</v>
      </c>
      <c r="BY80" s="59" t="s">
        <v>98</v>
      </c>
      <c r="BZ80" s="59" t="s">
        <v>483</v>
      </c>
      <c r="CA80" s="59" t="s">
        <v>98</v>
      </c>
      <c r="CB80" s="59" t="s">
        <v>483</v>
      </c>
      <c r="CC80" s="59" t="s">
        <v>98</v>
      </c>
      <c r="CD80" s="59" t="s">
        <v>483</v>
      </c>
      <c r="CE80" s="59" t="s">
        <v>98</v>
      </c>
      <c r="CF80" s="59" t="s">
        <v>483</v>
      </c>
      <c r="CG80" s="59" t="s">
        <v>98</v>
      </c>
      <c r="CH80" s="59" t="s">
        <v>483</v>
      </c>
      <c r="CI80" s="59" t="s">
        <v>98</v>
      </c>
      <c r="CJ80" s="59" t="s">
        <v>483</v>
      </c>
      <c r="CK80" s="59" t="s">
        <v>98</v>
      </c>
      <c r="CL80" s="59" t="s">
        <v>483</v>
      </c>
      <c r="CM80" s="59" t="s">
        <v>98</v>
      </c>
      <c r="CN80" s="59" t="s">
        <v>483</v>
      </c>
      <c r="CO80" s="59" t="s">
        <v>98</v>
      </c>
      <c r="CP80" s="59" t="s">
        <v>483</v>
      </c>
      <c r="CQ80" s="59" t="s">
        <v>98</v>
      </c>
      <c r="CR80" s="59" t="s">
        <v>483</v>
      </c>
      <c r="CS80" s="59" t="s">
        <v>98</v>
      </c>
      <c r="CT80" s="59" t="s">
        <v>483</v>
      </c>
      <c r="CU80" s="59" t="s">
        <v>98</v>
      </c>
      <c r="CV80" s="59" t="s">
        <v>483</v>
      </c>
      <c r="CW80" s="59" t="s">
        <v>98</v>
      </c>
      <c r="CX80" s="59" t="s">
        <v>483</v>
      </c>
      <c r="CY80" s="59" t="s">
        <v>98</v>
      </c>
    </row>
    <row r="81" spans="1:106" ht="14.5" x14ac:dyDescent="0.35">
      <c r="A81" s="58" t="s">
        <v>407</v>
      </c>
      <c r="B81" s="58" t="s">
        <v>484</v>
      </c>
      <c r="C81" s="43"/>
      <c r="D81" s="43"/>
      <c r="E81" s="59" t="s">
        <v>483</v>
      </c>
      <c r="F81" s="59" t="s">
        <v>483</v>
      </c>
      <c r="G81" s="59" t="s">
        <v>483</v>
      </c>
      <c r="H81" s="59" t="s">
        <v>483</v>
      </c>
      <c r="I81" s="59" t="s">
        <v>483</v>
      </c>
      <c r="J81" s="59" t="s">
        <v>483</v>
      </c>
      <c r="K81" s="59" t="s">
        <v>483</v>
      </c>
      <c r="L81" s="59" t="s">
        <v>483</v>
      </c>
      <c r="M81" s="59" t="s">
        <v>483</v>
      </c>
      <c r="N81" s="59" t="s">
        <v>483</v>
      </c>
      <c r="O81" s="59" t="s">
        <v>483</v>
      </c>
      <c r="P81" s="59" t="s">
        <v>483</v>
      </c>
      <c r="Q81" s="59" t="s">
        <v>483</v>
      </c>
      <c r="R81" s="59" t="s">
        <v>483</v>
      </c>
      <c r="S81" s="59" t="s">
        <v>483</v>
      </c>
      <c r="T81" s="59" t="s">
        <v>483</v>
      </c>
      <c r="U81" s="59" t="s">
        <v>483</v>
      </c>
      <c r="V81" s="59" t="s">
        <v>483</v>
      </c>
      <c r="W81" s="59" t="s">
        <v>483</v>
      </c>
      <c r="X81" s="59" t="s">
        <v>483</v>
      </c>
      <c r="Y81" s="59" t="s">
        <v>483</v>
      </c>
      <c r="Z81" s="59" t="s">
        <v>483</v>
      </c>
      <c r="AA81" s="59" t="s">
        <v>483</v>
      </c>
      <c r="AB81" s="59" t="s">
        <v>483</v>
      </c>
      <c r="AC81" s="59" t="s">
        <v>483</v>
      </c>
      <c r="AD81" s="59" t="s">
        <v>483</v>
      </c>
      <c r="AE81" s="59" t="s">
        <v>483</v>
      </c>
      <c r="AF81" s="59" t="s">
        <v>483</v>
      </c>
      <c r="AG81" s="59" t="s">
        <v>483</v>
      </c>
      <c r="AH81" s="59" t="s">
        <v>483</v>
      </c>
      <c r="AI81" s="59" t="s">
        <v>483</v>
      </c>
      <c r="AJ81" s="59" t="s">
        <v>483</v>
      </c>
      <c r="AK81" s="59" t="s">
        <v>483</v>
      </c>
      <c r="AL81" s="59" t="s">
        <v>483</v>
      </c>
      <c r="AM81" s="59" t="s">
        <v>483</v>
      </c>
      <c r="AN81" s="59" t="s">
        <v>483</v>
      </c>
      <c r="AO81" s="59" t="s">
        <v>483</v>
      </c>
      <c r="AP81" s="59" t="s">
        <v>483</v>
      </c>
      <c r="AQ81" s="59" t="s">
        <v>483</v>
      </c>
      <c r="AR81" s="59" t="s">
        <v>483</v>
      </c>
      <c r="AS81" s="59" t="s">
        <v>483</v>
      </c>
      <c r="AT81" s="59" t="s">
        <v>483</v>
      </c>
      <c r="AU81" s="59" t="s">
        <v>483</v>
      </c>
      <c r="AV81" s="59" t="s">
        <v>483</v>
      </c>
      <c r="AW81" s="59" t="s">
        <v>483</v>
      </c>
      <c r="AX81" s="59" t="s">
        <v>483</v>
      </c>
      <c r="AY81" s="59" t="s">
        <v>483</v>
      </c>
      <c r="AZ81" s="59" t="s">
        <v>483</v>
      </c>
      <c r="BA81" s="59" t="s">
        <v>483</v>
      </c>
      <c r="BB81" s="59" t="s">
        <v>483</v>
      </c>
      <c r="BC81" s="59" t="s">
        <v>483</v>
      </c>
      <c r="BD81" s="59" t="s">
        <v>483</v>
      </c>
      <c r="BE81" s="59" t="s">
        <v>483</v>
      </c>
      <c r="BF81" s="59" t="s">
        <v>483</v>
      </c>
      <c r="BG81" s="59" t="s">
        <v>483</v>
      </c>
      <c r="BH81" s="59" t="s">
        <v>483</v>
      </c>
      <c r="BI81" s="59" t="s">
        <v>483</v>
      </c>
      <c r="BJ81" s="59" t="s">
        <v>483</v>
      </c>
      <c r="BK81" s="59" t="s">
        <v>483</v>
      </c>
      <c r="BL81" s="59" t="s">
        <v>483</v>
      </c>
      <c r="BM81" s="59" t="s">
        <v>483</v>
      </c>
      <c r="BN81" s="59" t="s">
        <v>483</v>
      </c>
      <c r="BO81" s="59" t="s">
        <v>483</v>
      </c>
      <c r="BP81" s="59" t="s">
        <v>483</v>
      </c>
      <c r="BQ81" s="59" t="s">
        <v>98</v>
      </c>
      <c r="BR81" s="59" t="s">
        <v>483</v>
      </c>
      <c r="BS81" s="59" t="s">
        <v>98</v>
      </c>
      <c r="BT81" s="59" t="s">
        <v>483</v>
      </c>
      <c r="BU81" s="59" t="s">
        <v>98</v>
      </c>
      <c r="BV81" s="59" t="s">
        <v>483</v>
      </c>
      <c r="BW81" s="59" t="s">
        <v>98</v>
      </c>
      <c r="BX81" s="59" t="s">
        <v>483</v>
      </c>
      <c r="BY81" s="59" t="s">
        <v>98</v>
      </c>
      <c r="BZ81" s="59" t="s">
        <v>483</v>
      </c>
      <c r="CA81" s="59" t="s">
        <v>98</v>
      </c>
      <c r="CB81" s="59" t="s">
        <v>483</v>
      </c>
      <c r="CC81" s="59" t="s">
        <v>98</v>
      </c>
      <c r="CD81" s="59" t="s">
        <v>483</v>
      </c>
      <c r="CE81" s="59" t="s">
        <v>98</v>
      </c>
      <c r="CF81" s="59" t="s">
        <v>483</v>
      </c>
      <c r="CG81" s="59" t="s">
        <v>98</v>
      </c>
      <c r="CH81" s="59" t="s">
        <v>483</v>
      </c>
      <c r="CI81" s="59" t="s">
        <v>98</v>
      </c>
      <c r="CJ81" s="59" t="s">
        <v>483</v>
      </c>
      <c r="CK81" s="59" t="s">
        <v>98</v>
      </c>
      <c r="CL81" s="59" t="s">
        <v>483</v>
      </c>
      <c r="CM81" s="59" t="s">
        <v>98</v>
      </c>
      <c r="CN81" s="59" t="s">
        <v>483</v>
      </c>
      <c r="CO81" s="59" t="s">
        <v>98</v>
      </c>
      <c r="CP81" s="59" t="s">
        <v>483</v>
      </c>
      <c r="CQ81" s="59" t="s">
        <v>98</v>
      </c>
      <c r="CR81" s="59" t="s">
        <v>483</v>
      </c>
      <c r="CS81" s="59" t="s">
        <v>98</v>
      </c>
      <c r="CT81" s="59" t="s">
        <v>483</v>
      </c>
      <c r="CU81" s="59" t="s">
        <v>98</v>
      </c>
      <c r="CV81" s="59" t="s">
        <v>483</v>
      </c>
      <c r="CW81" s="59" t="s">
        <v>98</v>
      </c>
      <c r="CX81" s="59" t="s">
        <v>483</v>
      </c>
      <c r="CY81" s="59" t="s">
        <v>98</v>
      </c>
    </row>
    <row r="82" spans="1:106" ht="14.5" x14ac:dyDescent="0.35">
      <c r="A82" s="58" t="s">
        <v>407</v>
      </c>
      <c r="B82" s="58" t="s">
        <v>485</v>
      </c>
      <c r="C82" s="43"/>
      <c r="D82" s="43"/>
      <c r="E82" s="59">
        <v>0</v>
      </c>
      <c r="F82" s="59">
        <v>0</v>
      </c>
      <c r="G82" s="59">
        <v>0</v>
      </c>
      <c r="H82" s="59">
        <v>0</v>
      </c>
      <c r="I82" s="59">
        <v>0</v>
      </c>
      <c r="J82" s="59">
        <v>0</v>
      </c>
      <c r="K82" s="59">
        <v>0</v>
      </c>
      <c r="L82" s="59">
        <v>0</v>
      </c>
      <c r="M82" s="59">
        <v>0</v>
      </c>
      <c r="N82" s="59">
        <v>0</v>
      </c>
      <c r="O82" s="59">
        <v>0</v>
      </c>
      <c r="P82" s="59">
        <v>0</v>
      </c>
      <c r="Q82" s="59">
        <v>0</v>
      </c>
      <c r="R82" s="59">
        <v>0</v>
      </c>
      <c r="S82" s="59">
        <v>0</v>
      </c>
      <c r="T82" s="59">
        <v>0</v>
      </c>
      <c r="U82" s="59">
        <v>0</v>
      </c>
      <c r="V82" s="59">
        <v>0</v>
      </c>
      <c r="W82" s="59">
        <v>0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>
        <v>0</v>
      </c>
      <c r="AE82" s="59">
        <v>0</v>
      </c>
      <c r="AF82" s="59">
        <v>0</v>
      </c>
      <c r="AG82" s="59">
        <v>0</v>
      </c>
      <c r="AH82" s="59">
        <v>0</v>
      </c>
      <c r="AI82" s="59">
        <v>0</v>
      </c>
      <c r="AJ82" s="59">
        <v>0</v>
      </c>
      <c r="AK82" s="59">
        <v>0</v>
      </c>
      <c r="AL82" s="59">
        <v>0</v>
      </c>
      <c r="AM82" s="59">
        <v>0</v>
      </c>
      <c r="AN82" s="59">
        <v>0</v>
      </c>
      <c r="AO82" s="59">
        <v>0</v>
      </c>
      <c r="AP82" s="59">
        <v>0</v>
      </c>
      <c r="AQ82" s="59">
        <v>0</v>
      </c>
      <c r="AR82" s="59">
        <v>0</v>
      </c>
      <c r="AS82" s="59">
        <v>0</v>
      </c>
      <c r="AT82" s="59">
        <v>0</v>
      </c>
      <c r="AU82" s="59">
        <v>0</v>
      </c>
      <c r="AV82" s="59">
        <v>0</v>
      </c>
      <c r="AW82" s="59">
        <v>0</v>
      </c>
      <c r="AX82" s="59">
        <v>0</v>
      </c>
      <c r="AY82" s="59">
        <v>0</v>
      </c>
      <c r="AZ82" s="59">
        <v>0</v>
      </c>
      <c r="BA82" s="59">
        <v>0</v>
      </c>
      <c r="BB82" s="59">
        <v>0</v>
      </c>
      <c r="BC82" s="59">
        <v>0</v>
      </c>
      <c r="BD82" s="59">
        <v>0</v>
      </c>
      <c r="BE82" s="59">
        <v>0</v>
      </c>
      <c r="BF82" s="59">
        <v>0</v>
      </c>
      <c r="BG82" s="59">
        <v>0</v>
      </c>
      <c r="BH82" s="59">
        <v>0</v>
      </c>
      <c r="BI82" s="59">
        <v>0</v>
      </c>
      <c r="BJ82" s="59">
        <v>0</v>
      </c>
      <c r="BK82" s="59">
        <v>0</v>
      </c>
      <c r="BL82" s="59">
        <v>0</v>
      </c>
      <c r="BM82" s="59">
        <v>0</v>
      </c>
      <c r="BN82" s="59">
        <v>0</v>
      </c>
      <c r="BO82" s="59">
        <v>0</v>
      </c>
      <c r="BP82" s="59">
        <v>0</v>
      </c>
      <c r="BQ82" s="59" t="s">
        <v>98</v>
      </c>
      <c r="BR82" s="59">
        <v>0</v>
      </c>
      <c r="BS82" s="59" t="s">
        <v>98</v>
      </c>
      <c r="BT82" s="59">
        <v>-109079.97</v>
      </c>
      <c r="BU82" s="59" t="s">
        <v>98</v>
      </c>
      <c r="BV82" s="59">
        <v>0</v>
      </c>
      <c r="BW82" s="59" t="s">
        <v>98</v>
      </c>
      <c r="BX82" s="59">
        <v>0</v>
      </c>
      <c r="BY82" s="59" t="s">
        <v>98</v>
      </c>
      <c r="BZ82" s="59">
        <v>-109079.97</v>
      </c>
      <c r="CA82" s="59" t="s">
        <v>98</v>
      </c>
      <c r="CB82" s="59">
        <v>0</v>
      </c>
      <c r="CC82" s="59" t="s">
        <v>98</v>
      </c>
      <c r="CD82" s="59">
        <v>0</v>
      </c>
      <c r="CE82" s="59" t="s">
        <v>98</v>
      </c>
      <c r="CF82" s="59">
        <v>0</v>
      </c>
      <c r="CG82" s="59" t="s">
        <v>98</v>
      </c>
      <c r="CH82" s="59">
        <v>0</v>
      </c>
      <c r="CI82" s="59" t="s">
        <v>98</v>
      </c>
      <c r="CJ82" s="59">
        <v>0</v>
      </c>
      <c r="CK82" s="59" t="s">
        <v>98</v>
      </c>
      <c r="CL82" s="59">
        <v>0</v>
      </c>
      <c r="CM82" s="59" t="s">
        <v>98</v>
      </c>
      <c r="CN82" s="59">
        <v>0</v>
      </c>
      <c r="CO82" s="59" t="s">
        <v>98</v>
      </c>
      <c r="CP82" s="59">
        <v>0</v>
      </c>
      <c r="CQ82" s="59" t="s">
        <v>98</v>
      </c>
      <c r="CR82" s="59">
        <v>109079.97</v>
      </c>
      <c r="CS82" s="59" t="s">
        <v>98</v>
      </c>
      <c r="CT82" s="59">
        <v>109079.97</v>
      </c>
      <c r="CU82" s="59" t="s">
        <v>98</v>
      </c>
      <c r="CV82" s="59">
        <v>0</v>
      </c>
      <c r="CW82" s="59" t="s">
        <v>98</v>
      </c>
      <c r="CX82" s="59">
        <v>0</v>
      </c>
      <c r="CY82" s="59" t="s">
        <v>98</v>
      </c>
    </row>
    <row r="83" spans="1:106" ht="14.5" x14ac:dyDescent="0.35">
      <c r="A83" s="58" t="s">
        <v>407</v>
      </c>
      <c r="B83" s="58" t="s">
        <v>486</v>
      </c>
      <c r="C83" s="43"/>
      <c r="D83" s="43"/>
      <c r="E83" s="59">
        <v>228783.35</v>
      </c>
      <c r="F83" s="59">
        <v>22531.08</v>
      </c>
      <c r="G83" s="59">
        <v>6539.5</v>
      </c>
      <c r="H83" s="59">
        <v>44767.64</v>
      </c>
      <c r="I83" s="59">
        <v>735507.65</v>
      </c>
      <c r="J83" s="59">
        <v>130211.27</v>
      </c>
      <c r="K83" s="59">
        <v>84627.9</v>
      </c>
      <c r="L83" s="59">
        <v>116159.73</v>
      </c>
      <c r="M83" s="59">
        <v>44921.19</v>
      </c>
      <c r="N83" s="59">
        <v>273870.21999999997</v>
      </c>
      <c r="O83" s="59">
        <v>333193.03000000003</v>
      </c>
      <c r="P83" s="59">
        <v>137662.6</v>
      </c>
      <c r="Q83" s="59">
        <v>174644.24</v>
      </c>
      <c r="R83" s="59">
        <v>116235.43</v>
      </c>
      <c r="S83" s="59">
        <v>267827.53000000003</v>
      </c>
      <c r="T83" s="59">
        <v>265129.33</v>
      </c>
      <c r="U83" s="59">
        <v>182653.12</v>
      </c>
      <c r="V83" s="59">
        <v>170075.85</v>
      </c>
      <c r="W83" s="59">
        <v>377563.81</v>
      </c>
      <c r="X83" s="59">
        <v>577818.69999999995</v>
      </c>
      <c r="Y83" s="59">
        <v>138699.97</v>
      </c>
      <c r="Z83" s="59">
        <v>122723.19</v>
      </c>
      <c r="AA83" s="59">
        <v>103243.04</v>
      </c>
      <c r="AB83" s="59">
        <v>396438.12</v>
      </c>
      <c r="AC83" s="59">
        <v>27610.99</v>
      </c>
      <c r="AD83" s="59">
        <v>109849.57</v>
      </c>
      <c r="AE83" s="59">
        <v>893924.11</v>
      </c>
      <c r="AF83" s="59">
        <v>121246.04</v>
      </c>
      <c r="AG83" s="59">
        <v>579374.94999999995</v>
      </c>
      <c r="AH83" s="59">
        <v>330802.5</v>
      </c>
      <c r="AI83" s="59">
        <v>296580.88</v>
      </c>
      <c r="AJ83" s="59">
        <v>91180.77</v>
      </c>
      <c r="AK83" s="59">
        <v>87865.98</v>
      </c>
      <c r="AL83" s="59">
        <v>272371.69</v>
      </c>
      <c r="AM83" s="59">
        <v>45023.85</v>
      </c>
      <c r="AN83" s="59">
        <v>293636.45</v>
      </c>
      <c r="AO83" s="59">
        <v>74436.88</v>
      </c>
      <c r="AP83" s="59">
        <v>71368.23</v>
      </c>
      <c r="AQ83" s="59">
        <v>164536.10999999999</v>
      </c>
      <c r="AR83" s="59">
        <v>262031.97</v>
      </c>
      <c r="AS83" s="59">
        <v>329143.75</v>
      </c>
      <c r="AT83" s="59">
        <v>184754.9</v>
      </c>
      <c r="AU83" s="59">
        <v>106750.41</v>
      </c>
      <c r="AV83" s="59">
        <v>361051.33</v>
      </c>
      <c r="AW83" s="59">
        <v>283554.63</v>
      </c>
      <c r="AX83" s="59">
        <v>136437.75</v>
      </c>
      <c r="AY83" s="59">
        <v>69164.36</v>
      </c>
      <c r="AZ83" s="59">
        <v>72529.09</v>
      </c>
      <c r="BA83" s="59">
        <v>51805.29</v>
      </c>
      <c r="BB83" s="59">
        <v>93250.22</v>
      </c>
      <c r="BC83" s="59">
        <v>23218.09</v>
      </c>
      <c r="BD83" s="59">
        <v>76340.34</v>
      </c>
      <c r="BE83" s="59">
        <v>168000.89</v>
      </c>
      <c r="BF83" s="59">
        <v>331381.82</v>
      </c>
      <c r="BG83" s="59">
        <v>141267.49</v>
      </c>
      <c r="BH83" s="59">
        <v>300935.71000000002</v>
      </c>
      <c r="BI83" s="59">
        <v>90169.08</v>
      </c>
      <c r="BJ83" s="59">
        <v>71344.070000000007</v>
      </c>
      <c r="BK83" s="59">
        <v>52173.84</v>
      </c>
      <c r="BL83" s="59">
        <v>45474.57</v>
      </c>
      <c r="BM83" s="59">
        <v>10458.16</v>
      </c>
      <c r="BN83" s="59">
        <v>48227.9</v>
      </c>
      <c r="BO83" s="59">
        <v>4.25</v>
      </c>
      <c r="BP83" s="59">
        <v>0</v>
      </c>
      <c r="BQ83" s="59" t="s">
        <v>98</v>
      </c>
      <c r="BR83" s="59">
        <v>11821106.33</v>
      </c>
      <c r="BS83" s="59" t="s">
        <v>98</v>
      </c>
      <c r="BT83" s="59">
        <v>6432870.4500000002</v>
      </c>
      <c r="BU83" s="59" t="s">
        <v>98</v>
      </c>
      <c r="BV83" s="59">
        <v>162874.17000000001</v>
      </c>
      <c r="BW83" s="59" t="s">
        <v>98</v>
      </c>
      <c r="BX83" s="59">
        <v>2540679.9900000002</v>
      </c>
      <c r="BY83" s="59" t="s">
        <v>98</v>
      </c>
      <c r="BZ83" s="59">
        <v>9136424.6099999994</v>
      </c>
      <c r="CA83" s="59" t="s">
        <v>98</v>
      </c>
      <c r="CB83" s="59">
        <v>2470035.7200000002</v>
      </c>
      <c r="CC83" s="59" t="s">
        <v>98</v>
      </c>
      <c r="CD83" s="59">
        <v>13538.39</v>
      </c>
      <c r="CE83" s="59" t="s">
        <v>98</v>
      </c>
      <c r="CF83" s="59">
        <v>53607.4</v>
      </c>
      <c r="CG83" s="59" t="s">
        <v>98</v>
      </c>
      <c r="CH83" s="59">
        <v>67145.789999999994</v>
      </c>
      <c r="CI83" s="59" t="s">
        <v>98</v>
      </c>
      <c r="CJ83" s="59">
        <v>2537181.5099999998</v>
      </c>
      <c r="CK83" s="59" t="s">
        <v>98</v>
      </c>
      <c r="CL83" s="59">
        <v>0</v>
      </c>
      <c r="CM83" s="59" t="s">
        <v>98</v>
      </c>
      <c r="CN83" s="59">
        <v>0</v>
      </c>
      <c r="CO83" s="59" t="s">
        <v>98</v>
      </c>
      <c r="CP83" s="59">
        <v>0</v>
      </c>
      <c r="CQ83" s="59" t="s">
        <v>98</v>
      </c>
      <c r="CR83" s="59">
        <v>2165360.02</v>
      </c>
      <c r="CS83" s="59" t="s">
        <v>98</v>
      </c>
      <c r="CT83" s="59">
        <v>2165360.02</v>
      </c>
      <c r="CU83" s="59" t="s">
        <v>98</v>
      </c>
      <c r="CV83" s="59">
        <v>13838966.140000001</v>
      </c>
      <c r="CW83" s="59" t="s">
        <v>98</v>
      </c>
      <c r="CX83" s="59">
        <v>25660072.469999999</v>
      </c>
      <c r="CY83" s="59" t="s">
        <v>98</v>
      </c>
    </row>
    <row r="84" spans="1:106" s="81" customFormat="1" ht="14.5" x14ac:dyDescent="0.35">
      <c r="A84" s="76" t="s">
        <v>407</v>
      </c>
      <c r="B84" s="76" t="s">
        <v>487</v>
      </c>
      <c r="C84" s="77"/>
      <c r="D84" s="77"/>
      <c r="E84" s="59">
        <v>41401.019999999997</v>
      </c>
      <c r="F84" s="59">
        <v>7379</v>
      </c>
      <c r="G84" s="59">
        <v>2365.3000000000002</v>
      </c>
      <c r="H84" s="59">
        <v>17090.11</v>
      </c>
      <c r="I84" s="59">
        <v>119597.26</v>
      </c>
      <c r="J84" s="59">
        <v>36069.72</v>
      </c>
      <c r="K84" s="59">
        <v>19181.009999999998</v>
      </c>
      <c r="L84" s="59">
        <v>23021.91</v>
      </c>
      <c r="M84" s="59">
        <v>16991.810000000001</v>
      </c>
      <c r="N84" s="59">
        <v>7731.4</v>
      </c>
      <c r="O84" s="59">
        <v>59247.43</v>
      </c>
      <c r="P84" s="59">
        <v>30655.51</v>
      </c>
      <c r="Q84" s="59">
        <v>50629.32</v>
      </c>
      <c r="R84" s="59">
        <v>36690.92</v>
      </c>
      <c r="S84" s="59">
        <v>39323.620000000003</v>
      </c>
      <c r="T84" s="59">
        <v>106676.45</v>
      </c>
      <c r="U84" s="59">
        <v>46209.32</v>
      </c>
      <c r="V84" s="59">
        <v>56499.83</v>
      </c>
      <c r="W84" s="59">
        <v>130086.76</v>
      </c>
      <c r="X84" s="59">
        <v>105578.45</v>
      </c>
      <c r="Y84" s="59">
        <v>29481.81</v>
      </c>
      <c r="Z84" s="59">
        <v>47652.52</v>
      </c>
      <c r="AA84" s="59">
        <v>51192.82</v>
      </c>
      <c r="AB84" s="59">
        <v>59204.73</v>
      </c>
      <c r="AC84" s="59">
        <v>11289.41</v>
      </c>
      <c r="AD84" s="59">
        <v>37158.519999999997</v>
      </c>
      <c r="AE84" s="59">
        <v>304856.84000000003</v>
      </c>
      <c r="AF84" s="59">
        <v>85994.14</v>
      </c>
      <c r="AG84" s="59">
        <v>319539.05</v>
      </c>
      <c r="AH84" s="59">
        <v>273911.73</v>
      </c>
      <c r="AI84" s="59">
        <v>134482.56</v>
      </c>
      <c r="AJ84" s="59">
        <v>9221.9</v>
      </c>
      <c r="AK84" s="59">
        <v>18843.11</v>
      </c>
      <c r="AL84" s="59">
        <v>94880.24</v>
      </c>
      <c r="AM84" s="59">
        <v>37912.120000000003</v>
      </c>
      <c r="AN84" s="59">
        <v>161623.57999999999</v>
      </c>
      <c r="AO84" s="59">
        <v>31257.21</v>
      </c>
      <c r="AP84" s="59">
        <v>26599.31</v>
      </c>
      <c r="AQ84" s="59">
        <v>42476.32</v>
      </c>
      <c r="AR84" s="59">
        <v>157412.37</v>
      </c>
      <c r="AS84" s="59">
        <v>175987.88</v>
      </c>
      <c r="AT84" s="59">
        <v>46878.02</v>
      </c>
      <c r="AU84" s="59">
        <v>44415.22</v>
      </c>
      <c r="AV84" s="59">
        <v>52798.92</v>
      </c>
      <c r="AW84" s="59">
        <v>213295.1</v>
      </c>
      <c r="AX84" s="59">
        <v>86811.04</v>
      </c>
      <c r="AY84" s="59">
        <v>52740.02</v>
      </c>
      <c r="AZ84" s="59">
        <v>27574.21</v>
      </c>
      <c r="BA84" s="59">
        <v>19983.21</v>
      </c>
      <c r="BB84" s="59">
        <v>19651.11</v>
      </c>
      <c r="BC84" s="59">
        <v>106033.15</v>
      </c>
      <c r="BD84" s="59">
        <v>11077.31</v>
      </c>
      <c r="BE84" s="59">
        <v>144579.76999999999</v>
      </c>
      <c r="BF84" s="59">
        <v>538612.05000000005</v>
      </c>
      <c r="BG84" s="59">
        <v>453038.81</v>
      </c>
      <c r="BH84" s="59">
        <v>374230.78</v>
      </c>
      <c r="BI84" s="59">
        <v>226722.11</v>
      </c>
      <c r="BJ84" s="59">
        <v>39748.82</v>
      </c>
      <c r="BK84" s="59">
        <v>35242.92</v>
      </c>
      <c r="BL84" s="59">
        <v>66517.429999999993</v>
      </c>
      <c r="BM84" s="59">
        <v>8068.3</v>
      </c>
      <c r="BN84" s="59">
        <v>31035.61</v>
      </c>
      <c r="BO84" s="59">
        <v>44576.62</v>
      </c>
      <c r="BP84" s="59">
        <v>0</v>
      </c>
      <c r="BQ84" s="59" t="s">
        <v>98</v>
      </c>
      <c r="BR84" s="59">
        <v>5707034.9000000004</v>
      </c>
      <c r="BS84" s="59" t="s">
        <v>98</v>
      </c>
      <c r="BT84" s="59">
        <v>0</v>
      </c>
      <c r="BU84" s="59" t="s">
        <v>98</v>
      </c>
      <c r="BV84" s="59">
        <v>0</v>
      </c>
      <c r="BW84" s="59" t="s">
        <v>98</v>
      </c>
      <c r="BX84" s="59">
        <v>0</v>
      </c>
      <c r="BY84" s="59" t="s">
        <v>98</v>
      </c>
      <c r="BZ84" s="59">
        <v>0</v>
      </c>
      <c r="CA84" s="59" t="s">
        <v>98</v>
      </c>
      <c r="CB84" s="59">
        <v>0</v>
      </c>
      <c r="CC84" s="59" t="s">
        <v>98</v>
      </c>
      <c r="CD84" s="59">
        <v>0</v>
      </c>
      <c r="CE84" s="59" t="s">
        <v>98</v>
      </c>
      <c r="CF84" s="59">
        <v>0</v>
      </c>
      <c r="CG84" s="59" t="s">
        <v>98</v>
      </c>
      <c r="CH84" s="59">
        <v>0</v>
      </c>
      <c r="CI84" s="59" t="s">
        <v>98</v>
      </c>
      <c r="CJ84" s="59">
        <v>0</v>
      </c>
      <c r="CK84" s="59" t="s">
        <v>98</v>
      </c>
      <c r="CL84" s="59">
        <v>0</v>
      </c>
      <c r="CM84" s="59" t="s">
        <v>98</v>
      </c>
      <c r="CN84" s="59">
        <v>0</v>
      </c>
      <c r="CO84" s="59" t="s">
        <v>98</v>
      </c>
      <c r="CP84" s="59">
        <v>0</v>
      </c>
      <c r="CQ84" s="59" t="s">
        <v>98</v>
      </c>
      <c r="CR84" s="59">
        <v>0</v>
      </c>
      <c r="CS84" s="59" t="s">
        <v>98</v>
      </c>
      <c r="CT84" s="59">
        <v>0</v>
      </c>
      <c r="CU84" s="59" t="s">
        <v>98</v>
      </c>
      <c r="CV84" s="59">
        <v>0</v>
      </c>
      <c r="CW84" s="59" t="s">
        <v>98</v>
      </c>
      <c r="CX84" s="59">
        <v>0</v>
      </c>
      <c r="CY84" s="59" t="s">
        <v>98</v>
      </c>
      <c r="CZ84" s="38"/>
      <c r="DB84" s="227"/>
    </row>
    <row r="85" spans="1:106" ht="14.5" x14ac:dyDescent="0.35">
      <c r="A85" s="58" t="s">
        <v>407</v>
      </c>
      <c r="B85" s="58" t="s">
        <v>488</v>
      </c>
      <c r="C85" s="43"/>
      <c r="D85" s="43"/>
      <c r="E85" s="59">
        <v>33680.32</v>
      </c>
      <c r="F85" s="59">
        <v>5968.8</v>
      </c>
      <c r="G85" s="59">
        <v>2024.8</v>
      </c>
      <c r="H85" s="59">
        <v>13297.51</v>
      </c>
      <c r="I85" s="59">
        <v>95811.96</v>
      </c>
      <c r="J85" s="59">
        <v>28407.52</v>
      </c>
      <c r="K85" s="59">
        <v>15495.31</v>
      </c>
      <c r="L85" s="59">
        <v>18286.509999999998</v>
      </c>
      <c r="M85" s="59">
        <v>13652.21</v>
      </c>
      <c r="N85" s="59">
        <v>5840.3</v>
      </c>
      <c r="O85" s="59">
        <v>45679.63</v>
      </c>
      <c r="P85" s="59">
        <v>24078.82</v>
      </c>
      <c r="Q85" s="59">
        <v>40380.53</v>
      </c>
      <c r="R85" s="59">
        <v>28936.82</v>
      </c>
      <c r="S85" s="59">
        <v>30852.720000000001</v>
      </c>
      <c r="T85" s="59">
        <v>85716.46</v>
      </c>
      <c r="U85" s="59">
        <v>36652.019999999997</v>
      </c>
      <c r="V85" s="59">
        <v>45092.03</v>
      </c>
      <c r="W85" s="59">
        <v>105591.67</v>
      </c>
      <c r="X85" s="59">
        <v>84089.66</v>
      </c>
      <c r="Y85" s="59">
        <v>22609.72</v>
      </c>
      <c r="Z85" s="59">
        <v>38428.629999999997</v>
      </c>
      <c r="AA85" s="59">
        <v>40334.629999999997</v>
      </c>
      <c r="AB85" s="59">
        <v>42858.83</v>
      </c>
      <c r="AC85" s="59">
        <v>8627.61</v>
      </c>
      <c r="AD85" s="59">
        <v>29071.119999999999</v>
      </c>
      <c r="AE85" s="59">
        <v>246809.47</v>
      </c>
      <c r="AF85" s="59">
        <v>69751.850000000006</v>
      </c>
      <c r="AG85" s="59">
        <v>256931.47</v>
      </c>
      <c r="AH85" s="59">
        <v>223725.15</v>
      </c>
      <c r="AI85" s="59">
        <v>105579.17</v>
      </c>
      <c r="AJ85" s="59">
        <v>7876.91</v>
      </c>
      <c r="AK85" s="59">
        <v>15065.11</v>
      </c>
      <c r="AL85" s="59">
        <v>74360.25</v>
      </c>
      <c r="AM85" s="59">
        <v>29330.02</v>
      </c>
      <c r="AN85" s="59">
        <v>135873.09</v>
      </c>
      <c r="AO85" s="59">
        <v>24699.52</v>
      </c>
      <c r="AP85" s="59">
        <v>20372.61</v>
      </c>
      <c r="AQ85" s="59">
        <v>32512.62</v>
      </c>
      <c r="AR85" s="59">
        <v>126246.88</v>
      </c>
      <c r="AS85" s="59">
        <v>132620.09</v>
      </c>
      <c r="AT85" s="59">
        <v>36366.32</v>
      </c>
      <c r="AU85" s="59">
        <v>33947.620000000003</v>
      </c>
      <c r="AV85" s="59">
        <v>42402.13</v>
      </c>
      <c r="AW85" s="59">
        <v>167433.01</v>
      </c>
      <c r="AX85" s="59">
        <v>70343.350000000006</v>
      </c>
      <c r="AY85" s="59">
        <v>41056.93</v>
      </c>
      <c r="AZ85" s="59">
        <v>22360.71</v>
      </c>
      <c r="BA85" s="59">
        <v>16348.11</v>
      </c>
      <c r="BB85" s="59">
        <v>15640.51</v>
      </c>
      <c r="BC85" s="59">
        <v>86067.46</v>
      </c>
      <c r="BD85" s="59">
        <v>8982.31</v>
      </c>
      <c r="BE85" s="59">
        <v>116255.28</v>
      </c>
      <c r="BF85" s="59">
        <v>387682.56</v>
      </c>
      <c r="BG85" s="59">
        <v>333269.82</v>
      </c>
      <c r="BH85" s="59">
        <v>299529.59999999998</v>
      </c>
      <c r="BI85" s="59">
        <v>181373.92</v>
      </c>
      <c r="BJ85" s="59">
        <v>31110.82</v>
      </c>
      <c r="BK85" s="59">
        <v>28044.82</v>
      </c>
      <c r="BL85" s="59">
        <v>52555.94</v>
      </c>
      <c r="BM85" s="59">
        <v>6377.6</v>
      </c>
      <c r="BN85" s="59">
        <v>26014.12</v>
      </c>
      <c r="BO85" s="59">
        <v>40472.730000000003</v>
      </c>
      <c r="BP85" s="59">
        <v>0</v>
      </c>
      <c r="BQ85" s="59" t="s">
        <v>98</v>
      </c>
      <c r="BR85" s="59">
        <v>4486856</v>
      </c>
      <c r="BS85" s="59" t="s">
        <v>98</v>
      </c>
      <c r="BT85" s="59">
        <v>0</v>
      </c>
      <c r="BU85" s="59" t="s">
        <v>98</v>
      </c>
      <c r="BV85" s="59">
        <v>0</v>
      </c>
      <c r="BW85" s="59" t="s">
        <v>98</v>
      </c>
      <c r="BX85" s="59">
        <v>0</v>
      </c>
      <c r="BY85" s="59" t="s">
        <v>98</v>
      </c>
      <c r="BZ85" s="59">
        <v>0</v>
      </c>
      <c r="CA85" s="59" t="s">
        <v>98</v>
      </c>
      <c r="CB85" s="59">
        <v>0</v>
      </c>
      <c r="CC85" s="59" t="s">
        <v>98</v>
      </c>
      <c r="CD85" s="59">
        <v>0</v>
      </c>
      <c r="CE85" s="59" t="s">
        <v>98</v>
      </c>
      <c r="CF85" s="59">
        <v>0</v>
      </c>
      <c r="CG85" s="59" t="s">
        <v>98</v>
      </c>
      <c r="CH85" s="59">
        <v>0</v>
      </c>
      <c r="CI85" s="59" t="s">
        <v>98</v>
      </c>
      <c r="CJ85" s="59">
        <v>0</v>
      </c>
      <c r="CK85" s="59" t="s">
        <v>98</v>
      </c>
      <c r="CL85" s="59">
        <v>0</v>
      </c>
      <c r="CM85" s="59" t="s">
        <v>98</v>
      </c>
      <c r="CN85" s="59">
        <v>0</v>
      </c>
      <c r="CO85" s="59" t="s">
        <v>98</v>
      </c>
      <c r="CP85" s="59">
        <v>0</v>
      </c>
      <c r="CQ85" s="59" t="s">
        <v>98</v>
      </c>
      <c r="CR85" s="59">
        <v>0</v>
      </c>
      <c r="CS85" s="59" t="s">
        <v>98</v>
      </c>
      <c r="CT85" s="59">
        <v>0</v>
      </c>
      <c r="CU85" s="59" t="s">
        <v>98</v>
      </c>
      <c r="CV85" s="59">
        <v>0</v>
      </c>
      <c r="CW85" s="59" t="s">
        <v>98</v>
      </c>
      <c r="CX85" s="59">
        <v>0</v>
      </c>
      <c r="CY85" s="59" t="s">
        <v>98</v>
      </c>
    </row>
    <row r="86" spans="1:106" ht="14.5" x14ac:dyDescent="0.35">
      <c r="A86" s="58" t="s">
        <v>407</v>
      </c>
      <c r="B86" s="58" t="s">
        <v>489</v>
      </c>
      <c r="C86" s="43"/>
      <c r="D86" s="43"/>
      <c r="E86" s="59">
        <v>0</v>
      </c>
      <c r="F86" s="59">
        <v>0</v>
      </c>
      <c r="G86" s="59">
        <v>0</v>
      </c>
      <c r="H86" s="59">
        <v>0</v>
      </c>
      <c r="I86" s="59">
        <v>0</v>
      </c>
      <c r="J86" s="59">
        <v>0</v>
      </c>
      <c r="K86" s="59">
        <v>0</v>
      </c>
      <c r="L86" s="59">
        <v>0</v>
      </c>
      <c r="M86" s="59">
        <v>0</v>
      </c>
      <c r="N86" s="59">
        <v>0</v>
      </c>
      <c r="O86" s="59">
        <v>0</v>
      </c>
      <c r="P86" s="59">
        <v>0</v>
      </c>
      <c r="Q86" s="59">
        <v>0</v>
      </c>
      <c r="R86" s="59">
        <v>0</v>
      </c>
      <c r="S86" s="59">
        <v>0</v>
      </c>
      <c r="T86" s="59">
        <v>0</v>
      </c>
      <c r="U86" s="59">
        <v>0</v>
      </c>
      <c r="V86" s="59">
        <v>0</v>
      </c>
      <c r="W86" s="59">
        <v>0</v>
      </c>
      <c r="X86" s="59">
        <v>0</v>
      </c>
      <c r="Y86" s="59">
        <v>0</v>
      </c>
      <c r="Z86" s="59">
        <v>0</v>
      </c>
      <c r="AA86" s="59">
        <v>0</v>
      </c>
      <c r="AB86" s="59">
        <v>0</v>
      </c>
      <c r="AC86" s="59">
        <v>0</v>
      </c>
      <c r="AD86" s="59">
        <v>0</v>
      </c>
      <c r="AE86" s="59">
        <v>0</v>
      </c>
      <c r="AF86" s="59">
        <v>0</v>
      </c>
      <c r="AG86" s="59">
        <v>0</v>
      </c>
      <c r="AH86" s="59">
        <v>0</v>
      </c>
      <c r="AI86" s="59">
        <v>0</v>
      </c>
      <c r="AJ86" s="59">
        <v>0</v>
      </c>
      <c r="AK86" s="59">
        <v>0</v>
      </c>
      <c r="AL86" s="59">
        <v>0</v>
      </c>
      <c r="AM86" s="59">
        <v>0</v>
      </c>
      <c r="AN86" s="59">
        <v>0</v>
      </c>
      <c r="AO86" s="59">
        <v>0</v>
      </c>
      <c r="AP86" s="59">
        <v>0</v>
      </c>
      <c r="AQ86" s="59">
        <v>0</v>
      </c>
      <c r="AR86" s="59">
        <v>0</v>
      </c>
      <c r="AS86" s="59">
        <v>0</v>
      </c>
      <c r="AT86" s="59">
        <v>0</v>
      </c>
      <c r="AU86" s="59">
        <v>0</v>
      </c>
      <c r="AV86" s="59">
        <v>0</v>
      </c>
      <c r="AW86" s="59">
        <v>0</v>
      </c>
      <c r="AX86" s="59">
        <v>0</v>
      </c>
      <c r="AY86" s="59">
        <v>0</v>
      </c>
      <c r="AZ86" s="59">
        <v>0</v>
      </c>
      <c r="BA86" s="59">
        <v>0</v>
      </c>
      <c r="BB86" s="59">
        <v>0</v>
      </c>
      <c r="BC86" s="59">
        <v>0</v>
      </c>
      <c r="BD86" s="59">
        <v>0</v>
      </c>
      <c r="BE86" s="59">
        <v>0</v>
      </c>
      <c r="BF86" s="59">
        <v>0</v>
      </c>
      <c r="BG86" s="59">
        <v>0</v>
      </c>
      <c r="BH86" s="59">
        <v>0</v>
      </c>
      <c r="BI86" s="59">
        <v>0</v>
      </c>
      <c r="BJ86" s="59">
        <v>0</v>
      </c>
      <c r="BK86" s="59">
        <v>0</v>
      </c>
      <c r="BL86" s="59">
        <v>0</v>
      </c>
      <c r="BM86" s="59">
        <v>0</v>
      </c>
      <c r="BN86" s="59">
        <v>0</v>
      </c>
      <c r="BO86" s="59">
        <v>0</v>
      </c>
      <c r="BP86" s="59">
        <v>0</v>
      </c>
      <c r="BQ86" s="59" t="s">
        <v>98</v>
      </c>
      <c r="BR86" s="59">
        <v>0</v>
      </c>
      <c r="BS86" s="59" t="s">
        <v>98</v>
      </c>
      <c r="BT86" s="59">
        <v>0</v>
      </c>
      <c r="BU86" s="59" t="s">
        <v>98</v>
      </c>
      <c r="BV86" s="59">
        <v>0</v>
      </c>
      <c r="BW86" s="59" t="s">
        <v>98</v>
      </c>
      <c r="BX86" s="59">
        <v>0</v>
      </c>
      <c r="BY86" s="59" t="s">
        <v>98</v>
      </c>
      <c r="BZ86" s="59">
        <v>0</v>
      </c>
      <c r="CA86" s="59" t="s">
        <v>98</v>
      </c>
      <c r="CB86" s="59">
        <v>0</v>
      </c>
      <c r="CC86" s="59" t="s">
        <v>98</v>
      </c>
      <c r="CD86" s="59">
        <v>0</v>
      </c>
      <c r="CE86" s="59" t="s">
        <v>98</v>
      </c>
      <c r="CF86" s="59">
        <v>0</v>
      </c>
      <c r="CG86" s="59" t="s">
        <v>98</v>
      </c>
      <c r="CH86" s="59">
        <v>0</v>
      </c>
      <c r="CI86" s="59" t="s">
        <v>98</v>
      </c>
      <c r="CJ86" s="59">
        <v>0</v>
      </c>
      <c r="CK86" s="59" t="s">
        <v>98</v>
      </c>
      <c r="CL86" s="59">
        <v>0</v>
      </c>
      <c r="CM86" s="59" t="s">
        <v>98</v>
      </c>
      <c r="CN86" s="59">
        <v>0</v>
      </c>
      <c r="CO86" s="59" t="s">
        <v>98</v>
      </c>
      <c r="CP86" s="59">
        <v>0</v>
      </c>
      <c r="CQ86" s="59" t="s">
        <v>98</v>
      </c>
      <c r="CR86" s="59">
        <v>0</v>
      </c>
      <c r="CS86" s="59" t="s">
        <v>98</v>
      </c>
      <c r="CT86" s="59">
        <v>0</v>
      </c>
      <c r="CU86" s="59" t="s">
        <v>98</v>
      </c>
      <c r="CV86" s="59">
        <v>0</v>
      </c>
      <c r="CW86" s="59" t="s">
        <v>98</v>
      </c>
      <c r="CX86" s="59">
        <v>0</v>
      </c>
      <c r="CY86" s="59" t="s">
        <v>98</v>
      </c>
    </row>
    <row r="87" spans="1:106" ht="14.5" x14ac:dyDescent="0.35">
      <c r="A87" s="58" t="s">
        <v>407</v>
      </c>
      <c r="B87" s="58" t="s">
        <v>490</v>
      </c>
      <c r="C87" s="43"/>
      <c r="D87" s="43"/>
      <c r="E87" s="59">
        <v>0</v>
      </c>
      <c r="F87" s="59">
        <v>0</v>
      </c>
      <c r="G87" s="59">
        <v>0</v>
      </c>
      <c r="H87" s="59">
        <v>0</v>
      </c>
      <c r="I87" s="59">
        <v>0</v>
      </c>
      <c r="J87" s="59">
        <v>0</v>
      </c>
      <c r="K87" s="59">
        <v>0</v>
      </c>
      <c r="L87" s="59">
        <v>0</v>
      </c>
      <c r="M87" s="59">
        <v>0</v>
      </c>
      <c r="N87" s="59">
        <v>0</v>
      </c>
      <c r="O87" s="59">
        <v>0</v>
      </c>
      <c r="P87" s="59">
        <v>0</v>
      </c>
      <c r="Q87" s="59">
        <v>0</v>
      </c>
      <c r="R87" s="59">
        <v>0</v>
      </c>
      <c r="S87" s="59">
        <v>0</v>
      </c>
      <c r="T87" s="59">
        <v>0</v>
      </c>
      <c r="U87" s="59">
        <v>0</v>
      </c>
      <c r="V87" s="59">
        <v>0</v>
      </c>
      <c r="W87" s="59">
        <v>0</v>
      </c>
      <c r="X87" s="59">
        <v>0</v>
      </c>
      <c r="Y87" s="59">
        <v>0</v>
      </c>
      <c r="Z87" s="59">
        <v>0</v>
      </c>
      <c r="AA87" s="59">
        <v>0</v>
      </c>
      <c r="AB87" s="59">
        <v>0</v>
      </c>
      <c r="AC87" s="59">
        <v>0</v>
      </c>
      <c r="AD87" s="59">
        <v>0</v>
      </c>
      <c r="AE87" s="59">
        <v>0</v>
      </c>
      <c r="AF87" s="59">
        <v>0</v>
      </c>
      <c r="AG87" s="59">
        <v>0</v>
      </c>
      <c r="AH87" s="59">
        <v>0</v>
      </c>
      <c r="AI87" s="59">
        <v>0</v>
      </c>
      <c r="AJ87" s="59">
        <v>0</v>
      </c>
      <c r="AK87" s="59">
        <v>0</v>
      </c>
      <c r="AL87" s="59">
        <v>0</v>
      </c>
      <c r="AM87" s="59">
        <v>0</v>
      </c>
      <c r="AN87" s="59">
        <v>0</v>
      </c>
      <c r="AO87" s="59">
        <v>0</v>
      </c>
      <c r="AP87" s="59">
        <v>0</v>
      </c>
      <c r="AQ87" s="59">
        <v>0</v>
      </c>
      <c r="AR87" s="59">
        <v>0</v>
      </c>
      <c r="AS87" s="59">
        <v>0</v>
      </c>
      <c r="AT87" s="59">
        <v>0</v>
      </c>
      <c r="AU87" s="59">
        <v>0</v>
      </c>
      <c r="AV87" s="59">
        <v>0</v>
      </c>
      <c r="AW87" s="59">
        <v>0</v>
      </c>
      <c r="AX87" s="59">
        <v>0</v>
      </c>
      <c r="AY87" s="59">
        <v>0</v>
      </c>
      <c r="AZ87" s="59">
        <v>0</v>
      </c>
      <c r="BA87" s="59">
        <v>0</v>
      </c>
      <c r="BB87" s="59">
        <v>0</v>
      </c>
      <c r="BC87" s="59">
        <v>0</v>
      </c>
      <c r="BD87" s="59">
        <v>0</v>
      </c>
      <c r="BE87" s="59">
        <v>0</v>
      </c>
      <c r="BF87" s="59">
        <v>0</v>
      </c>
      <c r="BG87" s="59">
        <v>0</v>
      </c>
      <c r="BH87" s="59">
        <v>0</v>
      </c>
      <c r="BI87" s="59">
        <v>0</v>
      </c>
      <c r="BJ87" s="59">
        <v>0</v>
      </c>
      <c r="BK87" s="59">
        <v>0</v>
      </c>
      <c r="BL87" s="59">
        <v>0</v>
      </c>
      <c r="BM87" s="59">
        <v>0</v>
      </c>
      <c r="BN87" s="59">
        <v>0</v>
      </c>
      <c r="BO87" s="59">
        <v>0</v>
      </c>
      <c r="BP87" s="59">
        <v>0</v>
      </c>
      <c r="BQ87" s="59" t="s">
        <v>98</v>
      </c>
      <c r="BR87" s="59">
        <v>0</v>
      </c>
      <c r="BS87" s="59" t="s">
        <v>98</v>
      </c>
      <c r="BT87" s="59">
        <v>0</v>
      </c>
      <c r="BU87" s="59" t="s">
        <v>98</v>
      </c>
      <c r="BV87" s="59">
        <v>0</v>
      </c>
      <c r="BW87" s="59" t="s">
        <v>98</v>
      </c>
      <c r="BX87" s="59">
        <v>0</v>
      </c>
      <c r="BY87" s="59" t="s">
        <v>98</v>
      </c>
      <c r="BZ87" s="59">
        <v>0</v>
      </c>
      <c r="CA87" s="59" t="s">
        <v>98</v>
      </c>
      <c r="CB87" s="59">
        <v>0</v>
      </c>
      <c r="CC87" s="59" t="s">
        <v>98</v>
      </c>
      <c r="CD87" s="59">
        <v>0</v>
      </c>
      <c r="CE87" s="59" t="s">
        <v>98</v>
      </c>
      <c r="CF87" s="59">
        <v>0</v>
      </c>
      <c r="CG87" s="59" t="s">
        <v>98</v>
      </c>
      <c r="CH87" s="59">
        <v>0</v>
      </c>
      <c r="CI87" s="59" t="s">
        <v>98</v>
      </c>
      <c r="CJ87" s="59">
        <v>0</v>
      </c>
      <c r="CK87" s="59" t="s">
        <v>98</v>
      </c>
      <c r="CL87" s="59">
        <v>0</v>
      </c>
      <c r="CM87" s="59" t="s">
        <v>98</v>
      </c>
      <c r="CN87" s="59">
        <v>0</v>
      </c>
      <c r="CO87" s="59" t="s">
        <v>98</v>
      </c>
      <c r="CP87" s="59">
        <v>0</v>
      </c>
      <c r="CQ87" s="59" t="s">
        <v>98</v>
      </c>
      <c r="CR87" s="59">
        <v>0</v>
      </c>
      <c r="CS87" s="59" t="s">
        <v>98</v>
      </c>
      <c r="CT87" s="59">
        <v>0</v>
      </c>
      <c r="CU87" s="59" t="s">
        <v>98</v>
      </c>
      <c r="CV87" s="59">
        <v>0</v>
      </c>
      <c r="CW87" s="59" t="s">
        <v>98</v>
      </c>
      <c r="CX87" s="59">
        <v>0</v>
      </c>
      <c r="CY87" s="59" t="s">
        <v>98</v>
      </c>
    </row>
    <row r="88" spans="1:106" ht="14.5" x14ac:dyDescent="0.35">
      <c r="A88" s="58" t="s">
        <v>407</v>
      </c>
      <c r="B88" s="58" t="s">
        <v>491</v>
      </c>
      <c r="C88" s="43"/>
      <c r="D88" s="43"/>
      <c r="E88" s="59">
        <v>0</v>
      </c>
      <c r="F88" s="59">
        <v>0</v>
      </c>
      <c r="G88" s="59">
        <v>0</v>
      </c>
      <c r="H88" s="59">
        <v>0</v>
      </c>
      <c r="I88" s="59">
        <v>0</v>
      </c>
      <c r="J88" s="59">
        <v>0</v>
      </c>
      <c r="K88" s="59">
        <v>0</v>
      </c>
      <c r="L88" s="59">
        <v>0</v>
      </c>
      <c r="M88" s="59">
        <v>0</v>
      </c>
      <c r="N88" s="59">
        <v>0</v>
      </c>
      <c r="O88" s="59">
        <v>0</v>
      </c>
      <c r="P88" s="59">
        <v>0</v>
      </c>
      <c r="Q88" s="59">
        <v>0</v>
      </c>
      <c r="R88" s="59">
        <v>0</v>
      </c>
      <c r="S88" s="59">
        <v>0</v>
      </c>
      <c r="T88" s="59">
        <v>0</v>
      </c>
      <c r="U88" s="59">
        <v>0</v>
      </c>
      <c r="V88" s="59">
        <v>0</v>
      </c>
      <c r="W88" s="59">
        <v>0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  <c r="AC88" s="59">
        <v>0</v>
      </c>
      <c r="AD88" s="59">
        <v>0</v>
      </c>
      <c r="AE88" s="59">
        <v>0</v>
      </c>
      <c r="AF88" s="59">
        <v>0</v>
      </c>
      <c r="AG88" s="59">
        <v>0</v>
      </c>
      <c r="AH88" s="59">
        <v>0</v>
      </c>
      <c r="AI88" s="59">
        <v>0</v>
      </c>
      <c r="AJ88" s="59">
        <v>0</v>
      </c>
      <c r="AK88" s="59">
        <v>0</v>
      </c>
      <c r="AL88" s="59">
        <v>0</v>
      </c>
      <c r="AM88" s="59">
        <v>0</v>
      </c>
      <c r="AN88" s="59">
        <v>0</v>
      </c>
      <c r="AO88" s="59">
        <v>0</v>
      </c>
      <c r="AP88" s="59">
        <v>0</v>
      </c>
      <c r="AQ88" s="59">
        <v>0</v>
      </c>
      <c r="AR88" s="59">
        <v>0</v>
      </c>
      <c r="AS88" s="59">
        <v>0</v>
      </c>
      <c r="AT88" s="59">
        <v>0</v>
      </c>
      <c r="AU88" s="59">
        <v>0</v>
      </c>
      <c r="AV88" s="59">
        <v>0</v>
      </c>
      <c r="AW88" s="59">
        <v>0</v>
      </c>
      <c r="AX88" s="59">
        <v>0</v>
      </c>
      <c r="AY88" s="59">
        <v>0</v>
      </c>
      <c r="AZ88" s="59">
        <v>0</v>
      </c>
      <c r="BA88" s="59">
        <v>0</v>
      </c>
      <c r="BB88" s="59">
        <v>0</v>
      </c>
      <c r="BC88" s="59">
        <v>0</v>
      </c>
      <c r="BD88" s="59">
        <v>0</v>
      </c>
      <c r="BE88" s="59">
        <v>0</v>
      </c>
      <c r="BF88" s="59">
        <v>0</v>
      </c>
      <c r="BG88" s="59">
        <v>0</v>
      </c>
      <c r="BH88" s="59">
        <v>0</v>
      </c>
      <c r="BI88" s="59">
        <v>0</v>
      </c>
      <c r="BJ88" s="59">
        <v>0</v>
      </c>
      <c r="BK88" s="59">
        <v>0</v>
      </c>
      <c r="BL88" s="59">
        <v>0</v>
      </c>
      <c r="BM88" s="59">
        <v>0</v>
      </c>
      <c r="BN88" s="59">
        <v>0</v>
      </c>
      <c r="BO88" s="59">
        <v>0</v>
      </c>
      <c r="BP88" s="59">
        <v>0</v>
      </c>
      <c r="BQ88" s="59" t="s">
        <v>98</v>
      </c>
      <c r="BR88" s="59">
        <v>0</v>
      </c>
      <c r="BS88" s="59" t="s">
        <v>98</v>
      </c>
      <c r="BT88" s="59">
        <v>0</v>
      </c>
      <c r="BU88" s="59" t="s">
        <v>98</v>
      </c>
      <c r="BV88" s="59">
        <v>0</v>
      </c>
      <c r="BW88" s="59" t="s">
        <v>98</v>
      </c>
      <c r="BX88" s="59">
        <v>0</v>
      </c>
      <c r="BY88" s="59" t="s">
        <v>98</v>
      </c>
      <c r="BZ88" s="59">
        <v>0</v>
      </c>
      <c r="CA88" s="59" t="s">
        <v>98</v>
      </c>
      <c r="CB88" s="59">
        <v>0</v>
      </c>
      <c r="CC88" s="59" t="s">
        <v>98</v>
      </c>
      <c r="CD88" s="59">
        <v>0</v>
      </c>
      <c r="CE88" s="59" t="s">
        <v>98</v>
      </c>
      <c r="CF88" s="59">
        <v>0</v>
      </c>
      <c r="CG88" s="59" t="s">
        <v>98</v>
      </c>
      <c r="CH88" s="59">
        <v>0</v>
      </c>
      <c r="CI88" s="59" t="s">
        <v>98</v>
      </c>
      <c r="CJ88" s="59">
        <v>0</v>
      </c>
      <c r="CK88" s="59" t="s">
        <v>98</v>
      </c>
      <c r="CL88" s="59">
        <v>0</v>
      </c>
      <c r="CM88" s="59" t="s">
        <v>98</v>
      </c>
      <c r="CN88" s="59">
        <v>0</v>
      </c>
      <c r="CO88" s="59" t="s">
        <v>98</v>
      </c>
      <c r="CP88" s="59">
        <v>0</v>
      </c>
      <c r="CQ88" s="59" t="s">
        <v>98</v>
      </c>
      <c r="CR88" s="59">
        <v>0</v>
      </c>
      <c r="CS88" s="59" t="s">
        <v>98</v>
      </c>
      <c r="CT88" s="59">
        <v>0</v>
      </c>
      <c r="CU88" s="59" t="s">
        <v>98</v>
      </c>
      <c r="CV88" s="59">
        <v>0</v>
      </c>
      <c r="CW88" s="59" t="s">
        <v>98</v>
      </c>
      <c r="CX88" s="59">
        <v>0</v>
      </c>
      <c r="CY88" s="59" t="s">
        <v>98</v>
      </c>
    </row>
    <row r="89" spans="1:106" ht="14.5" x14ac:dyDescent="0.35">
      <c r="A89" s="58" t="s">
        <v>407</v>
      </c>
      <c r="B89" s="58" t="s">
        <v>492</v>
      </c>
      <c r="C89" s="43"/>
      <c r="D89" s="43"/>
      <c r="E89" s="59">
        <v>0</v>
      </c>
      <c r="F89" s="59">
        <v>0</v>
      </c>
      <c r="G89" s="59">
        <v>0</v>
      </c>
      <c r="H89" s="59">
        <v>0</v>
      </c>
      <c r="I89" s="59">
        <v>0</v>
      </c>
      <c r="J89" s="59">
        <v>0</v>
      </c>
      <c r="K89" s="59">
        <v>0</v>
      </c>
      <c r="L89" s="59">
        <v>0</v>
      </c>
      <c r="M89" s="59">
        <v>0</v>
      </c>
      <c r="N89" s="59">
        <v>0</v>
      </c>
      <c r="O89" s="59">
        <v>0</v>
      </c>
      <c r="P89" s="59">
        <v>0</v>
      </c>
      <c r="Q89" s="59">
        <v>0</v>
      </c>
      <c r="R89" s="59">
        <v>0</v>
      </c>
      <c r="S89" s="59">
        <v>0</v>
      </c>
      <c r="T89" s="59">
        <v>0</v>
      </c>
      <c r="U89" s="59">
        <v>0</v>
      </c>
      <c r="V89" s="59">
        <v>0</v>
      </c>
      <c r="W89" s="59">
        <v>0</v>
      </c>
      <c r="X89" s="59">
        <v>0</v>
      </c>
      <c r="Y89" s="59">
        <v>0</v>
      </c>
      <c r="Z89" s="59">
        <v>0</v>
      </c>
      <c r="AA89" s="59">
        <v>0</v>
      </c>
      <c r="AB89" s="59">
        <v>0</v>
      </c>
      <c r="AC89" s="59">
        <v>0</v>
      </c>
      <c r="AD89" s="59">
        <v>0</v>
      </c>
      <c r="AE89" s="59">
        <v>0</v>
      </c>
      <c r="AF89" s="59">
        <v>0</v>
      </c>
      <c r="AG89" s="59">
        <v>0</v>
      </c>
      <c r="AH89" s="59">
        <v>0</v>
      </c>
      <c r="AI89" s="59">
        <v>0</v>
      </c>
      <c r="AJ89" s="59">
        <v>0</v>
      </c>
      <c r="AK89" s="59">
        <v>0</v>
      </c>
      <c r="AL89" s="59">
        <v>0</v>
      </c>
      <c r="AM89" s="59">
        <v>0</v>
      </c>
      <c r="AN89" s="59">
        <v>0</v>
      </c>
      <c r="AO89" s="59">
        <v>0</v>
      </c>
      <c r="AP89" s="59">
        <v>0</v>
      </c>
      <c r="AQ89" s="59">
        <v>0</v>
      </c>
      <c r="AR89" s="59">
        <v>0</v>
      </c>
      <c r="AS89" s="59">
        <v>0</v>
      </c>
      <c r="AT89" s="59">
        <v>0</v>
      </c>
      <c r="AU89" s="59">
        <v>0</v>
      </c>
      <c r="AV89" s="59">
        <v>0</v>
      </c>
      <c r="AW89" s="59">
        <v>0</v>
      </c>
      <c r="AX89" s="59">
        <v>0</v>
      </c>
      <c r="AY89" s="59">
        <v>0</v>
      </c>
      <c r="AZ89" s="59">
        <v>0</v>
      </c>
      <c r="BA89" s="59">
        <v>0</v>
      </c>
      <c r="BB89" s="59">
        <v>0</v>
      </c>
      <c r="BC89" s="59">
        <v>0</v>
      </c>
      <c r="BD89" s="59">
        <v>0</v>
      </c>
      <c r="BE89" s="59">
        <v>0</v>
      </c>
      <c r="BF89" s="59">
        <v>0</v>
      </c>
      <c r="BG89" s="59">
        <v>0</v>
      </c>
      <c r="BH89" s="59">
        <v>0</v>
      </c>
      <c r="BI89" s="59">
        <v>0</v>
      </c>
      <c r="BJ89" s="59">
        <v>0</v>
      </c>
      <c r="BK89" s="59">
        <v>0</v>
      </c>
      <c r="BL89" s="59">
        <v>0</v>
      </c>
      <c r="BM89" s="59">
        <v>0</v>
      </c>
      <c r="BN89" s="59">
        <v>0</v>
      </c>
      <c r="BO89" s="59">
        <v>0</v>
      </c>
      <c r="BP89" s="59">
        <v>0</v>
      </c>
      <c r="BQ89" s="59" t="s">
        <v>98</v>
      </c>
      <c r="BR89" s="59">
        <v>0</v>
      </c>
      <c r="BS89" s="59" t="s">
        <v>98</v>
      </c>
      <c r="BT89" s="59">
        <v>0</v>
      </c>
      <c r="BU89" s="59" t="s">
        <v>98</v>
      </c>
      <c r="BV89" s="59">
        <v>0</v>
      </c>
      <c r="BW89" s="59" t="s">
        <v>98</v>
      </c>
      <c r="BX89" s="59">
        <v>0</v>
      </c>
      <c r="BY89" s="59" t="s">
        <v>98</v>
      </c>
      <c r="BZ89" s="59">
        <v>0</v>
      </c>
      <c r="CA89" s="59" t="s">
        <v>98</v>
      </c>
      <c r="CB89" s="59">
        <v>0</v>
      </c>
      <c r="CC89" s="59" t="s">
        <v>98</v>
      </c>
      <c r="CD89" s="59">
        <v>0</v>
      </c>
      <c r="CE89" s="59" t="s">
        <v>98</v>
      </c>
      <c r="CF89" s="59">
        <v>0</v>
      </c>
      <c r="CG89" s="59" t="s">
        <v>98</v>
      </c>
      <c r="CH89" s="59">
        <v>0</v>
      </c>
      <c r="CI89" s="59" t="s">
        <v>98</v>
      </c>
      <c r="CJ89" s="59">
        <v>0</v>
      </c>
      <c r="CK89" s="59" t="s">
        <v>98</v>
      </c>
      <c r="CL89" s="59">
        <v>0</v>
      </c>
      <c r="CM89" s="59" t="s">
        <v>98</v>
      </c>
      <c r="CN89" s="59">
        <v>0</v>
      </c>
      <c r="CO89" s="59" t="s">
        <v>98</v>
      </c>
      <c r="CP89" s="59">
        <v>0</v>
      </c>
      <c r="CQ89" s="59" t="s">
        <v>98</v>
      </c>
      <c r="CR89" s="59">
        <v>0</v>
      </c>
      <c r="CS89" s="59" t="s">
        <v>98</v>
      </c>
      <c r="CT89" s="59">
        <v>0</v>
      </c>
      <c r="CU89" s="59" t="s">
        <v>98</v>
      </c>
      <c r="CV89" s="59">
        <v>0</v>
      </c>
      <c r="CW89" s="59" t="s">
        <v>98</v>
      </c>
      <c r="CX89" s="59">
        <v>0</v>
      </c>
      <c r="CY89" s="59" t="s">
        <v>98</v>
      </c>
    </row>
    <row r="90" spans="1:106" ht="14.5" x14ac:dyDescent="0.35">
      <c r="A90" s="58" t="s">
        <v>407</v>
      </c>
      <c r="B90" s="58" t="s">
        <v>493</v>
      </c>
      <c r="C90" s="43"/>
      <c r="D90" s="43"/>
      <c r="E90" s="59">
        <v>0</v>
      </c>
      <c r="F90" s="59">
        <v>0</v>
      </c>
      <c r="G90" s="59">
        <v>0</v>
      </c>
      <c r="H90" s="59">
        <v>0</v>
      </c>
      <c r="I90" s="59">
        <v>0</v>
      </c>
      <c r="J90" s="59">
        <v>0</v>
      </c>
      <c r="K90" s="59">
        <v>0</v>
      </c>
      <c r="L90" s="59">
        <v>0</v>
      </c>
      <c r="M90" s="59">
        <v>0</v>
      </c>
      <c r="N90" s="59">
        <v>0</v>
      </c>
      <c r="O90" s="59">
        <v>0</v>
      </c>
      <c r="P90" s="59">
        <v>0</v>
      </c>
      <c r="Q90" s="59">
        <v>0</v>
      </c>
      <c r="R90" s="59">
        <v>0</v>
      </c>
      <c r="S90" s="59">
        <v>0</v>
      </c>
      <c r="T90" s="59">
        <v>0</v>
      </c>
      <c r="U90" s="59">
        <v>0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>
        <v>0</v>
      </c>
      <c r="AE90" s="59">
        <v>0</v>
      </c>
      <c r="AF90" s="59">
        <v>0</v>
      </c>
      <c r="AG90" s="59">
        <v>0</v>
      </c>
      <c r="AH90" s="59">
        <v>0</v>
      </c>
      <c r="AI90" s="59">
        <v>0</v>
      </c>
      <c r="AJ90" s="59">
        <v>0</v>
      </c>
      <c r="AK90" s="59">
        <v>0</v>
      </c>
      <c r="AL90" s="59">
        <v>0</v>
      </c>
      <c r="AM90" s="59">
        <v>0</v>
      </c>
      <c r="AN90" s="59">
        <v>0</v>
      </c>
      <c r="AO90" s="59">
        <v>0</v>
      </c>
      <c r="AP90" s="59">
        <v>0</v>
      </c>
      <c r="AQ90" s="59">
        <v>0</v>
      </c>
      <c r="AR90" s="59">
        <v>0</v>
      </c>
      <c r="AS90" s="59">
        <v>0</v>
      </c>
      <c r="AT90" s="59">
        <v>0</v>
      </c>
      <c r="AU90" s="59">
        <v>0</v>
      </c>
      <c r="AV90" s="59">
        <v>0</v>
      </c>
      <c r="AW90" s="59">
        <v>0</v>
      </c>
      <c r="AX90" s="59">
        <v>0</v>
      </c>
      <c r="AY90" s="59">
        <v>0</v>
      </c>
      <c r="AZ90" s="59">
        <v>0</v>
      </c>
      <c r="BA90" s="59">
        <v>0</v>
      </c>
      <c r="BB90" s="59">
        <v>0</v>
      </c>
      <c r="BC90" s="59">
        <v>0</v>
      </c>
      <c r="BD90" s="59">
        <v>0</v>
      </c>
      <c r="BE90" s="59">
        <v>0</v>
      </c>
      <c r="BF90" s="59">
        <v>0</v>
      </c>
      <c r="BG90" s="59">
        <v>0</v>
      </c>
      <c r="BH90" s="59">
        <v>0</v>
      </c>
      <c r="BI90" s="59">
        <v>0</v>
      </c>
      <c r="BJ90" s="59">
        <v>0</v>
      </c>
      <c r="BK90" s="59">
        <v>0</v>
      </c>
      <c r="BL90" s="59">
        <v>0</v>
      </c>
      <c r="BM90" s="59">
        <v>0</v>
      </c>
      <c r="BN90" s="59">
        <v>0</v>
      </c>
      <c r="BO90" s="59">
        <v>0</v>
      </c>
      <c r="BP90" s="59">
        <v>0</v>
      </c>
      <c r="BQ90" s="59" t="s">
        <v>98</v>
      </c>
      <c r="BR90" s="59">
        <v>0</v>
      </c>
      <c r="BS90" s="59" t="s">
        <v>98</v>
      </c>
      <c r="BT90" s="59">
        <v>0</v>
      </c>
      <c r="BU90" s="59" t="s">
        <v>98</v>
      </c>
      <c r="BV90" s="59">
        <v>0</v>
      </c>
      <c r="BW90" s="59" t="s">
        <v>98</v>
      </c>
      <c r="BX90" s="59">
        <v>0</v>
      </c>
      <c r="BY90" s="59" t="s">
        <v>98</v>
      </c>
      <c r="BZ90" s="59">
        <v>0</v>
      </c>
      <c r="CA90" s="59" t="s">
        <v>98</v>
      </c>
      <c r="CB90" s="59">
        <v>0</v>
      </c>
      <c r="CC90" s="59" t="s">
        <v>98</v>
      </c>
      <c r="CD90" s="59">
        <v>0</v>
      </c>
      <c r="CE90" s="59" t="s">
        <v>98</v>
      </c>
      <c r="CF90" s="59">
        <v>0</v>
      </c>
      <c r="CG90" s="59" t="s">
        <v>98</v>
      </c>
      <c r="CH90" s="59">
        <v>0</v>
      </c>
      <c r="CI90" s="59" t="s">
        <v>98</v>
      </c>
      <c r="CJ90" s="59">
        <v>0</v>
      </c>
      <c r="CK90" s="59" t="s">
        <v>98</v>
      </c>
      <c r="CL90" s="59">
        <v>0</v>
      </c>
      <c r="CM90" s="59" t="s">
        <v>98</v>
      </c>
      <c r="CN90" s="59">
        <v>0</v>
      </c>
      <c r="CO90" s="59" t="s">
        <v>98</v>
      </c>
      <c r="CP90" s="59">
        <v>0</v>
      </c>
      <c r="CQ90" s="59" t="s">
        <v>98</v>
      </c>
      <c r="CR90" s="59">
        <v>0</v>
      </c>
      <c r="CS90" s="59" t="s">
        <v>98</v>
      </c>
      <c r="CT90" s="59">
        <v>0</v>
      </c>
      <c r="CU90" s="59" t="s">
        <v>98</v>
      </c>
      <c r="CV90" s="59">
        <v>0</v>
      </c>
      <c r="CW90" s="59" t="s">
        <v>98</v>
      </c>
      <c r="CX90" s="59">
        <v>0</v>
      </c>
      <c r="CY90" s="59" t="s">
        <v>98</v>
      </c>
    </row>
    <row r="91" spans="1:106" s="41" customFormat="1" ht="14.5" x14ac:dyDescent="0.35">
      <c r="A91" s="82" t="s">
        <v>407</v>
      </c>
      <c r="B91" s="82" t="s">
        <v>494</v>
      </c>
      <c r="C91" s="83"/>
      <c r="D91" s="83"/>
      <c r="E91" s="59">
        <v>168182.38</v>
      </c>
      <c r="F91" s="59">
        <v>24589.85</v>
      </c>
      <c r="G91" s="59">
        <v>5933.43</v>
      </c>
      <c r="H91" s="59">
        <v>45192.55</v>
      </c>
      <c r="I91" s="59">
        <v>228865.65</v>
      </c>
      <c r="J91" s="59">
        <v>64430.93</v>
      </c>
      <c r="K91" s="59">
        <v>33259.599999999999</v>
      </c>
      <c r="L91" s="59">
        <v>41922.75</v>
      </c>
      <c r="M91" s="59">
        <v>27386.27</v>
      </c>
      <c r="N91" s="59">
        <v>28413.71</v>
      </c>
      <c r="O91" s="59">
        <v>133317.64000000001</v>
      </c>
      <c r="P91" s="59">
        <v>99695.74</v>
      </c>
      <c r="Q91" s="59">
        <v>85356.81</v>
      </c>
      <c r="R91" s="59">
        <v>61855.1</v>
      </c>
      <c r="S91" s="59">
        <v>64212.85</v>
      </c>
      <c r="T91" s="59">
        <v>163357.19</v>
      </c>
      <c r="U91" s="59">
        <v>134775.89000000001</v>
      </c>
      <c r="V91" s="59">
        <v>90624.08</v>
      </c>
      <c r="W91" s="59">
        <v>203482.37</v>
      </c>
      <c r="X91" s="59">
        <v>203367.36</v>
      </c>
      <c r="Y91" s="59">
        <v>51193.79</v>
      </c>
      <c r="Z91" s="59">
        <v>78154.009999999995</v>
      </c>
      <c r="AA91" s="59">
        <v>74163.72</v>
      </c>
      <c r="AB91" s="59">
        <v>208030.37</v>
      </c>
      <c r="AC91" s="59">
        <v>27648.65</v>
      </c>
      <c r="AD91" s="59">
        <v>75622.23</v>
      </c>
      <c r="AE91" s="59">
        <v>553718.05000000005</v>
      </c>
      <c r="AF91" s="59">
        <v>160404.57</v>
      </c>
      <c r="AG91" s="59">
        <v>600237.11</v>
      </c>
      <c r="AH91" s="59">
        <v>471714.02</v>
      </c>
      <c r="AI91" s="59">
        <v>255013.4</v>
      </c>
      <c r="AJ91" s="59">
        <v>30817.15</v>
      </c>
      <c r="AK91" s="59">
        <v>31501.81</v>
      </c>
      <c r="AL91" s="59">
        <v>193149.11</v>
      </c>
      <c r="AM91" s="59">
        <v>43963.519999999997</v>
      </c>
      <c r="AN91" s="59">
        <v>297824.5</v>
      </c>
      <c r="AO91" s="59">
        <v>67045.070000000007</v>
      </c>
      <c r="AP91" s="59">
        <v>52742.67</v>
      </c>
      <c r="AQ91" s="59">
        <v>134784.89000000001</v>
      </c>
      <c r="AR91" s="59">
        <v>254221.65</v>
      </c>
      <c r="AS91" s="59">
        <v>378879.78</v>
      </c>
      <c r="AT91" s="59">
        <v>89048.88</v>
      </c>
      <c r="AU91" s="59">
        <v>79647.47</v>
      </c>
      <c r="AV91" s="59">
        <v>1198943.31</v>
      </c>
      <c r="AW91" s="59">
        <v>357879.01</v>
      </c>
      <c r="AX91" s="59">
        <v>146748.74</v>
      </c>
      <c r="AY91" s="59">
        <v>97891.02</v>
      </c>
      <c r="AZ91" s="59">
        <v>49570.07</v>
      </c>
      <c r="BA91" s="59">
        <v>52580.28</v>
      </c>
      <c r="BB91" s="59">
        <v>126731.3</v>
      </c>
      <c r="BC91" s="59">
        <v>117511.67999999999</v>
      </c>
      <c r="BD91" s="59">
        <v>22828.26</v>
      </c>
      <c r="BE91" s="59">
        <v>206504.76</v>
      </c>
      <c r="BF91" s="59">
        <v>717015.04000000004</v>
      </c>
      <c r="BG91" s="59">
        <v>540169.4</v>
      </c>
      <c r="BH91" s="59">
        <v>557778.99</v>
      </c>
      <c r="BI91" s="59">
        <v>247813.36</v>
      </c>
      <c r="BJ91" s="59">
        <v>86312.85</v>
      </c>
      <c r="BK91" s="59">
        <v>60162.5</v>
      </c>
      <c r="BL91" s="59">
        <v>74835.179999999993</v>
      </c>
      <c r="BM91" s="59">
        <v>14864.46</v>
      </c>
      <c r="BN91" s="59">
        <v>97844.2</v>
      </c>
      <c r="BO91" s="59">
        <v>44387.12</v>
      </c>
      <c r="BP91" s="59">
        <v>0</v>
      </c>
      <c r="BQ91" s="59" t="s">
        <v>98</v>
      </c>
      <c r="BR91" s="59">
        <v>10936120.1</v>
      </c>
      <c r="BS91" s="59" t="s">
        <v>98</v>
      </c>
      <c r="BT91" s="59">
        <v>0</v>
      </c>
      <c r="BU91" s="59" t="s">
        <v>98</v>
      </c>
      <c r="BV91" s="59">
        <v>0</v>
      </c>
      <c r="BW91" s="59" t="s">
        <v>98</v>
      </c>
      <c r="BX91" s="59">
        <v>0</v>
      </c>
      <c r="BY91" s="59" t="s">
        <v>98</v>
      </c>
      <c r="BZ91" s="59">
        <v>0</v>
      </c>
      <c r="CA91" s="59" t="s">
        <v>98</v>
      </c>
      <c r="CB91" s="59">
        <v>0</v>
      </c>
      <c r="CC91" s="59" t="s">
        <v>98</v>
      </c>
      <c r="CD91" s="59">
        <v>0</v>
      </c>
      <c r="CE91" s="59" t="s">
        <v>98</v>
      </c>
      <c r="CF91" s="59">
        <v>0</v>
      </c>
      <c r="CG91" s="59" t="s">
        <v>98</v>
      </c>
      <c r="CH91" s="59">
        <v>0</v>
      </c>
      <c r="CI91" s="59" t="s">
        <v>98</v>
      </c>
      <c r="CJ91" s="59">
        <v>0</v>
      </c>
      <c r="CK91" s="59" t="s">
        <v>98</v>
      </c>
      <c r="CL91" s="59">
        <v>0</v>
      </c>
      <c r="CM91" s="59" t="s">
        <v>98</v>
      </c>
      <c r="CN91" s="59">
        <v>0</v>
      </c>
      <c r="CO91" s="59" t="s">
        <v>98</v>
      </c>
      <c r="CP91" s="59">
        <v>0</v>
      </c>
      <c r="CQ91" s="59" t="s">
        <v>98</v>
      </c>
      <c r="CR91" s="59">
        <v>0</v>
      </c>
      <c r="CS91" s="59" t="s">
        <v>98</v>
      </c>
      <c r="CT91" s="59">
        <v>0</v>
      </c>
      <c r="CU91" s="59" t="s">
        <v>98</v>
      </c>
      <c r="CV91" s="59">
        <v>0</v>
      </c>
      <c r="CW91" s="59" t="s">
        <v>98</v>
      </c>
      <c r="CX91" s="59">
        <v>0</v>
      </c>
      <c r="CY91" s="59" t="s">
        <v>98</v>
      </c>
      <c r="CZ91" s="38"/>
      <c r="DB91" s="233"/>
    </row>
    <row r="92" spans="1:106" s="41" customFormat="1" ht="14.5" x14ac:dyDescent="0.35">
      <c r="A92" s="82" t="s">
        <v>407</v>
      </c>
      <c r="B92" s="82" t="s">
        <v>91</v>
      </c>
      <c r="C92" s="83"/>
      <c r="D92" s="83"/>
      <c r="E92" s="59">
        <v>396965.73</v>
      </c>
      <c r="F92" s="59">
        <v>47120.93</v>
      </c>
      <c r="G92" s="59">
        <v>12472.92</v>
      </c>
      <c r="H92" s="59">
        <v>89960.18</v>
      </c>
      <c r="I92" s="59">
        <v>964373.3</v>
      </c>
      <c r="J92" s="59">
        <v>194642.21</v>
      </c>
      <c r="K92" s="59">
        <v>117887.5</v>
      </c>
      <c r="L92" s="59">
        <v>158082.48000000001</v>
      </c>
      <c r="M92" s="59">
        <v>72307.460000000006</v>
      </c>
      <c r="N92" s="59">
        <v>302283.93</v>
      </c>
      <c r="O92" s="59">
        <v>466510.67</v>
      </c>
      <c r="P92" s="59">
        <v>237358.34</v>
      </c>
      <c r="Q92" s="59">
        <v>260001.05</v>
      </c>
      <c r="R92" s="59">
        <v>178090.53</v>
      </c>
      <c r="S92" s="59">
        <v>332040.38</v>
      </c>
      <c r="T92" s="59">
        <v>428486.52</v>
      </c>
      <c r="U92" s="59">
        <v>317429.01</v>
      </c>
      <c r="V92" s="59">
        <v>260699.93</v>
      </c>
      <c r="W92" s="59">
        <v>581046.18000000005</v>
      </c>
      <c r="X92" s="59">
        <v>781186.06</v>
      </c>
      <c r="Y92" s="59">
        <v>189893.76000000001</v>
      </c>
      <c r="Z92" s="59">
        <v>200877.19</v>
      </c>
      <c r="AA92" s="59">
        <v>177406.76</v>
      </c>
      <c r="AB92" s="59">
        <v>604468.49</v>
      </c>
      <c r="AC92" s="59">
        <v>55259.64</v>
      </c>
      <c r="AD92" s="59">
        <v>185471.8</v>
      </c>
      <c r="AE92" s="59">
        <v>1447642.16</v>
      </c>
      <c r="AF92" s="59">
        <v>281650.62</v>
      </c>
      <c r="AG92" s="59">
        <v>1179612.06</v>
      </c>
      <c r="AH92" s="59">
        <v>802516.52</v>
      </c>
      <c r="AI92" s="59">
        <v>551594.29</v>
      </c>
      <c r="AJ92" s="59">
        <v>121997.92</v>
      </c>
      <c r="AK92" s="59">
        <v>119367.79</v>
      </c>
      <c r="AL92" s="59">
        <v>465520.79</v>
      </c>
      <c r="AM92" s="59">
        <v>88987.37</v>
      </c>
      <c r="AN92" s="59">
        <v>591460.94999999995</v>
      </c>
      <c r="AO92" s="59">
        <v>141481.94</v>
      </c>
      <c r="AP92" s="59">
        <v>124110.9</v>
      </c>
      <c r="AQ92" s="59">
        <v>299321</v>
      </c>
      <c r="AR92" s="59">
        <v>516253.62</v>
      </c>
      <c r="AS92" s="59">
        <v>708023.53</v>
      </c>
      <c r="AT92" s="59">
        <v>273803.77</v>
      </c>
      <c r="AU92" s="59">
        <v>186397.88</v>
      </c>
      <c r="AV92" s="59">
        <v>1559994.64</v>
      </c>
      <c r="AW92" s="59">
        <v>641433.64</v>
      </c>
      <c r="AX92" s="59">
        <v>283186.48</v>
      </c>
      <c r="AY92" s="59">
        <v>167055.38</v>
      </c>
      <c r="AZ92" s="59">
        <v>122099.17</v>
      </c>
      <c r="BA92" s="59">
        <v>104385.57</v>
      </c>
      <c r="BB92" s="59">
        <v>219981.52</v>
      </c>
      <c r="BC92" s="59">
        <v>140729.76999999999</v>
      </c>
      <c r="BD92" s="59">
        <v>99168.59</v>
      </c>
      <c r="BE92" s="59">
        <v>374505.66</v>
      </c>
      <c r="BF92" s="59">
        <v>1048396.85</v>
      </c>
      <c r="BG92" s="59">
        <v>681436.89</v>
      </c>
      <c r="BH92" s="59">
        <v>858714.7</v>
      </c>
      <c r="BI92" s="59">
        <v>337982.43</v>
      </c>
      <c r="BJ92" s="59">
        <v>157656.92000000001</v>
      </c>
      <c r="BK92" s="59">
        <v>112336.34</v>
      </c>
      <c r="BL92" s="59">
        <v>120309.74</v>
      </c>
      <c r="BM92" s="59">
        <v>25322.62</v>
      </c>
      <c r="BN92" s="59">
        <v>146072.09</v>
      </c>
      <c r="BO92" s="59">
        <v>44391.38</v>
      </c>
      <c r="BP92" s="59">
        <v>0</v>
      </c>
      <c r="BQ92" s="59" t="s">
        <v>98</v>
      </c>
      <c r="BR92" s="59">
        <v>22757226.43</v>
      </c>
      <c r="BS92" s="59" t="s">
        <v>98</v>
      </c>
      <c r="BT92" s="59">
        <v>0</v>
      </c>
      <c r="BU92" s="59" t="s">
        <v>98</v>
      </c>
      <c r="BV92" s="59">
        <v>0</v>
      </c>
      <c r="BW92" s="59" t="s">
        <v>98</v>
      </c>
      <c r="BX92" s="59">
        <v>0</v>
      </c>
      <c r="BY92" s="59" t="s">
        <v>98</v>
      </c>
      <c r="BZ92" s="59">
        <v>0</v>
      </c>
      <c r="CA92" s="59" t="s">
        <v>98</v>
      </c>
      <c r="CB92" s="59">
        <v>0</v>
      </c>
      <c r="CC92" s="59" t="s">
        <v>98</v>
      </c>
      <c r="CD92" s="59">
        <v>0</v>
      </c>
      <c r="CE92" s="59" t="s">
        <v>98</v>
      </c>
      <c r="CF92" s="59">
        <v>0</v>
      </c>
      <c r="CG92" s="59" t="s">
        <v>98</v>
      </c>
      <c r="CH92" s="59">
        <v>0</v>
      </c>
      <c r="CI92" s="59" t="s">
        <v>98</v>
      </c>
      <c r="CJ92" s="59">
        <v>0</v>
      </c>
      <c r="CK92" s="59" t="s">
        <v>98</v>
      </c>
      <c r="CL92" s="59">
        <v>0</v>
      </c>
      <c r="CM92" s="59" t="s">
        <v>98</v>
      </c>
      <c r="CN92" s="59">
        <v>0</v>
      </c>
      <c r="CO92" s="59" t="s">
        <v>98</v>
      </c>
      <c r="CP92" s="59">
        <v>0</v>
      </c>
      <c r="CQ92" s="59" t="s">
        <v>98</v>
      </c>
      <c r="CR92" s="59">
        <v>0</v>
      </c>
      <c r="CS92" s="59" t="s">
        <v>98</v>
      </c>
      <c r="CT92" s="59">
        <v>0</v>
      </c>
      <c r="CU92" s="59" t="s">
        <v>98</v>
      </c>
      <c r="CV92" s="59">
        <v>0</v>
      </c>
      <c r="CW92" s="59" t="s">
        <v>98</v>
      </c>
      <c r="CX92" s="59">
        <v>0</v>
      </c>
      <c r="CY92" s="59" t="s">
        <v>98</v>
      </c>
      <c r="CZ92" s="38"/>
      <c r="DB92" s="233"/>
    </row>
    <row r="93" spans="1:106" ht="14.5" x14ac:dyDescent="0.35">
      <c r="A93" s="58" t="s">
        <v>407</v>
      </c>
      <c r="B93" s="58" t="s">
        <v>495</v>
      </c>
      <c r="C93" s="43"/>
      <c r="D93" s="43"/>
      <c r="E93" s="59" t="s">
        <v>483</v>
      </c>
      <c r="F93" s="59" t="s">
        <v>483</v>
      </c>
      <c r="G93" s="59" t="s">
        <v>483</v>
      </c>
      <c r="H93" s="59" t="s">
        <v>483</v>
      </c>
      <c r="I93" s="59" t="s">
        <v>483</v>
      </c>
      <c r="J93" s="59" t="s">
        <v>483</v>
      </c>
      <c r="K93" s="59" t="s">
        <v>483</v>
      </c>
      <c r="L93" s="59" t="s">
        <v>483</v>
      </c>
      <c r="M93" s="59" t="s">
        <v>483</v>
      </c>
      <c r="N93" s="59" t="s">
        <v>483</v>
      </c>
      <c r="O93" s="59" t="s">
        <v>483</v>
      </c>
      <c r="P93" s="59" t="s">
        <v>483</v>
      </c>
      <c r="Q93" s="59" t="s">
        <v>483</v>
      </c>
      <c r="R93" s="59" t="s">
        <v>483</v>
      </c>
      <c r="S93" s="59" t="s">
        <v>483</v>
      </c>
      <c r="T93" s="59" t="s">
        <v>483</v>
      </c>
      <c r="U93" s="59" t="s">
        <v>483</v>
      </c>
      <c r="V93" s="59" t="s">
        <v>483</v>
      </c>
      <c r="W93" s="59" t="s">
        <v>483</v>
      </c>
      <c r="X93" s="59" t="s">
        <v>483</v>
      </c>
      <c r="Y93" s="59" t="s">
        <v>483</v>
      </c>
      <c r="Z93" s="59" t="s">
        <v>483</v>
      </c>
      <c r="AA93" s="59" t="s">
        <v>483</v>
      </c>
      <c r="AB93" s="59" t="s">
        <v>483</v>
      </c>
      <c r="AC93" s="59" t="s">
        <v>483</v>
      </c>
      <c r="AD93" s="59" t="s">
        <v>483</v>
      </c>
      <c r="AE93" s="59" t="s">
        <v>483</v>
      </c>
      <c r="AF93" s="59" t="s">
        <v>483</v>
      </c>
      <c r="AG93" s="59" t="s">
        <v>483</v>
      </c>
      <c r="AH93" s="59" t="s">
        <v>483</v>
      </c>
      <c r="AI93" s="59" t="s">
        <v>483</v>
      </c>
      <c r="AJ93" s="59" t="s">
        <v>483</v>
      </c>
      <c r="AK93" s="59" t="s">
        <v>483</v>
      </c>
      <c r="AL93" s="59" t="s">
        <v>483</v>
      </c>
      <c r="AM93" s="59" t="s">
        <v>483</v>
      </c>
      <c r="AN93" s="59" t="s">
        <v>483</v>
      </c>
      <c r="AO93" s="59" t="s">
        <v>483</v>
      </c>
      <c r="AP93" s="59" t="s">
        <v>483</v>
      </c>
      <c r="AQ93" s="59" t="s">
        <v>483</v>
      </c>
      <c r="AR93" s="59" t="s">
        <v>483</v>
      </c>
      <c r="AS93" s="59" t="s">
        <v>483</v>
      </c>
      <c r="AT93" s="59" t="s">
        <v>483</v>
      </c>
      <c r="AU93" s="59" t="s">
        <v>483</v>
      </c>
      <c r="AV93" s="59" t="s">
        <v>483</v>
      </c>
      <c r="AW93" s="59" t="s">
        <v>483</v>
      </c>
      <c r="AX93" s="59" t="s">
        <v>483</v>
      </c>
      <c r="AY93" s="59" t="s">
        <v>483</v>
      </c>
      <c r="AZ93" s="59" t="s">
        <v>483</v>
      </c>
      <c r="BA93" s="59" t="s">
        <v>483</v>
      </c>
      <c r="BB93" s="59" t="s">
        <v>483</v>
      </c>
      <c r="BC93" s="59" t="s">
        <v>483</v>
      </c>
      <c r="BD93" s="59" t="s">
        <v>483</v>
      </c>
      <c r="BE93" s="59" t="s">
        <v>483</v>
      </c>
      <c r="BF93" s="59" t="s">
        <v>483</v>
      </c>
      <c r="BG93" s="59" t="s">
        <v>483</v>
      </c>
      <c r="BH93" s="59" t="s">
        <v>483</v>
      </c>
      <c r="BI93" s="59" t="s">
        <v>483</v>
      </c>
      <c r="BJ93" s="59" t="s">
        <v>483</v>
      </c>
      <c r="BK93" s="59" t="s">
        <v>483</v>
      </c>
      <c r="BL93" s="59" t="s">
        <v>483</v>
      </c>
      <c r="BM93" s="59" t="s">
        <v>483</v>
      </c>
      <c r="BN93" s="59" t="s">
        <v>483</v>
      </c>
      <c r="BO93" s="59" t="s">
        <v>483</v>
      </c>
      <c r="BP93" s="59" t="s">
        <v>483</v>
      </c>
      <c r="BQ93" s="59" t="s">
        <v>98</v>
      </c>
      <c r="BR93" s="59" t="s">
        <v>483</v>
      </c>
      <c r="BS93" s="59" t="s">
        <v>98</v>
      </c>
      <c r="BT93" s="59" t="s">
        <v>483</v>
      </c>
      <c r="BU93" s="59" t="s">
        <v>98</v>
      </c>
      <c r="BV93" s="59" t="s">
        <v>483</v>
      </c>
      <c r="BW93" s="59" t="s">
        <v>98</v>
      </c>
      <c r="BX93" s="59" t="s">
        <v>483</v>
      </c>
      <c r="BY93" s="59" t="s">
        <v>98</v>
      </c>
      <c r="BZ93" s="59" t="s">
        <v>483</v>
      </c>
      <c r="CA93" s="59" t="s">
        <v>98</v>
      </c>
      <c r="CB93" s="59" t="s">
        <v>483</v>
      </c>
      <c r="CC93" s="59" t="s">
        <v>98</v>
      </c>
      <c r="CD93" s="59" t="s">
        <v>483</v>
      </c>
      <c r="CE93" s="59" t="s">
        <v>98</v>
      </c>
      <c r="CF93" s="59" t="s">
        <v>483</v>
      </c>
      <c r="CG93" s="59" t="s">
        <v>98</v>
      </c>
      <c r="CH93" s="59" t="s">
        <v>483</v>
      </c>
      <c r="CI93" s="59" t="s">
        <v>98</v>
      </c>
      <c r="CJ93" s="59" t="s">
        <v>483</v>
      </c>
      <c r="CK93" s="59" t="s">
        <v>98</v>
      </c>
      <c r="CL93" s="59" t="s">
        <v>483</v>
      </c>
      <c r="CM93" s="59" t="s">
        <v>98</v>
      </c>
      <c r="CN93" s="59" t="s">
        <v>483</v>
      </c>
      <c r="CO93" s="59" t="s">
        <v>98</v>
      </c>
      <c r="CP93" s="59" t="s">
        <v>483</v>
      </c>
      <c r="CQ93" s="59" t="s">
        <v>98</v>
      </c>
      <c r="CR93" s="59" t="s">
        <v>483</v>
      </c>
      <c r="CS93" s="59" t="s">
        <v>98</v>
      </c>
      <c r="CT93" s="59" t="s">
        <v>483</v>
      </c>
      <c r="CU93" s="59" t="s">
        <v>98</v>
      </c>
      <c r="CV93" s="59" t="s">
        <v>483</v>
      </c>
      <c r="CW93" s="59" t="s">
        <v>98</v>
      </c>
      <c r="CX93" s="59" t="s">
        <v>483</v>
      </c>
      <c r="CY93" s="59" t="s">
        <v>98</v>
      </c>
    </row>
    <row r="94" spans="1:106" s="81" customFormat="1" ht="14.5" x14ac:dyDescent="0.35">
      <c r="A94" s="76" t="s">
        <v>407</v>
      </c>
      <c r="B94" s="76" t="s">
        <v>496</v>
      </c>
      <c r="C94" s="77"/>
      <c r="D94" s="77"/>
      <c r="E94" s="59">
        <v>8438.2199999999993</v>
      </c>
      <c r="F94" s="59">
        <v>639.72</v>
      </c>
      <c r="G94" s="59">
        <v>239.89</v>
      </c>
      <c r="H94" s="59">
        <v>1184.25</v>
      </c>
      <c r="I94" s="59">
        <v>5822.47</v>
      </c>
      <c r="J94" s="59">
        <v>1568.63</v>
      </c>
      <c r="K94" s="59">
        <v>643.62</v>
      </c>
      <c r="L94" s="59">
        <v>877.84</v>
      </c>
      <c r="M94" s="59">
        <v>346.21</v>
      </c>
      <c r="N94" s="59">
        <v>3448.29</v>
      </c>
      <c r="O94" s="59">
        <v>5327.89</v>
      </c>
      <c r="P94" s="59">
        <v>763.94</v>
      </c>
      <c r="Q94" s="59">
        <v>1541.61</v>
      </c>
      <c r="R94" s="59">
        <v>1491.91</v>
      </c>
      <c r="S94" s="59">
        <v>1771.77</v>
      </c>
      <c r="T94" s="59">
        <v>1559.83</v>
      </c>
      <c r="U94" s="59">
        <v>1262.9100000000001</v>
      </c>
      <c r="V94" s="59">
        <v>1271.58</v>
      </c>
      <c r="W94" s="59">
        <v>2397.15</v>
      </c>
      <c r="X94" s="59">
        <v>3248.39</v>
      </c>
      <c r="Y94" s="59">
        <v>73.38</v>
      </c>
      <c r="Z94" s="59">
        <v>1203.92</v>
      </c>
      <c r="AA94" s="59">
        <v>816.03</v>
      </c>
      <c r="AB94" s="59">
        <v>660.39</v>
      </c>
      <c r="AC94" s="59">
        <v>773.88</v>
      </c>
      <c r="AD94" s="59">
        <v>3757.06</v>
      </c>
      <c r="AE94" s="59">
        <v>12415.23</v>
      </c>
      <c r="AF94" s="59">
        <v>2077.06</v>
      </c>
      <c r="AG94" s="59">
        <v>9922.9</v>
      </c>
      <c r="AH94" s="59">
        <v>6001.5</v>
      </c>
      <c r="AI94" s="59">
        <v>19880.66</v>
      </c>
      <c r="AJ94" s="59">
        <v>1779.62</v>
      </c>
      <c r="AK94" s="59">
        <v>3053.23</v>
      </c>
      <c r="AL94" s="59">
        <v>6870.84</v>
      </c>
      <c r="AM94" s="59">
        <v>2578.0700000000002</v>
      </c>
      <c r="AN94" s="59">
        <v>10379.530000000001</v>
      </c>
      <c r="AO94" s="59">
        <v>423.37</v>
      </c>
      <c r="AP94" s="59">
        <v>988.29</v>
      </c>
      <c r="AQ94" s="59">
        <v>1770.49</v>
      </c>
      <c r="AR94" s="59">
        <v>2023.36</v>
      </c>
      <c r="AS94" s="59">
        <v>23337.73</v>
      </c>
      <c r="AT94" s="59">
        <v>13246.25</v>
      </c>
      <c r="AU94" s="59">
        <v>6569.74</v>
      </c>
      <c r="AV94" s="59">
        <v>21402.14</v>
      </c>
      <c r="AW94" s="59">
        <v>5434.57</v>
      </c>
      <c r="AX94" s="59">
        <v>2000.62</v>
      </c>
      <c r="AY94" s="59">
        <v>4249.0200000000004</v>
      </c>
      <c r="AZ94" s="59">
        <v>644.03</v>
      </c>
      <c r="BA94" s="59">
        <v>838.08</v>
      </c>
      <c r="BB94" s="59">
        <v>1559.67</v>
      </c>
      <c r="BC94" s="59">
        <v>274.23</v>
      </c>
      <c r="BD94" s="59">
        <v>837.58</v>
      </c>
      <c r="BE94" s="59">
        <v>2789.64</v>
      </c>
      <c r="BF94" s="59">
        <v>41293.919999999998</v>
      </c>
      <c r="BG94" s="59">
        <v>12961.31</v>
      </c>
      <c r="BH94" s="59">
        <v>28935.7</v>
      </c>
      <c r="BI94" s="59">
        <v>10310.91</v>
      </c>
      <c r="BJ94" s="59">
        <v>5671.17</v>
      </c>
      <c r="BK94" s="59">
        <v>3980.04</v>
      </c>
      <c r="BL94" s="59">
        <v>5114.46</v>
      </c>
      <c r="BM94" s="59">
        <v>181.26</v>
      </c>
      <c r="BN94" s="59">
        <v>1236.67</v>
      </c>
      <c r="BO94" s="59">
        <v>3.35</v>
      </c>
      <c r="BP94" s="59">
        <v>0</v>
      </c>
      <c r="BQ94" s="59" t="s">
        <v>98</v>
      </c>
      <c r="BR94" s="59">
        <v>324167.03000000003</v>
      </c>
      <c r="BS94" s="59" t="s">
        <v>98</v>
      </c>
      <c r="BT94" s="59">
        <v>766950.69</v>
      </c>
      <c r="BU94" s="59" t="s">
        <v>98</v>
      </c>
      <c r="BV94" s="59">
        <v>28.32</v>
      </c>
      <c r="BW94" s="59" t="s">
        <v>98</v>
      </c>
      <c r="BX94" s="59">
        <v>13521.45</v>
      </c>
      <c r="BY94" s="59" t="s">
        <v>98</v>
      </c>
      <c r="BZ94" s="59">
        <v>780500.46</v>
      </c>
      <c r="CA94" s="59" t="s">
        <v>98</v>
      </c>
      <c r="CB94" s="59">
        <v>168358.85</v>
      </c>
      <c r="CC94" s="59" t="s">
        <v>98</v>
      </c>
      <c r="CD94" s="59">
        <v>559.49</v>
      </c>
      <c r="CE94" s="59" t="s">
        <v>98</v>
      </c>
      <c r="CF94" s="59">
        <v>484.18</v>
      </c>
      <c r="CG94" s="59" t="s">
        <v>98</v>
      </c>
      <c r="CH94" s="59">
        <v>1043.67</v>
      </c>
      <c r="CI94" s="59" t="s">
        <v>98</v>
      </c>
      <c r="CJ94" s="59">
        <v>169402.52</v>
      </c>
      <c r="CK94" s="59" t="s">
        <v>98</v>
      </c>
      <c r="CL94" s="59">
        <v>0</v>
      </c>
      <c r="CM94" s="59" t="s">
        <v>98</v>
      </c>
      <c r="CN94" s="59">
        <v>0</v>
      </c>
      <c r="CO94" s="59" t="s">
        <v>98</v>
      </c>
      <c r="CP94" s="59">
        <v>0</v>
      </c>
      <c r="CQ94" s="59" t="s">
        <v>98</v>
      </c>
      <c r="CR94" s="59">
        <v>2820.79</v>
      </c>
      <c r="CS94" s="59" t="s">
        <v>98</v>
      </c>
      <c r="CT94" s="59">
        <v>2820.79</v>
      </c>
      <c r="CU94" s="59" t="s">
        <v>98</v>
      </c>
      <c r="CV94" s="59">
        <v>952723.77</v>
      </c>
      <c r="CW94" s="59" t="s">
        <v>98</v>
      </c>
      <c r="CX94" s="59">
        <v>1276890.8</v>
      </c>
      <c r="CY94" s="59" t="s">
        <v>98</v>
      </c>
      <c r="CZ94" s="38"/>
      <c r="DB94" s="227"/>
    </row>
    <row r="95" spans="1:106" ht="14.5" x14ac:dyDescent="0.35">
      <c r="A95" s="58" t="s">
        <v>407</v>
      </c>
      <c r="B95" s="58" t="s">
        <v>497</v>
      </c>
      <c r="C95" s="43"/>
      <c r="D95" s="43"/>
      <c r="E95" s="59">
        <v>228783.35</v>
      </c>
      <c r="F95" s="59">
        <v>22531.08</v>
      </c>
      <c r="G95" s="59">
        <v>6539.5</v>
      </c>
      <c r="H95" s="59">
        <v>44767.64</v>
      </c>
      <c r="I95" s="59">
        <v>735507.65</v>
      </c>
      <c r="J95" s="59">
        <v>130211.27</v>
      </c>
      <c r="K95" s="59">
        <v>84627.9</v>
      </c>
      <c r="L95" s="59">
        <v>116159.73</v>
      </c>
      <c r="M95" s="59">
        <v>44921.19</v>
      </c>
      <c r="N95" s="59">
        <v>273870.21999999997</v>
      </c>
      <c r="O95" s="59">
        <v>333193.03000000003</v>
      </c>
      <c r="P95" s="59">
        <v>137662.6</v>
      </c>
      <c r="Q95" s="59">
        <v>174644.24</v>
      </c>
      <c r="R95" s="59">
        <v>116235.43</v>
      </c>
      <c r="S95" s="59">
        <v>267827.53000000003</v>
      </c>
      <c r="T95" s="59">
        <v>265129.33</v>
      </c>
      <c r="U95" s="59">
        <v>182653.12</v>
      </c>
      <c r="V95" s="59">
        <v>170075.85</v>
      </c>
      <c r="W95" s="59">
        <v>377563.81</v>
      </c>
      <c r="X95" s="59">
        <v>577818.69999999995</v>
      </c>
      <c r="Y95" s="59">
        <v>138699.97</v>
      </c>
      <c r="Z95" s="59">
        <v>122723.19</v>
      </c>
      <c r="AA95" s="59">
        <v>103243.04</v>
      </c>
      <c r="AB95" s="59">
        <v>396438.12</v>
      </c>
      <c r="AC95" s="59">
        <v>27610.99</v>
      </c>
      <c r="AD95" s="59">
        <v>109849.57</v>
      </c>
      <c r="AE95" s="59">
        <v>893924.11</v>
      </c>
      <c r="AF95" s="59">
        <v>121246.04</v>
      </c>
      <c r="AG95" s="59">
        <v>579374.94999999995</v>
      </c>
      <c r="AH95" s="59">
        <v>330802.5</v>
      </c>
      <c r="AI95" s="59">
        <v>296580.88</v>
      </c>
      <c r="AJ95" s="59">
        <v>91180.77</v>
      </c>
      <c r="AK95" s="59">
        <v>87865.98</v>
      </c>
      <c r="AL95" s="59">
        <v>272371.69</v>
      </c>
      <c r="AM95" s="59">
        <v>45023.85</v>
      </c>
      <c r="AN95" s="59">
        <v>293636.45</v>
      </c>
      <c r="AO95" s="59">
        <v>74436.88</v>
      </c>
      <c r="AP95" s="59">
        <v>71368.23</v>
      </c>
      <c r="AQ95" s="59">
        <v>164536.10999999999</v>
      </c>
      <c r="AR95" s="59">
        <v>262031.97</v>
      </c>
      <c r="AS95" s="59">
        <v>329143.75</v>
      </c>
      <c r="AT95" s="59">
        <v>184754.9</v>
      </c>
      <c r="AU95" s="59">
        <v>106750.41</v>
      </c>
      <c r="AV95" s="59">
        <v>361051.33</v>
      </c>
      <c r="AW95" s="59">
        <v>283554.63</v>
      </c>
      <c r="AX95" s="59">
        <v>136437.75</v>
      </c>
      <c r="AY95" s="59">
        <v>69164.36</v>
      </c>
      <c r="AZ95" s="59">
        <v>72529.09</v>
      </c>
      <c r="BA95" s="59">
        <v>51805.29</v>
      </c>
      <c r="BB95" s="59">
        <v>93250.22</v>
      </c>
      <c r="BC95" s="59">
        <v>23218.09</v>
      </c>
      <c r="BD95" s="59">
        <v>76340.34</v>
      </c>
      <c r="BE95" s="59">
        <v>168000.89</v>
      </c>
      <c r="BF95" s="59">
        <v>331381.82</v>
      </c>
      <c r="BG95" s="59">
        <v>141267.49</v>
      </c>
      <c r="BH95" s="59">
        <v>300935.71000000002</v>
      </c>
      <c r="BI95" s="59">
        <v>90169.08</v>
      </c>
      <c r="BJ95" s="59">
        <v>71344.070000000007</v>
      </c>
      <c r="BK95" s="59">
        <v>52173.84</v>
      </c>
      <c r="BL95" s="59">
        <v>45474.57</v>
      </c>
      <c r="BM95" s="59">
        <v>10458.16</v>
      </c>
      <c r="BN95" s="59">
        <v>48227.9</v>
      </c>
      <c r="BO95" s="59">
        <v>4.25</v>
      </c>
      <c r="BP95" s="59">
        <v>0</v>
      </c>
      <c r="BQ95" s="59" t="s">
        <v>98</v>
      </c>
      <c r="BR95" s="59">
        <v>11821106.33</v>
      </c>
      <c r="BS95" s="59" t="s">
        <v>98</v>
      </c>
      <c r="BT95" s="59">
        <v>6432870.5</v>
      </c>
      <c r="BU95" s="59" t="s">
        <v>98</v>
      </c>
      <c r="BV95" s="59">
        <v>162874.17000000001</v>
      </c>
      <c r="BW95" s="59" t="s">
        <v>98</v>
      </c>
      <c r="BX95" s="59">
        <v>2540679.9900000002</v>
      </c>
      <c r="BY95" s="59" t="s">
        <v>98</v>
      </c>
      <c r="BZ95" s="59">
        <v>9136424.6600000001</v>
      </c>
      <c r="CA95" s="59" t="s">
        <v>98</v>
      </c>
      <c r="CB95" s="59">
        <v>2470035.7200000002</v>
      </c>
      <c r="CC95" s="59" t="s">
        <v>98</v>
      </c>
      <c r="CD95" s="59">
        <v>13538.39</v>
      </c>
      <c r="CE95" s="59" t="s">
        <v>98</v>
      </c>
      <c r="CF95" s="59">
        <v>53607.4</v>
      </c>
      <c r="CG95" s="59" t="s">
        <v>98</v>
      </c>
      <c r="CH95" s="59">
        <v>67145.789999999994</v>
      </c>
      <c r="CI95" s="59" t="s">
        <v>98</v>
      </c>
      <c r="CJ95" s="59">
        <v>2537181.5099999998</v>
      </c>
      <c r="CK95" s="59" t="s">
        <v>98</v>
      </c>
      <c r="CL95" s="59">
        <v>0</v>
      </c>
      <c r="CM95" s="59" t="s">
        <v>98</v>
      </c>
      <c r="CN95" s="59">
        <v>0</v>
      </c>
      <c r="CO95" s="59" t="s">
        <v>98</v>
      </c>
      <c r="CP95" s="59">
        <v>0</v>
      </c>
      <c r="CQ95" s="59" t="s">
        <v>98</v>
      </c>
      <c r="CR95" s="59">
        <v>2256610.21</v>
      </c>
      <c r="CS95" s="59" t="s">
        <v>98</v>
      </c>
      <c r="CT95" s="59">
        <v>2256610.21</v>
      </c>
      <c r="CU95" s="59" t="s">
        <v>98</v>
      </c>
      <c r="CV95" s="59">
        <v>13930216.390000001</v>
      </c>
      <c r="CW95" s="59" t="s">
        <v>98</v>
      </c>
      <c r="CX95" s="59">
        <v>25751322.719999999</v>
      </c>
      <c r="CY95" s="59" t="s">
        <v>98</v>
      </c>
    </row>
    <row r="96" spans="1:106" ht="14.5" x14ac:dyDescent="0.35">
      <c r="A96" s="58" t="s">
        <v>407</v>
      </c>
      <c r="B96" s="58" t="s">
        <v>498</v>
      </c>
      <c r="C96" s="43"/>
      <c r="D96" s="43"/>
      <c r="E96" s="59" t="s">
        <v>483</v>
      </c>
      <c r="F96" s="59" t="s">
        <v>483</v>
      </c>
      <c r="G96" s="59" t="s">
        <v>483</v>
      </c>
      <c r="H96" s="59" t="s">
        <v>483</v>
      </c>
      <c r="I96" s="59" t="s">
        <v>483</v>
      </c>
      <c r="J96" s="59" t="s">
        <v>483</v>
      </c>
      <c r="K96" s="59" t="s">
        <v>483</v>
      </c>
      <c r="L96" s="59" t="s">
        <v>483</v>
      </c>
      <c r="M96" s="59" t="s">
        <v>483</v>
      </c>
      <c r="N96" s="59" t="s">
        <v>483</v>
      </c>
      <c r="O96" s="59" t="s">
        <v>483</v>
      </c>
      <c r="P96" s="59" t="s">
        <v>483</v>
      </c>
      <c r="Q96" s="59" t="s">
        <v>483</v>
      </c>
      <c r="R96" s="59" t="s">
        <v>483</v>
      </c>
      <c r="S96" s="59" t="s">
        <v>483</v>
      </c>
      <c r="T96" s="59" t="s">
        <v>483</v>
      </c>
      <c r="U96" s="59" t="s">
        <v>483</v>
      </c>
      <c r="V96" s="59" t="s">
        <v>483</v>
      </c>
      <c r="W96" s="59" t="s">
        <v>483</v>
      </c>
      <c r="X96" s="59" t="s">
        <v>483</v>
      </c>
      <c r="Y96" s="59" t="s">
        <v>483</v>
      </c>
      <c r="Z96" s="59" t="s">
        <v>483</v>
      </c>
      <c r="AA96" s="59" t="s">
        <v>483</v>
      </c>
      <c r="AB96" s="59" t="s">
        <v>483</v>
      </c>
      <c r="AC96" s="59" t="s">
        <v>483</v>
      </c>
      <c r="AD96" s="59" t="s">
        <v>483</v>
      </c>
      <c r="AE96" s="59" t="s">
        <v>483</v>
      </c>
      <c r="AF96" s="59" t="s">
        <v>483</v>
      </c>
      <c r="AG96" s="59" t="s">
        <v>483</v>
      </c>
      <c r="AH96" s="59" t="s">
        <v>483</v>
      </c>
      <c r="AI96" s="59" t="s">
        <v>483</v>
      </c>
      <c r="AJ96" s="59" t="s">
        <v>483</v>
      </c>
      <c r="AK96" s="59" t="s">
        <v>483</v>
      </c>
      <c r="AL96" s="59" t="s">
        <v>483</v>
      </c>
      <c r="AM96" s="59" t="s">
        <v>483</v>
      </c>
      <c r="AN96" s="59" t="s">
        <v>483</v>
      </c>
      <c r="AO96" s="59" t="s">
        <v>483</v>
      </c>
      <c r="AP96" s="59" t="s">
        <v>483</v>
      </c>
      <c r="AQ96" s="59" t="s">
        <v>483</v>
      </c>
      <c r="AR96" s="59" t="s">
        <v>483</v>
      </c>
      <c r="AS96" s="59" t="s">
        <v>483</v>
      </c>
      <c r="AT96" s="59" t="s">
        <v>483</v>
      </c>
      <c r="AU96" s="59" t="s">
        <v>483</v>
      </c>
      <c r="AV96" s="59" t="s">
        <v>483</v>
      </c>
      <c r="AW96" s="59" t="s">
        <v>483</v>
      </c>
      <c r="AX96" s="59" t="s">
        <v>483</v>
      </c>
      <c r="AY96" s="59" t="s">
        <v>483</v>
      </c>
      <c r="AZ96" s="59" t="s">
        <v>483</v>
      </c>
      <c r="BA96" s="59" t="s">
        <v>483</v>
      </c>
      <c r="BB96" s="59" t="s">
        <v>483</v>
      </c>
      <c r="BC96" s="59" t="s">
        <v>483</v>
      </c>
      <c r="BD96" s="59" t="s">
        <v>483</v>
      </c>
      <c r="BE96" s="59" t="s">
        <v>483</v>
      </c>
      <c r="BF96" s="59" t="s">
        <v>483</v>
      </c>
      <c r="BG96" s="59" t="s">
        <v>483</v>
      </c>
      <c r="BH96" s="59" t="s">
        <v>483</v>
      </c>
      <c r="BI96" s="59" t="s">
        <v>483</v>
      </c>
      <c r="BJ96" s="59" t="s">
        <v>483</v>
      </c>
      <c r="BK96" s="59" t="s">
        <v>483</v>
      </c>
      <c r="BL96" s="59" t="s">
        <v>483</v>
      </c>
      <c r="BM96" s="59" t="s">
        <v>483</v>
      </c>
      <c r="BN96" s="59" t="s">
        <v>483</v>
      </c>
      <c r="BO96" s="59" t="s">
        <v>483</v>
      </c>
      <c r="BP96" s="59" t="s">
        <v>483</v>
      </c>
      <c r="BQ96" s="59" t="s">
        <v>98</v>
      </c>
      <c r="BR96" s="59" t="s">
        <v>483</v>
      </c>
      <c r="BS96" s="59" t="s">
        <v>98</v>
      </c>
      <c r="BT96" s="59" t="s">
        <v>483</v>
      </c>
      <c r="BU96" s="59" t="s">
        <v>98</v>
      </c>
      <c r="BV96" s="59" t="s">
        <v>483</v>
      </c>
      <c r="BW96" s="59" t="s">
        <v>98</v>
      </c>
      <c r="BX96" s="59" t="s">
        <v>483</v>
      </c>
      <c r="BY96" s="59" t="s">
        <v>98</v>
      </c>
      <c r="BZ96" s="59" t="s">
        <v>483</v>
      </c>
      <c r="CA96" s="59" t="s">
        <v>98</v>
      </c>
      <c r="CB96" s="59" t="s">
        <v>483</v>
      </c>
      <c r="CC96" s="59" t="s">
        <v>98</v>
      </c>
      <c r="CD96" s="59" t="s">
        <v>483</v>
      </c>
      <c r="CE96" s="59" t="s">
        <v>98</v>
      </c>
      <c r="CF96" s="59" t="s">
        <v>483</v>
      </c>
      <c r="CG96" s="59" t="s">
        <v>98</v>
      </c>
      <c r="CH96" s="59" t="s">
        <v>483</v>
      </c>
      <c r="CI96" s="59" t="s">
        <v>98</v>
      </c>
      <c r="CJ96" s="59" t="s">
        <v>483</v>
      </c>
      <c r="CK96" s="59" t="s">
        <v>98</v>
      </c>
      <c r="CL96" s="59" t="s">
        <v>483</v>
      </c>
      <c r="CM96" s="59" t="s">
        <v>98</v>
      </c>
      <c r="CN96" s="59" t="s">
        <v>483</v>
      </c>
      <c r="CO96" s="59" t="s">
        <v>98</v>
      </c>
      <c r="CP96" s="59" t="s">
        <v>483</v>
      </c>
      <c r="CQ96" s="59" t="s">
        <v>98</v>
      </c>
      <c r="CR96" s="59" t="s">
        <v>483</v>
      </c>
      <c r="CS96" s="59" t="s">
        <v>98</v>
      </c>
      <c r="CT96" s="59" t="s">
        <v>483</v>
      </c>
      <c r="CU96" s="59" t="s">
        <v>98</v>
      </c>
      <c r="CV96" s="59" t="s">
        <v>483</v>
      </c>
      <c r="CW96" s="59" t="s">
        <v>98</v>
      </c>
      <c r="CX96" s="59" t="s">
        <v>483</v>
      </c>
      <c r="CY96" s="59" t="s">
        <v>98</v>
      </c>
    </row>
    <row r="97" spans="1:103" ht="14.5" x14ac:dyDescent="0.35">
      <c r="A97" s="58" t="s">
        <v>303</v>
      </c>
      <c r="B97" s="58" t="s">
        <v>422</v>
      </c>
      <c r="C97" s="43" t="str">
        <f>'[10]Correspondance tables'!K3</f>
        <v>ISIC 1</v>
      </c>
      <c r="D97" s="43" t="str">
        <f>VLOOKUP(C97, '[10]Correspondance tables'!$O$3:$P$73, 2, FALSE)</f>
        <v>ISIC 01T03</v>
      </c>
      <c r="E97" s="59">
        <v>2561.8000000000002</v>
      </c>
      <c r="F97" s="59">
        <v>48.2</v>
      </c>
      <c r="G97" s="59">
        <v>2.13</v>
      </c>
      <c r="H97" s="59">
        <v>0.27</v>
      </c>
      <c r="I97" s="59">
        <v>20092.04</v>
      </c>
      <c r="J97" s="59">
        <v>346.39</v>
      </c>
      <c r="K97" s="59">
        <v>4.3499999999999996</v>
      </c>
      <c r="L97" s="59">
        <v>6.76</v>
      </c>
      <c r="M97" s="59">
        <v>0.23</v>
      </c>
      <c r="N97" s="59">
        <v>1.1100000000000001</v>
      </c>
      <c r="O97" s="59">
        <v>133.01</v>
      </c>
      <c r="P97" s="59">
        <v>28.4</v>
      </c>
      <c r="Q97" s="59">
        <v>287.5</v>
      </c>
      <c r="R97" s="59">
        <v>1.33</v>
      </c>
      <c r="S97" s="59">
        <v>0.25</v>
      </c>
      <c r="T97" s="59">
        <v>1.1499999999999999</v>
      </c>
      <c r="U97" s="59">
        <v>48.37</v>
      </c>
      <c r="V97" s="59">
        <v>0.28000000000000003</v>
      </c>
      <c r="W97" s="59">
        <v>0.6</v>
      </c>
      <c r="X97" s="59">
        <v>1.0900000000000001</v>
      </c>
      <c r="Y97" s="59">
        <v>0.02</v>
      </c>
      <c r="Z97" s="59">
        <v>18.059999999999999</v>
      </c>
      <c r="AA97" s="59">
        <v>0.17</v>
      </c>
      <c r="AB97" s="59">
        <v>18.88</v>
      </c>
      <c r="AC97" s="59">
        <v>0.82</v>
      </c>
      <c r="AD97" s="59">
        <v>3.35</v>
      </c>
      <c r="AE97" s="59">
        <v>14.71</v>
      </c>
      <c r="AF97" s="59">
        <v>0.68</v>
      </c>
      <c r="AG97" s="59">
        <v>195.55</v>
      </c>
      <c r="AH97" s="59">
        <v>38.82</v>
      </c>
      <c r="AI97" s="59">
        <v>3.29</v>
      </c>
      <c r="AJ97" s="59">
        <v>6.53</v>
      </c>
      <c r="AK97" s="59">
        <v>0</v>
      </c>
      <c r="AL97" s="59">
        <v>4.2</v>
      </c>
      <c r="AM97" s="59">
        <v>0.01</v>
      </c>
      <c r="AN97" s="59">
        <v>562.96</v>
      </c>
      <c r="AO97" s="59">
        <v>0.04</v>
      </c>
      <c r="AP97" s="59">
        <v>0.56000000000000005</v>
      </c>
      <c r="AQ97" s="59">
        <v>0.31</v>
      </c>
      <c r="AR97" s="59">
        <v>0.69</v>
      </c>
      <c r="AS97" s="59">
        <v>0.4</v>
      </c>
      <c r="AT97" s="59">
        <v>16.53</v>
      </c>
      <c r="AU97" s="59">
        <v>0.04</v>
      </c>
      <c r="AV97" s="59">
        <v>5.62</v>
      </c>
      <c r="AW97" s="59">
        <v>3.75</v>
      </c>
      <c r="AX97" s="59">
        <v>67.7</v>
      </c>
      <c r="AY97" s="59">
        <v>3.05</v>
      </c>
      <c r="AZ97" s="59">
        <v>0.14000000000000001</v>
      </c>
      <c r="BA97" s="59">
        <v>3.49</v>
      </c>
      <c r="BB97" s="59">
        <v>0.27</v>
      </c>
      <c r="BC97" s="59">
        <v>0.15</v>
      </c>
      <c r="BD97" s="59">
        <v>1.1200000000000001</v>
      </c>
      <c r="BE97" s="59">
        <v>144.68</v>
      </c>
      <c r="BF97" s="59">
        <v>146.37</v>
      </c>
      <c r="BG97" s="59">
        <v>22.71</v>
      </c>
      <c r="BH97" s="59">
        <v>105.92</v>
      </c>
      <c r="BI97" s="59">
        <v>113.92</v>
      </c>
      <c r="BJ97" s="59">
        <v>11.14</v>
      </c>
      <c r="BK97" s="59">
        <v>12.96</v>
      </c>
      <c r="BL97" s="59">
        <v>7.65</v>
      </c>
      <c r="BM97" s="59">
        <v>0</v>
      </c>
      <c r="BN97" s="59">
        <v>15.88</v>
      </c>
      <c r="BO97" s="59">
        <v>0.03</v>
      </c>
      <c r="BP97" s="59">
        <v>0</v>
      </c>
      <c r="BQ97" s="59" t="s">
        <v>98</v>
      </c>
      <c r="BR97" s="59">
        <v>25118.45</v>
      </c>
      <c r="BS97" s="59" t="s">
        <v>98</v>
      </c>
      <c r="BT97" s="59">
        <v>13357.89</v>
      </c>
      <c r="BU97" s="59" t="s">
        <v>98</v>
      </c>
      <c r="BV97" s="59">
        <v>0.01</v>
      </c>
      <c r="BW97" s="59" t="s">
        <v>98</v>
      </c>
      <c r="BX97" s="59">
        <v>0.26</v>
      </c>
      <c r="BY97" s="59" t="s">
        <v>98</v>
      </c>
      <c r="BZ97" s="59">
        <v>13358.17</v>
      </c>
      <c r="CA97" s="59" t="s">
        <v>98</v>
      </c>
      <c r="CB97" s="59">
        <v>441.28</v>
      </c>
      <c r="CC97" s="59" t="s">
        <v>98</v>
      </c>
      <c r="CD97" s="59">
        <v>0</v>
      </c>
      <c r="CE97" s="59" t="s">
        <v>98</v>
      </c>
      <c r="CF97" s="59">
        <v>1317.2</v>
      </c>
      <c r="CG97" s="59" t="s">
        <v>98</v>
      </c>
      <c r="CH97" s="59">
        <v>1317.2</v>
      </c>
      <c r="CI97" s="59" t="s">
        <v>98</v>
      </c>
      <c r="CJ97" s="59">
        <v>1758.47</v>
      </c>
      <c r="CK97" s="59" t="s">
        <v>98</v>
      </c>
      <c r="CL97" s="59">
        <v>0</v>
      </c>
      <c r="CM97" s="59" t="s">
        <v>98</v>
      </c>
      <c r="CN97" s="59">
        <v>0</v>
      </c>
      <c r="CO97" s="59" t="s">
        <v>98</v>
      </c>
      <c r="CP97" s="59">
        <v>0</v>
      </c>
      <c r="CQ97" s="59" t="s">
        <v>98</v>
      </c>
      <c r="CR97" s="59">
        <v>703.41</v>
      </c>
      <c r="CS97" s="59" t="s">
        <v>98</v>
      </c>
      <c r="CT97" s="59">
        <v>703.41</v>
      </c>
      <c r="CU97" s="59" t="s">
        <v>98</v>
      </c>
      <c r="CV97" s="59">
        <v>15820.05</v>
      </c>
      <c r="CW97" s="59" t="s">
        <v>98</v>
      </c>
      <c r="CX97" s="59">
        <v>40938.51</v>
      </c>
      <c r="CY97" s="59" t="s">
        <v>98</v>
      </c>
    </row>
    <row r="98" spans="1:103" ht="14.5" x14ac:dyDescent="0.35">
      <c r="A98" s="58" t="s">
        <v>303</v>
      </c>
      <c r="B98" s="58" t="s">
        <v>423</v>
      </c>
      <c r="C98" s="43" t="str">
        <f>'[10]Correspondance tables'!K4</f>
        <v>ISIC 2</v>
      </c>
      <c r="D98" s="43" t="str">
        <f>VLOOKUP(C98, '[10]Correspondance tables'!$O$3:$P$73, 2, FALSE)</f>
        <v>ISIC 01T03</v>
      </c>
      <c r="E98" s="59">
        <v>4.2699999999999996</v>
      </c>
      <c r="F98" s="59">
        <v>104.99</v>
      </c>
      <c r="G98" s="59">
        <v>1.34</v>
      </c>
      <c r="H98" s="59">
        <v>0.33</v>
      </c>
      <c r="I98" s="59">
        <v>17.989999999999998</v>
      </c>
      <c r="J98" s="59">
        <v>0.11</v>
      </c>
      <c r="K98" s="59">
        <v>355.48</v>
      </c>
      <c r="L98" s="59">
        <v>272.95999999999998</v>
      </c>
      <c r="M98" s="59">
        <v>0.35</v>
      </c>
      <c r="N98" s="59">
        <v>0.05</v>
      </c>
      <c r="O98" s="59">
        <v>6.8</v>
      </c>
      <c r="P98" s="59">
        <v>0.21</v>
      </c>
      <c r="Q98" s="59">
        <v>2.58</v>
      </c>
      <c r="R98" s="59">
        <v>0.31</v>
      </c>
      <c r="S98" s="59">
        <v>0.23</v>
      </c>
      <c r="T98" s="59">
        <v>0.34</v>
      </c>
      <c r="U98" s="59">
        <v>0</v>
      </c>
      <c r="V98" s="59">
        <v>0.06</v>
      </c>
      <c r="W98" s="59">
        <v>0.08</v>
      </c>
      <c r="X98" s="59">
        <v>0.06</v>
      </c>
      <c r="Y98" s="59">
        <v>0.23</v>
      </c>
      <c r="Z98" s="59">
        <v>22.29</v>
      </c>
      <c r="AA98" s="59">
        <v>0.01</v>
      </c>
      <c r="AB98" s="59">
        <v>6.33</v>
      </c>
      <c r="AC98" s="59">
        <v>7.0000000000000007E-2</v>
      </c>
      <c r="AD98" s="59">
        <v>0.03</v>
      </c>
      <c r="AE98" s="59">
        <v>8.7799999999999994</v>
      </c>
      <c r="AF98" s="59">
        <v>0.17</v>
      </c>
      <c r="AG98" s="59">
        <v>5.51</v>
      </c>
      <c r="AH98" s="59">
        <v>0.97</v>
      </c>
      <c r="AI98" s="59">
        <v>1.21</v>
      </c>
      <c r="AJ98" s="59">
        <v>0</v>
      </c>
      <c r="AK98" s="59">
        <v>0.1</v>
      </c>
      <c r="AL98" s="59">
        <v>0.03</v>
      </c>
      <c r="AM98" s="59">
        <v>0</v>
      </c>
      <c r="AN98" s="59">
        <v>2.08</v>
      </c>
      <c r="AO98" s="59">
        <v>0.01</v>
      </c>
      <c r="AP98" s="59">
        <v>0.1</v>
      </c>
      <c r="AQ98" s="59">
        <v>0</v>
      </c>
      <c r="AR98" s="59">
        <v>0.01</v>
      </c>
      <c r="AS98" s="59">
        <v>0.03</v>
      </c>
      <c r="AT98" s="59">
        <v>0</v>
      </c>
      <c r="AU98" s="59">
        <v>0.04</v>
      </c>
      <c r="AV98" s="59">
        <v>0.2</v>
      </c>
      <c r="AW98" s="59">
        <v>0.01</v>
      </c>
      <c r="AX98" s="59">
        <v>1.69</v>
      </c>
      <c r="AY98" s="59">
        <v>0.06</v>
      </c>
      <c r="AZ98" s="59">
        <v>0.03</v>
      </c>
      <c r="BA98" s="59">
        <v>0.04</v>
      </c>
      <c r="BB98" s="59">
        <v>0.02</v>
      </c>
      <c r="BC98" s="59">
        <v>0.02</v>
      </c>
      <c r="BD98" s="59">
        <v>0</v>
      </c>
      <c r="BE98" s="59">
        <v>3.87</v>
      </c>
      <c r="BF98" s="59">
        <v>6.32</v>
      </c>
      <c r="BG98" s="59">
        <v>0.27</v>
      </c>
      <c r="BH98" s="59">
        <v>1.17</v>
      </c>
      <c r="BI98" s="59">
        <v>7.0000000000000007E-2</v>
      </c>
      <c r="BJ98" s="59">
        <v>3.36</v>
      </c>
      <c r="BK98" s="59">
        <v>0.43</v>
      </c>
      <c r="BL98" s="59">
        <v>1.1000000000000001</v>
      </c>
      <c r="BM98" s="59">
        <v>0.16</v>
      </c>
      <c r="BN98" s="59">
        <v>1.01</v>
      </c>
      <c r="BO98" s="59">
        <v>0</v>
      </c>
      <c r="BP98" s="59">
        <v>0</v>
      </c>
      <c r="BQ98" s="59" t="s">
        <v>98</v>
      </c>
      <c r="BR98" s="59">
        <v>836.38</v>
      </c>
      <c r="BS98" s="59" t="s">
        <v>98</v>
      </c>
      <c r="BT98" s="59">
        <v>98.73</v>
      </c>
      <c r="BU98" s="59" t="s">
        <v>98</v>
      </c>
      <c r="BV98" s="59">
        <v>0</v>
      </c>
      <c r="BW98" s="59" t="s">
        <v>98</v>
      </c>
      <c r="BX98" s="59">
        <v>0.03</v>
      </c>
      <c r="BY98" s="59" t="s">
        <v>98</v>
      </c>
      <c r="BZ98" s="59">
        <v>98.76</v>
      </c>
      <c r="CA98" s="59" t="s">
        <v>98</v>
      </c>
      <c r="CB98" s="59">
        <v>1.31</v>
      </c>
      <c r="CC98" s="59" t="s">
        <v>98</v>
      </c>
      <c r="CD98" s="59">
        <v>0</v>
      </c>
      <c r="CE98" s="59" t="s">
        <v>98</v>
      </c>
      <c r="CF98" s="59">
        <v>43.76</v>
      </c>
      <c r="CG98" s="59" t="s">
        <v>98</v>
      </c>
      <c r="CH98" s="59">
        <v>43.76</v>
      </c>
      <c r="CI98" s="59" t="s">
        <v>98</v>
      </c>
      <c r="CJ98" s="59">
        <v>45.07</v>
      </c>
      <c r="CK98" s="59" t="s">
        <v>98</v>
      </c>
      <c r="CL98" s="59">
        <v>0</v>
      </c>
      <c r="CM98" s="59" t="s">
        <v>98</v>
      </c>
      <c r="CN98" s="59">
        <v>0</v>
      </c>
      <c r="CO98" s="59" t="s">
        <v>98</v>
      </c>
      <c r="CP98" s="59">
        <v>0</v>
      </c>
      <c r="CQ98" s="59" t="s">
        <v>98</v>
      </c>
      <c r="CR98" s="59">
        <v>7.07</v>
      </c>
      <c r="CS98" s="59" t="s">
        <v>98</v>
      </c>
      <c r="CT98" s="59">
        <v>7.07</v>
      </c>
      <c r="CU98" s="59" t="s">
        <v>98</v>
      </c>
      <c r="CV98" s="59">
        <v>150.9</v>
      </c>
      <c r="CW98" s="59" t="s">
        <v>98</v>
      </c>
      <c r="CX98" s="59">
        <v>987.28</v>
      </c>
      <c r="CY98" s="59" t="s">
        <v>98</v>
      </c>
    </row>
    <row r="99" spans="1:103" ht="14.5" x14ac:dyDescent="0.35">
      <c r="A99" s="58" t="s">
        <v>303</v>
      </c>
      <c r="B99" s="58" t="s">
        <v>424</v>
      </c>
      <c r="C99" s="43" t="str">
        <f>'[10]Correspondance tables'!K5</f>
        <v>ISIC 3</v>
      </c>
      <c r="D99" s="43" t="str">
        <f>VLOOKUP(C99, '[10]Correspondance tables'!$O$3:$P$73, 2, FALSE)</f>
        <v>ISIC 01T03</v>
      </c>
      <c r="E99" s="59">
        <v>5.29</v>
      </c>
      <c r="F99" s="59">
        <v>0.99</v>
      </c>
      <c r="G99" s="59">
        <v>50.8</v>
      </c>
      <c r="H99" s="59">
        <v>0.45</v>
      </c>
      <c r="I99" s="59">
        <v>723.55</v>
      </c>
      <c r="J99" s="59">
        <v>1.38</v>
      </c>
      <c r="K99" s="59">
        <v>0.01</v>
      </c>
      <c r="L99" s="59">
        <v>0</v>
      </c>
      <c r="M99" s="59">
        <v>0</v>
      </c>
      <c r="N99" s="59">
        <v>0</v>
      </c>
      <c r="O99" s="59">
        <v>10.46</v>
      </c>
      <c r="P99" s="59">
        <v>0.01</v>
      </c>
      <c r="Q99" s="59">
        <v>0</v>
      </c>
      <c r="R99" s="59">
        <v>0.01</v>
      </c>
      <c r="S99" s="59">
        <v>0</v>
      </c>
      <c r="T99" s="59">
        <v>0.02</v>
      </c>
      <c r="U99" s="59">
        <v>0</v>
      </c>
      <c r="V99" s="59">
        <v>0</v>
      </c>
      <c r="W99" s="59">
        <v>0.01</v>
      </c>
      <c r="X99" s="59">
        <v>0</v>
      </c>
      <c r="Y99" s="59">
        <v>0</v>
      </c>
      <c r="Z99" s="59">
        <v>2.5299999999999998</v>
      </c>
      <c r="AA99" s="59">
        <v>0</v>
      </c>
      <c r="AB99" s="59">
        <v>3.31</v>
      </c>
      <c r="AC99" s="59">
        <v>0</v>
      </c>
      <c r="AD99" s="59">
        <v>0.5</v>
      </c>
      <c r="AE99" s="59">
        <v>18.760000000000002</v>
      </c>
      <c r="AF99" s="59">
        <v>0.09</v>
      </c>
      <c r="AG99" s="59">
        <v>5.36</v>
      </c>
      <c r="AH99" s="59">
        <v>0.37</v>
      </c>
      <c r="AI99" s="59">
        <v>0.18</v>
      </c>
      <c r="AJ99" s="59">
        <v>1.42</v>
      </c>
      <c r="AK99" s="59">
        <v>0.18</v>
      </c>
      <c r="AL99" s="59">
        <v>1.71</v>
      </c>
      <c r="AM99" s="59">
        <v>0.03</v>
      </c>
      <c r="AN99" s="59">
        <v>259.72000000000003</v>
      </c>
      <c r="AO99" s="59">
        <v>0.18</v>
      </c>
      <c r="AP99" s="59">
        <v>0.93</v>
      </c>
      <c r="AQ99" s="59">
        <v>0.56999999999999995</v>
      </c>
      <c r="AR99" s="59">
        <v>1.17</v>
      </c>
      <c r="AS99" s="59">
        <v>0.14000000000000001</v>
      </c>
      <c r="AT99" s="59">
        <v>0.54</v>
      </c>
      <c r="AU99" s="59">
        <v>0.24</v>
      </c>
      <c r="AV99" s="59">
        <v>1.7</v>
      </c>
      <c r="AW99" s="59">
        <v>0.61</v>
      </c>
      <c r="AX99" s="59">
        <v>0.54</v>
      </c>
      <c r="AY99" s="59">
        <v>0.12</v>
      </c>
      <c r="AZ99" s="59">
        <v>0.62</v>
      </c>
      <c r="BA99" s="59">
        <v>0.3</v>
      </c>
      <c r="BB99" s="59">
        <v>0.94</v>
      </c>
      <c r="BC99" s="59">
        <v>0.06</v>
      </c>
      <c r="BD99" s="59">
        <v>0.18</v>
      </c>
      <c r="BE99" s="59">
        <v>1.08</v>
      </c>
      <c r="BF99" s="59">
        <v>3.21</v>
      </c>
      <c r="BG99" s="59">
        <v>1.74</v>
      </c>
      <c r="BH99" s="59">
        <v>9.75</v>
      </c>
      <c r="BI99" s="59">
        <v>6.27</v>
      </c>
      <c r="BJ99" s="59">
        <v>1.01</v>
      </c>
      <c r="BK99" s="59">
        <v>1.62</v>
      </c>
      <c r="BL99" s="59">
        <v>3.73</v>
      </c>
      <c r="BM99" s="59">
        <v>0</v>
      </c>
      <c r="BN99" s="59">
        <v>0.19</v>
      </c>
      <c r="BO99" s="59">
        <v>0</v>
      </c>
      <c r="BP99" s="59">
        <v>0</v>
      </c>
      <c r="BQ99" s="59" t="s">
        <v>98</v>
      </c>
      <c r="BR99" s="59">
        <v>1124.5899999999999</v>
      </c>
      <c r="BS99" s="59" t="s">
        <v>98</v>
      </c>
      <c r="BT99" s="59">
        <v>753.68</v>
      </c>
      <c r="BU99" s="59" t="s">
        <v>98</v>
      </c>
      <c r="BV99" s="59">
        <v>0</v>
      </c>
      <c r="BW99" s="59" t="s">
        <v>98</v>
      </c>
      <c r="BX99" s="59">
        <v>0.17</v>
      </c>
      <c r="BY99" s="59" t="s">
        <v>98</v>
      </c>
      <c r="BZ99" s="59">
        <v>753.85</v>
      </c>
      <c r="CA99" s="59" t="s">
        <v>98</v>
      </c>
      <c r="CB99" s="59">
        <v>5.09</v>
      </c>
      <c r="CC99" s="59" t="s">
        <v>98</v>
      </c>
      <c r="CD99" s="59">
        <v>0</v>
      </c>
      <c r="CE99" s="59" t="s">
        <v>98</v>
      </c>
      <c r="CF99" s="59">
        <v>8.5500000000000007</v>
      </c>
      <c r="CG99" s="59" t="s">
        <v>98</v>
      </c>
      <c r="CH99" s="59">
        <v>8.5500000000000007</v>
      </c>
      <c r="CI99" s="59" t="s">
        <v>98</v>
      </c>
      <c r="CJ99" s="59">
        <v>13.64</v>
      </c>
      <c r="CK99" s="59" t="s">
        <v>98</v>
      </c>
      <c r="CL99" s="59">
        <v>0</v>
      </c>
      <c r="CM99" s="59" t="s">
        <v>98</v>
      </c>
      <c r="CN99" s="59">
        <v>0</v>
      </c>
      <c r="CO99" s="59" t="s">
        <v>98</v>
      </c>
      <c r="CP99" s="59">
        <v>0</v>
      </c>
      <c r="CQ99" s="59" t="s">
        <v>98</v>
      </c>
      <c r="CR99" s="59">
        <v>307.62</v>
      </c>
      <c r="CS99" s="59" t="s">
        <v>98</v>
      </c>
      <c r="CT99" s="59">
        <v>307.62</v>
      </c>
      <c r="CU99" s="59" t="s">
        <v>98</v>
      </c>
      <c r="CV99" s="59">
        <v>1075.1099999999999</v>
      </c>
      <c r="CW99" s="59" t="s">
        <v>98</v>
      </c>
      <c r="CX99" s="59">
        <v>2199.69</v>
      </c>
      <c r="CY99" s="59" t="s">
        <v>98</v>
      </c>
    </row>
    <row r="100" spans="1:103" ht="14.5" x14ac:dyDescent="0.35">
      <c r="A100" s="58" t="s">
        <v>303</v>
      </c>
      <c r="B100" s="58" t="s">
        <v>319</v>
      </c>
      <c r="C100" s="43" t="str">
        <f>'[10]Correspondance tables'!K6</f>
        <v>ISIC 05-09</v>
      </c>
      <c r="D100" s="43" t="str">
        <f>VLOOKUP(C100, '[10]Correspondance tables'!$O$3:$P$73, 2, FALSE)</f>
        <v>ISIC 05T09</v>
      </c>
      <c r="E100" s="59">
        <v>502.53</v>
      </c>
      <c r="F100" s="59">
        <v>6.99</v>
      </c>
      <c r="G100" s="59">
        <v>10.93</v>
      </c>
      <c r="H100" s="59">
        <v>2678.62</v>
      </c>
      <c r="I100" s="59">
        <v>1490.01</v>
      </c>
      <c r="J100" s="59">
        <v>236.77</v>
      </c>
      <c r="K100" s="59">
        <v>48.85</v>
      </c>
      <c r="L100" s="59">
        <v>917.89</v>
      </c>
      <c r="M100" s="59">
        <v>38.89</v>
      </c>
      <c r="N100" s="59">
        <v>129212.93</v>
      </c>
      <c r="O100" s="59">
        <v>5528.81</v>
      </c>
      <c r="P100" s="59">
        <v>124.82</v>
      </c>
      <c r="Q100" s="59">
        <v>369.16</v>
      </c>
      <c r="R100" s="59">
        <v>3171.06</v>
      </c>
      <c r="S100" s="59">
        <v>15763.23</v>
      </c>
      <c r="T100" s="59">
        <v>545.39</v>
      </c>
      <c r="U100" s="59">
        <v>134.22999999999999</v>
      </c>
      <c r="V100" s="59">
        <v>567.89</v>
      </c>
      <c r="W100" s="59">
        <v>933.48</v>
      </c>
      <c r="X100" s="59">
        <v>1138.97</v>
      </c>
      <c r="Y100" s="59">
        <v>204.13</v>
      </c>
      <c r="Z100" s="59">
        <v>364.14</v>
      </c>
      <c r="AA100" s="59">
        <v>193.43</v>
      </c>
      <c r="AB100" s="59">
        <v>39030</v>
      </c>
      <c r="AC100" s="59">
        <v>83.24</v>
      </c>
      <c r="AD100" s="59">
        <v>86.14</v>
      </c>
      <c r="AE100" s="59">
        <v>2308.64</v>
      </c>
      <c r="AF100" s="59">
        <v>87.65</v>
      </c>
      <c r="AG100" s="59">
        <v>2187.5500000000002</v>
      </c>
      <c r="AH100" s="59">
        <v>472.55</v>
      </c>
      <c r="AI100" s="59">
        <v>478.27</v>
      </c>
      <c r="AJ100" s="59">
        <v>5.91</v>
      </c>
      <c r="AK100" s="59">
        <v>12.48</v>
      </c>
      <c r="AL100" s="59">
        <v>330.16</v>
      </c>
      <c r="AM100" s="59">
        <v>20.78</v>
      </c>
      <c r="AN100" s="59">
        <v>429.9</v>
      </c>
      <c r="AO100" s="59">
        <v>7.54</v>
      </c>
      <c r="AP100" s="59">
        <v>13.13</v>
      </c>
      <c r="AQ100" s="59">
        <v>15.48</v>
      </c>
      <c r="AR100" s="59">
        <v>26.86</v>
      </c>
      <c r="AS100" s="59">
        <v>65.2</v>
      </c>
      <c r="AT100" s="59">
        <v>19.11</v>
      </c>
      <c r="AU100" s="59">
        <v>11.44</v>
      </c>
      <c r="AV100" s="59">
        <v>119.26</v>
      </c>
      <c r="AW100" s="59">
        <v>112.37</v>
      </c>
      <c r="AX100" s="59">
        <v>113.78</v>
      </c>
      <c r="AY100" s="59">
        <v>42.36</v>
      </c>
      <c r="AZ100" s="59">
        <v>9.89</v>
      </c>
      <c r="BA100" s="59">
        <v>20.87</v>
      </c>
      <c r="BB100" s="59">
        <v>15.56</v>
      </c>
      <c r="BC100" s="59">
        <v>11.75</v>
      </c>
      <c r="BD100" s="59">
        <v>4.87</v>
      </c>
      <c r="BE100" s="59">
        <v>135.08000000000001</v>
      </c>
      <c r="BF100" s="59">
        <v>549.17999999999995</v>
      </c>
      <c r="BG100" s="59">
        <v>183.31</v>
      </c>
      <c r="BH100" s="59">
        <v>385.34</v>
      </c>
      <c r="BI100" s="59">
        <v>169.85</v>
      </c>
      <c r="BJ100" s="59">
        <v>51.45</v>
      </c>
      <c r="BK100" s="59">
        <v>76.81</v>
      </c>
      <c r="BL100" s="59">
        <v>46.76</v>
      </c>
      <c r="BM100" s="59">
        <v>6.53</v>
      </c>
      <c r="BN100" s="59">
        <v>73.599999999999994</v>
      </c>
      <c r="BO100" s="59">
        <v>0</v>
      </c>
      <c r="BP100" s="59">
        <v>0</v>
      </c>
      <c r="BQ100" s="59" t="s">
        <v>98</v>
      </c>
      <c r="BR100" s="59">
        <v>212003.83</v>
      </c>
      <c r="BS100" s="59" t="s">
        <v>98</v>
      </c>
      <c r="BT100" s="59">
        <v>11384.78</v>
      </c>
      <c r="BU100" s="59" t="s">
        <v>98</v>
      </c>
      <c r="BV100" s="59">
        <v>0</v>
      </c>
      <c r="BW100" s="59" t="s">
        <v>98</v>
      </c>
      <c r="BX100" s="59">
        <v>128.16</v>
      </c>
      <c r="BY100" s="59" t="s">
        <v>98</v>
      </c>
      <c r="BZ100" s="59">
        <v>11512.95</v>
      </c>
      <c r="CA100" s="59" t="s">
        <v>98</v>
      </c>
      <c r="CB100" s="59">
        <v>340.39</v>
      </c>
      <c r="CC100" s="59" t="s">
        <v>98</v>
      </c>
      <c r="CD100" s="59">
        <v>7.0000000000000007E-2</v>
      </c>
      <c r="CE100" s="59" t="s">
        <v>98</v>
      </c>
      <c r="CF100" s="59">
        <v>2813.49</v>
      </c>
      <c r="CG100" s="59" t="s">
        <v>98</v>
      </c>
      <c r="CH100" s="59">
        <v>2813.56</v>
      </c>
      <c r="CI100" s="59" t="s">
        <v>98</v>
      </c>
      <c r="CJ100" s="59">
        <v>3153.95</v>
      </c>
      <c r="CK100" s="59" t="s">
        <v>98</v>
      </c>
      <c r="CL100" s="59">
        <v>0</v>
      </c>
      <c r="CM100" s="59" t="s">
        <v>98</v>
      </c>
      <c r="CN100" s="59">
        <v>0</v>
      </c>
      <c r="CO100" s="59" t="s">
        <v>98</v>
      </c>
      <c r="CP100" s="59">
        <v>0</v>
      </c>
      <c r="CQ100" s="59" t="s">
        <v>98</v>
      </c>
      <c r="CR100" s="59">
        <v>5822.65</v>
      </c>
      <c r="CS100" s="59" t="s">
        <v>98</v>
      </c>
      <c r="CT100" s="59">
        <v>5822.65</v>
      </c>
      <c r="CU100" s="59" t="s">
        <v>98</v>
      </c>
      <c r="CV100" s="59">
        <v>20489.55</v>
      </c>
      <c r="CW100" s="59" t="s">
        <v>98</v>
      </c>
      <c r="CX100" s="59">
        <v>232493.38</v>
      </c>
      <c r="CY100" s="59" t="s">
        <v>98</v>
      </c>
    </row>
    <row r="101" spans="1:103" ht="14.5" x14ac:dyDescent="0.35">
      <c r="A101" s="58" t="s">
        <v>303</v>
      </c>
      <c r="B101" s="58" t="s">
        <v>425</v>
      </c>
      <c r="C101" s="43" t="str">
        <f>'[10]Correspondance tables'!K7</f>
        <v>ISIC 10-12</v>
      </c>
      <c r="D101" s="43" t="str">
        <f>VLOOKUP(C101, '[10]Correspondance tables'!$O$3:$P$73, 2, FALSE)</f>
        <v>ISIC 10T12</v>
      </c>
      <c r="E101" s="59">
        <v>1247.45</v>
      </c>
      <c r="F101" s="59">
        <v>1.37</v>
      </c>
      <c r="G101" s="59">
        <v>38.380000000000003</v>
      </c>
      <c r="H101" s="59">
        <v>3.71</v>
      </c>
      <c r="I101" s="59">
        <v>13139.44</v>
      </c>
      <c r="J101" s="59">
        <v>259.83999999999997</v>
      </c>
      <c r="K101" s="59">
        <v>2.17</v>
      </c>
      <c r="L101" s="59">
        <v>54.59</v>
      </c>
      <c r="M101" s="59">
        <v>0.81</v>
      </c>
      <c r="N101" s="59">
        <v>56.04</v>
      </c>
      <c r="O101" s="59">
        <v>707.34</v>
      </c>
      <c r="P101" s="59">
        <v>203.6</v>
      </c>
      <c r="Q101" s="59">
        <v>12.44</v>
      </c>
      <c r="R101" s="59">
        <v>3.92</v>
      </c>
      <c r="S101" s="59">
        <v>4.37</v>
      </c>
      <c r="T101" s="59">
        <v>5.96</v>
      </c>
      <c r="U101" s="59">
        <v>4.68</v>
      </c>
      <c r="V101" s="59">
        <v>3.48</v>
      </c>
      <c r="W101" s="59">
        <v>15.27</v>
      </c>
      <c r="X101" s="59">
        <v>4.62</v>
      </c>
      <c r="Y101" s="59">
        <v>1.0900000000000001</v>
      </c>
      <c r="Z101" s="59">
        <v>44.92</v>
      </c>
      <c r="AA101" s="59">
        <v>6.09</v>
      </c>
      <c r="AB101" s="59">
        <v>114.44</v>
      </c>
      <c r="AC101" s="59">
        <v>0.79</v>
      </c>
      <c r="AD101" s="59">
        <v>76.5</v>
      </c>
      <c r="AE101" s="59">
        <v>41.66</v>
      </c>
      <c r="AF101" s="59">
        <v>14.68</v>
      </c>
      <c r="AG101" s="59">
        <v>378.67</v>
      </c>
      <c r="AH101" s="59">
        <v>150.87</v>
      </c>
      <c r="AI101" s="59">
        <v>34.71</v>
      </c>
      <c r="AJ101" s="59">
        <v>35.630000000000003</v>
      </c>
      <c r="AK101" s="59">
        <v>20.77</v>
      </c>
      <c r="AL101" s="59">
        <v>17.18</v>
      </c>
      <c r="AM101" s="59">
        <v>3.5</v>
      </c>
      <c r="AN101" s="59">
        <v>4021.63</v>
      </c>
      <c r="AO101" s="59">
        <v>3.59</v>
      </c>
      <c r="AP101" s="59">
        <v>18.86</v>
      </c>
      <c r="AQ101" s="59">
        <v>16.82</v>
      </c>
      <c r="AR101" s="59">
        <v>33.32</v>
      </c>
      <c r="AS101" s="59">
        <v>7.96</v>
      </c>
      <c r="AT101" s="59">
        <v>5.1100000000000003</v>
      </c>
      <c r="AU101" s="59">
        <v>4.79</v>
      </c>
      <c r="AV101" s="59">
        <v>18.8</v>
      </c>
      <c r="AW101" s="59">
        <v>45.68</v>
      </c>
      <c r="AX101" s="59">
        <v>18.7</v>
      </c>
      <c r="AY101" s="59">
        <v>38.18</v>
      </c>
      <c r="AZ101" s="59">
        <v>13.36</v>
      </c>
      <c r="BA101" s="59">
        <v>11.47</v>
      </c>
      <c r="BB101" s="59">
        <v>21.93</v>
      </c>
      <c r="BC101" s="59">
        <v>6.61</v>
      </c>
      <c r="BD101" s="59">
        <v>8.39</v>
      </c>
      <c r="BE101" s="59">
        <v>48.17</v>
      </c>
      <c r="BF101" s="59">
        <v>253.2</v>
      </c>
      <c r="BG101" s="59">
        <v>210.3</v>
      </c>
      <c r="BH101" s="59">
        <v>555.9</v>
      </c>
      <c r="BI101" s="59">
        <v>352.1</v>
      </c>
      <c r="BJ101" s="59">
        <v>27.65</v>
      </c>
      <c r="BK101" s="59">
        <v>98.52</v>
      </c>
      <c r="BL101" s="59">
        <v>48.92</v>
      </c>
      <c r="BM101" s="59">
        <v>2.12</v>
      </c>
      <c r="BN101" s="59">
        <v>16.899999999999999</v>
      </c>
      <c r="BO101" s="59">
        <v>0</v>
      </c>
      <c r="BP101" s="59">
        <v>0</v>
      </c>
      <c r="BQ101" s="59" t="s">
        <v>98</v>
      </c>
      <c r="BR101" s="59">
        <v>22619.97</v>
      </c>
      <c r="BS101" s="59" t="s">
        <v>98</v>
      </c>
      <c r="BT101" s="59">
        <v>28412.06</v>
      </c>
      <c r="BU101" s="59" t="s">
        <v>98</v>
      </c>
      <c r="BV101" s="59">
        <v>0.21</v>
      </c>
      <c r="BW101" s="59" t="s">
        <v>98</v>
      </c>
      <c r="BX101" s="59">
        <v>38.119999999999997</v>
      </c>
      <c r="BY101" s="59" t="s">
        <v>98</v>
      </c>
      <c r="BZ101" s="59">
        <v>28450.39</v>
      </c>
      <c r="CA101" s="59" t="s">
        <v>98</v>
      </c>
      <c r="CB101" s="59">
        <v>5.61</v>
      </c>
      <c r="CC101" s="59" t="s">
        <v>98</v>
      </c>
      <c r="CD101" s="59">
        <v>0</v>
      </c>
      <c r="CE101" s="59" t="s">
        <v>98</v>
      </c>
      <c r="CF101" s="59">
        <v>201.56</v>
      </c>
      <c r="CG101" s="59" t="s">
        <v>98</v>
      </c>
      <c r="CH101" s="59">
        <v>201.56</v>
      </c>
      <c r="CI101" s="59" t="s">
        <v>98</v>
      </c>
      <c r="CJ101" s="59">
        <v>207.16</v>
      </c>
      <c r="CK101" s="59" t="s">
        <v>98</v>
      </c>
      <c r="CL101" s="59">
        <v>0</v>
      </c>
      <c r="CM101" s="59" t="s">
        <v>98</v>
      </c>
      <c r="CN101" s="59">
        <v>0</v>
      </c>
      <c r="CO101" s="59" t="s">
        <v>98</v>
      </c>
      <c r="CP101" s="59">
        <v>0</v>
      </c>
      <c r="CQ101" s="59" t="s">
        <v>98</v>
      </c>
      <c r="CR101" s="59">
        <v>2053.87</v>
      </c>
      <c r="CS101" s="59" t="s">
        <v>98</v>
      </c>
      <c r="CT101" s="59">
        <v>2053.87</v>
      </c>
      <c r="CU101" s="59" t="s">
        <v>98</v>
      </c>
      <c r="CV101" s="59">
        <v>30711.43</v>
      </c>
      <c r="CW101" s="59" t="s">
        <v>98</v>
      </c>
      <c r="CX101" s="59">
        <v>53331.4</v>
      </c>
      <c r="CY101" s="59" t="s">
        <v>98</v>
      </c>
    </row>
    <row r="102" spans="1:103" ht="14.5" x14ac:dyDescent="0.35">
      <c r="A102" s="58" t="s">
        <v>303</v>
      </c>
      <c r="B102" s="58" t="s">
        <v>426</v>
      </c>
      <c r="C102" s="43" t="str">
        <f>'[10]Correspondance tables'!K8</f>
        <v>ISIC 13-15</v>
      </c>
      <c r="D102" s="43" t="str">
        <f>VLOOKUP(C102, '[10]Correspondance tables'!$O$3:$P$73, 2, FALSE)</f>
        <v>ISIC 13T15</v>
      </c>
      <c r="E102" s="59">
        <v>146.38999999999999</v>
      </c>
      <c r="F102" s="59">
        <v>21.51</v>
      </c>
      <c r="G102" s="59">
        <v>54.43</v>
      </c>
      <c r="H102" s="59">
        <v>25.51</v>
      </c>
      <c r="I102" s="59">
        <v>388.56</v>
      </c>
      <c r="J102" s="59">
        <v>18107.09</v>
      </c>
      <c r="K102" s="59">
        <v>70.87</v>
      </c>
      <c r="L102" s="59">
        <v>611.9</v>
      </c>
      <c r="M102" s="59">
        <v>287.05</v>
      </c>
      <c r="N102" s="59">
        <v>26.21</v>
      </c>
      <c r="O102" s="59">
        <v>367.23</v>
      </c>
      <c r="P102" s="59">
        <v>138.15</v>
      </c>
      <c r="Q102" s="59">
        <v>1055.8900000000001</v>
      </c>
      <c r="R102" s="59">
        <v>96.1</v>
      </c>
      <c r="S102" s="59">
        <v>85.35</v>
      </c>
      <c r="T102" s="59">
        <v>278.3</v>
      </c>
      <c r="U102" s="59">
        <v>127.79</v>
      </c>
      <c r="V102" s="59">
        <v>104.29</v>
      </c>
      <c r="W102" s="59">
        <v>300.79000000000002</v>
      </c>
      <c r="X102" s="59">
        <v>1598.63</v>
      </c>
      <c r="Y102" s="59">
        <v>222.57</v>
      </c>
      <c r="Z102" s="59">
        <v>1263.42</v>
      </c>
      <c r="AA102" s="59">
        <v>180.32</v>
      </c>
      <c r="AB102" s="59">
        <v>52.08</v>
      </c>
      <c r="AC102" s="59">
        <v>12.94</v>
      </c>
      <c r="AD102" s="59">
        <v>84.01</v>
      </c>
      <c r="AE102" s="59">
        <v>898.97</v>
      </c>
      <c r="AF102" s="59">
        <v>174.97</v>
      </c>
      <c r="AG102" s="59">
        <v>1103.6600000000001</v>
      </c>
      <c r="AH102" s="59">
        <v>501.78</v>
      </c>
      <c r="AI102" s="59">
        <v>59.58</v>
      </c>
      <c r="AJ102" s="59">
        <v>59.19</v>
      </c>
      <c r="AK102" s="59">
        <v>28.65</v>
      </c>
      <c r="AL102" s="59">
        <v>79.069999999999993</v>
      </c>
      <c r="AM102" s="59">
        <v>44.2</v>
      </c>
      <c r="AN102" s="59">
        <v>627.38</v>
      </c>
      <c r="AO102" s="59">
        <v>22.93</v>
      </c>
      <c r="AP102" s="59">
        <v>441.62</v>
      </c>
      <c r="AQ102" s="59">
        <v>110.46</v>
      </c>
      <c r="AR102" s="59">
        <v>45.53</v>
      </c>
      <c r="AS102" s="59">
        <v>48.18</v>
      </c>
      <c r="AT102" s="59">
        <v>12.87</v>
      </c>
      <c r="AU102" s="59">
        <v>12.48</v>
      </c>
      <c r="AV102" s="59">
        <v>96.13</v>
      </c>
      <c r="AW102" s="59">
        <v>124.54</v>
      </c>
      <c r="AX102" s="59">
        <v>102.64</v>
      </c>
      <c r="AY102" s="59">
        <v>36.24</v>
      </c>
      <c r="AZ102" s="59">
        <v>19.41</v>
      </c>
      <c r="BA102" s="59">
        <v>92.07</v>
      </c>
      <c r="BB102" s="59">
        <v>83</v>
      </c>
      <c r="BC102" s="59">
        <v>35.29</v>
      </c>
      <c r="BD102" s="59">
        <v>9.51</v>
      </c>
      <c r="BE102" s="59">
        <v>234.69</v>
      </c>
      <c r="BF102" s="59">
        <v>571.08000000000004</v>
      </c>
      <c r="BG102" s="59">
        <v>155.4</v>
      </c>
      <c r="BH102" s="59">
        <v>616.11</v>
      </c>
      <c r="BI102" s="59">
        <v>237.48</v>
      </c>
      <c r="BJ102" s="59">
        <v>139.68</v>
      </c>
      <c r="BK102" s="59">
        <v>122.59</v>
      </c>
      <c r="BL102" s="59">
        <v>96.59</v>
      </c>
      <c r="BM102" s="59">
        <v>108</v>
      </c>
      <c r="BN102" s="59">
        <v>91.02</v>
      </c>
      <c r="BO102" s="59">
        <v>0</v>
      </c>
      <c r="BP102" s="59">
        <v>0</v>
      </c>
      <c r="BQ102" s="59" t="s">
        <v>98</v>
      </c>
      <c r="BR102" s="59">
        <v>32950.35</v>
      </c>
      <c r="BS102" s="59" t="s">
        <v>98</v>
      </c>
      <c r="BT102" s="59">
        <v>52098.31</v>
      </c>
      <c r="BU102" s="59" t="s">
        <v>98</v>
      </c>
      <c r="BV102" s="59">
        <v>0.57999999999999996</v>
      </c>
      <c r="BW102" s="59" t="s">
        <v>98</v>
      </c>
      <c r="BX102" s="59">
        <v>43.5</v>
      </c>
      <c r="BY102" s="59" t="s">
        <v>98</v>
      </c>
      <c r="BZ102" s="59">
        <v>52142.39</v>
      </c>
      <c r="CA102" s="59" t="s">
        <v>98</v>
      </c>
      <c r="CB102" s="59">
        <v>445.85</v>
      </c>
      <c r="CC102" s="59" t="s">
        <v>98</v>
      </c>
      <c r="CD102" s="59">
        <v>0.63</v>
      </c>
      <c r="CE102" s="59" t="s">
        <v>98</v>
      </c>
      <c r="CF102" s="59">
        <v>7490.08</v>
      </c>
      <c r="CG102" s="59" t="s">
        <v>98</v>
      </c>
      <c r="CH102" s="59">
        <v>7490.71</v>
      </c>
      <c r="CI102" s="59" t="s">
        <v>98</v>
      </c>
      <c r="CJ102" s="59">
        <v>7936.56</v>
      </c>
      <c r="CK102" s="59" t="s">
        <v>98</v>
      </c>
      <c r="CL102" s="59">
        <v>0</v>
      </c>
      <c r="CM102" s="59" t="s">
        <v>98</v>
      </c>
      <c r="CN102" s="59">
        <v>0</v>
      </c>
      <c r="CO102" s="59" t="s">
        <v>98</v>
      </c>
      <c r="CP102" s="59">
        <v>0</v>
      </c>
      <c r="CQ102" s="59" t="s">
        <v>98</v>
      </c>
      <c r="CR102" s="59">
        <v>8357.68</v>
      </c>
      <c r="CS102" s="59" t="s">
        <v>98</v>
      </c>
      <c r="CT102" s="59">
        <v>8357.68</v>
      </c>
      <c r="CU102" s="59" t="s">
        <v>98</v>
      </c>
      <c r="CV102" s="59">
        <v>68436.63</v>
      </c>
      <c r="CW102" s="59" t="s">
        <v>98</v>
      </c>
      <c r="CX102" s="59">
        <v>101386.98</v>
      </c>
      <c r="CY102" s="59" t="s">
        <v>98</v>
      </c>
    </row>
    <row r="103" spans="1:103" ht="14.5" x14ac:dyDescent="0.35">
      <c r="A103" s="58" t="s">
        <v>303</v>
      </c>
      <c r="B103" s="58" t="s">
        <v>427</v>
      </c>
      <c r="C103" s="43" t="str">
        <f>'[10]Correspondance tables'!K9</f>
        <v>ISIC 16</v>
      </c>
      <c r="D103" s="43" t="str">
        <f>VLOOKUP(C103, '[10]Correspondance tables'!$O$3:$P$73, 2, FALSE)</f>
        <v>ISIC 16</v>
      </c>
      <c r="E103" s="59">
        <v>60.89</v>
      </c>
      <c r="F103" s="59">
        <v>7.48</v>
      </c>
      <c r="G103" s="59">
        <v>3.19</v>
      </c>
      <c r="H103" s="59">
        <v>12.63</v>
      </c>
      <c r="I103" s="59">
        <v>115.75</v>
      </c>
      <c r="J103" s="59">
        <v>9.4499999999999993</v>
      </c>
      <c r="K103" s="59">
        <v>1732.61</v>
      </c>
      <c r="L103" s="59">
        <v>97.76</v>
      </c>
      <c r="M103" s="59">
        <v>5.35</v>
      </c>
      <c r="N103" s="59">
        <v>4.0999999999999996</v>
      </c>
      <c r="O103" s="59">
        <v>36.25</v>
      </c>
      <c r="P103" s="59">
        <v>9.1999999999999993</v>
      </c>
      <c r="Q103" s="59">
        <v>27.52</v>
      </c>
      <c r="R103" s="59">
        <v>56.12</v>
      </c>
      <c r="S103" s="59">
        <v>30.46</v>
      </c>
      <c r="T103" s="59">
        <v>80.73</v>
      </c>
      <c r="U103" s="59">
        <v>16.73</v>
      </c>
      <c r="V103" s="59">
        <v>26.07</v>
      </c>
      <c r="W103" s="59">
        <v>54.53</v>
      </c>
      <c r="X103" s="59">
        <v>93.17</v>
      </c>
      <c r="Y103" s="59">
        <v>49.9</v>
      </c>
      <c r="Z103" s="59">
        <v>863.48</v>
      </c>
      <c r="AA103" s="59">
        <v>17.66</v>
      </c>
      <c r="AB103" s="59">
        <v>93.66</v>
      </c>
      <c r="AC103" s="59">
        <v>1.22</v>
      </c>
      <c r="AD103" s="59">
        <v>11.62</v>
      </c>
      <c r="AE103" s="59">
        <v>1365.57</v>
      </c>
      <c r="AF103" s="59">
        <v>5.75</v>
      </c>
      <c r="AG103" s="59">
        <v>107.26</v>
      </c>
      <c r="AH103" s="59">
        <v>41.37</v>
      </c>
      <c r="AI103" s="59">
        <v>13.87</v>
      </c>
      <c r="AJ103" s="59">
        <v>1.42</v>
      </c>
      <c r="AK103" s="59">
        <v>0.92</v>
      </c>
      <c r="AL103" s="59">
        <v>24.64</v>
      </c>
      <c r="AM103" s="59">
        <v>0.98</v>
      </c>
      <c r="AN103" s="59">
        <v>27.2</v>
      </c>
      <c r="AO103" s="59">
        <v>5.49</v>
      </c>
      <c r="AP103" s="59">
        <v>15.93</v>
      </c>
      <c r="AQ103" s="59">
        <v>10.11</v>
      </c>
      <c r="AR103" s="59">
        <v>5.23</v>
      </c>
      <c r="AS103" s="59">
        <v>1.3</v>
      </c>
      <c r="AT103" s="59">
        <v>1.73</v>
      </c>
      <c r="AU103" s="59">
        <v>0.93</v>
      </c>
      <c r="AV103" s="59">
        <v>108.23</v>
      </c>
      <c r="AW103" s="59">
        <v>7.74</v>
      </c>
      <c r="AX103" s="59">
        <v>12.6</v>
      </c>
      <c r="AY103" s="59">
        <v>1.96</v>
      </c>
      <c r="AZ103" s="59">
        <v>7.06</v>
      </c>
      <c r="BA103" s="59">
        <v>13.02</v>
      </c>
      <c r="BB103" s="59">
        <v>6.83</v>
      </c>
      <c r="BC103" s="59">
        <v>0.73</v>
      </c>
      <c r="BD103" s="59">
        <v>0.33</v>
      </c>
      <c r="BE103" s="59">
        <v>72.92</v>
      </c>
      <c r="BF103" s="59">
        <v>12.12</v>
      </c>
      <c r="BG103" s="59">
        <v>15.48</v>
      </c>
      <c r="BH103" s="59">
        <v>3.6</v>
      </c>
      <c r="BI103" s="59">
        <v>6.95</v>
      </c>
      <c r="BJ103" s="59">
        <v>8.9700000000000006</v>
      </c>
      <c r="BK103" s="59">
        <v>5.0999999999999996</v>
      </c>
      <c r="BL103" s="59">
        <v>3.99</v>
      </c>
      <c r="BM103" s="59">
        <v>8.2799999999999994</v>
      </c>
      <c r="BN103" s="59">
        <v>27</v>
      </c>
      <c r="BO103" s="59">
        <v>0</v>
      </c>
      <c r="BP103" s="59">
        <v>0</v>
      </c>
      <c r="BQ103" s="59" t="s">
        <v>98</v>
      </c>
      <c r="BR103" s="59">
        <v>5470.17</v>
      </c>
      <c r="BS103" s="59" t="s">
        <v>98</v>
      </c>
      <c r="BT103" s="59">
        <v>512.02</v>
      </c>
      <c r="BU103" s="59" t="s">
        <v>98</v>
      </c>
      <c r="BV103" s="59">
        <v>0</v>
      </c>
      <c r="BW103" s="59" t="s">
        <v>98</v>
      </c>
      <c r="BX103" s="59">
        <v>0</v>
      </c>
      <c r="BY103" s="59" t="s">
        <v>98</v>
      </c>
      <c r="BZ103" s="59">
        <v>512.02</v>
      </c>
      <c r="CA103" s="59" t="s">
        <v>98</v>
      </c>
      <c r="CB103" s="59">
        <v>186.81</v>
      </c>
      <c r="CC103" s="59" t="s">
        <v>98</v>
      </c>
      <c r="CD103" s="59">
        <v>0</v>
      </c>
      <c r="CE103" s="59" t="s">
        <v>98</v>
      </c>
      <c r="CF103" s="59">
        <v>105.83</v>
      </c>
      <c r="CG103" s="59" t="s">
        <v>98</v>
      </c>
      <c r="CH103" s="59">
        <v>105.83</v>
      </c>
      <c r="CI103" s="59" t="s">
        <v>98</v>
      </c>
      <c r="CJ103" s="59">
        <v>292.64</v>
      </c>
      <c r="CK103" s="59" t="s">
        <v>98</v>
      </c>
      <c r="CL103" s="59">
        <v>0</v>
      </c>
      <c r="CM103" s="59" t="s">
        <v>98</v>
      </c>
      <c r="CN103" s="59">
        <v>0</v>
      </c>
      <c r="CO103" s="59" t="s">
        <v>98</v>
      </c>
      <c r="CP103" s="59">
        <v>0</v>
      </c>
      <c r="CQ103" s="59" t="s">
        <v>98</v>
      </c>
      <c r="CR103" s="59">
        <v>127.49</v>
      </c>
      <c r="CS103" s="59" t="s">
        <v>98</v>
      </c>
      <c r="CT103" s="59">
        <v>127.49</v>
      </c>
      <c r="CU103" s="59" t="s">
        <v>98</v>
      </c>
      <c r="CV103" s="59">
        <v>932.15</v>
      </c>
      <c r="CW103" s="59" t="s">
        <v>98</v>
      </c>
      <c r="CX103" s="59">
        <v>6402.32</v>
      </c>
      <c r="CY103" s="59" t="s">
        <v>98</v>
      </c>
    </row>
    <row r="104" spans="1:103" ht="14.5" x14ac:dyDescent="0.35">
      <c r="A104" s="58" t="s">
        <v>303</v>
      </c>
      <c r="B104" s="58" t="s">
        <v>239</v>
      </c>
      <c r="C104" s="43" t="str">
        <f>'[10]Correspondance tables'!K10</f>
        <v>ISIC 17</v>
      </c>
      <c r="D104" s="43" t="str">
        <f>VLOOKUP(C104, '[10]Correspondance tables'!$O$3:$P$73, 2, FALSE)</f>
        <v>ISIC 17T18</v>
      </c>
      <c r="E104" s="59">
        <v>13.13</v>
      </c>
      <c r="F104" s="59">
        <v>0.87</v>
      </c>
      <c r="G104" s="59">
        <v>1.23</v>
      </c>
      <c r="H104" s="59">
        <v>5.14</v>
      </c>
      <c r="I104" s="59">
        <v>438.3</v>
      </c>
      <c r="J104" s="59">
        <v>34.119999999999997</v>
      </c>
      <c r="K104" s="59">
        <v>66.209999999999994</v>
      </c>
      <c r="L104" s="59">
        <v>2894.15</v>
      </c>
      <c r="M104" s="59">
        <v>765.87</v>
      </c>
      <c r="N104" s="59">
        <v>4.16</v>
      </c>
      <c r="O104" s="59">
        <v>133.33000000000001</v>
      </c>
      <c r="P104" s="59">
        <v>57.92</v>
      </c>
      <c r="Q104" s="59">
        <v>133.75</v>
      </c>
      <c r="R104" s="59">
        <v>50.63</v>
      </c>
      <c r="S104" s="59">
        <v>15.24</v>
      </c>
      <c r="T104" s="59">
        <v>27.28</v>
      </c>
      <c r="U104" s="59">
        <v>23.7</v>
      </c>
      <c r="V104" s="59">
        <v>28.48</v>
      </c>
      <c r="W104" s="59">
        <v>29.62</v>
      </c>
      <c r="X104" s="59">
        <v>44.95</v>
      </c>
      <c r="Y104" s="59">
        <v>5.99</v>
      </c>
      <c r="Z104" s="59">
        <v>96.31</v>
      </c>
      <c r="AA104" s="59">
        <v>8.83</v>
      </c>
      <c r="AB104" s="59">
        <v>5.73</v>
      </c>
      <c r="AC104" s="59">
        <v>1.72</v>
      </c>
      <c r="AD104" s="59">
        <v>35.46</v>
      </c>
      <c r="AE104" s="59">
        <v>77.8</v>
      </c>
      <c r="AF104" s="59">
        <v>14.16</v>
      </c>
      <c r="AG104" s="59">
        <v>191.69</v>
      </c>
      <c r="AH104" s="59">
        <v>110.46</v>
      </c>
      <c r="AI104" s="59">
        <v>9.36</v>
      </c>
      <c r="AJ104" s="59">
        <v>3.18</v>
      </c>
      <c r="AK104" s="59">
        <v>0.69</v>
      </c>
      <c r="AL104" s="59">
        <v>14.48</v>
      </c>
      <c r="AM104" s="59">
        <v>5.31</v>
      </c>
      <c r="AN104" s="59">
        <v>39.85</v>
      </c>
      <c r="AO104" s="59">
        <v>281.3</v>
      </c>
      <c r="AP104" s="59">
        <v>47.78</v>
      </c>
      <c r="AQ104" s="59">
        <v>10.55</v>
      </c>
      <c r="AR104" s="59">
        <v>56.31</v>
      </c>
      <c r="AS104" s="59">
        <v>28.67</v>
      </c>
      <c r="AT104" s="59">
        <v>12.57</v>
      </c>
      <c r="AU104" s="59">
        <v>15.01</v>
      </c>
      <c r="AV104" s="59">
        <v>21.56</v>
      </c>
      <c r="AW104" s="59">
        <v>65.989999999999995</v>
      </c>
      <c r="AX104" s="59">
        <v>34.54</v>
      </c>
      <c r="AY104" s="59">
        <v>12.98</v>
      </c>
      <c r="AZ104" s="59">
        <v>18.63</v>
      </c>
      <c r="BA104" s="59">
        <v>18.059999999999999</v>
      </c>
      <c r="BB104" s="59">
        <v>19.7</v>
      </c>
      <c r="BC104" s="59">
        <v>2.82</v>
      </c>
      <c r="BD104" s="59">
        <v>5.75</v>
      </c>
      <c r="BE104" s="59">
        <v>51.25</v>
      </c>
      <c r="BF104" s="59">
        <v>56.62</v>
      </c>
      <c r="BG104" s="59">
        <v>42.97</v>
      </c>
      <c r="BH104" s="59">
        <v>49.89</v>
      </c>
      <c r="BI104" s="59">
        <v>30.55</v>
      </c>
      <c r="BJ104" s="59">
        <v>8.69</v>
      </c>
      <c r="BK104" s="59">
        <v>8.91</v>
      </c>
      <c r="BL104" s="59">
        <v>16.95</v>
      </c>
      <c r="BM104" s="59">
        <v>1.87</v>
      </c>
      <c r="BN104" s="59">
        <v>6.42</v>
      </c>
      <c r="BO104" s="59">
        <v>0</v>
      </c>
      <c r="BP104" s="59">
        <v>0</v>
      </c>
      <c r="BQ104" s="59" t="s">
        <v>98</v>
      </c>
      <c r="BR104" s="59">
        <v>6315.43</v>
      </c>
      <c r="BS104" s="59" t="s">
        <v>98</v>
      </c>
      <c r="BT104" s="59">
        <v>785</v>
      </c>
      <c r="BU104" s="59" t="s">
        <v>98</v>
      </c>
      <c r="BV104" s="59">
        <v>0</v>
      </c>
      <c r="BW104" s="59" t="s">
        <v>98</v>
      </c>
      <c r="BX104" s="59">
        <v>17.27</v>
      </c>
      <c r="BY104" s="59" t="s">
        <v>98</v>
      </c>
      <c r="BZ104" s="59">
        <v>802.28</v>
      </c>
      <c r="CA104" s="59" t="s">
        <v>98</v>
      </c>
      <c r="CB104" s="59">
        <v>0.01</v>
      </c>
      <c r="CC104" s="59" t="s">
        <v>98</v>
      </c>
      <c r="CD104" s="59">
        <v>0</v>
      </c>
      <c r="CE104" s="59" t="s">
        <v>98</v>
      </c>
      <c r="CF104" s="59">
        <v>133.85</v>
      </c>
      <c r="CG104" s="59" t="s">
        <v>98</v>
      </c>
      <c r="CH104" s="59">
        <v>133.85</v>
      </c>
      <c r="CI104" s="59" t="s">
        <v>98</v>
      </c>
      <c r="CJ104" s="59">
        <v>133.86000000000001</v>
      </c>
      <c r="CK104" s="59" t="s">
        <v>98</v>
      </c>
      <c r="CL104" s="59">
        <v>0</v>
      </c>
      <c r="CM104" s="59" t="s">
        <v>98</v>
      </c>
      <c r="CN104" s="59">
        <v>0</v>
      </c>
      <c r="CO104" s="59" t="s">
        <v>98</v>
      </c>
      <c r="CP104" s="59">
        <v>0</v>
      </c>
      <c r="CQ104" s="59" t="s">
        <v>98</v>
      </c>
      <c r="CR104" s="59">
        <v>206.55</v>
      </c>
      <c r="CS104" s="59" t="s">
        <v>98</v>
      </c>
      <c r="CT104" s="59">
        <v>206.55</v>
      </c>
      <c r="CU104" s="59" t="s">
        <v>98</v>
      </c>
      <c r="CV104" s="59">
        <v>1142.68</v>
      </c>
      <c r="CW104" s="59" t="s">
        <v>98</v>
      </c>
      <c r="CX104" s="59">
        <v>7458.12</v>
      </c>
      <c r="CY104" s="59" t="s">
        <v>98</v>
      </c>
    </row>
    <row r="105" spans="1:103" ht="14.5" x14ac:dyDescent="0.35">
      <c r="A105" s="58" t="s">
        <v>303</v>
      </c>
      <c r="B105" s="58" t="s">
        <v>428</v>
      </c>
      <c r="C105" s="43" t="str">
        <f>'[10]Correspondance tables'!K11</f>
        <v>ISIC 18</v>
      </c>
      <c r="D105" s="43" t="str">
        <f>VLOOKUP(C105, '[10]Correspondance tables'!$O$3:$P$73, 2, FALSE)</f>
        <v>ISIC 17T18</v>
      </c>
      <c r="E105" s="59">
        <v>0.12</v>
      </c>
      <c r="F105" s="59">
        <v>0.03</v>
      </c>
      <c r="G105" s="59">
        <v>0.01</v>
      </c>
      <c r="H105" s="59">
        <v>0.03</v>
      </c>
      <c r="I105" s="59">
        <v>1.92</v>
      </c>
      <c r="J105" s="59">
        <v>0.5</v>
      </c>
      <c r="K105" s="59">
        <v>0.16</v>
      </c>
      <c r="L105" s="59">
        <v>4.2699999999999996</v>
      </c>
      <c r="M105" s="59">
        <v>23.99</v>
      </c>
      <c r="N105" s="59">
        <v>0.04</v>
      </c>
      <c r="O105" s="59">
        <v>3.3</v>
      </c>
      <c r="P105" s="59">
        <v>1.39</v>
      </c>
      <c r="Q105" s="59">
        <v>4.7699999999999996</v>
      </c>
      <c r="R105" s="59">
        <v>0.41</v>
      </c>
      <c r="S105" s="59">
        <v>0.51</v>
      </c>
      <c r="T105" s="59">
        <v>0.56000000000000005</v>
      </c>
      <c r="U105" s="59">
        <v>0.77</v>
      </c>
      <c r="V105" s="59">
        <v>0.63</v>
      </c>
      <c r="W105" s="59">
        <v>2.94</v>
      </c>
      <c r="X105" s="59">
        <v>1.57</v>
      </c>
      <c r="Y105" s="59">
        <v>0.1</v>
      </c>
      <c r="Z105" s="59">
        <v>0.64</v>
      </c>
      <c r="AA105" s="59">
        <v>0.38</v>
      </c>
      <c r="AB105" s="59">
        <v>0.4</v>
      </c>
      <c r="AC105" s="59">
        <v>0.08</v>
      </c>
      <c r="AD105" s="59">
        <v>0.22</v>
      </c>
      <c r="AE105" s="59">
        <v>0.84</v>
      </c>
      <c r="AF105" s="59">
        <v>1.05</v>
      </c>
      <c r="AG105" s="59">
        <v>13.66</v>
      </c>
      <c r="AH105" s="59">
        <v>9.5299999999999994</v>
      </c>
      <c r="AI105" s="59">
        <v>0.43</v>
      </c>
      <c r="AJ105" s="59">
        <v>0.02</v>
      </c>
      <c r="AK105" s="59">
        <v>0.1</v>
      </c>
      <c r="AL105" s="59">
        <v>0.36</v>
      </c>
      <c r="AM105" s="59">
        <v>0.32</v>
      </c>
      <c r="AN105" s="59">
        <v>1.57</v>
      </c>
      <c r="AO105" s="59">
        <v>35.21</v>
      </c>
      <c r="AP105" s="59">
        <v>27.76</v>
      </c>
      <c r="AQ105" s="59">
        <v>1.25</v>
      </c>
      <c r="AR105" s="59">
        <v>4.34</v>
      </c>
      <c r="AS105" s="59">
        <v>3.7</v>
      </c>
      <c r="AT105" s="59">
        <v>2</v>
      </c>
      <c r="AU105" s="59">
        <v>1.25</v>
      </c>
      <c r="AV105" s="59">
        <v>1.07</v>
      </c>
      <c r="AW105" s="59">
        <v>3.74</v>
      </c>
      <c r="AX105" s="59">
        <v>2.58</v>
      </c>
      <c r="AY105" s="59">
        <v>0.77</v>
      </c>
      <c r="AZ105" s="59">
        <v>5.48</v>
      </c>
      <c r="BA105" s="59">
        <v>1.77</v>
      </c>
      <c r="BB105" s="59">
        <v>0.37</v>
      </c>
      <c r="BC105" s="59">
        <v>0.13</v>
      </c>
      <c r="BD105" s="59">
        <v>0.67</v>
      </c>
      <c r="BE105" s="59">
        <v>2.52</v>
      </c>
      <c r="BF105" s="59">
        <v>6.85</v>
      </c>
      <c r="BG105" s="59">
        <v>7.14</v>
      </c>
      <c r="BH105" s="59">
        <v>0.79</v>
      </c>
      <c r="BI105" s="59">
        <v>0.47</v>
      </c>
      <c r="BJ105" s="59">
        <v>1.43</v>
      </c>
      <c r="BK105" s="59">
        <v>1</v>
      </c>
      <c r="BL105" s="59">
        <v>1.26</v>
      </c>
      <c r="BM105" s="59">
        <v>0.11</v>
      </c>
      <c r="BN105" s="59">
        <v>7.0000000000000007E-2</v>
      </c>
      <c r="BO105" s="59">
        <v>0</v>
      </c>
      <c r="BP105" s="59">
        <v>0</v>
      </c>
      <c r="BQ105" s="59" t="s">
        <v>98</v>
      </c>
      <c r="BR105" s="59">
        <v>191.33</v>
      </c>
      <c r="BS105" s="59" t="s">
        <v>98</v>
      </c>
      <c r="BT105" s="59">
        <v>4.91</v>
      </c>
      <c r="BU105" s="59" t="s">
        <v>98</v>
      </c>
      <c r="BV105" s="59">
        <v>0</v>
      </c>
      <c r="BW105" s="59" t="s">
        <v>98</v>
      </c>
      <c r="BX105" s="59">
        <v>0</v>
      </c>
      <c r="BY105" s="59" t="s">
        <v>98</v>
      </c>
      <c r="BZ105" s="59">
        <v>4.91</v>
      </c>
      <c r="CA105" s="59" t="s">
        <v>98</v>
      </c>
      <c r="CB105" s="59">
        <v>0.1</v>
      </c>
      <c r="CC105" s="59" t="s">
        <v>98</v>
      </c>
      <c r="CD105" s="59">
        <v>0</v>
      </c>
      <c r="CE105" s="59" t="s">
        <v>98</v>
      </c>
      <c r="CF105" s="59">
        <v>4.28</v>
      </c>
      <c r="CG105" s="59" t="s">
        <v>98</v>
      </c>
      <c r="CH105" s="59">
        <v>4.28</v>
      </c>
      <c r="CI105" s="59" t="s">
        <v>98</v>
      </c>
      <c r="CJ105" s="59">
        <v>4.38</v>
      </c>
      <c r="CK105" s="59" t="s">
        <v>98</v>
      </c>
      <c r="CL105" s="59">
        <v>0</v>
      </c>
      <c r="CM105" s="59" t="s">
        <v>98</v>
      </c>
      <c r="CN105" s="59">
        <v>0</v>
      </c>
      <c r="CO105" s="59" t="s">
        <v>98</v>
      </c>
      <c r="CP105" s="59">
        <v>0</v>
      </c>
      <c r="CQ105" s="59" t="s">
        <v>98</v>
      </c>
      <c r="CR105" s="59">
        <v>16.36</v>
      </c>
      <c r="CS105" s="59" t="s">
        <v>98</v>
      </c>
      <c r="CT105" s="59">
        <v>16.36</v>
      </c>
      <c r="CU105" s="59" t="s">
        <v>98</v>
      </c>
      <c r="CV105" s="59">
        <v>25.64</v>
      </c>
      <c r="CW105" s="59" t="s">
        <v>98</v>
      </c>
      <c r="CX105" s="59">
        <v>216.98</v>
      </c>
      <c r="CY105" s="59" t="s">
        <v>98</v>
      </c>
    </row>
    <row r="106" spans="1:103" ht="14.5" x14ac:dyDescent="0.35">
      <c r="A106" s="58" t="s">
        <v>303</v>
      </c>
      <c r="B106" s="58" t="s">
        <v>429</v>
      </c>
      <c r="C106" s="43" t="str">
        <f>'[10]Correspondance tables'!K12</f>
        <v>ISIC 19</v>
      </c>
      <c r="D106" s="43" t="str">
        <f>VLOOKUP(C106, '[10]Correspondance tables'!$O$3:$P$73, 2, FALSE)</f>
        <v>ISIC 19</v>
      </c>
      <c r="E106" s="59">
        <v>1209.5</v>
      </c>
      <c r="F106" s="59">
        <v>85.32</v>
      </c>
      <c r="G106" s="59">
        <v>114.22</v>
      </c>
      <c r="H106" s="59">
        <v>133.5</v>
      </c>
      <c r="I106" s="59">
        <v>339.26</v>
      </c>
      <c r="J106" s="59">
        <v>38.840000000000003</v>
      </c>
      <c r="K106" s="59">
        <v>53.82</v>
      </c>
      <c r="L106" s="59">
        <v>78.27</v>
      </c>
      <c r="M106" s="59">
        <v>15.07</v>
      </c>
      <c r="N106" s="59">
        <v>6575.02</v>
      </c>
      <c r="O106" s="59">
        <v>4848.37</v>
      </c>
      <c r="P106" s="59">
        <v>61.96</v>
      </c>
      <c r="Q106" s="59">
        <v>66.33</v>
      </c>
      <c r="R106" s="59">
        <v>443.81</v>
      </c>
      <c r="S106" s="59">
        <v>653.57000000000005</v>
      </c>
      <c r="T106" s="59">
        <v>116.88</v>
      </c>
      <c r="U106" s="59">
        <v>26.84</v>
      </c>
      <c r="V106" s="59">
        <v>99.08</v>
      </c>
      <c r="W106" s="59">
        <v>126.59</v>
      </c>
      <c r="X106" s="59">
        <v>99.71</v>
      </c>
      <c r="Y106" s="59">
        <v>23.1</v>
      </c>
      <c r="Z106" s="59">
        <v>120.81</v>
      </c>
      <c r="AA106" s="59">
        <v>53.55</v>
      </c>
      <c r="AB106" s="59">
        <v>2152.66</v>
      </c>
      <c r="AC106" s="59">
        <v>29.28</v>
      </c>
      <c r="AD106" s="59">
        <v>196.98</v>
      </c>
      <c r="AE106" s="59">
        <v>1217.5</v>
      </c>
      <c r="AF106" s="59">
        <v>172.19</v>
      </c>
      <c r="AG106" s="59">
        <v>1338.25</v>
      </c>
      <c r="AH106" s="59">
        <v>426.45</v>
      </c>
      <c r="AI106" s="59">
        <v>3504.53</v>
      </c>
      <c r="AJ106" s="59">
        <v>3570.96</v>
      </c>
      <c r="AK106" s="59">
        <v>5729.33</v>
      </c>
      <c r="AL106" s="59">
        <v>774.04</v>
      </c>
      <c r="AM106" s="59">
        <v>118.39</v>
      </c>
      <c r="AN106" s="59">
        <v>167.94</v>
      </c>
      <c r="AO106" s="59">
        <v>22.44</v>
      </c>
      <c r="AP106" s="59">
        <v>58.11</v>
      </c>
      <c r="AQ106" s="59">
        <v>69.64</v>
      </c>
      <c r="AR106" s="59">
        <v>75.64</v>
      </c>
      <c r="AS106" s="59">
        <v>71.56</v>
      </c>
      <c r="AT106" s="59">
        <v>49.88</v>
      </c>
      <c r="AU106" s="59">
        <v>37.06</v>
      </c>
      <c r="AV106" s="59">
        <v>107.85</v>
      </c>
      <c r="AW106" s="59">
        <v>171.18</v>
      </c>
      <c r="AX106" s="59">
        <v>75.8</v>
      </c>
      <c r="AY106" s="59">
        <v>51.92</v>
      </c>
      <c r="AZ106" s="59">
        <v>48.73</v>
      </c>
      <c r="BA106" s="59">
        <v>42.06</v>
      </c>
      <c r="BB106" s="59">
        <v>155.15</v>
      </c>
      <c r="BC106" s="59">
        <v>17.28</v>
      </c>
      <c r="BD106" s="59">
        <v>37.520000000000003</v>
      </c>
      <c r="BE106" s="59">
        <v>191.91</v>
      </c>
      <c r="BF106" s="59">
        <v>668.23</v>
      </c>
      <c r="BG106" s="59">
        <v>141.49</v>
      </c>
      <c r="BH106" s="59">
        <v>115.68</v>
      </c>
      <c r="BI106" s="59">
        <v>81.42</v>
      </c>
      <c r="BJ106" s="59">
        <v>56.37</v>
      </c>
      <c r="BK106" s="59">
        <v>73.14</v>
      </c>
      <c r="BL106" s="59">
        <v>58.35</v>
      </c>
      <c r="BM106" s="59">
        <v>10.17</v>
      </c>
      <c r="BN106" s="59">
        <v>65.36</v>
      </c>
      <c r="BO106" s="59">
        <v>0</v>
      </c>
      <c r="BP106" s="59">
        <v>0</v>
      </c>
      <c r="BQ106" s="59" t="s">
        <v>98</v>
      </c>
      <c r="BR106" s="59">
        <v>37335.86</v>
      </c>
      <c r="BS106" s="59" t="s">
        <v>98</v>
      </c>
      <c r="BT106" s="59">
        <v>13198.35</v>
      </c>
      <c r="BU106" s="59" t="s">
        <v>98</v>
      </c>
      <c r="BV106" s="59">
        <v>0</v>
      </c>
      <c r="BW106" s="59" t="s">
        <v>98</v>
      </c>
      <c r="BX106" s="59">
        <v>2.14</v>
      </c>
      <c r="BY106" s="59" t="s">
        <v>98</v>
      </c>
      <c r="BZ106" s="59">
        <v>13200.49</v>
      </c>
      <c r="CA106" s="59" t="s">
        <v>98</v>
      </c>
      <c r="CB106" s="59">
        <v>0</v>
      </c>
      <c r="CC106" s="59" t="s">
        <v>98</v>
      </c>
      <c r="CD106" s="59">
        <v>0</v>
      </c>
      <c r="CE106" s="59" t="s">
        <v>98</v>
      </c>
      <c r="CF106" s="59">
        <v>1417.55</v>
      </c>
      <c r="CG106" s="59" t="s">
        <v>98</v>
      </c>
      <c r="CH106" s="59">
        <v>1417.55</v>
      </c>
      <c r="CI106" s="59" t="s">
        <v>98</v>
      </c>
      <c r="CJ106" s="59">
        <v>1417.55</v>
      </c>
      <c r="CK106" s="59" t="s">
        <v>98</v>
      </c>
      <c r="CL106" s="59">
        <v>0</v>
      </c>
      <c r="CM106" s="59" t="s">
        <v>98</v>
      </c>
      <c r="CN106" s="59">
        <v>0</v>
      </c>
      <c r="CO106" s="59" t="s">
        <v>98</v>
      </c>
      <c r="CP106" s="59">
        <v>0</v>
      </c>
      <c r="CQ106" s="59" t="s">
        <v>98</v>
      </c>
      <c r="CR106" s="59">
        <v>3364.96</v>
      </c>
      <c r="CS106" s="59" t="s">
        <v>98</v>
      </c>
      <c r="CT106" s="59">
        <v>3364.96</v>
      </c>
      <c r="CU106" s="59" t="s">
        <v>98</v>
      </c>
      <c r="CV106" s="59">
        <v>17982.990000000002</v>
      </c>
      <c r="CW106" s="59" t="s">
        <v>98</v>
      </c>
      <c r="CX106" s="59">
        <v>55318.86</v>
      </c>
      <c r="CY106" s="59" t="s">
        <v>98</v>
      </c>
    </row>
    <row r="107" spans="1:103" ht="14.5" x14ac:dyDescent="0.35">
      <c r="A107" s="58" t="s">
        <v>303</v>
      </c>
      <c r="B107" s="58" t="s">
        <v>430</v>
      </c>
      <c r="C107" s="43" t="str">
        <f>'[10]Correspondance tables'!K13</f>
        <v>ISIC 20</v>
      </c>
      <c r="D107" s="43" t="str">
        <f>VLOOKUP(C107, '[10]Correspondance tables'!$O$3:$P$73, 2, FALSE)</f>
        <v>ISIC 20</v>
      </c>
      <c r="E107" s="59">
        <v>3158.3</v>
      </c>
      <c r="F107" s="59">
        <v>44.74</v>
      </c>
      <c r="G107" s="59">
        <v>49.49</v>
      </c>
      <c r="H107" s="59">
        <v>159.62</v>
      </c>
      <c r="I107" s="59">
        <v>1665.41</v>
      </c>
      <c r="J107" s="59">
        <v>1474.73</v>
      </c>
      <c r="K107" s="59">
        <v>354.87</v>
      </c>
      <c r="L107" s="59">
        <v>1266.1600000000001</v>
      </c>
      <c r="M107" s="59">
        <v>392.46</v>
      </c>
      <c r="N107" s="59">
        <v>1516.65</v>
      </c>
      <c r="O107" s="59">
        <v>23304.07</v>
      </c>
      <c r="P107" s="59">
        <v>2978.66</v>
      </c>
      <c r="Q107" s="59">
        <v>9669.94</v>
      </c>
      <c r="R107" s="59">
        <v>662.51</v>
      </c>
      <c r="S107" s="59">
        <v>810.71</v>
      </c>
      <c r="T107" s="59">
        <v>903.14</v>
      </c>
      <c r="U107" s="59">
        <v>718.12</v>
      </c>
      <c r="V107" s="59">
        <v>682.49</v>
      </c>
      <c r="W107" s="59">
        <v>757.92</v>
      </c>
      <c r="X107" s="59">
        <v>1387.74</v>
      </c>
      <c r="Y107" s="59">
        <v>258.32</v>
      </c>
      <c r="Z107" s="59">
        <v>637.23</v>
      </c>
      <c r="AA107" s="59">
        <v>295.66000000000003</v>
      </c>
      <c r="AB107" s="59">
        <v>978.77</v>
      </c>
      <c r="AC107" s="59">
        <v>103.99</v>
      </c>
      <c r="AD107" s="59">
        <v>147.36000000000001</v>
      </c>
      <c r="AE107" s="59">
        <v>1584.11</v>
      </c>
      <c r="AF107" s="59">
        <v>204.42</v>
      </c>
      <c r="AG107" s="59">
        <v>538.99</v>
      </c>
      <c r="AH107" s="59">
        <v>163.74</v>
      </c>
      <c r="AI107" s="59">
        <v>127.42</v>
      </c>
      <c r="AJ107" s="59">
        <v>18.14</v>
      </c>
      <c r="AK107" s="59">
        <v>32.61</v>
      </c>
      <c r="AL107" s="59">
        <v>85.02</v>
      </c>
      <c r="AM107" s="59">
        <v>4.97</v>
      </c>
      <c r="AN107" s="59">
        <v>277.08999999999997</v>
      </c>
      <c r="AO107" s="59">
        <v>81.98</v>
      </c>
      <c r="AP107" s="59">
        <v>86.67</v>
      </c>
      <c r="AQ107" s="59">
        <v>23.36</v>
      </c>
      <c r="AR107" s="59">
        <v>44.31</v>
      </c>
      <c r="AS107" s="59">
        <v>14.4</v>
      </c>
      <c r="AT107" s="59">
        <v>5.82</v>
      </c>
      <c r="AU107" s="59">
        <v>7.37</v>
      </c>
      <c r="AV107" s="59">
        <v>284.74</v>
      </c>
      <c r="AW107" s="59">
        <v>43.3</v>
      </c>
      <c r="AX107" s="59">
        <v>99.97</v>
      </c>
      <c r="AY107" s="59">
        <v>179.66</v>
      </c>
      <c r="AZ107" s="59">
        <v>28.06</v>
      </c>
      <c r="BA107" s="59">
        <v>101.83</v>
      </c>
      <c r="BB107" s="59">
        <v>45.89</v>
      </c>
      <c r="BC107" s="59">
        <v>11.57</v>
      </c>
      <c r="BD107" s="59">
        <v>5.61</v>
      </c>
      <c r="BE107" s="59">
        <v>401.22</v>
      </c>
      <c r="BF107" s="59">
        <v>154.25</v>
      </c>
      <c r="BG107" s="59">
        <v>90.71</v>
      </c>
      <c r="BH107" s="59">
        <v>867.61</v>
      </c>
      <c r="BI107" s="59">
        <v>82.74</v>
      </c>
      <c r="BJ107" s="59">
        <v>43.57</v>
      </c>
      <c r="BK107" s="59">
        <v>58.71</v>
      </c>
      <c r="BL107" s="59">
        <v>50.74</v>
      </c>
      <c r="BM107" s="59">
        <v>12.54</v>
      </c>
      <c r="BN107" s="59">
        <v>221.67</v>
      </c>
      <c r="BO107" s="59">
        <v>0.04</v>
      </c>
      <c r="BP107" s="59">
        <v>0</v>
      </c>
      <c r="BQ107" s="59" t="s">
        <v>98</v>
      </c>
      <c r="BR107" s="59">
        <v>60463.85</v>
      </c>
      <c r="BS107" s="59" t="s">
        <v>98</v>
      </c>
      <c r="BT107" s="59">
        <v>5782.5</v>
      </c>
      <c r="BU107" s="59" t="s">
        <v>98</v>
      </c>
      <c r="BV107" s="59">
        <v>0.01</v>
      </c>
      <c r="BW107" s="59" t="s">
        <v>98</v>
      </c>
      <c r="BX107" s="59">
        <v>22.14</v>
      </c>
      <c r="BY107" s="59" t="s">
        <v>98</v>
      </c>
      <c r="BZ107" s="59">
        <v>5804.65</v>
      </c>
      <c r="CA107" s="59" t="s">
        <v>98</v>
      </c>
      <c r="CB107" s="59">
        <v>544.01</v>
      </c>
      <c r="CC107" s="59" t="s">
        <v>98</v>
      </c>
      <c r="CD107" s="59">
        <v>0</v>
      </c>
      <c r="CE107" s="59" t="s">
        <v>98</v>
      </c>
      <c r="CF107" s="59">
        <v>1694.94</v>
      </c>
      <c r="CG107" s="59" t="s">
        <v>98</v>
      </c>
      <c r="CH107" s="59">
        <v>1694.94</v>
      </c>
      <c r="CI107" s="59" t="s">
        <v>98</v>
      </c>
      <c r="CJ107" s="59">
        <v>2238.9499999999998</v>
      </c>
      <c r="CK107" s="59" t="s">
        <v>98</v>
      </c>
      <c r="CL107" s="59">
        <v>0</v>
      </c>
      <c r="CM107" s="59" t="s">
        <v>98</v>
      </c>
      <c r="CN107" s="59">
        <v>0</v>
      </c>
      <c r="CO107" s="59" t="s">
        <v>98</v>
      </c>
      <c r="CP107" s="59">
        <v>0</v>
      </c>
      <c r="CQ107" s="59" t="s">
        <v>98</v>
      </c>
      <c r="CR107" s="59">
        <v>5011.41</v>
      </c>
      <c r="CS107" s="59" t="s">
        <v>98</v>
      </c>
      <c r="CT107" s="59">
        <v>5011.41</v>
      </c>
      <c r="CU107" s="59" t="s">
        <v>98</v>
      </c>
      <c r="CV107" s="59">
        <v>13055.01</v>
      </c>
      <c r="CW107" s="59" t="s">
        <v>98</v>
      </c>
      <c r="CX107" s="59">
        <v>73518.87</v>
      </c>
      <c r="CY107" s="59" t="s">
        <v>98</v>
      </c>
    </row>
    <row r="108" spans="1:103" ht="14.5" x14ac:dyDescent="0.35">
      <c r="A108" s="58" t="s">
        <v>303</v>
      </c>
      <c r="B108" s="58" t="s">
        <v>431</v>
      </c>
      <c r="C108" s="43" t="str">
        <f>'[10]Correspondance tables'!K14</f>
        <v>ISIC 21</v>
      </c>
      <c r="D108" s="43" t="str">
        <f>VLOOKUP(C108, '[10]Correspondance tables'!$O$3:$P$73, 2, FALSE)</f>
        <v>ISIC 21</v>
      </c>
      <c r="E108" s="59">
        <v>456.49</v>
      </c>
      <c r="F108" s="59">
        <v>0.06</v>
      </c>
      <c r="G108" s="59">
        <v>16.88</v>
      </c>
      <c r="H108" s="59">
        <v>0.16</v>
      </c>
      <c r="I108" s="59">
        <v>367.78</v>
      </c>
      <c r="J108" s="59">
        <v>2.5099999999999998</v>
      </c>
      <c r="K108" s="59">
        <v>0.47</v>
      </c>
      <c r="L108" s="59">
        <v>1.47</v>
      </c>
      <c r="M108" s="59">
        <v>0.1</v>
      </c>
      <c r="N108" s="59">
        <v>1.04</v>
      </c>
      <c r="O108" s="59">
        <v>340.76</v>
      </c>
      <c r="P108" s="59">
        <v>8467.23</v>
      </c>
      <c r="Q108" s="59">
        <v>55.3</v>
      </c>
      <c r="R108" s="59">
        <v>13.99</v>
      </c>
      <c r="S108" s="59">
        <v>0.87</v>
      </c>
      <c r="T108" s="59">
        <v>0.62</v>
      </c>
      <c r="U108" s="59">
        <v>2.25</v>
      </c>
      <c r="V108" s="59">
        <v>1.68</v>
      </c>
      <c r="W108" s="59">
        <v>0.99</v>
      </c>
      <c r="X108" s="59">
        <v>6.49</v>
      </c>
      <c r="Y108" s="59">
        <v>0.5</v>
      </c>
      <c r="Z108" s="59">
        <v>21.77</v>
      </c>
      <c r="AA108" s="59">
        <v>0.68</v>
      </c>
      <c r="AB108" s="59">
        <v>0.78</v>
      </c>
      <c r="AC108" s="59">
        <v>0.98</v>
      </c>
      <c r="AD108" s="59">
        <v>4.8099999999999996</v>
      </c>
      <c r="AE108" s="59">
        <v>2.23</v>
      </c>
      <c r="AF108" s="59">
        <v>0.77</v>
      </c>
      <c r="AG108" s="59">
        <v>94.1</v>
      </c>
      <c r="AH108" s="59">
        <v>10.95</v>
      </c>
      <c r="AI108" s="59">
        <v>1.0900000000000001</v>
      </c>
      <c r="AJ108" s="59">
        <v>0.74</v>
      </c>
      <c r="AK108" s="59">
        <v>0.37</v>
      </c>
      <c r="AL108" s="59">
        <v>3.45</v>
      </c>
      <c r="AM108" s="59">
        <v>0.43</v>
      </c>
      <c r="AN108" s="59">
        <v>2.4500000000000002</v>
      </c>
      <c r="AO108" s="59">
        <v>0.2</v>
      </c>
      <c r="AP108" s="59">
        <v>0.34</v>
      </c>
      <c r="AQ108" s="59">
        <v>0.41</v>
      </c>
      <c r="AR108" s="59">
        <v>2.9</v>
      </c>
      <c r="AS108" s="59">
        <v>2.5099999999999998</v>
      </c>
      <c r="AT108" s="59">
        <v>2.27</v>
      </c>
      <c r="AU108" s="59">
        <v>0.04</v>
      </c>
      <c r="AV108" s="59">
        <v>0.56999999999999995</v>
      </c>
      <c r="AW108" s="59">
        <v>37.11</v>
      </c>
      <c r="AX108" s="59">
        <v>9.26</v>
      </c>
      <c r="AY108" s="59">
        <v>103.73</v>
      </c>
      <c r="AZ108" s="59">
        <v>3.96</v>
      </c>
      <c r="BA108" s="59">
        <v>213.83</v>
      </c>
      <c r="BB108" s="59">
        <v>9.1300000000000008</v>
      </c>
      <c r="BC108" s="59">
        <v>1.1399999999999999</v>
      </c>
      <c r="BD108" s="59">
        <v>0.06</v>
      </c>
      <c r="BE108" s="59">
        <v>16.36</v>
      </c>
      <c r="BF108" s="59">
        <v>211.32</v>
      </c>
      <c r="BG108" s="59">
        <v>70.77</v>
      </c>
      <c r="BH108" s="59">
        <v>8745.5400000000009</v>
      </c>
      <c r="BI108" s="59">
        <v>500.6</v>
      </c>
      <c r="BJ108" s="59">
        <v>2.11</v>
      </c>
      <c r="BK108" s="59">
        <v>2.78</v>
      </c>
      <c r="BL108" s="59">
        <v>9.0399999999999991</v>
      </c>
      <c r="BM108" s="59">
        <v>0.18</v>
      </c>
      <c r="BN108" s="59">
        <v>2.19</v>
      </c>
      <c r="BO108" s="59">
        <v>0</v>
      </c>
      <c r="BP108" s="59">
        <v>0</v>
      </c>
      <c r="BQ108" s="59" t="s">
        <v>98</v>
      </c>
      <c r="BR108" s="59">
        <v>19831.57</v>
      </c>
      <c r="BS108" s="59" t="s">
        <v>98</v>
      </c>
      <c r="BT108" s="59">
        <v>8749.0400000000009</v>
      </c>
      <c r="BU108" s="59" t="s">
        <v>98</v>
      </c>
      <c r="BV108" s="59">
        <v>0.3</v>
      </c>
      <c r="BW108" s="59" t="s">
        <v>98</v>
      </c>
      <c r="BX108" s="59">
        <v>17153.689999999999</v>
      </c>
      <c r="BY108" s="59" t="s">
        <v>98</v>
      </c>
      <c r="BZ108" s="59">
        <v>25903.03</v>
      </c>
      <c r="CA108" s="59" t="s">
        <v>98</v>
      </c>
      <c r="CB108" s="59">
        <v>678.89</v>
      </c>
      <c r="CC108" s="59" t="s">
        <v>98</v>
      </c>
      <c r="CD108" s="59">
        <v>0</v>
      </c>
      <c r="CE108" s="59" t="s">
        <v>98</v>
      </c>
      <c r="CF108" s="59">
        <v>291.66000000000003</v>
      </c>
      <c r="CG108" s="59" t="s">
        <v>98</v>
      </c>
      <c r="CH108" s="59">
        <v>291.66000000000003</v>
      </c>
      <c r="CI108" s="59" t="s">
        <v>98</v>
      </c>
      <c r="CJ108" s="59">
        <v>970.55</v>
      </c>
      <c r="CK108" s="59" t="s">
        <v>98</v>
      </c>
      <c r="CL108" s="59">
        <v>0</v>
      </c>
      <c r="CM108" s="59" t="s">
        <v>98</v>
      </c>
      <c r="CN108" s="59">
        <v>0</v>
      </c>
      <c r="CO108" s="59" t="s">
        <v>98</v>
      </c>
      <c r="CP108" s="59">
        <v>0</v>
      </c>
      <c r="CQ108" s="59" t="s">
        <v>98</v>
      </c>
      <c r="CR108" s="59">
        <v>6853.34</v>
      </c>
      <c r="CS108" s="59" t="s">
        <v>98</v>
      </c>
      <c r="CT108" s="59">
        <v>6853.34</v>
      </c>
      <c r="CU108" s="59" t="s">
        <v>98</v>
      </c>
      <c r="CV108" s="59">
        <v>33726.910000000003</v>
      </c>
      <c r="CW108" s="59" t="s">
        <v>98</v>
      </c>
      <c r="CX108" s="59">
        <v>53558.49</v>
      </c>
      <c r="CY108" s="59" t="s">
        <v>98</v>
      </c>
    </row>
    <row r="109" spans="1:103" ht="14.5" x14ac:dyDescent="0.35">
      <c r="A109" s="58" t="s">
        <v>303</v>
      </c>
      <c r="B109" s="58" t="s">
        <v>432</v>
      </c>
      <c r="C109" s="43" t="str">
        <f>'[10]Correspondance tables'!K15</f>
        <v>ISIC 22</v>
      </c>
      <c r="D109" s="43" t="str">
        <f>VLOOKUP(C109, '[10]Correspondance tables'!$O$3:$P$73, 2, FALSE)</f>
        <v>ISIC 22</v>
      </c>
      <c r="E109" s="59">
        <v>157.72</v>
      </c>
      <c r="F109" s="59">
        <v>8</v>
      </c>
      <c r="G109" s="59">
        <v>8.9</v>
      </c>
      <c r="H109" s="59">
        <v>34.270000000000003</v>
      </c>
      <c r="I109" s="59">
        <v>1493.7</v>
      </c>
      <c r="J109" s="59">
        <v>158.96</v>
      </c>
      <c r="K109" s="59">
        <v>98.67</v>
      </c>
      <c r="L109" s="59">
        <v>341.99</v>
      </c>
      <c r="M109" s="59">
        <v>80.89</v>
      </c>
      <c r="N109" s="59">
        <v>106.33</v>
      </c>
      <c r="O109" s="59">
        <v>660.55</v>
      </c>
      <c r="P109" s="59">
        <v>383.7</v>
      </c>
      <c r="Q109" s="59">
        <v>3022.53</v>
      </c>
      <c r="R109" s="59">
        <v>216.35</v>
      </c>
      <c r="S109" s="59">
        <v>124.82</v>
      </c>
      <c r="T109" s="59">
        <v>404.04</v>
      </c>
      <c r="U109" s="59">
        <v>356.43</v>
      </c>
      <c r="V109" s="59">
        <v>491.4</v>
      </c>
      <c r="W109" s="59">
        <v>881.49</v>
      </c>
      <c r="X109" s="59">
        <v>2875.23</v>
      </c>
      <c r="Y109" s="59">
        <v>280.26</v>
      </c>
      <c r="Z109" s="59">
        <v>420.81</v>
      </c>
      <c r="AA109" s="59">
        <v>267.35000000000002</v>
      </c>
      <c r="AB109" s="59">
        <v>71.180000000000007</v>
      </c>
      <c r="AC109" s="59">
        <v>10.93</v>
      </c>
      <c r="AD109" s="59">
        <v>99.1</v>
      </c>
      <c r="AE109" s="59">
        <v>2922.03</v>
      </c>
      <c r="AF109" s="59">
        <v>433.83</v>
      </c>
      <c r="AG109" s="59">
        <v>649.91</v>
      </c>
      <c r="AH109" s="59">
        <v>480.33</v>
      </c>
      <c r="AI109" s="59">
        <v>371.32</v>
      </c>
      <c r="AJ109" s="59">
        <v>16.649999999999999</v>
      </c>
      <c r="AK109" s="59">
        <v>21.24</v>
      </c>
      <c r="AL109" s="59">
        <v>86.34</v>
      </c>
      <c r="AM109" s="59">
        <v>22.69</v>
      </c>
      <c r="AN109" s="59">
        <v>49.94</v>
      </c>
      <c r="AO109" s="59">
        <v>28.93</v>
      </c>
      <c r="AP109" s="59">
        <v>28.3</v>
      </c>
      <c r="AQ109" s="59">
        <v>103.14</v>
      </c>
      <c r="AR109" s="59">
        <v>54.83</v>
      </c>
      <c r="AS109" s="59">
        <v>18.809999999999999</v>
      </c>
      <c r="AT109" s="59">
        <v>15.77</v>
      </c>
      <c r="AU109" s="59">
        <v>11.64</v>
      </c>
      <c r="AV109" s="59">
        <v>97.72</v>
      </c>
      <c r="AW109" s="59">
        <v>53.57</v>
      </c>
      <c r="AX109" s="59">
        <v>76.489999999999995</v>
      </c>
      <c r="AY109" s="59">
        <v>36.159999999999997</v>
      </c>
      <c r="AZ109" s="59">
        <v>25.12</v>
      </c>
      <c r="BA109" s="59">
        <v>41.62</v>
      </c>
      <c r="BB109" s="59">
        <v>42.6</v>
      </c>
      <c r="BC109" s="59">
        <v>5.87</v>
      </c>
      <c r="BD109" s="59">
        <v>4.0199999999999996</v>
      </c>
      <c r="BE109" s="59">
        <v>136.41999999999999</v>
      </c>
      <c r="BF109" s="59">
        <v>112.9</v>
      </c>
      <c r="BG109" s="59">
        <v>27.61</v>
      </c>
      <c r="BH109" s="59">
        <v>258.05</v>
      </c>
      <c r="BI109" s="59">
        <v>40.56</v>
      </c>
      <c r="BJ109" s="59">
        <v>11.79</v>
      </c>
      <c r="BK109" s="59">
        <v>14.33</v>
      </c>
      <c r="BL109" s="59">
        <v>18.170000000000002</v>
      </c>
      <c r="BM109" s="59">
        <v>29.37</v>
      </c>
      <c r="BN109" s="59">
        <v>24.09</v>
      </c>
      <c r="BO109" s="59">
        <v>0.05</v>
      </c>
      <c r="BP109" s="59">
        <v>0</v>
      </c>
      <c r="BQ109" s="59" t="s">
        <v>98</v>
      </c>
      <c r="BR109" s="59">
        <v>19427.810000000001</v>
      </c>
      <c r="BS109" s="59" t="s">
        <v>98</v>
      </c>
      <c r="BT109" s="59">
        <v>3025.89</v>
      </c>
      <c r="BU109" s="59" t="s">
        <v>98</v>
      </c>
      <c r="BV109" s="59">
        <v>0</v>
      </c>
      <c r="BW109" s="59" t="s">
        <v>98</v>
      </c>
      <c r="BX109" s="59">
        <v>6.25</v>
      </c>
      <c r="BY109" s="59" t="s">
        <v>98</v>
      </c>
      <c r="BZ109" s="59">
        <v>3032.13</v>
      </c>
      <c r="CA109" s="59" t="s">
        <v>98</v>
      </c>
      <c r="CB109" s="59">
        <v>154.91</v>
      </c>
      <c r="CC109" s="59" t="s">
        <v>98</v>
      </c>
      <c r="CD109" s="59">
        <v>0</v>
      </c>
      <c r="CE109" s="59" t="s">
        <v>98</v>
      </c>
      <c r="CF109" s="59">
        <v>269.76</v>
      </c>
      <c r="CG109" s="59" t="s">
        <v>98</v>
      </c>
      <c r="CH109" s="59">
        <v>269.76</v>
      </c>
      <c r="CI109" s="59" t="s">
        <v>98</v>
      </c>
      <c r="CJ109" s="59">
        <v>424.67</v>
      </c>
      <c r="CK109" s="59" t="s">
        <v>98</v>
      </c>
      <c r="CL109" s="59">
        <v>0</v>
      </c>
      <c r="CM109" s="59" t="s">
        <v>98</v>
      </c>
      <c r="CN109" s="59">
        <v>0</v>
      </c>
      <c r="CO109" s="59" t="s">
        <v>98</v>
      </c>
      <c r="CP109" s="59">
        <v>0</v>
      </c>
      <c r="CQ109" s="59" t="s">
        <v>98</v>
      </c>
      <c r="CR109" s="59">
        <v>1485.65</v>
      </c>
      <c r="CS109" s="59" t="s">
        <v>98</v>
      </c>
      <c r="CT109" s="59">
        <v>1485.65</v>
      </c>
      <c r="CU109" s="59" t="s">
        <v>98</v>
      </c>
      <c r="CV109" s="59">
        <v>4942.45</v>
      </c>
      <c r="CW109" s="59" t="s">
        <v>98</v>
      </c>
      <c r="CX109" s="59">
        <v>24370.26</v>
      </c>
      <c r="CY109" s="59" t="s">
        <v>98</v>
      </c>
    </row>
    <row r="110" spans="1:103" ht="14.5" x14ac:dyDescent="0.35">
      <c r="A110" s="58" t="s">
        <v>303</v>
      </c>
      <c r="B110" s="58" t="s">
        <v>198</v>
      </c>
      <c r="C110" s="43" t="str">
        <f>'[10]Correspondance tables'!K16</f>
        <v>ISIC 23</v>
      </c>
      <c r="D110" s="43" t="str">
        <f>VLOOKUP(C110, '[10]Correspondance tables'!$O$3:$P$73, 2, FALSE)</f>
        <v>ISIC 23</v>
      </c>
      <c r="E110" s="59">
        <v>74.64</v>
      </c>
      <c r="F110" s="59">
        <v>1.57</v>
      </c>
      <c r="G110" s="59">
        <v>2.86</v>
      </c>
      <c r="H110" s="59">
        <v>36.049999999999997</v>
      </c>
      <c r="I110" s="59">
        <v>321.22000000000003</v>
      </c>
      <c r="J110" s="59">
        <v>39.71</v>
      </c>
      <c r="K110" s="59">
        <v>127.92</v>
      </c>
      <c r="L110" s="59">
        <v>7.83</v>
      </c>
      <c r="M110" s="59">
        <v>1.67</v>
      </c>
      <c r="N110" s="59">
        <v>3.09</v>
      </c>
      <c r="O110" s="59">
        <v>303.83</v>
      </c>
      <c r="P110" s="59">
        <v>95.44</v>
      </c>
      <c r="Q110" s="59">
        <v>140.19</v>
      </c>
      <c r="R110" s="59">
        <v>1429.96</v>
      </c>
      <c r="S110" s="59">
        <v>172.57</v>
      </c>
      <c r="T110" s="59">
        <v>188.65</v>
      </c>
      <c r="U110" s="59">
        <v>158.96</v>
      </c>
      <c r="V110" s="59">
        <v>205.7</v>
      </c>
      <c r="W110" s="59">
        <v>232.86</v>
      </c>
      <c r="X110" s="59">
        <v>735.1</v>
      </c>
      <c r="Y110" s="59">
        <v>105.08</v>
      </c>
      <c r="Z110" s="59">
        <v>167.77</v>
      </c>
      <c r="AA110" s="59">
        <v>64.22</v>
      </c>
      <c r="AB110" s="59">
        <v>47</v>
      </c>
      <c r="AC110" s="59">
        <v>4.76</v>
      </c>
      <c r="AD110" s="59">
        <v>31.96</v>
      </c>
      <c r="AE110" s="59">
        <v>3039.42</v>
      </c>
      <c r="AF110" s="59">
        <v>77.58</v>
      </c>
      <c r="AG110" s="59">
        <v>78.06</v>
      </c>
      <c r="AH110" s="59">
        <v>33.840000000000003</v>
      </c>
      <c r="AI110" s="59">
        <v>15.82</v>
      </c>
      <c r="AJ110" s="59">
        <v>1.2</v>
      </c>
      <c r="AK110" s="59">
        <v>1.1599999999999999</v>
      </c>
      <c r="AL110" s="59">
        <v>11.05</v>
      </c>
      <c r="AM110" s="59">
        <v>0.16</v>
      </c>
      <c r="AN110" s="59">
        <v>48.05</v>
      </c>
      <c r="AO110" s="59">
        <v>0.97</v>
      </c>
      <c r="AP110" s="59">
        <v>0.57999999999999996</v>
      </c>
      <c r="AQ110" s="59">
        <v>6.71</v>
      </c>
      <c r="AR110" s="59">
        <v>3.75</v>
      </c>
      <c r="AS110" s="59">
        <v>3.32</v>
      </c>
      <c r="AT110" s="59">
        <v>0.19</v>
      </c>
      <c r="AU110" s="59">
        <v>0.35</v>
      </c>
      <c r="AV110" s="59">
        <v>110.72</v>
      </c>
      <c r="AW110" s="59">
        <v>10.61</v>
      </c>
      <c r="AX110" s="59">
        <v>13.52</v>
      </c>
      <c r="AY110" s="59">
        <v>30.35</v>
      </c>
      <c r="AZ110" s="59">
        <v>2.04</v>
      </c>
      <c r="BA110" s="59">
        <v>3.6</v>
      </c>
      <c r="BB110" s="59">
        <v>7.13</v>
      </c>
      <c r="BC110" s="59">
        <v>1.59</v>
      </c>
      <c r="BD110" s="59">
        <v>0.25</v>
      </c>
      <c r="BE110" s="59">
        <v>43.52</v>
      </c>
      <c r="BF110" s="59">
        <v>19.78</v>
      </c>
      <c r="BG110" s="59">
        <v>19.36</v>
      </c>
      <c r="BH110" s="59">
        <v>42.56</v>
      </c>
      <c r="BI110" s="59">
        <v>5.27</v>
      </c>
      <c r="BJ110" s="59">
        <v>3.39</v>
      </c>
      <c r="BK110" s="59">
        <v>3.05</v>
      </c>
      <c r="BL110" s="59">
        <v>3.8</v>
      </c>
      <c r="BM110" s="59">
        <v>6.73</v>
      </c>
      <c r="BN110" s="59">
        <v>29.65</v>
      </c>
      <c r="BO110" s="59">
        <v>0</v>
      </c>
      <c r="BP110" s="59">
        <v>0</v>
      </c>
      <c r="BQ110" s="59" t="s">
        <v>98</v>
      </c>
      <c r="BR110" s="59">
        <v>8379.76</v>
      </c>
      <c r="BS110" s="59" t="s">
        <v>98</v>
      </c>
      <c r="BT110" s="59">
        <v>990.99</v>
      </c>
      <c r="BU110" s="59" t="s">
        <v>98</v>
      </c>
      <c r="BV110" s="59">
        <v>0</v>
      </c>
      <c r="BW110" s="59" t="s">
        <v>98</v>
      </c>
      <c r="BX110" s="59">
        <v>0</v>
      </c>
      <c r="BY110" s="59" t="s">
        <v>98</v>
      </c>
      <c r="BZ110" s="59">
        <v>990.99</v>
      </c>
      <c r="CA110" s="59" t="s">
        <v>98</v>
      </c>
      <c r="CB110" s="59">
        <v>134.1</v>
      </c>
      <c r="CC110" s="59" t="s">
        <v>98</v>
      </c>
      <c r="CD110" s="59">
        <v>0</v>
      </c>
      <c r="CE110" s="59" t="s">
        <v>98</v>
      </c>
      <c r="CF110" s="59">
        <v>-175.2</v>
      </c>
      <c r="CG110" s="59" t="s">
        <v>98</v>
      </c>
      <c r="CH110" s="59">
        <v>-175.2</v>
      </c>
      <c r="CI110" s="59" t="s">
        <v>98</v>
      </c>
      <c r="CJ110" s="59">
        <v>-41.1</v>
      </c>
      <c r="CK110" s="59" t="s">
        <v>98</v>
      </c>
      <c r="CL110" s="59">
        <v>0</v>
      </c>
      <c r="CM110" s="59" t="s">
        <v>98</v>
      </c>
      <c r="CN110" s="59">
        <v>0</v>
      </c>
      <c r="CO110" s="59" t="s">
        <v>98</v>
      </c>
      <c r="CP110" s="59">
        <v>0</v>
      </c>
      <c r="CQ110" s="59" t="s">
        <v>98</v>
      </c>
      <c r="CR110" s="59">
        <v>483.5</v>
      </c>
      <c r="CS110" s="59" t="s">
        <v>98</v>
      </c>
      <c r="CT110" s="59">
        <v>483.5</v>
      </c>
      <c r="CU110" s="59" t="s">
        <v>98</v>
      </c>
      <c r="CV110" s="59">
        <v>1433.39</v>
      </c>
      <c r="CW110" s="59" t="s">
        <v>98</v>
      </c>
      <c r="CX110" s="59">
        <v>9813.15</v>
      </c>
      <c r="CY110" s="59" t="s">
        <v>98</v>
      </c>
    </row>
    <row r="111" spans="1:103" ht="14.5" x14ac:dyDescent="0.35">
      <c r="A111" s="58" t="s">
        <v>303</v>
      </c>
      <c r="B111" s="58" t="s">
        <v>433</v>
      </c>
      <c r="C111" s="43" t="str">
        <f>'[10]Correspondance tables'!K17</f>
        <v>ISIC 24</v>
      </c>
      <c r="D111" s="43" t="str">
        <f>VLOOKUP(C111, '[10]Correspondance tables'!$O$3:$P$73, 2, FALSE)</f>
        <v>ISIC 24</v>
      </c>
      <c r="E111" s="59">
        <v>25.71</v>
      </c>
      <c r="F111" s="59">
        <v>3.75</v>
      </c>
      <c r="G111" s="59">
        <v>0.66</v>
      </c>
      <c r="H111" s="59">
        <v>99.45</v>
      </c>
      <c r="I111" s="59">
        <v>254.03</v>
      </c>
      <c r="J111" s="59">
        <v>19.43</v>
      </c>
      <c r="K111" s="59">
        <v>63.54</v>
      </c>
      <c r="L111" s="59">
        <v>79.849999999999994</v>
      </c>
      <c r="M111" s="59">
        <v>18.059999999999999</v>
      </c>
      <c r="N111" s="59">
        <v>59.22</v>
      </c>
      <c r="O111" s="59">
        <v>1071.1400000000001</v>
      </c>
      <c r="P111" s="59">
        <v>190.64</v>
      </c>
      <c r="Q111" s="59">
        <v>433.73</v>
      </c>
      <c r="R111" s="59">
        <v>371.31</v>
      </c>
      <c r="S111" s="59">
        <v>18366.419999999998</v>
      </c>
      <c r="T111" s="59">
        <v>9553.49</v>
      </c>
      <c r="U111" s="59">
        <v>630.98</v>
      </c>
      <c r="V111" s="59">
        <v>3342.37</v>
      </c>
      <c r="W111" s="59">
        <v>5156.95</v>
      </c>
      <c r="X111" s="59">
        <v>4178.47</v>
      </c>
      <c r="Y111" s="59">
        <v>771.75</v>
      </c>
      <c r="Z111" s="59">
        <v>1331.15</v>
      </c>
      <c r="AA111" s="59">
        <v>783.51</v>
      </c>
      <c r="AB111" s="59">
        <v>119.59</v>
      </c>
      <c r="AC111" s="59">
        <v>29.41</v>
      </c>
      <c r="AD111" s="59">
        <v>357.03</v>
      </c>
      <c r="AE111" s="59">
        <v>2764.66</v>
      </c>
      <c r="AF111" s="59">
        <v>28.59</v>
      </c>
      <c r="AG111" s="59">
        <v>224.3</v>
      </c>
      <c r="AH111" s="59">
        <v>56.34</v>
      </c>
      <c r="AI111" s="59">
        <v>70.67</v>
      </c>
      <c r="AJ111" s="59">
        <v>2.17</v>
      </c>
      <c r="AK111" s="59">
        <v>0.4</v>
      </c>
      <c r="AL111" s="59">
        <v>55.52</v>
      </c>
      <c r="AM111" s="59">
        <v>1.18</v>
      </c>
      <c r="AN111" s="59">
        <v>2.77</v>
      </c>
      <c r="AO111" s="59">
        <v>14.53</v>
      </c>
      <c r="AP111" s="59">
        <v>5</v>
      </c>
      <c r="AQ111" s="59">
        <v>37.86</v>
      </c>
      <c r="AR111" s="59">
        <v>7.77</v>
      </c>
      <c r="AS111" s="59">
        <v>2.64</v>
      </c>
      <c r="AT111" s="59">
        <v>0.03</v>
      </c>
      <c r="AU111" s="59">
        <v>0.15</v>
      </c>
      <c r="AV111" s="59">
        <v>52.72</v>
      </c>
      <c r="AW111" s="59">
        <v>25.38</v>
      </c>
      <c r="AX111" s="59">
        <v>75.680000000000007</v>
      </c>
      <c r="AY111" s="59">
        <v>32.270000000000003</v>
      </c>
      <c r="AZ111" s="59">
        <v>10.26</v>
      </c>
      <c r="BA111" s="59">
        <v>7.14</v>
      </c>
      <c r="BB111" s="59">
        <v>21.61</v>
      </c>
      <c r="BC111" s="59">
        <v>1.76</v>
      </c>
      <c r="BD111" s="59">
        <v>0.06</v>
      </c>
      <c r="BE111" s="59">
        <v>76.13</v>
      </c>
      <c r="BF111" s="59">
        <v>25.22</v>
      </c>
      <c r="BG111" s="59">
        <v>13.16</v>
      </c>
      <c r="BH111" s="59">
        <v>0.99</v>
      </c>
      <c r="BI111" s="59">
        <v>0.39</v>
      </c>
      <c r="BJ111" s="59">
        <v>4.63</v>
      </c>
      <c r="BK111" s="59">
        <v>0.77</v>
      </c>
      <c r="BL111" s="59">
        <v>1.65</v>
      </c>
      <c r="BM111" s="59">
        <v>28.3</v>
      </c>
      <c r="BN111" s="59">
        <v>6.02</v>
      </c>
      <c r="BO111" s="59">
        <v>0</v>
      </c>
      <c r="BP111" s="59">
        <v>0</v>
      </c>
      <c r="BQ111" s="59" t="s">
        <v>98</v>
      </c>
      <c r="BR111" s="59">
        <v>50970.32</v>
      </c>
      <c r="BS111" s="59" t="s">
        <v>98</v>
      </c>
      <c r="BT111" s="59">
        <v>27.56</v>
      </c>
      <c r="BU111" s="59" t="s">
        <v>98</v>
      </c>
      <c r="BV111" s="59">
        <v>0</v>
      </c>
      <c r="BW111" s="59" t="s">
        <v>98</v>
      </c>
      <c r="BX111" s="59">
        <v>0</v>
      </c>
      <c r="BY111" s="59" t="s">
        <v>98</v>
      </c>
      <c r="BZ111" s="59">
        <v>27.56</v>
      </c>
      <c r="CA111" s="59" t="s">
        <v>98</v>
      </c>
      <c r="CB111" s="59">
        <v>332.71</v>
      </c>
      <c r="CC111" s="59" t="s">
        <v>98</v>
      </c>
      <c r="CD111" s="59">
        <v>238.15</v>
      </c>
      <c r="CE111" s="59" t="s">
        <v>98</v>
      </c>
      <c r="CF111" s="59">
        <v>643.66</v>
      </c>
      <c r="CG111" s="59" t="s">
        <v>98</v>
      </c>
      <c r="CH111" s="59">
        <v>881.81</v>
      </c>
      <c r="CI111" s="59" t="s">
        <v>98</v>
      </c>
      <c r="CJ111" s="59">
        <v>1214.52</v>
      </c>
      <c r="CK111" s="59" t="s">
        <v>98</v>
      </c>
      <c r="CL111" s="59">
        <v>0</v>
      </c>
      <c r="CM111" s="59" t="s">
        <v>98</v>
      </c>
      <c r="CN111" s="59">
        <v>0</v>
      </c>
      <c r="CO111" s="59" t="s">
        <v>98</v>
      </c>
      <c r="CP111" s="59">
        <v>0</v>
      </c>
      <c r="CQ111" s="59" t="s">
        <v>98</v>
      </c>
      <c r="CR111" s="59">
        <v>2452.17</v>
      </c>
      <c r="CS111" s="59" t="s">
        <v>98</v>
      </c>
      <c r="CT111" s="59">
        <v>2452.17</v>
      </c>
      <c r="CU111" s="59" t="s">
        <v>98</v>
      </c>
      <c r="CV111" s="59">
        <v>3694.25</v>
      </c>
      <c r="CW111" s="59" t="s">
        <v>98</v>
      </c>
      <c r="CX111" s="59">
        <v>54664.58</v>
      </c>
      <c r="CY111" s="59" t="s">
        <v>98</v>
      </c>
    </row>
    <row r="112" spans="1:103" ht="14.5" x14ac:dyDescent="0.35">
      <c r="A112" s="58" t="s">
        <v>303</v>
      </c>
      <c r="B112" s="58" t="s">
        <v>434</v>
      </c>
      <c r="C112" s="43" t="str">
        <f>'[10]Correspondance tables'!K18</f>
        <v>ISIC 25</v>
      </c>
      <c r="D112" s="43" t="str">
        <f>VLOOKUP(C112, '[10]Correspondance tables'!$O$3:$P$73, 2, FALSE)</f>
        <v>ISIC 25</v>
      </c>
      <c r="E112" s="59">
        <v>195.48</v>
      </c>
      <c r="F112" s="59">
        <v>17.55</v>
      </c>
      <c r="G112" s="59">
        <v>8.94</v>
      </c>
      <c r="H112" s="59">
        <v>87.72</v>
      </c>
      <c r="I112" s="59">
        <v>718.7</v>
      </c>
      <c r="J112" s="59">
        <v>151.71</v>
      </c>
      <c r="K112" s="59">
        <v>199.28</v>
      </c>
      <c r="L112" s="59">
        <v>95.04</v>
      </c>
      <c r="M112" s="59">
        <v>14.83</v>
      </c>
      <c r="N112" s="59">
        <v>99.22</v>
      </c>
      <c r="O112" s="59">
        <v>307.07</v>
      </c>
      <c r="P112" s="59">
        <v>69.260000000000005</v>
      </c>
      <c r="Q112" s="59">
        <v>402.75</v>
      </c>
      <c r="R112" s="59">
        <v>179.12</v>
      </c>
      <c r="S112" s="59">
        <v>445.57</v>
      </c>
      <c r="T112" s="59">
        <v>3612.44</v>
      </c>
      <c r="U112" s="59">
        <v>325.56</v>
      </c>
      <c r="V112" s="59">
        <v>752.97</v>
      </c>
      <c r="W112" s="59">
        <v>2189.63</v>
      </c>
      <c r="X112" s="59">
        <v>2466.7399999999998</v>
      </c>
      <c r="Y112" s="59">
        <v>716.54</v>
      </c>
      <c r="Z112" s="59">
        <v>612.83000000000004</v>
      </c>
      <c r="AA112" s="59">
        <v>615.51</v>
      </c>
      <c r="AB112" s="59">
        <v>177.88</v>
      </c>
      <c r="AC112" s="59">
        <v>27.16</v>
      </c>
      <c r="AD112" s="59">
        <v>137.91999999999999</v>
      </c>
      <c r="AE112" s="59">
        <v>3316.72</v>
      </c>
      <c r="AF112" s="59">
        <v>155.99</v>
      </c>
      <c r="AG112" s="59">
        <v>236.95</v>
      </c>
      <c r="AH112" s="59">
        <v>102.89</v>
      </c>
      <c r="AI112" s="59">
        <v>116.42</v>
      </c>
      <c r="AJ112" s="59">
        <v>9.07</v>
      </c>
      <c r="AK112" s="59">
        <v>6.31</v>
      </c>
      <c r="AL112" s="59">
        <v>108.86</v>
      </c>
      <c r="AM112" s="59">
        <v>7.96</v>
      </c>
      <c r="AN112" s="59">
        <v>101.18</v>
      </c>
      <c r="AO112" s="59">
        <v>8.83</v>
      </c>
      <c r="AP112" s="59">
        <v>8.91</v>
      </c>
      <c r="AQ112" s="59">
        <v>37.18</v>
      </c>
      <c r="AR112" s="59">
        <v>29.54</v>
      </c>
      <c r="AS112" s="59">
        <v>12.13</v>
      </c>
      <c r="AT112" s="59">
        <v>5.35</v>
      </c>
      <c r="AU112" s="59">
        <v>3.44</v>
      </c>
      <c r="AV112" s="59">
        <v>159.16</v>
      </c>
      <c r="AW112" s="59">
        <v>34.340000000000003</v>
      </c>
      <c r="AX112" s="59">
        <v>80.61</v>
      </c>
      <c r="AY112" s="59">
        <v>18.8</v>
      </c>
      <c r="AZ112" s="59">
        <v>30.15</v>
      </c>
      <c r="BA112" s="59">
        <v>9.1199999999999992</v>
      </c>
      <c r="BB112" s="59">
        <v>38.94</v>
      </c>
      <c r="BC112" s="59">
        <v>5.46</v>
      </c>
      <c r="BD112" s="59">
        <v>5.19</v>
      </c>
      <c r="BE112" s="59">
        <v>96.12</v>
      </c>
      <c r="BF112" s="59">
        <v>291.7</v>
      </c>
      <c r="BG112" s="59">
        <v>63.5</v>
      </c>
      <c r="BH112" s="59">
        <v>43.27</v>
      </c>
      <c r="BI112" s="59">
        <v>22.87</v>
      </c>
      <c r="BJ112" s="59">
        <v>14.37</v>
      </c>
      <c r="BK112" s="59">
        <v>11.92</v>
      </c>
      <c r="BL112" s="59">
        <v>9.67</v>
      </c>
      <c r="BM112" s="59">
        <v>26.11</v>
      </c>
      <c r="BN112" s="59">
        <v>21.88</v>
      </c>
      <c r="BO112" s="59">
        <v>0</v>
      </c>
      <c r="BP112" s="59">
        <v>0</v>
      </c>
      <c r="BQ112" s="59" t="s">
        <v>98</v>
      </c>
      <c r="BR112" s="59">
        <v>19878.32</v>
      </c>
      <c r="BS112" s="59" t="s">
        <v>98</v>
      </c>
      <c r="BT112" s="59">
        <v>2071.2600000000002</v>
      </c>
      <c r="BU112" s="59" t="s">
        <v>98</v>
      </c>
      <c r="BV112" s="59">
        <v>0</v>
      </c>
      <c r="BW112" s="59" t="s">
        <v>98</v>
      </c>
      <c r="BX112" s="59">
        <v>1.95</v>
      </c>
      <c r="BY112" s="59" t="s">
        <v>98</v>
      </c>
      <c r="BZ112" s="59">
        <v>2073.21</v>
      </c>
      <c r="CA112" s="59" t="s">
        <v>98</v>
      </c>
      <c r="CB112" s="59">
        <v>3167.54</v>
      </c>
      <c r="CC112" s="59" t="s">
        <v>98</v>
      </c>
      <c r="CD112" s="59">
        <v>0</v>
      </c>
      <c r="CE112" s="59" t="s">
        <v>98</v>
      </c>
      <c r="CF112" s="59">
        <v>827.45</v>
      </c>
      <c r="CG112" s="59" t="s">
        <v>98</v>
      </c>
      <c r="CH112" s="59">
        <v>827.45</v>
      </c>
      <c r="CI112" s="59" t="s">
        <v>98</v>
      </c>
      <c r="CJ112" s="59">
        <v>3994.99</v>
      </c>
      <c r="CK112" s="59" t="s">
        <v>98</v>
      </c>
      <c r="CL112" s="59">
        <v>0</v>
      </c>
      <c r="CM112" s="59" t="s">
        <v>98</v>
      </c>
      <c r="CN112" s="59">
        <v>0</v>
      </c>
      <c r="CO112" s="59" t="s">
        <v>98</v>
      </c>
      <c r="CP112" s="59">
        <v>0</v>
      </c>
      <c r="CQ112" s="59" t="s">
        <v>98</v>
      </c>
      <c r="CR112" s="59">
        <v>1549.9</v>
      </c>
      <c r="CS112" s="59" t="s">
        <v>98</v>
      </c>
      <c r="CT112" s="59">
        <v>1549.9</v>
      </c>
      <c r="CU112" s="59" t="s">
        <v>98</v>
      </c>
      <c r="CV112" s="59">
        <v>7618.1</v>
      </c>
      <c r="CW112" s="59" t="s">
        <v>98</v>
      </c>
      <c r="CX112" s="59">
        <v>27496.41</v>
      </c>
      <c r="CY112" s="59" t="s">
        <v>98</v>
      </c>
    </row>
    <row r="113" spans="1:103" ht="14.5" x14ac:dyDescent="0.35">
      <c r="A113" s="58" t="s">
        <v>303</v>
      </c>
      <c r="B113" s="58" t="s">
        <v>435</v>
      </c>
      <c r="C113" s="43" t="str">
        <f>'[10]Correspondance tables'!K19</f>
        <v>ISIC 26</v>
      </c>
      <c r="D113" s="43" t="str">
        <f>VLOOKUP(C113, '[10]Correspondance tables'!$O$3:$P$73, 2, FALSE)</f>
        <v>ISIC 26</v>
      </c>
      <c r="E113" s="59">
        <v>17.600000000000001</v>
      </c>
      <c r="F113" s="59">
        <v>9.16</v>
      </c>
      <c r="G113" s="59">
        <v>5.71</v>
      </c>
      <c r="H113" s="59">
        <v>26.31</v>
      </c>
      <c r="I113" s="59">
        <v>185.02</v>
      </c>
      <c r="J113" s="59">
        <v>25.15</v>
      </c>
      <c r="K113" s="59">
        <v>38.53</v>
      </c>
      <c r="L113" s="59">
        <v>71.930000000000007</v>
      </c>
      <c r="M113" s="59">
        <v>140.84</v>
      </c>
      <c r="N113" s="59">
        <v>88.86</v>
      </c>
      <c r="O113" s="59">
        <v>214.71</v>
      </c>
      <c r="P113" s="59">
        <v>125.77</v>
      </c>
      <c r="Q113" s="59">
        <v>179.52</v>
      </c>
      <c r="R113" s="59">
        <v>117.2</v>
      </c>
      <c r="S113" s="59">
        <v>167.7</v>
      </c>
      <c r="T113" s="59">
        <v>539.03</v>
      </c>
      <c r="U113" s="59">
        <v>30699.119999999999</v>
      </c>
      <c r="V113" s="59">
        <v>3972.69</v>
      </c>
      <c r="W113" s="59">
        <v>3962.84</v>
      </c>
      <c r="X113" s="59">
        <v>3093.98</v>
      </c>
      <c r="Y113" s="59">
        <v>3624.16</v>
      </c>
      <c r="Z113" s="59">
        <v>1007.82</v>
      </c>
      <c r="AA113" s="59">
        <v>2064.9499999999998</v>
      </c>
      <c r="AB113" s="59">
        <v>526.54</v>
      </c>
      <c r="AC113" s="59">
        <v>77.83</v>
      </c>
      <c r="AD113" s="59">
        <v>86.14</v>
      </c>
      <c r="AE113" s="59">
        <v>2371.33</v>
      </c>
      <c r="AF113" s="59">
        <v>220.62</v>
      </c>
      <c r="AG113" s="59">
        <v>1538.27</v>
      </c>
      <c r="AH113" s="59">
        <v>483.78</v>
      </c>
      <c r="AI113" s="59">
        <v>105.49</v>
      </c>
      <c r="AJ113" s="59">
        <v>48.44</v>
      </c>
      <c r="AK113" s="59">
        <v>45.12</v>
      </c>
      <c r="AL113" s="59">
        <v>208.19</v>
      </c>
      <c r="AM113" s="59">
        <v>140.05000000000001</v>
      </c>
      <c r="AN113" s="59">
        <v>199.25</v>
      </c>
      <c r="AO113" s="59">
        <v>188.27</v>
      </c>
      <c r="AP113" s="59">
        <v>164.63</v>
      </c>
      <c r="AQ113" s="59">
        <v>3778.88</v>
      </c>
      <c r="AR113" s="59">
        <v>2938.53</v>
      </c>
      <c r="AS113" s="59">
        <v>347.47</v>
      </c>
      <c r="AT113" s="59">
        <v>108.29</v>
      </c>
      <c r="AU113" s="59">
        <v>72.77</v>
      </c>
      <c r="AV113" s="59">
        <v>94.09</v>
      </c>
      <c r="AW113" s="59">
        <v>488.17</v>
      </c>
      <c r="AX113" s="59">
        <v>760.37</v>
      </c>
      <c r="AY113" s="59">
        <v>1396.63</v>
      </c>
      <c r="AZ113" s="59">
        <v>85.86</v>
      </c>
      <c r="BA113" s="59">
        <v>212.48</v>
      </c>
      <c r="BB113" s="59">
        <v>243.63</v>
      </c>
      <c r="BC113" s="59">
        <v>80.209999999999994</v>
      </c>
      <c r="BD113" s="59">
        <v>25.46</v>
      </c>
      <c r="BE113" s="59">
        <v>606.51</v>
      </c>
      <c r="BF113" s="59">
        <v>1161.05</v>
      </c>
      <c r="BG113" s="59">
        <v>403.08</v>
      </c>
      <c r="BH113" s="59">
        <v>965.55</v>
      </c>
      <c r="BI113" s="59">
        <v>209.48</v>
      </c>
      <c r="BJ113" s="59">
        <v>280.42</v>
      </c>
      <c r="BK113" s="59">
        <v>136.15</v>
      </c>
      <c r="BL113" s="59">
        <v>109.58</v>
      </c>
      <c r="BM113" s="59">
        <v>587.1</v>
      </c>
      <c r="BN113" s="59">
        <v>46.72</v>
      </c>
      <c r="BO113" s="59">
        <v>0</v>
      </c>
      <c r="BP113" s="59">
        <v>0</v>
      </c>
      <c r="BQ113" s="59" t="s">
        <v>98</v>
      </c>
      <c r="BR113" s="59">
        <v>71921.06</v>
      </c>
      <c r="BS113" s="59" t="s">
        <v>98</v>
      </c>
      <c r="BT113" s="59">
        <v>23296.47</v>
      </c>
      <c r="BU113" s="59" t="s">
        <v>98</v>
      </c>
      <c r="BV113" s="59">
        <v>3.08</v>
      </c>
      <c r="BW113" s="59" t="s">
        <v>98</v>
      </c>
      <c r="BX113" s="59">
        <v>516.17999999999995</v>
      </c>
      <c r="BY113" s="59" t="s">
        <v>98</v>
      </c>
      <c r="BZ113" s="59">
        <v>23815.74</v>
      </c>
      <c r="CA113" s="59" t="s">
        <v>98</v>
      </c>
      <c r="CB113" s="59">
        <v>37114.54</v>
      </c>
      <c r="CC113" s="59" t="s">
        <v>98</v>
      </c>
      <c r="CD113" s="59">
        <v>2.44</v>
      </c>
      <c r="CE113" s="59" t="s">
        <v>98</v>
      </c>
      <c r="CF113" s="59">
        <v>11646.77</v>
      </c>
      <c r="CG113" s="59" t="s">
        <v>98</v>
      </c>
      <c r="CH113" s="59">
        <v>11649.2</v>
      </c>
      <c r="CI113" s="59" t="s">
        <v>98</v>
      </c>
      <c r="CJ113" s="59">
        <v>48763.74</v>
      </c>
      <c r="CK113" s="59" t="s">
        <v>98</v>
      </c>
      <c r="CL113" s="59">
        <v>0</v>
      </c>
      <c r="CM113" s="59" t="s">
        <v>98</v>
      </c>
      <c r="CN113" s="59">
        <v>0</v>
      </c>
      <c r="CO113" s="59" t="s">
        <v>98</v>
      </c>
      <c r="CP113" s="59">
        <v>0</v>
      </c>
      <c r="CQ113" s="59" t="s">
        <v>98</v>
      </c>
      <c r="CR113" s="59">
        <v>16884.37</v>
      </c>
      <c r="CS113" s="59" t="s">
        <v>98</v>
      </c>
      <c r="CT113" s="59">
        <v>16884.37</v>
      </c>
      <c r="CU113" s="59" t="s">
        <v>98</v>
      </c>
      <c r="CV113" s="59">
        <v>89463.85</v>
      </c>
      <c r="CW113" s="59" t="s">
        <v>98</v>
      </c>
      <c r="CX113" s="59">
        <v>161384.91</v>
      </c>
      <c r="CY113" s="59" t="s">
        <v>98</v>
      </c>
    </row>
    <row r="114" spans="1:103" ht="14.5" x14ac:dyDescent="0.35">
      <c r="A114" s="58" t="s">
        <v>303</v>
      </c>
      <c r="B114" s="58" t="s">
        <v>436</v>
      </c>
      <c r="C114" s="43" t="str">
        <f>'[10]Correspondance tables'!K20</f>
        <v>ISIC 27</v>
      </c>
      <c r="D114" s="43" t="str">
        <f>VLOOKUP(C114, '[10]Correspondance tables'!$O$3:$P$73, 2, FALSE)</f>
        <v>ISIC 27</v>
      </c>
      <c r="E114" s="59">
        <v>58.44</v>
      </c>
      <c r="F114" s="59">
        <v>7.58</v>
      </c>
      <c r="G114" s="59">
        <v>2.23</v>
      </c>
      <c r="H114" s="59">
        <v>52.45</v>
      </c>
      <c r="I114" s="59">
        <v>224.8</v>
      </c>
      <c r="J114" s="59">
        <v>20.32</v>
      </c>
      <c r="K114" s="59">
        <v>34.630000000000003</v>
      </c>
      <c r="L114" s="59">
        <v>70.900000000000006</v>
      </c>
      <c r="M114" s="59">
        <v>19.48</v>
      </c>
      <c r="N114" s="59">
        <v>77.3</v>
      </c>
      <c r="O114" s="59">
        <v>186.81</v>
      </c>
      <c r="P114" s="59">
        <v>25.64</v>
      </c>
      <c r="Q114" s="59">
        <v>147.65</v>
      </c>
      <c r="R114" s="59">
        <v>90.85</v>
      </c>
      <c r="S114" s="59">
        <v>294.94</v>
      </c>
      <c r="T114" s="59">
        <v>681.52</v>
      </c>
      <c r="U114" s="59">
        <v>1748.63</v>
      </c>
      <c r="V114" s="59">
        <v>8684.2999999999993</v>
      </c>
      <c r="W114" s="59">
        <v>3413.94</v>
      </c>
      <c r="X114" s="59">
        <v>3892.31</v>
      </c>
      <c r="Y114" s="59">
        <v>911.41</v>
      </c>
      <c r="Z114" s="59">
        <v>299.94</v>
      </c>
      <c r="AA114" s="59">
        <v>1096.3399999999999</v>
      </c>
      <c r="AB114" s="59">
        <v>1061.8</v>
      </c>
      <c r="AC114" s="59">
        <v>64.709999999999994</v>
      </c>
      <c r="AD114" s="59">
        <v>63.04</v>
      </c>
      <c r="AE114" s="59">
        <v>6899.48</v>
      </c>
      <c r="AF114" s="59">
        <v>365.82</v>
      </c>
      <c r="AG114" s="59">
        <v>653.95000000000005</v>
      </c>
      <c r="AH114" s="59">
        <v>326.58999999999997</v>
      </c>
      <c r="AI114" s="59">
        <v>207.23</v>
      </c>
      <c r="AJ114" s="59">
        <v>17.79</v>
      </c>
      <c r="AK114" s="59">
        <v>22.93</v>
      </c>
      <c r="AL114" s="59">
        <v>166.39</v>
      </c>
      <c r="AM114" s="59">
        <v>52.99</v>
      </c>
      <c r="AN114" s="59">
        <v>209.01</v>
      </c>
      <c r="AO114" s="59">
        <v>27.37</v>
      </c>
      <c r="AP114" s="59">
        <v>21.41</v>
      </c>
      <c r="AQ114" s="59">
        <v>793.48</v>
      </c>
      <c r="AR114" s="59">
        <v>341.36</v>
      </c>
      <c r="AS114" s="59">
        <v>12.86</v>
      </c>
      <c r="AT114" s="59">
        <v>8.4</v>
      </c>
      <c r="AU114" s="59">
        <v>12.41</v>
      </c>
      <c r="AV114" s="59">
        <v>229.78</v>
      </c>
      <c r="AW114" s="59">
        <v>260.02999999999997</v>
      </c>
      <c r="AX114" s="59">
        <v>221.25</v>
      </c>
      <c r="AY114" s="59">
        <v>131.33000000000001</v>
      </c>
      <c r="AZ114" s="59">
        <v>21.49</v>
      </c>
      <c r="BA114" s="59">
        <v>28.66</v>
      </c>
      <c r="BB114" s="59">
        <v>183.4</v>
      </c>
      <c r="BC114" s="59">
        <v>15.99</v>
      </c>
      <c r="BD114" s="59">
        <v>10.28</v>
      </c>
      <c r="BE114" s="59">
        <v>168.46</v>
      </c>
      <c r="BF114" s="59">
        <v>168.06</v>
      </c>
      <c r="BG114" s="59">
        <v>58.3</v>
      </c>
      <c r="BH114" s="59">
        <v>65.03</v>
      </c>
      <c r="BI114" s="59">
        <v>28.83</v>
      </c>
      <c r="BJ114" s="59">
        <v>27.53</v>
      </c>
      <c r="BK114" s="59">
        <v>30.1</v>
      </c>
      <c r="BL114" s="59">
        <v>16.11</v>
      </c>
      <c r="BM114" s="59">
        <v>137.28</v>
      </c>
      <c r="BN114" s="59">
        <v>117.72</v>
      </c>
      <c r="BO114" s="59">
        <v>0.76</v>
      </c>
      <c r="BP114" s="59">
        <v>0</v>
      </c>
      <c r="BQ114" s="59" t="s">
        <v>98</v>
      </c>
      <c r="BR114" s="59">
        <v>35291.78</v>
      </c>
      <c r="BS114" s="59" t="s">
        <v>98</v>
      </c>
      <c r="BT114" s="59">
        <v>7047.12</v>
      </c>
      <c r="BU114" s="59" t="s">
        <v>98</v>
      </c>
      <c r="BV114" s="59">
        <v>0.26</v>
      </c>
      <c r="BW114" s="59" t="s">
        <v>98</v>
      </c>
      <c r="BX114" s="59">
        <v>17.23</v>
      </c>
      <c r="BY114" s="59" t="s">
        <v>98</v>
      </c>
      <c r="BZ114" s="59">
        <v>7064.6</v>
      </c>
      <c r="CA114" s="59" t="s">
        <v>98</v>
      </c>
      <c r="CB114" s="59">
        <v>7134.22</v>
      </c>
      <c r="CC114" s="59" t="s">
        <v>98</v>
      </c>
      <c r="CD114" s="59">
        <v>0</v>
      </c>
      <c r="CE114" s="59" t="s">
        <v>98</v>
      </c>
      <c r="CF114" s="59">
        <v>1442.48</v>
      </c>
      <c r="CG114" s="59" t="s">
        <v>98</v>
      </c>
      <c r="CH114" s="59">
        <v>1442.48</v>
      </c>
      <c r="CI114" s="59" t="s">
        <v>98</v>
      </c>
      <c r="CJ114" s="59">
        <v>8576.69</v>
      </c>
      <c r="CK114" s="59" t="s">
        <v>98</v>
      </c>
      <c r="CL114" s="59">
        <v>0</v>
      </c>
      <c r="CM114" s="59" t="s">
        <v>98</v>
      </c>
      <c r="CN114" s="59">
        <v>0</v>
      </c>
      <c r="CO114" s="59" t="s">
        <v>98</v>
      </c>
      <c r="CP114" s="59">
        <v>0</v>
      </c>
      <c r="CQ114" s="59" t="s">
        <v>98</v>
      </c>
      <c r="CR114" s="59">
        <v>5843.63</v>
      </c>
      <c r="CS114" s="59" t="s">
        <v>98</v>
      </c>
      <c r="CT114" s="59">
        <v>5843.63</v>
      </c>
      <c r="CU114" s="59" t="s">
        <v>98</v>
      </c>
      <c r="CV114" s="59">
        <v>21484.92</v>
      </c>
      <c r="CW114" s="59" t="s">
        <v>98</v>
      </c>
      <c r="CX114" s="59">
        <v>56776.7</v>
      </c>
      <c r="CY114" s="59" t="s">
        <v>98</v>
      </c>
    </row>
    <row r="115" spans="1:103" ht="14.5" x14ac:dyDescent="0.35">
      <c r="A115" s="58" t="s">
        <v>303</v>
      </c>
      <c r="B115" s="58" t="s">
        <v>437</v>
      </c>
      <c r="C115" s="43" t="str">
        <f>'[10]Correspondance tables'!K21</f>
        <v>ISIC 28</v>
      </c>
      <c r="D115" s="43" t="str">
        <f>VLOOKUP(C115, '[10]Correspondance tables'!$O$3:$P$73, 2, FALSE)</f>
        <v>ISIC 28</v>
      </c>
      <c r="E115" s="59">
        <v>281.01</v>
      </c>
      <c r="F115" s="59">
        <v>66.64</v>
      </c>
      <c r="G115" s="59">
        <v>18.850000000000001</v>
      </c>
      <c r="H115" s="59">
        <v>264.45</v>
      </c>
      <c r="I115" s="59">
        <v>438.52</v>
      </c>
      <c r="J115" s="59">
        <v>117.63</v>
      </c>
      <c r="K115" s="59">
        <v>88.05</v>
      </c>
      <c r="L115" s="59">
        <v>166.01</v>
      </c>
      <c r="M115" s="59">
        <v>89.67</v>
      </c>
      <c r="N115" s="59">
        <v>126.9</v>
      </c>
      <c r="O115" s="59">
        <v>345.48</v>
      </c>
      <c r="P115" s="59">
        <v>108.85</v>
      </c>
      <c r="Q115" s="59">
        <v>372.84</v>
      </c>
      <c r="R115" s="59">
        <v>231.05</v>
      </c>
      <c r="S115" s="59">
        <v>415.36</v>
      </c>
      <c r="T115" s="59">
        <v>879.51</v>
      </c>
      <c r="U115" s="59">
        <v>676.78</v>
      </c>
      <c r="V115" s="59">
        <v>763.62</v>
      </c>
      <c r="W115" s="59">
        <v>12855.21</v>
      </c>
      <c r="X115" s="59">
        <v>6694.13</v>
      </c>
      <c r="Y115" s="59">
        <v>1472.21</v>
      </c>
      <c r="Z115" s="59">
        <v>177.95</v>
      </c>
      <c r="AA115" s="59">
        <v>1773</v>
      </c>
      <c r="AB115" s="59">
        <v>485.84</v>
      </c>
      <c r="AC115" s="59">
        <v>196.68</v>
      </c>
      <c r="AD115" s="59">
        <v>165.21</v>
      </c>
      <c r="AE115" s="59">
        <v>2843.82</v>
      </c>
      <c r="AF115" s="59">
        <v>498.51</v>
      </c>
      <c r="AG115" s="59">
        <v>409.13</v>
      </c>
      <c r="AH115" s="59">
        <v>202.65</v>
      </c>
      <c r="AI115" s="59">
        <v>114.5</v>
      </c>
      <c r="AJ115" s="59">
        <v>20.51</v>
      </c>
      <c r="AK115" s="59">
        <v>26.93</v>
      </c>
      <c r="AL115" s="59">
        <v>158.68</v>
      </c>
      <c r="AM115" s="59">
        <v>11.2</v>
      </c>
      <c r="AN115" s="59">
        <v>88.09</v>
      </c>
      <c r="AO115" s="59">
        <v>25.64</v>
      </c>
      <c r="AP115" s="59">
        <v>31.44</v>
      </c>
      <c r="AQ115" s="59">
        <v>110.46</v>
      </c>
      <c r="AR115" s="59">
        <v>76.37</v>
      </c>
      <c r="AS115" s="59">
        <v>19.399999999999999</v>
      </c>
      <c r="AT115" s="59">
        <v>9.0299999999999994</v>
      </c>
      <c r="AU115" s="59">
        <v>2.87</v>
      </c>
      <c r="AV115" s="59">
        <v>45.89</v>
      </c>
      <c r="AW115" s="59">
        <v>95.8</v>
      </c>
      <c r="AX115" s="59">
        <v>241.79</v>
      </c>
      <c r="AY115" s="59">
        <v>60.19</v>
      </c>
      <c r="AZ115" s="59">
        <v>10.6</v>
      </c>
      <c r="BA115" s="59">
        <v>30.11</v>
      </c>
      <c r="BB115" s="59">
        <v>226.36</v>
      </c>
      <c r="BC115" s="59">
        <v>9.82</v>
      </c>
      <c r="BD115" s="59">
        <v>25.52</v>
      </c>
      <c r="BE115" s="59">
        <v>113.55</v>
      </c>
      <c r="BF115" s="59">
        <v>127.13</v>
      </c>
      <c r="BG115" s="59">
        <v>38.76</v>
      </c>
      <c r="BH115" s="59">
        <v>87.76</v>
      </c>
      <c r="BI115" s="59">
        <v>52.54</v>
      </c>
      <c r="BJ115" s="59">
        <v>38.44</v>
      </c>
      <c r="BK115" s="59">
        <v>29.66</v>
      </c>
      <c r="BL115" s="59">
        <v>23.3</v>
      </c>
      <c r="BM115" s="59">
        <v>47.93</v>
      </c>
      <c r="BN115" s="59">
        <v>31.45</v>
      </c>
      <c r="BO115" s="59">
        <v>0</v>
      </c>
      <c r="BP115" s="59">
        <v>0</v>
      </c>
      <c r="BQ115" s="59" t="s">
        <v>98</v>
      </c>
      <c r="BR115" s="59">
        <v>35257.29</v>
      </c>
      <c r="BS115" s="59" t="s">
        <v>98</v>
      </c>
      <c r="BT115" s="59">
        <v>677.74</v>
      </c>
      <c r="BU115" s="59" t="s">
        <v>98</v>
      </c>
      <c r="BV115" s="59">
        <v>0.06</v>
      </c>
      <c r="BW115" s="59" t="s">
        <v>98</v>
      </c>
      <c r="BX115" s="59">
        <v>0.56000000000000005</v>
      </c>
      <c r="BY115" s="59" t="s">
        <v>98</v>
      </c>
      <c r="BZ115" s="59">
        <v>678.37</v>
      </c>
      <c r="CA115" s="59" t="s">
        <v>98</v>
      </c>
      <c r="CB115" s="59">
        <v>24628.41</v>
      </c>
      <c r="CC115" s="59" t="s">
        <v>98</v>
      </c>
      <c r="CD115" s="59">
        <v>0</v>
      </c>
      <c r="CE115" s="59" t="s">
        <v>98</v>
      </c>
      <c r="CF115" s="59">
        <v>1051.22</v>
      </c>
      <c r="CG115" s="59" t="s">
        <v>98</v>
      </c>
      <c r="CH115" s="59">
        <v>1051.22</v>
      </c>
      <c r="CI115" s="59" t="s">
        <v>98</v>
      </c>
      <c r="CJ115" s="59">
        <v>25679.63</v>
      </c>
      <c r="CK115" s="59" t="s">
        <v>98</v>
      </c>
      <c r="CL115" s="59">
        <v>0</v>
      </c>
      <c r="CM115" s="59" t="s">
        <v>98</v>
      </c>
      <c r="CN115" s="59">
        <v>0</v>
      </c>
      <c r="CO115" s="59" t="s">
        <v>98</v>
      </c>
      <c r="CP115" s="59">
        <v>0</v>
      </c>
      <c r="CQ115" s="59" t="s">
        <v>98</v>
      </c>
      <c r="CR115" s="59">
        <v>9958.5</v>
      </c>
      <c r="CS115" s="59" t="s">
        <v>98</v>
      </c>
      <c r="CT115" s="59">
        <v>9958.5</v>
      </c>
      <c r="CU115" s="59" t="s">
        <v>98</v>
      </c>
      <c r="CV115" s="59">
        <v>36316.5</v>
      </c>
      <c r="CW115" s="59" t="s">
        <v>98</v>
      </c>
      <c r="CX115" s="59">
        <v>71573.789999999994</v>
      </c>
      <c r="CY115" s="59" t="s">
        <v>98</v>
      </c>
    </row>
    <row r="116" spans="1:103" ht="14.5" x14ac:dyDescent="0.35">
      <c r="A116" s="58" t="s">
        <v>303</v>
      </c>
      <c r="B116" s="58" t="s">
        <v>438</v>
      </c>
      <c r="C116" s="43" t="str">
        <f>'[10]Correspondance tables'!K22</f>
        <v>ISIC 29</v>
      </c>
      <c r="D116" s="43" t="str">
        <f>VLOOKUP(C116, '[10]Correspondance tables'!$O$3:$P$73, 2, FALSE)</f>
        <v>ISIC 29</v>
      </c>
      <c r="E116" s="59">
        <v>38.22</v>
      </c>
      <c r="F116" s="59">
        <v>4.97</v>
      </c>
      <c r="G116" s="59">
        <v>0.13</v>
      </c>
      <c r="H116" s="59">
        <v>2.73</v>
      </c>
      <c r="I116" s="59">
        <v>19.46</v>
      </c>
      <c r="J116" s="59">
        <v>1.64</v>
      </c>
      <c r="K116" s="59">
        <v>7.22</v>
      </c>
      <c r="L116" s="59">
        <v>1.43</v>
      </c>
      <c r="M116" s="59">
        <v>0.48</v>
      </c>
      <c r="N116" s="59">
        <v>6.8</v>
      </c>
      <c r="O116" s="59">
        <v>75.010000000000005</v>
      </c>
      <c r="P116" s="59">
        <v>0.55000000000000004</v>
      </c>
      <c r="Q116" s="59">
        <v>27.1</v>
      </c>
      <c r="R116" s="59">
        <v>54.64</v>
      </c>
      <c r="S116" s="59">
        <v>11.7</v>
      </c>
      <c r="T116" s="59">
        <v>52.17</v>
      </c>
      <c r="U116" s="59">
        <v>26.14</v>
      </c>
      <c r="V116" s="59">
        <v>131.41</v>
      </c>
      <c r="W116" s="59">
        <v>584.28</v>
      </c>
      <c r="X116" s="59">
        <v>14348.66</v>
      </c>
      <c r="Y116" s="59">
        <v>102.91</v>
      </c>
      <c r="Z116" s="59">
        <v>27.24</v>
      </c>
      <c r="AA116" s="59">
        <v>200.07</v>
      </c>
      <c r="AB116" s="59">
        <v>11.48</v>
      </c>
      <c r="AC116" s="59">
        <v>2.88</v>
      </c>
      <c r="AD116" s="59">
        <v>25.79</v>
      </c>
      <c r="AE116" s="59">
        <v>36.61</v>
      </c>
      <c r="AF116" s="59">
        <v>977.9</v>
      </c>
      <c r="AG116" s="59">
        <v>107.77</v>
      </c>
      <c r="AH116" s="59">
        <v>69.25</v>
      </c>
      <c r="AI116" s="59">
        <v>281.49</v>
      </c>
      <c r="AJ116" s="59">
        <v>4.8</v>
      </c>
      <c r="AK116" s="59">
        <v>7.49</v>
      </c>
      <c r="AL116" s="59">
        <v>62.09</v>
      </c>
      <c r="AM116" s="59">
        <v>4.62</v>
      </c>
      <c r="AN116" s="59">
        <v>3.16</v>
      </c>
      <c r="AO116" s="59">
        <v>1.36</v>
      </c>
      <c r="AP116" s="59">
        <v>6.61</v>
      </c>
      <c r="AQ116" s="59">
        <v>7.44</v>
      </c>
      <c r="AR116" s="59">
        <v>7.82</v>
      </c>
      <c r="AS116" s="59">
        <v>4.6399999999999997</v>
      </c>
      <c r="AT116" s="59">
        <v>1.46</v>
      </c>
      <c r="AU116" s="59">
        <v>2.3199999999999998</v>
      </c>
      <c r="AV116" s="59">
        <v>4.17</v>
      </c>
      <c r="AW116" s="59">
        <v>12.85</v>
      </c>
      <c r="AX116" s="59">
        <v>6.01</v>
      </c>
      <c r="AY116" s="59">
        <v>5.2</v>
      </c>
      <c r="AZ116" s="59">
        <v>2.31</v>
      </c>
      <c r="BA116" s="59">
        <v>8.3699999999999992</v>
      </c>
      <c r="BB116" s="59">
        <v>72.25</v>
      </c>
      <c r="BC116" s="59">
        <v>1.97</v>
      </c>
      <c r="BD116" s="59">
        <v>2.99</v>
      </c>
      <c r="BE116" s="59">
        <v>17.239999999999998</v>
      </c>
      <c r="BF116" s="59">
        <v>33.17</v>
      </c>
      <c r="BG116" s="59">
        <v>3.13</v>
      </c>
      <c r="BH116" s="59">
        <v>10.85</v>
      </c>
      <c r="BI116" s="59">
        <v>8.8800000000000008</v>
      </c>
      <c r="BJ116" s="59">
        <v>4.18</v>
      </c>
      <c r="BK116" s="59">
        <v>13.09</v>
      </c>
      <c r="BL116" s="59">
        <v>11.85</v>
      </c>
      <c r="BM116" s="59">
        <v>0.95</v>
      </c>
      <c r="BN116" s="59">
        <v>2.34</v>
      </c>
      <c r="BO116" s="59">
        <v>0</v>
      </c>
      <c r="BP116" s="59">
        <v>0</v>
      </c>
      <c r="BQ116" s="59" t="s">
        <v>98</v>
      </c>
      <c r="BR116" s="59">
        <v>17573.77</v>
      </c>
      <c r="BS116" s="59" t="s">
        <v>98</v>
      </c>
      <c r="BT116" s="59">
        <v>10912.95</v>
      </c>
      <c r="BU116" s="59" t="s">
        <v>98</v>
      </c>
      <c r="BV116" s="59">
        <v>0.03</v>
      </c>
      <c r="BW116" s="59" t="s">
        <v>98</v>
      </c>
      <c r="BX116" s="59">
        <v>1.93</v>
      </c>
      <c r="BY116" s="59" t="s">
        <v>98</v>
      </c>
      <c r="BZ116" s="59">
        <v>10914.92</v>
      </c>
      <c r="CA116" s="59" t="s">
        <v>98</v>
      </c>
      <c r="CB116" s="59">
        <v>8499.85</v>
      </c>
      <c r="CC116" s="59" t="s">
        <v>98</v>
      </c>
      <c r="CD116" s="59">
        <v>0</v>
      </c>
      <c r="CE116" s="59" t="s">
        <v>98</v>
      </c>
      <c r="CF116" s="59">
        <v>499.41</v>
      </c>
      <c r="CG116" s="59" t="s">
        <v>98</v>
      </c>
      <c r="CH116" s="59">
        <v>499.41</v>
      </c>
      <c r="CI116" s="59" t="s">
        <v>98</v>
      </c>
      <c r="CJ116" s="59">
        <v>8999.26</v>
      </c>
      <c r="CK116" s="59" t="s">
        <v>98</v>
      </c>
      <c r="CL116" s="59">
        <v>0</v>
      </c>
      <c r="CM116" s="59" t="s">
        <v>98</v>
      </c>
      <c r="CN116" s="59">
        <v>0</v>
      </c>
      <c r="CO116" s="59" t="s">
        <v>98</v>
      </c>
      <c r="CP116" s="59">
        <v>0</v>
      </c>
      <c r="CQ116" s="59" t="s">
        <v>98</v>
      </c>
      <c r="CR116" s="59">
        <v>4555.05</v>
      </c>
      <c r="CS116" s="59" t="s">
        <v>98</v>
      </c>
      <c r="CT116" s="59">
        <v>4555.05</v>
      </c>
      <c r="CU116" s="59" t="s">
        <v>98</v>
      </c>
      <c r="CV116" s="59">
        <v>24469.23</v>
      </c>
      <c r="CW116" s="59" t="s">
        <v>98</v>
      </c>
      <c r="CX116" s="59">
        <v>42043</v>
      </c>
      <c r="CY116" s="59" t="s">
        <v>98</v>
      </c>
    </row>
    <row r="117" spans="1:103" ht="14.5" x14ac:dyDescent="0.35">
      <c r="A117" s="58" t="s">
        <v>303</v>
      </c>
      <c r="B117" s="58" t="s">
        <v>439</v>
      </c>
      <c r="C117" s="43" t="str">
        <f>'[10]Correspondance tables'!K23</f>
        <v>ISIC 30</v>
      </c>
      <c r="D117" s="43" t="str">
        <f>VLOOKUP(C117, '[10]Correspondance tables'!$O$3:$P$73, 2, FALSE)</f>
        <v>ISIC 30</v>
      </c>
      <c r="E117" s="59">
        <v>8.5299999999999994</v>
      </c>
      <c r="F117" s="59">
        <v>2.04</v>
      </c>
      <c r="G117" s="59">
        <v>19.46</v>
      </c>
      <c r="H117" s="59">
        <v>17.190000000000001</v>
      </c>
      <c r="I117" s="59">
        <v>10.63</v>
      </c>
      <c r="J117" s="59">
        <v>2.94</v>
      </c>
      <c r="K117" s="59">
        <v>1.26</v>
      </c>
      <c r="L117" s="59">
        <v>0.79</v>
      </c>
      <c r="M117" s="59">
        <v>0.42</v>
      </c>
      <c r="N117" s="59">
        <v>0.82</v>
      </c>
      <c r="O117" s="59">
        <v>2.0299999999999998</v>
      </c>
      <c r="P117" s="59">
        <v>1.24</v>
      </c>
      <c r="Q117" s="59">
        <v>50.58</v>
      </c>
      <c r="R117" s="59">
        <v>1.95</v>
      </c>
      <c r="S117" s="59">
        <v>6.63</v>
      </c>
      <c r="T117" s="59">
        <v>39.39</v>
      </c>
      <c r="U117" s="59">
        <v>19.5</v>
      </c>
      <c r="V117" s="59">
        <v>89.75</v>
      </c>
      <c r="W117" s="59">
        <v>56.56</v>
      </c>
      <c r="X117" s="59">
        <v>136.83000000000001</v>
      </c>
      <c r="Y117" s="59">
        <v>16183.01</v>
      </c>
      <c r="Z117" s="59">
        <v>96.93</v>
      </c>
      <c r="AA117" s="59">
        <v>1300.6300000000001</v>
      </c>
      <c r="AB117" s="59">
        <v>4.6900000000000004</v>
      </c>
      <c r="AC117" s="59">
        <v>0.11</v>
      </c>
      <c r="AD117" s="59">
        <v>5.35</v>
      </c>
      <c r="AE117" s="59">
        <v>31.5</v>
      </c>
      <c r="AF117" s="59">
        <v>35.31</v>
      </c>
      <c r="AG117" s="59">
        <v>44.6</v>
      </c>
      <c r="AH117" s="59">
        <v>35.380000000000003</v>
      </c>
      <c r="AI117" s="59">
        <v>379.02</v>
      </c>
      <c r="AJ117" s="59">
        <v>116.23</v>
      </c>
      <c r="AK117" s="59">
        <v>656.14</v>
      </c>
      <c r="AL117" s="59">
        <v>77.27</v>
      </c>
      <c r="AM117" s="59">
        <v>1.42</v>
      </c>
      <c r="AN117" s="59">
        <v>9.44</v>
      </c>
      <c r="AO117" s="59">
        <v>0.02</v>
      </c>
      <c r="AP117" s="59">
        <v>0.39</v>
      </c>
      <c r="AQ117" s="59">
        <v>3.34</v>
      </c>
      <c r="AR117" s="59">
        <v>65.260000000000005</v>
      </c>
      <c r="AS117" s="59">
        <v>6.67</v>
      </c>
      <c r="AT117" s="59">
        <v>0.21</v>
      </c>
      <c r="AU117" s="59">
        <v>0.06</v>
      </c>
      <c r="AV117" s="59">
        <v>0.23</v>
      </c>
      <c r="AW117" s="59">
        <v>1.33</v>
      </c>
      <c r="AX117" s="59">
        <v>31.18</v>
      </c>
      <c r="AY117" s="59">
        <v>23.82</v>
      </c>
      <c r="AZ117" s="59">
        <v>0.56999999999999995</v>
      </c>
      <c r="BA117" s="59">
        <v>45.08</v>
      </c>
      <c r="BB117" s="59">
        <v>602.13</v>
      </c>
      <c r="BC117" s="59">
        <v>0.14000000000000001</v>
      </c>
      <c r="BD117" s="59">
        <v>1.33</v>
      </c>
      <c r="BE117" s="59">
        <v>28.55</v>
      </c>
      <c r="BF117" s="59">
        <v>1756.89</v>
      </c>
      <c r="BG117" s="59">
        <v>1.72</v>
      </c>
      <c r="BH117" s="59">
        <v>26.19</v>
      </c>
      <c r="BI117" s="59">
        <v>12.68</v>
      </c>
      <c r="BJ117" s="59">
        <v>2.13</v>
      </c>
      <c r="BK117" s="59">
        <v>3.34</v>
      </c>
      <c r="BL117" s="59">
        <v>6.19</v>
      </c>
      <c r="BM117" s="59">
        <v>10.74</v>
      </c>
      <c r="BN117" s="59">
        <v>6.34</v>
      </c>
      <c r="BO117" s="59">
        <v>0</v>
      </c>
      <c r="BP117" s="59">
        <v>0</v>
      </c>
      <c r="BQ117" s="59" t="s">
        <v>98</v>
      </c>
      <c r="BR117" s="59">
        <v>22082.080000000002</v>
      </c>
      <c r="BS117" s="59" t="s">
        <v>98</v>
      </c>
      <c r="BT117" s="59">
        <v>3574.09</v>
      </c>
      <c r="BU117" s="59" t="s">
        <v>98</v>
      </c>
      <c r="BV117" s="59">
        <v>0.69</v>
      </c>
      <c r="BW117" s="59" t="s">
        <v>98</v>
      </c>
      <c r="BX117" s="59">
        <v>106.63</v>
      </c>
      <c r="BY117" s="59" t="s">
        <v>98</v>
      </c>
      <c r="BZ117" s="59">
        <v>3681.41</v>
      </c>
      <c r="CA117" s="59" t="s">
        <v>98</v>
      </c>
      <c r="CB117" s="59">
        <v>16039.85</v>
      </c>
      <c r="CC117" s="59" t="s">
        <v>98</v>
      </c>
      <c r="CD117" s="59">
        <v>0</v>
      </c>
      <c r="CE117" s="59" t="s">
        <v>98</v>
      </c>
      <c r="CF117" s="59">
        <v>-27.09</v>
      </c>
      <c r="CG117" s="59" t="s">
        <v>98</v>
      </c>
      <c r="CH117" s="59">
        <v>-27.09</v>
      </c>
      <c r="CI117" s="59" t="s">
        <v>98</v>
      </c>
      <c r="CJ117" s="59">
        <v>16012.76</v>
      </c>
      <c r="CK117" s="59" t="s">
        <v>98</v>
      </c>
      <c r="CL117" s="59">
        <v>0</v>
      </c>
      <c r="CM117" s="59" t="s">
        <v>98</v>
      </c>
      <c r="CN117" s="59">
        <v>0</v>
      </c>
      <c r="CO117" s="59" t="s">
        <v>98</v>
      </c>
      <c r="CP117" s="59">
        <v>0</v>
      </c>
      <c r="CQ117" s="59" t="s">
        <v>98</v>
      </c>
      <c r="CR117" s="59">
        <v>6691.16</v>
      </c>
      <c r="CS117" s="59" t="s">
        <v>98</v>
      </c>
      <c r="CT117" s="59">
        <v>6691.16</v>
      </c>
      <c r="CU117" s="59" t="s">
        <v>98</v>
      </c>
      <c r="CV117" s="59">
        <v>26385.33</v>
      </c>
      <c r="CW117" s="59" t="s">
        <v>98</v>
      </c>
      <c r="CX117" s="59">
        <v>48467.41</v>
      </c>
      <c r="CY117" s="59" t="s">
        <v>98</v>
      </c>
    </row>
    <row r="118" spans="1:103" ht="14.5" x14ac:dyDescent="0.35">
      <c r="A118" s="58" t="s">
        <v>303</v>
      </c>
      <c r="B118" s="58" t="s">
        <v>440</v>
      </c>
      <c r="C118" s="43" t="str">
        <f>'[10]Correspondance tables'!K24</f>
        <v>ISIC 31-32</v>
      </c>
      <c r="D118" s="43" t="str">
        <f>VLOOKUP(C118, '[10]Correspondance tables'!$O$3:$P$73, 2, FALSE)</f>
        <v>ISIC 31T33</v>
      </c>
      <c r="E118" s="59">
        <v>20.399999999999999</v>
      </c>
      <c r="F118" s="59">
        <v>5.36</v>
      </c>
      <c r="G118" s="59">
        <v>4.12</v>
      </c>
      <c r="H118" s="59">
        <v>9.75</v>
      </c>
      <c r="I118" s="59">
        <v>190.9</v>
      </c>
      <c r="J118" s="59">
        <v>94.98</v>
      </c>
      <c r="K118" s="59">
        <v>144.55000000000001</v>
      </c>
      <c r="L118" s="59">
        <v>23.2</v>
      </c>
      <c r="M118" s="59">
        <v>9.5299999999999994</v>
      </c>
      <c r="N118" s="59">
        <v>6.59</v>
      </c>
      <c r="O118" s="59">
        <v>155.29</v>
      </c>
      <c r="P118" s="59">
        <v>247.66</v>
      </c>
      <c r="Q118" s="59">
        <v>69.88</v>
      </c>
      <c r="R118" s="59">
        <v>45.18</v>
      </c>
      <c r="S118" s="59">
        <v>22.34</v>
      </c>
      <c r="T118" s="59">
        <v>97.65</v>
      </c>
      <c r="U118" s="59">
        <v>914.55</v>
      </c>
      <c r="V118" s="59">
        <v>90.98</v>
      </c>
      <c r="W118" s="59">
        <v>152.19</v>
      </c>
      <c r="X118" s="59">
        <v>383.09</v>
      </c>
      <c r="Y118" s="59">
        <v>94.62</v>
      </c>
      <c r="Z118" s="59">
        <v>4212.1400000000003</v>
      </c>
      <c r="AA118" s="59">
        <v>327.39</v>
      </c>
      <c r="AB118" s="59">
        <v>21.87</v>
      </c>
      <c r="AC118" s="59">
        <v>4.5999999999999996</v>
      </c>
      <c r="AD118" s="59">
        <v>21.51</v>
      </c>
      <c r="AE118" s="59">
        <v>752.68</v>
      </c>
      <c r="AF118" s="59">
        <v>54.88</v>
      </c>
      <c r="AG118" s="59">
        <v>370.8</v>
      </c>
      <c r="AH118" s="59">
        <v>290.27999999999997</v>
      </c>
      <c r="AI118" s="59">
        <v>32.869999999999997</v>
      </c>
      <c r="AJ118" s="59">
        <v>3.71</v>
      </c>
      <c r="AK118" s="59">
        <v>6.04</v>
      </c>
      <c r="AL118" s="59">
        <v>51.94</v>
      </c>
      <c r="AM118" s="59">
        <v>2.84</v>
      </c>
      <c r="AN118" s="59">
        <v>241.14</v>
      </c>
      <c r="AO118" s="59">
        <v>67.540000000000006</v>
      </c>
      <c r="AP118" s="59">
        <v>97.75</v>
      </c>
      <c r="AQ118" s="59">
        <v>72.66</v>
      </c>
      <c r="AR118" s="59">
        <v>89.15</v>
      </c>
      <c r="AS118" s="59">
        <v>47.5</v>
      </c>
      <c r="AT118" s="59">
        <v>15.13</v>
      </c>
      <c r="AU118" s="59">
        <v>23.22</v>
      </c>
      <c r="AV118" s="59">
        <v>109.2</v>
      </c>
      <c r="AW118" s="59">
        <v>92.61</v>
      </c>
      <c r="AX118" s="59">
        <v>82.92</v>
      </c>
      <c r="AY118" s="59">
        <v>67.63</v>
      </c>
      <c r="AZ118" s="59">
        <v>83.35</v>
      </c>
      <c r="BA118" s="59">
        <v>104.38</v>
      </c>
      <c r="BB118" s="59">
        <v>60.01</v>
      </c>
      <c r="BC118" s="59">
        <v>10.24</v>
      </c>
      <c r="BD118" s="59">
        <v>9.6999999999999993</v>
      </c>
      <c r="BE118" s="59">
        <v>124.26</v>
      </c>
      <c r="BF118" s="59">
        <v>241.66</v>
      </c>
      <c r="BG118" s="59">
        <v>184.73</v>
      </c>
      <c r="BH118" s="59">
        <v>4661.6099999999997</v>
      </c>
      <c r="BI118" s="59">
        <v>310.92</v>
      </c>
      <c r="BJ118" s="59">
        <v>232.3</v>
      </c>
      <c r="BK118" s="59">
        <v>345.22</v>
      </c>
      <c r="BL118" s="59">
        <v>75.36</v>
      </c>
      <c r="BM118" s="59">
        <v>70.430000000000007</v>
      </c>
      <c r="BN118" s="59">
        <v>31.56</v>
      </c>
      <c r="BO118" s="59">
        <v>0</v>
      </c>
      <c r="BP118" s="59">
        <v>0</v>
      </c>
      <c r="BQ118" s="59" t="s">
        <v>98</v>
      </c>
      <c r="BR118" s="59">
        <v>16488.57</v>
      </c>
      <c r="BS118" s="59" t="s">
        <v>98</v>
      </c>
      <c r="BT118" s="59">
        <v>18447.150000000001</v>
      </c>
      <c r="BU118" s="59" t="s">
        <v>98</v>
      </c>
      <c r="BV118" s="59">
        <v>1.07</v>
      </c>
      <c r="BW118" s="59" t="s">
        <v>98</v>
      </c>
      <c r="BX118" s="59">
        <v>1511.93</v>
      </c>
      <c r="BY118" s="59" t="s">
        <v>98</v>
      </c>
      <c r="BZ118" s="59">
        <v>19960.150000000001</v>
      </c>
      <c r="CA118" s="59" t="s">
        <v>98</v>
      </c>
      <c r="CB118" s="59">
        <v>8244.01</v>
      </c>
      <c r="CC118" s="59" t="s">
        <v>98</v>
      </c>
      <c r="CD118" s="59">
        <v>541.48</v>
      </c>
      <c r="CE118" s="59" t="s">
        <v>98</v>
      </c>
      <c r="CF118" s="59">
        <v>3840.65</v>
      </c>
      <c r="CG118" s="59" t="s">
        <v>98</v>
      </c>
      <c r="CH118" s="59">
        <v>4382.13</v>
      </c>
      <c r="CI118" s="59" t="s">
        <v>98</v>
      </c>
      <c r="CJ118" s="59">
        <v>12626.13</v>
      </c>
      <c r="CK118" s="59" t="s">
        <v>98</v>
      </c>
      <c r="CL118" s="59">
        <v>0</v>
      </c>
      <c r="CM118" s="59" t="s">
        <v>98</v>
      </c>
      <c r="CN118" s="59">
        <v>0</v>
      </c>
      <c r="CO118" s="59" t="s">
        <v>98</v>
      </c>
      <c r="CP118" s="59">
        <v>0</v>
      </c>
      <c r="CQ118" s="59" t="s">
        <v>98</v>
      </c>
      <c r="CR118" s="59">
        <v>7462.82</v>
      </c>
      <c r="CS118" s="59" t="s">
        <v>98</v>
      </c>
      <c r="CT118" s="59">
        <v>7462.82</v>
      </c>
      <c r="CU118" s="59" t="s">
        <v>98</v>
      </c>
      <c r="CV118" s="59">
        <v>40049.1</v>
      </c>
      <c r="CW118" s="59" t="s">
        <v>98</v>
      </c>
      <c r="CX118" s="59">
        <v>56537.67</v>
      </c>
      <c r="CY118" s="59" t="s">
        <v>98</v>
      </c>
    </row>
    <row r="119" spans="1:103" ht="14.5" x14ac:dyDescent="0.35">
      <c r="A119" s="58" t="s">
        <v>303</v>
      </c>
      <c r="B119" s="58" t="s">
        <v>441</v>
      </c>
      <c r="C119" s="43" t="str">
        <f>'[10]Correspondance tables'!K25</f>
        <v>ISIC 33</v>
      </c>
      <c r="D119" s="43" t="str">
        <f>VLOOKUP(C119, '[10]Correspondance tables'!$O$3:$P$73, 2, FALSE)</f>
        <v>ISIC 31T33</v>
      </c>
      <c r="E119" s="59">
        <v>165.2</v>
      </c>
      <c r="F119" s="59">
        <v>5.46</v>
      </c>
      <c r="G119" s="59">
        <v>4.3899999999999997</v>
      </c>
      <c r="H119" s="59">
        <v>223.21</v>
      </c>
      <c r="I119" s="59">
        <v>90.97</v>
      </c>
      <c r="J119" s="59">
        <v>49.67</v>
      </c>
      <c r="K119" s="59">
        <v>16.55</v>
      </c>
      <c r="L119" s="59">
        <v>35.47</v>
      </c>
      <c r="M119" s="59">
        <v>7.9</v>
      </c>
      <c r="N119" s="59">
        <v>32.71</v>
      </c>
      <c r="O119" s="59">
        <v>81.28</v>
      </c>
      <c r="P119" s="59">
        <v>7.86</v>
      </c>
      <c r="Q119" s="59">
        <v>31.01</v>
      </c>
      <c r="R119" s="59">
        <v>37.4</v>
      </c>
      <c r="S119" s="59">
        <v>55.34</v>
      </c>
      <c r="T119" s="59">
        <v>108.48</v>
      </c>
      <c r="U119" s="59">
        <v>56.15</v>
      </c>
      <c r="V119" s="59">
        <v>228.91</v>
      </c>
      <c r="W119" s="59">
        <v>210.69</v>
      </c>
      <c r="X119" s="59">
        <v>159.85</v>
      </c>
      <c r="Y119" s="59">
        <v>262.76</v>
      </c>
      <c r="Z119" s="59">
        <v>50.49</v>
      </c>
      <c r="AA119" s="59">
        <v>368.2</v>
      </c>
      <c r="AB119" s="59">
        <v>148.65</v>
      </c>
      <c r="AC119" s="59">
        <v>9.1999999999999993</v>
      </c>
      <c r="AD119" s="59">
        <v>30.17</v>
      </c>
      <c r="AE119" s="59">
        <v>187.42</v>
      </c>
      <c r="AF119" s="59">
        <v>32.159999999999997</v>
      </c>
      <c r="AG119" s="59">
        <v>125.11</v>
      </c>
      <c r="AH119" s="59">
        <v>58.84</v>
      </c>
      <c r="AI119" s="59">
        <v>102.98</v>
      </c>
      <c r="AJ119" s="59">
        <v>217.95</v>
      </c>
      <c r="AK119" s="59">
        <v>461.9</v>
      </c>
      <c r="AL119" s="59">
        <v>60.63</v>
      </c>
      <c r="AM119" s="59">
        <v>4.8499999999999996</v>
      </c>
      <c r="AN119" s="59">
        <v>20.5</v>
      </c>
      <c r="AO119" s="59">
        <v>1.56</v>
      </c>
      <c r="AP119" s="59">
        <v>2.8</v>
      </c>
      <c r="AQ119" s="59">
        <v>54.29</v>
      </c>
      <c r="AR119" s="59">
        <v>17.190000000000001</v>
      </c>
      <c r="AS119" s="59">
        <v>3.18</v>
      </c>
      <c r="AT119" s="59">
        <v>0.73</v>
      </c>
      <c r="AU119" s="59">
        <v>4.08</v>
      </c>
      <c r="AV119" s="59">
        <v>25.36</v>
      </c>
      <c r="AW119" s="59">
        <v>16.75</v>
      </c>
      <c r="AX119" s="59">
        <v>22.9</v>
      </c>
      <c r="AY119" s="59">
        <v>12.99</v>
      </c>
      <c r="AZ119" s="59">
        <v>1.58</v>
      </c>
      <c r="BA119" s="59">
        <v>3.62</v>
      </c>
      <c r="BB119" s="59">
        <v>22.9</v>
      </c>
      <c r="BC119" s="59">
        <v>5</v>
      </c>
      <c r="BD119" s="59">
        <v>1.35</v>
      </c>
      <c r="BE119" s="59">
        <v>22.7</v>
      </c>
      <c r="BF119" s="59">
        <v>251.54</v>
      </c>
      <c r="BG119" s="59">
        <v>6.15</v>
      </c>
      <c r="BH119" s="59">
        <v>49.52</v>
      </c>
      <c r="BI119" s="59">
        <v>9.35</v>
      </c>
      <c r="BJ119" s="59">
        <v>3.08</v>
      </c>
      <c r="BK119" s="59">
        <v>5.42</v>
      </c>
      <c r="BL119" s="59">
        <v>0.62</v>
      </c>
      <c r="BM119" s="59">
        <v>1.71</v>
      </c>
      <c r="BN119" s="59">
        <v>3.95</v>
      </c>
      <c r="BO119" s="59">
        <v>0</v>
      </c>
      <c r="BP119" s="59">
        <v>0</v>
      </c>
      <c r="BQ119" s="59" t="s">
        <v>98</v>
      </c>
      <c r="BR119" s="59">
        <v>4300.6099999999997</v>
      </c>
      <c r="BS119" s="59" t="s">
        <v>98</v>
      </c>
      <c r="BT119" s="59">
        <v>28.49</v>
      </c>
      <c r="BU119" s="59" t="s">
        <v>98</v>
      </c>
      <c r="BV119" s="59">
        <v>0</v>
      </c>
      <c r="BW119" s="59" t="s">
        <v>98</v>
      </c>
      <c r="BX119" s="59">
        <v>0.04</v>
      </c>
      <c r="BY119" s="59" t="s">
        <v>98</v>
      </c>
      <c r="BZ119" s="59">
        <v>28.53</v>
      </c>
      <c r="CA119" s="59" t="s">
        <v>98</v>
      </c>
      <c r="CB119" s="59">
        <v>1017.39</v>
      </c>
      <c r="CC119" s="59" t="s">
        <v>98</v>
      </c>
      <c r="CD119" s="59">
        <v>0</v>
      </c>
      <c r="CE119" s="59" t="s">
        <v>98</v>
      </c>
      <c r="CF119" s="59">
        <v>146.69999999999999</v>
      </c>
      <c r="CG119" s="59" t="s">
        <v>98</v>
      </c>
      <c r="CH119" s="59">
        <v>146.69999999999999</v>
      </c>
      <c r="CI119" s="59" t="s">
        <v>98</v>
      </c>
      <c r="CJ119" s="59">
        <v>1164.0899999999999</v>
      </c>
      <c r="CK119" s="59" t="s">
        <v>98</v>
      </c>
      <c r="CL119" s="59">
        <v>0</v>
      </c>
      <c r="CM119" s="59" t="s">
        <v>98</v>
      </c>
      <c r="CN119" s="59">
        <v>0</v>
      </c>
      <c r="CO119" s="59" t="s">
        <v>98</v>
      </c>
      <c r="CP119" s="59">
        <v>0</v>
      </c>
      <c r="CQ119" s="59" t="s">
        <v>98</v>
      </c>
      <c r="CR119" s="59">
        <v>2.6</v>
      </c>
      <c r="CS119" s="59" t="s">
        <v>98</v>
      </c>
      <c r="CT119" s="59">
        <v>2.6</v>
      </c>
      <c r="CU119" s="59" t="s">
        <v>98</v>
      </c>
      <c r="CV119" s="59">
        <v>1195.21</v>
      </c>
      <c r="CW119" s="59" t="s">
        <v>98</v>
      </c>
      <c r="CX119" s="59">
        <v>5495.83</v>
      </c>
      <c r="CY119" s="59" t="s">
        <v>98</v>
      </c>
    </row>
    <row r="120" spans="1:103" ht="14.5" x14ac:dyDescent="0.35">
      <c r="A120" s="58" t="s">
        <v>303</v>
      </c>
      <c r="B120" s="58" t="s">
        <v>442</v>
      </c>
      <c r="C120" s="43" t="str">
        <f>'[10]Correspondance tables'!K26</f>
        <v>ISIC 35</v>
      </c>
      <c r="D120" s="43" t="str">
        <f>VLOOKUP(C120, '[10]Correspondance tables'!$O$3:$P$73, 2, FALSE)</f>
        <v>ISIC 35</v>
      </c>
      <c r="E120" s="59">
        <v>34.71</v>
      </c>
      <c r="F120" s="59">
        <v>1.08</v>
      </c>
      <c r="G120" s="59">
        <v>0.38</v>
      </c>
      <c r="H120" s="59">
        <v>7.21</v>
      </c>
      <c r="I120" s="59">
        <v>61.16</v>
      </c>
      <c r="J120" s="59">
        <v>4.9400000000000004</v>
      </c>
      <c r="K120" s="59">
        <v>10.62</v>
      </c>
      <c r="L120" s="59">
        <v>24.89</v>
      </c>
      <c r="M120" s="59">
        <v>3.41</v>
      </c>
      <c r="N120" s="59">
        <v>20.420000000000002</v>
      </c>
      <c r="O120" s="59">
        <v>78.319999999999993</v>
      </c>
      <c r="P120" s="59">
        <v>7.22</v>
      </c>
      <c r="Q120" s="59">
        <v>17.420000000000002</v>
      </c>
      <c r="R120" s="59">
        <v>26.39</v>
      </c>
      <c r="S120" s="59">
        <v>55.13</v>
      </c>
      <c r="T120" s="59">
        <v>14.98</v>
      </c>
      <c r="U120" s="59">
        <v>6.75</v>
      </c>
      <c r="V120" s="59">
        <v>6.94</v>
      </c>
      <c r="W120" s="59">
        <v>13.2</v>
      </c>
      <c r="X120" s="59">
        <v>15.93</v>
      </c>
      <c r="Y120" s="59">
        <v>1.97</v>
      </c>
      <c r="Z120" s="59">
        <v>8.36</v>
      </c>
      <c r="AA120" s="59">
        <v>1.24</v>
      </c>
      <c r="AB120" s="59">
        <v>275.8</v>
      </c>
      <c r="AC120" s="59">
        <v>15.18</v>
      </c>
      <c r="AD120" s="59">
        <v>12.2</v>
      </c>
      <c r="AE120" s="59">
        <v>12.59</v>
      </c>
      <c r="AF120" s="59">
        <v>8.02</v>
      </c>
      <c r="AG120" s="59">
        <v>31.9</v>
      </c>
      <c r="AH120" s="59">
        <v>62.15</v>
      </c>
      <c r="AI120" s="59">
        <v>28.46</v>
      </c>
      <c r="AJ120" s="59">
        <v>2.42</v>
      </c>
      <c r="AK120" s="59">
        <v>1.18</v>
      </c>
      <c r="AL120" s="59">
        <v>17.66</v>
      </c>
      <c r="AM120" s="59">
        <v>1.33</v>
      </c>
      <c r="AN120" s="59">
        <v>31.2</v>
      </c>
      <c r="AO120" s="59">
        <v>1.24</v>
      </c>
      <c r="AP120" s="59">
        <v>6.23</v>
      </c>
      <c r="AQ120" s="59">
        <v>13.86</v>
      </c>
      <c r="AR120" s="59">
        <v>5.83</v>
      </c>
      <c r="AS120" s="59">
        <v>4.74</v>
      </c>
      <c r="AT120" s="59">
        <v>1.89</v>
      </c>
      <c r="AU120" s="59">
        <v>2.2400000000000002</v>
      </c>
      <c r="AV120" s="59">
        <v>40.090000000000003</v>
      </c>
      <c r="AW120" s="59">
        <v>10.38</v>
      </c>
      <c r="AX120" s="59">
        <v>4.5</v>
      </c>
      <c r="AY120" s="59">
        <v>2.68</v>
      </c>
      <c r="AZ120" s="59">
        <v>1.92</v>
      </c>
      <c r="BA120" s="59">
        <v>0</v>
      </c>
      <c r="BB120" s="59">
        <v>2.14</v>
      </c>
      <c r="BC120" s="59">
        <v>0.34</v>
      </c>
      <c r="BD120" s="59">
        <v>1.28</v>
      </c>
      <c r="BE120" s="59">
        <v>5.04</v>
      </c>
      <c r="BF120" s="59">
        <v>39.22</v>
      </c>
      <c r="BG120" s="59">
        <v>17.62</v>
      </c>
      <c r="BH120" s="59">
        <v>16.18</v>
      </c>
      <c r="BI120" s="59">
        <v>14.57</v>
      </c>
      <c r="BJ120" s="59">
        <v>6.22</v>
      </c>
      <c r="BK120" s="59">
        <v>10.61</v>
      </c>
      <c r="BL120" s="59">
        <v>7.03</v>
      </c>
      <c r="BM120" s="59">
        <v>0.52</v>
      </c>
      <c r="BN120" s="59">
        <v>3</v>
      </c>
      <c r="BO120" s="59">
        <v>0.02</v>
      </c>
      <c r="BP120" s="59">
        <v>0</v>
      </c>
      <c r="BQ120" s="59" t="s">
        <v>98</v>
      </c>
      <c r="BR120" s="59">
        <v>1142.1199999999999</v>
      </c>
      <c r="BS120" s="59" t="s">
        <v>98</v>
      </c>
      <c r="BT120" s="59">
        <v>451.21</v>
      </c>
      <c r="BU120" s="59" t="s">
        <v>98</v>
      </c>
      <c r="BV120" s="59">
        <v>0</v>
      </c>
      <c r="BW120" s="59" t="s">
        <v>98</v>
      </c>
      <c r="BX120" s="59">
        <v>16.28</v>
      </c>
      <c r="BY120" s="59" t="s">
        <v>98</v>
      </c>
      <c r="BZ120" s="59">
        <v>467.49</v>
      </c>
      <c r="CA120" s="59" t="s">
        <v>98</v>
      </c>
      <c r="CB120" s="59">
        <v>1.27</v>
      </c>
      <c r="CC120" s="59" t="s">
        <v>98</v>
      </c>
      <c r="CD120" s="59">
        <v>0</v>
      </c>
      <c r="CE120" s="59" t="s">
        <v>98</v>
      </c>
      <c r="CF120" s="59">
        <v>-2.98</v>
      </c>
      <c r="CG120" s="59" t="s">
        <v>98</v>
      </c>
      <c r="CH120" s="59">
        <v>-2.98</v>
      </c>
      <c r="CI120" s="59" t="s">
        <v>98</v>
      </c>
      <c r="CJ120" s="59">
        <v>-1.71</v>
      </c>
      <c r="CK120" s="59" t="s">
        <v>98</v>
      </c>
      <c r="CL120" s="59">
        <v>0</v>
      </c>
      <c r="CM120" s="59" t="s">
        <v>98</v>
      </c>
      <c r="CN120" s="59">
        <v>0</v>
      </c>
      <c r="CO120" s="59" t="s">
        <v>98</v>
      </c>
      <c r="CP120" s="59">
        <v>0</v>
      </c>
      <c r="CQ120" s="59" t="s">
        <v>98</v>
      </c>
      <c r="CR120" s="59">
        <v>60.19</v>
      </c>
      <c r="CS120" s="59" t="s">
        <v>98</v>
      </c>
      <c r="CT120" s="59">
        <v>60.19</v>
      </c>
      <c r="CU120" s="59" t="s">
        <v>98</v>
      </c>
      <c r="CV120" s="59">
        <v>525.98</v>
      </c>
      <c r="CW120" s="59" t="s">
        <v>98</v>
      </c>
      <c r="CX120" s="59">
        <v>1668.1</v>
      </c>
      <c r="CY120" s="59" t="s">
        <v>98</v>
      </c>
    </row>
    <row r="121" spans="1:103" ht="14.5" x14ac:dyDescent="0.35">
      <c r="A121" s="58" t="s">
        <v>303</v>
      </c>
      <c r="B121" s="58" t="s">
        <v>443</v>
      </c>
      <c r="C121" s="43" t="str">
        <f>'[10]Correspondance tables'!K27</f>
        <v>ISIC 36</v>
      </c>
      <c r="D121" s="43" t="str">
        <f>VLOOKUP(C121, '[10]Correspondance tables'!$O$3:$P$73, 2, FALSE)</f>
        <v>ISIC 36T39</v>
      </c>
      <c r="E121" s="59">
        <v>0</v>
      </c>
      <c r="F121" s="59">
        <v>0</v>
      </c>
      <c r="G121" s="59">
        <v>0</v>
      </c>
      <c r="H121" s="59">
        <v>0</v>
      </c>
      <c r="I121" s="59">
        <v>0.04</v>
      </c>
      <c r="J121" s="59">
        <v>0</v>
      </c>
      <c r="K121" s="59">
        <v>0</v>
      </c>
      <c r="L121" s="59">
        <v>0</v>
      </c>
      <c r="M121" s="59">
        <v>0</v>
      </c>
      <c r="N121" s="59">
        <v>0.01</v>
      </c>
      <c r="O121" s="59">
        <v>0</v>
      </c>
      <c r="P121" s="59">
        <v>0.01</v>
      </c>
      <c r="Q121" s="59">
        <v>0.01</v>
      </c>
      <c r="R121" s="59">
        <v>0</v>
      </c>
      <c r="S121" s="59">
        <v>0</v>
      </c>
      <c r="T121" s="59">
        <v>0.01</v>
      </c>
      <c r="U121" s="59">
        <v>0</v>
      </c>
      <c r="V121" s="59">
        <v>0</v>
      </c>
      <c r="W121" s="59">
        <v>0.01</v>
      </c>
      <c r="X121" s="59">
        <v>0.01</v>
      </c>
      <c r="Y121" s="59">
        <v>0</v>
      </c>
      <c r="Z121" s="59">
        <v>0</v>
      </c>
      <c r="AA121" s="59">
        <v>0</v>
      </c>
      <c r="AB121" s="59">
        <v>0</v>
      </c>
      <c r="AC121" s="59">
        <v>7.0000000000000007E-2</v>
      </c>
      <c r="AD121" s="59">
        <v>0.02</v>
      </c>
      <c r="AE121" s="59">
        <v>0</v>
      </c>
      <c r="AF121" s="59">
        <v>0.01</v>
      </c>
      <c r="AG121" s="59">
        <v>0.19</v>
      </c>
      <c r="AH121" s="59">
        <v>0.01</v>
      </c>
      <c r="AI121" s="59">
        <v>0</v>
      </c>
      <c r="AJ121" s="59">
        <v>0</v>
      </c>
      <c r="AK121" s="59">
        <v>0</v>
      </c>
      <c r="AL121" s="59">
        <v>0.01</v>
      </c>
      <c r="AM121" s="59">
        <v>0</v>
      </c>
      <c r="AN121" s="59">
        <v>0.03</v>
      </c>
      <c r="AO121" s="59">
        <v>0</v>
      </c>
      <c r="AP121" s="59">
        <v>0</v>
      </c>
      <c r="AQ121" s="59">
        <v>0</v>
      </c>
      <c r="AR121" s="59">
        <v>0.01</v>
      </c>
      <c r="AS121" s="59">
        <v>0</v>
      </c>
      <c r="AT121" s="59">
        <v>0</v>
      </c>
      <c r="AU121" s="59">
        <v>0</v>
      </c>
      <c r="AV121" s="59">
        <v>0</v>
      </c>
      <c r="AW121" s="59">
        <v>0.01</v>
      </c>
      <c r="AX121" s="59">
        <v>0</v>
      </c>
      <c r="AY121" s="59">
        <v>0</v>
      </c>
      <c r="AZ121" s="59">
        <v>0</v>
      </c>
      <c r="BA121" s="59">
        <v>0</v>
      </c>
      <c r="BB121" s="59">
        <v>0</v>
      </c>
      <c r="BC121" s="59">
        <v>0</v>
      </c>
      <c r="BD121" s="59">
        <v>0</v>
      </c>
      <c r="BE121" s="59">
        <v>0.01</v>
      </c>
      <c r="BF121" s="59">
        <v>5.22</v>
      </c>
      <c r="BG121" s="59">
        <v>0.01</v>
      </c>
      <c r="BH121" s="59">
        <v>0</v>
      </c>
      <c r="BI121" s="59">
        <v>0.01</v>
      </c>
      <c r="BJ121" s="59">
        <v>0</v>
      </c>
      <c r="BK121" s="59">
        <v>0.01</v>
      </c>
      <c r="BL121" s="59">
        <v>0</v>
      </c>
      <c r="BM121" s="59">
        <v>0</v>
      </c>
      <c r="BN121" s="59">
        <v>0</v>
      </c>
      <c r="BO121" s="59">
        <v>0</v>
      </c>
      <c r="BP121" s="59">
        <v>0</v>
      </c>
      <c r="BQ121" s="59" t="s">
        <v>98</v>
      </c>
      <c r="BR121" s="59">
        <v>5.76</v>
      </c>
      <c r="BS121" s="59" t="s">
        <v>98</v>
      </c>
      <c r="BT121" s="59">
        <v>0</v>
      </c>
      <c r="BU121" s="59" t="s">
        <v>98</v>
      </c>
      <c r="BV121" s="59">
        <v>0</v>
      </c>
      <c r="BW121" s="59" t="s">
        <v>98</v>
      </c>
      <c r="BX121" s="59">
        <v>0</v>
      </c>
      <c r="BY121" s="59" t="s">
        <v>98</v>
      </c>
      <c r="BZ121" s="59">
        <v>0</v>
      </c>
      <c r="CA121" s="59" t="s">
        <v>98</v>
      </c>
      <c r="CB121" s="59">
        <v>0</v>
      </c>
      <c r="CC121" s="59" t="s">
        <v>98</v>
      </c>
      <c r="CD121" s="59">
        <v>0</v>
      </c>
      <c r="CE121" s="59" t="s">
        <v>98</v>
      </c>
      <c r="CF121" s="59">
        <v>0</v>
      </c>
      <c r="CG121" s="59" t="s">
        <v>98</v>
      </c>
      <c r="CH121" s="59">
        <v>0</v>
      </c>
      <c r="CI121" s="59" t="s">
        <v>98</v>
      </c>
      <c r="CJ121" s="59">
        <v>0</v>
      </c>
      <c r="CK121" s="59" t="s">
        <v>98</v>
      </c>
      <c r="CL121" s="59">
        <v>0</v>
      </c>
      <c r="CM121" s="59" t="s">
        <v>98</v>
      </c>
      <c r="CN121" s="59">
        <v>0</v>
      </c>
      <c r="CO121" s="59" t="s">
        <v>98</v>
      </c>
      <c r="CP121" s="59">
        <v>0</v>
      </c>
      <c r="CQ121" s="59" t="s">
        <v>98</v>
      </c>
      <c r="CR121" s="59">
        <v>0</v>
      </c>
      <c r="CS121" s="59" t="s">
        <v>98</v>
      </c>
      <c r="CT121" s="59">
        <v>0</v>
      </c>
      <c r="CU121" s="59" t="s">
        <v>98</v>
      </c>
      <c r="CV121" s="59">
        <v>0</v>
      </c>
      <c r="CW121" s="59" t="s">
        <v>98</v>
      </c>
      <c r="CX121" s="59">
        <v>5.76</v>
      </c>
      <c r="CY121" s="59" t="s">
        <v>98</v>
      </c>
    </row>
    <row r="122" spans="1:103" ht="14.5" x14ac:dyDescent="0.35">
      <c r="A122" s="58" t="s">
        <v>303</v>
      </c>
      <c r="B122" s="58" t="s">
        <v>444</v>
      </c>
      <c r="C122" s="43" t="str">
        <f>'[10]Correspondance tables'!K28</f>
        <v>ISIC 37-39</v>
      </c>
      <c r="D122" s="43" t="str">
        <f>VLOOKUP(C122, '[10]Correspondance tables'!$O$3:$P$73, 2, FALSE)</f>
        <v>ISIC 36T39</v>
      </c>
      <c r="E122" s="59">
        <v>5.65</v>
      </c>
      <c r="F122" s="59">
        <v>0.41</v>
      </c>
      <c r="G122" s="59">
        <v>0.02</v>
      </c>
      <c r="H122" s="59">
        <v>2.56</v>
      </c>
      <c r="I122" s="59">
        <v>20.28</v>
      </c>
      <c r="J122" s="59">
        <v>20.85</v>
      </c>
      <c r="K122" s="59">
        <v>28.99</v>
      </c>
      <c r="L122" s="59">
        <v>153.15</v>
      </c>
      <c r="M122" s="59">
        <v>0.88</v>
      </c>
      <c r="N122" s="59">
        <v>8.52</v>
      </c>
      <c r="O122" s="59">
        <v>42.08</v>
      </c>
      <c r="P122" s="59">
        <v>5.33</v>
      </c>
      <c r="Q122" s="59">
        <v>250.89</v>
      </c>
      <c r="R122" s="59">
        <v>21.81</v>
      </c>
      <c r="S122" s="59">
        <v>1532.75</v>
      </c>
      <c r="T122" s="59">
        <v>343.91</v>
      </c>
      <c r="U122" s="59">
        <v>1.92</v>
      </c>
      <c r="V122" s="59">
        <v>2.48</v>
      </c>
      <c r="W122" s="59">
        <v>4.97</v>
      </c>
      <c r="X122" s="59">
        <v>6.36</v>
      </c>
      <c r="Y122" s="59">
        <v>5.46</v>
      </c>
      <c r="Z122" s="59">
        <v>3.77</v>
      </c>
      <c r="AA122" s="59">
        <v>4.8600000000000003</v>
      </c>
      <c r="AB122" s="59">
        <v>41.11</v>
      </c>
      <c r="AC122" s="59">
        <v>7.03</v>
      </c>
      <c r="AD122" s="59">
        <v>1055.8499999999999</v>
      </c>
      <c r="AE122" s="59">
        <v>18.55</v>
      </c>
      <c r="AF122" s="59">
        <v>6.83</v>
      </c>
      <c r="AG122" s="59">
        <v>58.88</v>
      </c>
      <c r="AH122" s="59">
        <v>35.68</v>
      </c>
      <c r="AI122" s="59">
        <v>2.38</v>
      </c>
      <c r="AJ122" s="59">
        <v>1.58</v>
      </c>
      <c r="AK122" s="59">
        <v>0.82</v>
      </c>
      <c r="AL122" s="59">
        <v>3.6</v>
      </c>
      <c r="AM122" s="59">
        <v>0.79</v>
      </c>
      <c r="AN122" s="59">
        <v>23.02</v>
      </c>
      <c r="AO122" s="59">
        <v>2.19</v>
      </c>
      <c r="AP122" s="59">
        <v>1.84</v>
      </c>
      <c r="AQ122" s="59">
        <v>10</v>
      </c>
      <c r="AR122" s="59">
        <v>6.33</v>
      </c>
      <c r="AS122" s="59">
        <v>0.48</v>
      </c>
      <c r="AT122" s="59">
        <v>0.5</v>
      </c>
      <c r="AU122" s="59">
        <v>0.74</v>
      </c>
      <c r="AV122" s="59">
        <v>39.39</v>
      </c>
      <c r="AW122" s="59">
        <v>11.62</v>
      </c>
      <c r="AX122" s="59">
        <v>5.82</v>
      </c>
      <c r="AY122" s="59">
        <v>3.52</v>
      </c>
      <c r="AZ122" s="59">
        <v>4.2</v>
      </c>
      <c r="BA122" s="59">
        <v>4.97</v>
      </c>
      <c r="BB122" s="59">
        <v>2.15</v>
      </c>
      <c r="BC122" s="59">
        <v>0.23</v>
      </c>
      <c r="BD122" s="59">
        <v>0.73</v>
      </c>
      <c r="BE122" s="59">
        <v>16.07</v>
      </c>
      <c r="BF122" s="59">
        <v>44.45</v>
      </c>
      <c r="BG122" s="59">
        <v>5.45</v>
      </c>
      <c r="BH122" s="59">
        <v>6.97</v>
      </c>
      <c r="BI122" s="59">
        <v>3.54</v>
      </c>
      <c r="BJ122" s="59">
        <v>1.41</v>
      </c>
      <c r="BK122" s="59">
        <v>8.07</v>
      </c>
      <c r="BL122" s="59">
        <v>17.559999999999999</v>
      </c>
      <c r="BM122" s="59">
        <v>0.33</v>
      </c>
      <c r="BN122" s="59">
        <v>1.35</v>
      </c>
      <c r="BO122" s="59">
        <v>0</v>
      </c>
      <c r="BP122" s="59">
        <v>0</v>
      </c>
      <c r="BQ122" s="59" t="s">
        <v>98</v>
      </c>
      <c r="BR122" s="59">
        <v>3923.99</v>
      </c>
      <c r="BS122" s="59" t="s">
        <v>98</v>
      </c>
      <c r="BT122" s="59">
        <v>164.28</v>
      </c>
      <c r="BU122" s="59" t="s">
        <v>98</v>
      </c>
      <c r="BV122" s="59">
        <v>0</v>
      </c>
      <c r="BW122" s="59" t="s">
        <v>98</v>
      </c>
      <c r="BX122" s="59">
        <v>9.48</v>
      </c>
      <c r="BY122" s="59" t="s">
        <v>98</v>
      </c>
      <c r="BZ122" s="59">
        <v>173.76</v>
      </c>
      <c r="CA122" s="59" t="s">
        <v>98</v>
      </c>
      <c r="CB122" s="59">
        <v>0</v>
      </c>
      <c r="CC122" s="59" t="s">
        <v>98</v>
      </c>
      <c r="CD122" s="59">
        <v>0</v>
      </c>
      <c r="CE122" s="59" t="s">
        <v>98</v>
      </c>
      <c r="CF122" s="59">
        <v>529.35</v>
      </c>
      <c r="CG122" s="59" t="s">
        <v>98</v>
      </c>
      <c r="CH122" s="59">
        <v>529.35</v>
      </c>
      <c r="CI122" s="59" t="s">
        <v>98</v>
      </c>
      <c r="CJ122" s="59">
        <v>529.35</v>
      </c>
      <c r="CK122" s="59" t="s">
        <v>98</v>
      </c>
      <c r="CL122" s="59">
        <v>0</v>
      </c>
      <c r="CM122" s="59" t="s">
        <v>98</v>
      </c>
      <c r="CN122" s="59">
        <v>0</v>
      </c>
      <c r="CO122" s="59" t="s">
        <v>98</v>
      </c>
      <c r="CP122" s="59">
        <v>0</v>
      </c>
      <c r="CQ122" s="59" t="s">
        <v>98</v>
      </c>
      <c r="CR122" s="59">
        <v>180.17</v>
      </c>
      <c r="CS122" s="59" t="s">
        <v>98</v>
      </c>
      <c r="CT122" s="59">
        <v>180.17</v>
      </c>
      <c r="CU122" s="59" t="s">
        <v>98</v>
      </c>
      <c r="CV122" s="59">
        <v>883.28</v>
      </c>
      <c r="CW122" s="59" t="s">
        <v>98</v>
      </c>
      <c r="CX122" s="59">
        <v>4807.2700000000004</v>
      </c>
      <c r="CY122" s="59" t="s">
        <v>98</v>
      </c>
    </row>
    <row r="123" spans="1:103" ht="14.5" x14ac:dyDescent="0.35">
      <c r="A123" s="58" t="s">
        <v>303</v>
      </c>
      <c r="B123" s="58" t="s">
        <v>445</v>
      </c>
      <c r="C123" s="43" t="str">
        <f>'[10]Correspondance tables'!K29</f>
        <v>ISIC 41-43</v>
      </c>
      <c r="D123" s="43" t="str">
        <f>VLOOKUP(C123, '[10]Correspondance tables'!$O$3:$P$73, 2, FALSE)</f>
        <v>ISIC 41T43</v>
      </c>
      <c r="E123" s="59">
        <v>5.35</v>
      </c>
      <c r="F123" s="59">
        <v>0.77</v>
      </c>
      <c r="G123" s="59">
        <v>0.1</v>
      </c>
      <c r="H123" s="59">
        <v>0.84</v>
      </c>
      <c r="I123" s="59">
        <v>4.34</v>
      </c>
      <c r="J123" s="59">
        <v>0.35</v>
      </c>
      <c r="K123" s="59">
        <v>0.56000000000000005</v>
      </c>
      <c r="L123" s="59">
        <v>0.67</v>
      </c>
      <c r="M123" s="59">
        <v>0.55000000000000004</v>
      </c>
      <c r="N123" s="59">
        <v>3.21</v>
      </c>
      <c r="O123" s="59">
        <v>7.53</v>
      </c>
      <c r="P123" s="59">
        <v>6.77</v>
      </c>
      <c r="Q123" s="59">
        <v>1.1499999999999999</v>
      </c>
      <c r="R123" s="59">
        <v>1.85</v>
      </c>
      <c r="S123" s="59">
        <v>5.3</v>
      </c>
      <c r="T123" s="59">
        <v>11.82</v>
      </c>
      <c r="U123" s="59">
        <v>0.98</v>
      </c>
      <c r="V123" s="59">
        <v>1.02</v>
      </c>
      <c r="W123" s="59">
        <v>5.53</v>
      </c>
      <c r="X123" s="59">
        <v>2.04</v>
      </c>
      <c r="Y123" s="59">
        <v>1.05</v>
      </c>
      <c r="Z123" s="59">
        <v>0.47</v>
      </c>
      <c r="AA123" s="59">
        <v>9.6</v>
      </c>
      <c r="AB123" s="59">
        <v>22.14</v>
      </c>
      <c r="AC123" s="59">
        <v>1.1000000000000001</v>
      </c>
      <c r="AD123" s="59">
        <v>7.2</v>
      </c>
      <c r="AE123" s="59">
        <v>1142.3900000000001</v>
      </c>
      <c r="AF123" s="59">
        <v>2.4300000000000002</v>
      </c>
      <c r="AG123" s="59">
        <v>11.57</v>
      </c>
      <c r="AH123" s="59">
        <v>10.88</v>
      </c>
      <c r="AI123" s="59">
        <v>12.88</v>
      </c>
      <c r="AJ123" s="59">
        <v>0.93</v>
      </c>
      <c r="AK123" s="59">
        <v>0.63</v>
      </c>
      <c r="AL123" s="59">
        <v>15.04</v>
      </c>
      <c r="AM123" s="59">
        <v>0.86</v>
      </c>
      <c r="AN123" s="59">
        <v>8.4499999999999993</v>
      </c>
      <c r="AO123" s="59">
        <v>0.62</v>
      </c>
      <c r="AP123" s="59">
        <v>0.57999999999999996</v>
      </c>
      <c r="AQ123" s="59">
        <v>2.4300000000000002</v>
      </c>
      <c r="AR123" s="59">
        <v>1.67</v>
      </c>
      <c r="AS123" s="59">
        <v>5.94</v>
      </c>
      <c r="AT123" s="59">
        <v>1.61</v>
      </c>
      <c r="AU123" s="59">
        <v>1.02</v>
      </c>
      <c r="AV123" s="59">
        <v>134.06</v>
      </c>
      <c r="AW123" s="59">
        <v>7.63</v>
      </c>
      <c r="AX123" s="59">
        <v>11.94</v>
      </c>
      <c r="AY123" s="59">
        <v>0.53</v>
      </c>
      <c r="AZ123" s="59">
        <v>0.37</v>
      </c>
      <c r="BA123" s="59">
        <v>1.8</v>
      </c>
      <c r="BB123" s="59">
        <v>1.39</v>
      </c>
      <c r="BC123" s="59">
        <v>0.65</v>
      </c>
      <c r="BD123" s="59">
        <v>2.98</v>
      </c>
      <c r="BE123" s="59">
        <v>4.97</v>
      </c>
      <c r="BF123" s="59">
        <v>141.68</v>
      </c>
      <c r="BG123" s="59">
        <v>9.65</v>
      </c>
      <c r="BH123" s="59">
        <v>10.24</v>
      </c>
      <c r="BI123" s="59">
        <v>2.29</v>
      </c>
      <c r="BJ123" s="59">
        <v>1.95</v>
      </c>
      <c r="BK123" s="59">
        <v>2.04</v>
      </c>
      <c r="BL123" s="59">
        <v>3.2</v>
      </c>
      <c r="BM123" s="59">
        <v>0.02</v>
      </c>
      <c r="BN123" s="59">
        <v>0.52</v>
      </c>
      <c r="BO123" s="59">
        <v>0</v>
      </c>
      <c r="BP123" s="59">
        <v>0</v>
      </c>
      <c r="BQ123" s="59" t="s">
        <v>98</v>
      </c>
      <c r="BR123" s="59">
        <v>1660.15</v>
      </c>
      <c r="BS123" s="59" t="s">
        <v>98</v>
      </c>
      <c r="BT123" s="59">
        <v>16.72</v>
      </c>
      <c r="BU123" s="59" t="s">
        <v>98</v>
      </c>
      <c r="BV123" s="59">
        <v>0</v>
      </c>
      <c r="BW123" s="59" t="s">
        <v>98</v>
      </c>
      <c r="BX123" s="59">
        <v>0.25</v>
      </c>
      <c r="BY123" s="59" t="s">
        <v>98</v>
      </c>
      <c r="BZ123" s="59">
        <v>16.97</v>
      </c>
      <c r="CA123" s="59" t="s">
        <v>98</v>
      </c>
      <c r="CB123" s="59">
        <v>695.69</v>
      </c>
      <c r="CC123" s="59" t="s">
        <v>98</v>
      </c>
      <c r="CD123" s="59">
        <v>0</v>
      </c>
      <c r="CE123" s="59" t="s">
        <v>98</v>
      </c>
      <c r="CF123" s="59">
        <v>12.8</v>
      </c>
      <c r="CG123" s="59" t="s">
        <v>98</v>
      </c>
      <c r="CH123" s="59">
        <v>12.8</v>
      </c>
      <c r="CI123" s="59" t="s">
        <v>98</v>
      </c>
      <c r="CJ123" s="59">
        <v>708.48</v>
      </c>
      <c r="CK123" s="59" t="s">
        <v>98</v>
      </c>
      <c r="CL123" s="59">
        <v>0</v>
      </c>
      <c r="CM123" s="59" t="s">
        <v>98</v>
      </c>
      <c r="CN123" s="59">
        <v>0</v>
      </c>
      <c r="CO123" s="59" t="s">
        <v>98</v>
      </c>
      <c r="CP123" s="59">
        <v>0</v>
      </c>
      <c r="CQ123" s="59" t="s">
        <v>98</v>
      </c>
      <c r="CR123" s="59">
        <v>1.58</v>
      </c>
      <c r="CS123" s="59" t="s">
        <v>98</v>
      </c>
      <c r="CT123" s="59">
        <v>1.58</v>
      </c>
      <c r="CU123" s="59" t="s">
        <v>98</v>
      </c>
      <c r="CV123" s="59">
        <v>727.04</v>
      </c>
      <c r="CW123" s="59" t="s">
        <v>98</v>
      </c>
      <c r="CX123" s="59">
        <v>2387.19</v>
      </c>
      <c r="CY123" s="59" t="s">
        <v>98</v>
      </c>
    </row>
    <row r="124" spans="1:103" ht="14.5" x14ac:dyDescent="0.35">
      <c r="A124" s="58" t="s">
        <v>303</v>
      </c>
      <c r="B124" s="58" t="s">
        <v>446</v>
      </c>
      <c r="C124" s="43" t="str">
        <f>'[10]Correspondance tables'!K30</f>
        <v>ISIC 45</v>
      </c>
      <c r="D124" s="43" t="str">
        <f>VLOOKUP(C124, '[10]Correspondance tables'!$O$3:$P$73, 2, FALSE)</f>
        <v>ISIC 45T47</v>
      </c>
      <c r="E124" s="59">
        <v>12.95</v>
      </c>
      <c r="F124" s="59">
        <v>3.11</v>
      </c>
      <c r="G124" s="59">
        <v>0.02</v>
      </c>
      <c r="H124" s="59">
        <v>4.34</v>
      </c>
      <c r="I124" s="59">
        <v>35.659999999999997</v>
      </c>
      <c r="J124" s="59">
        <v>5.76</v>
      </c>
      <c r="K124" s="59">
        <v>11.68</v>
      </c>
      <c r="L124" s="59">
        <v>8.77</v>
      </c>
      <c r="M124" s="59">
        <v>4.1399999999999997</v>
      </c>
      <c r="N124" s="59">
        <v>7.7</v>
      </c>
      <c r="O124" s="59">
        <v>18.66</v>
      </c>
      <c r="P124" s="59">
        <v>6.89</v>
      </c>
      <c r="Q124" s="59">
        <v>9.6300000000000008</v>
      </c>
      <c r="R124" s="59">
        <v>21.94</v>
      </c>
      <c r="S124" s="59">
        <v>13.54</v>
      </c>
      <c r="T124" s="59">
        <v>24.34</v>
      </c>
      <c r="U124" s="59">
        <v>15.29</v>
      </c>
      <c r="V124" s="59">
        <v>14.23</v>
      </c>
      <c r="W124" s="59">
        <v>55.39</v>
      </c>
      <c r="X124" s="59">
        <v>381.44</v>
      </c>
      <c r="Y124" s="59">
        <v>3.86</v>
      </c>
      <c r="Z124" s="59">
        <v>11.77</v>
      </c>
      <c r="AA124" s="59">
        <v>6.28</v>
      </c>
      <c r="AB124" s="59">
        <v>20.78</v>
      </c>
      <c r="AC124" s="59">
        <v>3.08</v>
      </c>
      <c r="AD124" s="59">
        <v>48.27</v>
      </c>
      <c r="AE124" s="59">
        <v>96.28</v>
      </c>
      <c r="AF124" s="59">
        <v>335.4</v>
      </c>
      <c r="AG124" s="59">
        <v>90.85</v>
      </c>
      <c r="AH124" s="59">
        <v>128.29</v>
      </c>
      <c r="AI124" s="59">
        <v>174.73</v>
      </c>
      <c r="AJ124" s="59">
        <v>1.74</v>
      </c>
      <c r="AK124" s="59">
        <v>1.37</v>
      </c>
      <c r="AL124" s="59">
        <v>304.95</v>
      </c>
      <c r="AM124" s="59">
        <v>225.47</v>
      </c>
      <c r="AN124" s="59">
        <v>19.05</v>
      </c>
      <c r="AO124" s="59">
        <v>8.5500000000000007</v>
      </c>
      <c r="AP124" s="59">
        <v>4</v>
      </c>
      <c r="AQ124" s="59">
        <v>23.24</v>
      </c>
      <c r="AR124" s="59">
        <v>11.3</v>
      </c>
      <c r="AS124" s="59">
        <v>8.33</v>
      </c>
      <c r="AT124" s="59">
        <v>4.3099999999999996</v>
      </c>
      <c r="AU124" s="59">
        <v>4.2300000000000004</v>
      </c>
      <c r="AV124" s="59">
        <v>4.34</v>
      </c>
      <c r="AW124" s="59">
        <v>18.510000000000002</v>
      </c>
      <c r="AX124" s="59">
        <v>7.35</v>
      </c>
      <c r="AY124" s="59">
        <v>4.08</v>
      </c>
      <c r="AZ124" s="59">
        <v>2.67</v>
      </c>
      <c r="BA124" s="59">
        <v>7.58</v>
      </c>
      <c r="BB124" s="59">
        <v>61.58</v>
      </c>
      <c r="BC124" s="59">
        <v>1.97</v>
      </c>
      <c r="BD124" s="59">
        <v>2.64</v>
      </c>
      <c r="BE124" s="59">
        <v>16.09</v>
      </c>
      <c r="BF124" s="59">
        <v>74.5</v>
      </c>
      <c r="BG124" s="59">
        <v>12.81</v>
      </c>
      <c r="BH124" s="59">
        <v>20.98</v>
      </c>
      <c r="BI124" s="59">
        <v>9.14</v>
      </c>
      <c r="BJ124" s="59">
        <v>8.69</v>
      </c>
      <c r="BK124" s="59">
        <v>4.82</v>
      </c>
      <c r="BL124" s="59">
        <v>4.04</v>
      </c>
      <c r="BM124" s="59">
        <v>0.66</v>
      </c>
      <c r="BN124" s="59">
        <v>3.01</v>
      </c>
      <c r="BO124" s="59">
        <v>0</v>
      </c>
      <c r="BP124" s="59">
        <v>0</v>
      </c>
      <c r="BQ124" s="59" t="s">
        <v>98</v>
      </c>
      <c r="BR124" s="59">
        <v>2457.04</v>
      </c>
      <c r="BS124" s="59" t="s">
        <v>98</v>
      </c>
      <c r="BT124" s="59">
        <v>1493.4</v>
      </c>
      <c r="BU124" s="59" t="s">
        <v>98</v>
      </c>
      <c r="BV124" s="59">
        <v>0</v>
      </c>
      <c r="BW124" s="59" t="s">
        <v>98</v>
      </c>
      <c r="BX124" s="59">
        <v>0.21</v>
      </c>
      <c r="BY124" s="59" t="s">
        <v>98</v>
      </c>
      <c r="BZ124" s="59">
        <v>1493.62</v>
      </c>
      <c r="CA124" s="59" t="s">
        <v>98</v>
      </c>
      <c r="CB124" s="59">
        <v>4.8499999999999996</v>
      </c>
      <c r="CC124" s="59" t="s">
        <v>98</v>
      </c>
      <c r="CD124" s="59">
        <v>0</v>
      </c>
      <c r="CE124" s="59" t="s">
        <v>98</v>
      </c>
      <c r="CF124" s="59">
        <v>0.18</v>
      </c>
      <c r="CG124" s="59" t="s">
        <v>98</v>
      </c>
      <c r="CH124" s="59">
        <v>0.18</v>
      </c>
      <c r="CI124" s="59" t="s">
        <v>98</v>
      </c>
      <c r="CJ124" s="59">
        <v>5.04</v>
      </c>
      <c r="CK124" s="59" t="s">
        <v>98</v>
      </c>
      <c r="CL124" s="59">
        <v>0</v>
      </c>
      <c r="CM124" s="59" t="s">
        <v>98</v>
      </c>
      <c r="CN124" s="59">
        <v>0</v>
      </c>
      <c r="CO124" s="59" t="s">
        <v>98</v>
      </c>
      <c r="CP124" s="59">
        <v>0</v>
      </c>
      <c r="CQ124" s="59" t="s">
        <v>98</v>
      </c>
      <c r="CR124" s="59">
        <v>9.75</v>
      </c>
      <c r="CS124" s="59" t="s">
        <v>98</v>
      </c>
      <c r="CT124" s="59">
        <v>9.75</v>
      </c>
      <c r="CU124" s="59" t="s">
        <v>98</v>
      </c>
      <c r="CV124" s="59">
        <v>1508.4</v>
      </c>
      <c r="CW124" s="59" t="s">
        <v>98</v>
      </c>
      <c r="CX124" s="59">
        <v>3965.44</v>
      </c>
      <c r="CY124" s="59" t="s">
        <v>98</v>
      </c>
    </row>
    <row r="125" spans="1:103" ht="14.5" x14ac:dyDescent="0.35">
      <c r="A125" s="58" t="s">
        <v>303</v>
      </c>
      <c r="B125" s="58" t="s">
        <v>447</v>
      </c>
      <c r="C125" s="43" t="str">
        <f>'[10]Correspondance tables'!K31</f>
        <v>ISIC 46</v>
      </c>
      <c r="D125" s="43" t="str">
        <f>VLOOKUP(C125, '[10]Correspondance tables'!$O$3:$P$73, 2, FALSE)</f>
        <v>ISIC 45T47</v>
      </c>
      <c r="E125" s="59">
        <v>391.7</v>
      </c>
      <c r="F125" s="59">
        <v>20.37</v>
      </c>
      <c r="G125" s="59">
        <v>7.66</v>
      </c>
      <c r="H125" s="59">
        <v>29.31</v>
      </c>
      <c r="I125" s="59">
        <v>1856.31</v>
      </c>
      <c r="J125" s="59">
        <v>302</v>
      </c>
      <c r="K125" s="59">
        <v>97.74</v>
      </c>
      <c r="L125" s="59">
        <v>75.98</v>
      </c>
      <c r="M125" s="59">
        <v>113.32</v>
      </c>
      <c r="N125" s="59">
        <v>99.66</v>
      </c>
      <c r="O125" s="59">
        <v>414.27</v>
      </c>
      <c r="P125" s="59">
        <v>1269.5</v>
      </c>
      <c r="Q125" s="59">
        <v>178.79</v>
      </c>
      <c r="R125" s="59">
        <v>147.38999999999999</v>
      </c>
      <c r="S125" s="59">
        <v>148.13</v>
      </c>
      <c r="T125" s="59">
        <v>235.56</v>
      </c>
      <c r="U125" s="59">
        <v>2175.81</v>
      </c>
      <c r="V125" s="59">
        <v>233.28</v>
      </c>
      <c r="W125" s="59">
        <v>495.41</v>
      </c>
      <c r="X125" s="59">
        <v>365.1</v>
      </c>
      <c r="Y125" s="59">
        <v>107.25</v>
      </c>
      <c r="Z125" s="59">
        <v>550.47</v>
      </c>
      <c r="AA125" s="59">
        <v>132.86000000000001</v>
      </c>
      <c r="AB125" s="59">
        <v>153.16</v>
      </c>
      <c r="AC125" s="59">
        <v>15.58</v>
      </c>
      <c r="AD125" s="59">
        <v>54.21</v>
      </c>
      <c r="AE125" s="59">
        <v>798.76</v>
      </c>
      <c r="AF125" s="59">
        <v>100.92</v>
      </c>
      <c r="AG125" s="59">
        <v>4092.8</v>
      </c>
      <c r="AH125" s="59">
        <v>773.62</v>
      </c>
      <c r="AI125" s="59">
        <v>72.73</v>
      </c>
      <c r="AJ125" s="59">
        <v>52.29</v>
      </c>
      <c r="AK125" s="59">
        <v>92.46</v>
      </c>
      <c r="AL125" s="59">
        <v>126.48</v>
      </c>
      <c r="AM125" s="59">
        <v>6.86</v>
      </c>
      <c r="AN125" s="59">
        <v>330.12</v>
      </c>
      <c r="AO125" s="59">
        <v>479.63</v>
      </c>
      <c r="AP125" s="59">
        <v>48.09</v>
      </c>
      <c r="AQ125" s="59">
        <v>97.83</v>
      </c>
      <c r="AR125" s="59">
        <v>2506.9899999999998</v>
      </c>
      <c r="AS125" s="59">
        <v>21.72</v>
      </c>
      <c r="AT125" s="59">
        <v>89.79</v>
      </c>
      <c r="AU125" s="59">
        <v>142.74</v>
      </c>
      <c r="AV125" s="59">
        <v>50.68</v>
      </c>
      <c r="AW125" s="59">
        <v>108.84</v>
      </c>
      <c r="AX125" s="59">
        <v>33.26</v>
      </c>
      <c r="AY125" s="59">
        <v>28.87</v>
      </c>
      <c r="AZ125" s="59">
        <v>163.77000000000001</v>
      </c>
      <c r="BA125" s="59">
        <v>18.88</v>
      </c>
      <c r="BB125" s="59">
        <v>81.88</v>
      </c>
      <c r="BC125" s="59">
        <v>6.51</v>
      </c>
      <c r="BD125" s="59">
        <v>57.05</v>
      </c>
      <c r="BE125" s="59">
        <v>112.52</v>
      </c>
      <c r="BF125" s="59">
        <v>67.790000000000006</v>
      </c>
      <c r="BG125" s="59">
        <v>101.9</v>
      </c>
      <c r="BH125" s="59">
        <v>212.24</v>
      </c>
      <c r="BI125" s="59">
        <v>24.22</v>
      </c>
      <c r="BJ125" s="59">
        <v>64.48</v>
      </c>
      <c r="BK125" s="59">
        <v>32.729999999999997</v>
      </c>
      <c r="BL125" s="59">
        <v>16.77</v>
      </c>
      <c r="BM125" s="59">
        <v>15.3</v>
      </c>
      <c r="BN125" s="59">
        <v>12.75</v>
      </c>
      <c r="BO125" s="59">
        <v>0</v>
      </c>
      <c r="BP125" s="59">
        <v>0</v>
      </c>
      <c r="BQ125" s="59" t="s">
        <v>98</v>
      </c>
      <c r="BR125" s="59">
        <v>20715.080000000002</v>
      </c>
      <c r="BS125" s="59" t="s">
        <v>98</v>
      </c>
      <c r="BT125" s="59">
        <v>335.81</v>
      </c>
      <c r="BU125" s="59" t="s">
        <v>98</v>
      </c>
      <c r="BV125" s="59">
        <v>0</v>
      </c>
      <c r="BW125" s="59" t="s">
        <v>98</v>
      </c>
      <c r="BX125" s="59">
        <v>157.33000000000001</v>
      </c>
      <c r="BY125" s="59" t="s">
        <v>98</v>
      </c>
      <c r="BZ125" s="59">
        <v>493.14</v>
      </c>
      <c r="CA125" s="59" t="s">
        <v>98</v>
      </c>
      <c r="CB125" s="59">
        <v>1072.8800000000001</v>
      </c>
      <c r="CC125" s="59" t="s">
        <v>98</v>
      </c>
      <c r="CD125" s="59">
        <v>0</v>
      </c>
      <c r="CE125" s="59" t="s">
        <v>98</v>
      </c>
      <c r="CF125" s="59">
        <v>2721.24</v>
      </c>
      <c r="CG125" s="59" t="s">
        <v>98</v>
      </c>
      <c r="CH125" s="59">
        <v>2721.24</v>
      </c>
      <c r="CI125" s="59" t="s">
        <v>98</v>
      </c>
      <c r="CJ125" s="59">
        <v>3794.12</v>
      </c>
      <c r="CK125" s="59" t="s">
        <v>98</v>
      </c>
      <c r="CL125" s="59">
        <v>0</v>
      </c>
      <c r="CM125" s="59" t="s">
        <v>98</v>
      </c>
      <c r="CN125" s="59">
        <v>0</v>
      </c>
      <c r="CO125" s="59" t="s">
        <v>98</v>
      </c>
      <c r="CP125" s="59">
        <v>0</v>
      </c>
      <c r="CQ125" s="59" t="s">
        <v>98</v>
      </c>
      <c r="CR125" s="59">
        <v>57.63</v>
      </c>
      <c r="CS125" s="59" t="s">
        <v>98</v>
      </c>
      <c r="CT125" s="59">
        <v>57.63</v>
      </c>
      <c r="CU125" s="59" t="s">
        <v>98</v>
      </c>
      <c r="CV125" s="59">
        <v>4344.8900000000003</v>
      </c>
      <c r="CW125" s="59" t="s">
        <v>98</v>
      </c>
      <c r="CX125" s="59">
        <v>25059.97</v>
      </c>
      <c r="CY125" s="59" t="s">
        <v>98</v>
      </c>
    </row>
    <row r="126" spans="1:103" ht="14.5" x14ac:dyDescent="0.35">
      <c r="A126" s="58" t="s">
        <v>303</v>
      </c>
      <c r="B126" s="58" t="s">
        <v>448</v>
      </c>
      <c r="C126" s="43" t="str">
        <f>'[10]Correspondance tables'!K32</f>
        <v>ISIC 47</v>
      </c>
      <c r="D126" s="43" t="str">
        <f>VLOOKUP(C126, '[10]Correspondance tables'!$O$3:$P$73, 2, FALSE)</f>
        <v>ISIC 45T47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  <c r="O126" s="59">
        <v>0</v>
      </c>
      <c r="P126" s="59">
        <v>0</v>
      </c>
      <c r="Q126" s="59">
        <v>0</v>
      </c>
      <c r="R126" s="59">
        <v>0</v>
      </c>
      <c r="S126" s="59">
        <v>0</v>
      </c>
      <c r="T126" s="59">
        <v>0</v>
      </c>
      <c r="U126" s="59">
        <v>0</v>
      </c>
      <c r="V126" s="59">
        <v>0</v>
      </c>
      <c r="W126" s="59">
        <v>0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>
        <v>0</v>
      </c>
      <c r="AE126" s="59">
        <v>0</v>
      </c>
      <c r="AF126" s="59">
        <v>0</v>
      </c>
      <c r="AG126" s="59">
        <v>0</v>
      </c>
      <c r="AH126" s="59">
        <v>63.4</v>
      </c>
      <c r="AI126" s="59">
        <v>0</v>
      </c>
      <c r="AJ126" s="59">
        <v>0</v>
      </c>
      <c r="AK126" s="59">
        <v>0</v>
      </c>
      <c r="AL126" s="59">
        <v>0</v>
      </c>
      <c r="AM126" s="59">
        <v>0</v>
      </c>
      <c r="AN126" s="59">
        <v>0</v>
      </c>
      <c r="AO126" s="59">
        <v>0</v>
      </c>
      <c r="AP126" s="59">
        <v>0</v>
      </c>
      <c r="AQ126" s="59">
        <v>0</v>
      </c>
      <c r="AR126" s="59">
        <v>0</v>
      </c>
      <c r="AS126" s="59">
        <v>0</v>
      </c>
      <c r="AT126" s="59">
        <v>0</v>
      </c>
      <c r="AU126" s="59">
        <v>0</v>
      </c>
      <c r="AV126" s="59">
        <v>0</v>
      </c>
      <c r="AW126" s="59">
        <v>0</v>
      </c>
      <c r="AX126" s="59">
        <v>0</v>
      </c>
      <c r="AY126" s="59">
        <v>0</v>
      </c>
      <c r="AZ126" s="59">
        <v>0</v>
      </c>
      <c r="BA126" s="59">
        <v>0</v>
      </c>
      <c r="BB126" s="59">
        <v>0</v>
      </c>
      <c r="BC126" s="59">
        <v>0</v>
      </c>
      <c r="BD126" s="59">
        <v>0</v>
      </c>
      <c r="BE126" s="59">
        <v>0</v>
      </c>
      <c r="BF126" s="59">
        <v>0</v>
      </c>
      <c r="BG126" s="59">
        <v>0</v>
      </c>
      <c r="BH126" s="59">
        <v>0</v>
      </c>
      <c r="BI126" s="59">
        <v>0</v>
      </c>
      <c r="BJ126" s="59">
        <v>0</v>
      </c>
      <c r="BK126" s="59">
        <v>0</v>
      </c>
      <c r="BL126" s="59">
        <v>0</v>
      </c>
      <c r="BM126" s="59">
        <v>0</v>
      </c>
      <c r="BN126" s="59">
        <v>0</v>
      </c>
      <c r="BO126" s="59">
        <v>0</v>
      </c>
      <c r="BP126" s="59">
        <v>0</v>
      </c>
      <c r="BQ126" s="59" t="s">
        <v>98</v>
      </c>
      <c r="BR126" s="59">
        <v>63.4</v>
      </c>
      <c r="BS126" s="59" t="s">
        <v>98</v>
      </c>
      <c r="BT126" s="59">
        <v>0.14000000000000001</v>
      </c>
      <c r="BU126" s="59" t="s">
        <v>98</v>
      </c>
      <c r="BV126" s="59">
        <v>0</v>
      </c>
      <c r="BW126" s="59" t="s">
        <v>98</v>
      </c>
      <c r="BX126" s="59">
        <v>0</v>
      </c>
      <c r="BY126" s="59" t="s">
        <v>98</v>
      </c>
      <c r="BZ126" s="59">
        <v>0.14000000000000001</v>
      </c>
      <c r="CA126" s="59" t="s">
        <v>98</v>
      </c>
      <c r="CB126" s="59">
        <v>0</v>
      </c>
      <c r="CC126" s="59" t="s">
        <v>98</v>
      </c>
      <c r="CD126" s="59">
        <v>0</v>
      </c>
      <c r="CE126" s="59" t="s">
        <v>98</v>
      </c>
      <c r="CF126" s="59">
        <v>0</v>
      </c>
      <c r="CG126" s="59" t="s">
        <v>98</v>
      </c>
      <c r="CH126" s="59">
        <v>0</v>
      </c>
      <c r="CI126" s="59" t="s">
        <v>98</v>
      </c>
      <c r="CJ126" s="59">
        <v>0</v>
      </c>
      <c r="CK126" s="59" t="s">
        <v>98</v>
      </c>
      <c r="CL126" s="59">
        <v>0</v>
      </c>
      <c r="CM126" s="59" t="s">
        <v>98</v>
      </c>
      <c r="CN126" s="59">
        <v>0</v>
      </c>
      <c r="CO126" s="59" t="s">
        <v>98</v>
      </c>
      <c r="CP126" s="59">
        <v>0</v>
      </c>
      <c r="CQ126" s="59" t="s">
        <v>98</v>
      </c>
      <c r="CR126" s="59">
        <v>0</v>
      </c>
      <c r="CS126" s="59" t="s">
        <v>98</v>
      </c>
      <c r="CT126" s="59">
        <v>0</v>
      </c>
      <c r="CU126" s="59" t="s">
        <v>98</v>
      </c>
      <c r="CV126" s="59">
        <v>0.14000000000000001</v>
      </c>
      <c r="CW126" s="59" t="s">
        <v>98</v>
      </c>
      <c r="CX126" s="59">
        <v>63.54</v>
      </c>
      <c r="CY126" s="59" t="s">
        <v>98</v>
      </c>
    </row>
    <row r="127" spans="1:103" ht="14.5" x14ac:dyDescent="0.35">
      <c r="A127" s="58" t="s">
        <v>303</v>
      </c>
      <c r="B127" s="58" t="s">
        <v>449</v>
      </c>
      <c r="C127" s="43" t="str">
        <f>'[10]Correspondance tables'!K33</f>
        <v>ISIC 49</v>
      </c>
      <c r="D127" s="43" t="str">
        <f>VLOOKUP(C127, '[10]Correspondance tables'!$O$3:$P$73, 2, FALSE)</f>
        <v>ISIC 49T53</v>
      </c>
      <c r="E127" s="59">
        <v>63</v>
      </c>
      <c r="F127" s="59">
        <v>26.07</v>
      </c>
      <c r="G127" s="59">
        <v>2.9</v>
      </c>
      <c r="H127" s="59">
        <v>67.23</v>
      </c>
      <c r="I127" s="59">
        <v>291.88</v>
      </c>
      <c r="J127" s="59">
        <v>31.76</v>
      </c>
      <c r="K127" s="59">
        <v>56.04</v>
      </c>
      <c r="L127" s="59">
        <v>91.08</v>
      </c>
      <c r="M127" s="59">
        <v>13.64</v>
      </c>
      <c r="N127" s="59">
        <v>83.36</v>
      </c>
      <c r="O127" s="59">
        <v>122.79</v>
      </c>
      <c r="P127" s="59">
        <v>25.85</v>
      </c>
      <c r="Q127" s="59">
        <v>51.72</v>
      </c>
      <c r="R127" s="59">
        <v>88.03</v>
      </c>
      <c r="S127" s="59">
        <v>82.55</v>
      </c>
      <c r="T127" s="59">
        <v>63.02</v>
      </c>
      <c r="U127" s="59">
        <v>31.12</v>
      </c>
      <c r="V127" s="59">
        <v>42.32</v>
      </c>
      <c r="W127" s="59">
        <v>75.81</v>
      </c>
      <c r="X127" s="59">
        <v>89.25</v>
      </c>
      <c r="Y127" s="59">
        <v>21.48</v>
      </c>
      <c r="Z127" s="59">
        <v>36.51</v>
      </c>
      <c r="AA127" s="59">
        <v>19.41</v>
      </c>
      <c r="AB127" s="59">
        <v>121.55</v>
      </c>
      <c r="AC127" s="59">
        <v>3.52</v>
      </c>
      <c r="AD127" s="59">
        <v>38</v>
      </c>
      <c r="AE127" s="59">
        <v>284.61</v>
      </c>
      <c r="AF127" s="59">
        <v>71.66</v>
      </c>
      <c r="AG127" s="59">
        <v>1034.47</v>
      </c>
      <c r="AH127" s="59">
        <v>279.02999999999997</v>
      </c>
      <c r="AI127" s="59">
        <v>1248.3699999999999</v>
      </c>
      <c r="AJ127" s="59">
        <v>19.399999999999999</v>
      </c>
      <c r="AK127" s="59">
        <v>7.78</v>
      </c>
      <c r="AL127" s="59">
        <v>1222.1199999999999</v>
      </c>
      <c r="AM127" s="59">
        <v>27.95</v>
      </c>
      <c r="AN127" s="59">
        <v>66.88</v>
      </c>
      <c r="AO127" s="59">
        <v>25.83</v>
      </c>
      <c r="AP127" s="59">
        <v>17.73</v>
      </c>
      <c r="AQ127" s="59">
        <v>19.84</v>
      </c>
      <c r="AR127" s="59">
        <v>60.78</v>
      </c>
      <c r="AS127" s="59">
        <v>16.5</v>
      </c>
      <c r="AT127" s="59">
        <v>10.47</v>
      </c>
      <c r="AU127" s="59">
        <v>7.08</v>
      </c>
      <c r="AV127" s="59">
        <v>14.41</v>
      </c>
      <c r="AW127" s="59">
        <v>36.69</v>
      </c>
      <c r="AX127" s="59">
        <v>13.38</v>
      </c>
      <c r="AY127" s="59">
        <v>15.39</v>
      </c>
      <c r="AZ127" s="59">
        <v>8</v>
      </c>
      <c r="BA127" s="59">
        <v>8.34</v>
      </c>
      <c r="BB127" s="59">
        <v>28.93</v>
      </c>
      <c r="BC127" s="59">
        <v>4.7</v>
      </c>
      <c r="BD127" s="59">
        <v>31.61</v>
      </c>
      <c r="BE127" s="59">
        <v>18.670000000000002</v>
      </c>
      <c r="BF127" s="59">
        <v>126.68</v>
      </c>
      <c r="BG127" s="59">
        <v>36.299999999999997</v>
      </c>
      <c r="BH127" s="59">
        <v>43.77</v>
      </c>
      <c r="BI127" s="59">
        <v>13.35</v>
      </c>
      <c r="BJ127" s="59">
        <v>8.91</v>
      </c>
      <c r="BK127" s="59">
        <v>10.32</v>
      </c>
      <c r="BL127" s="59">
        <v>16.29</v>
      </c>
      <c r="BM127" s="59">
        <v>4.67</v>
      </c>
      <c r="BN127" s="59">
        <v>11.88</v>
      </c>
      <c r="BO127" s="59">
        <v>0</v>
      </c>
      <c r="BP127" s="59">
        <v>0</v>
      </c>
      <c r="BQ127" s="59" t="s">
        <v>98</v>
      </c>
      <c r="BR127" s="59">
        <v>6512.64</v>
      </c>
      <c r="BS127" s="59" t="s">
        <v>98</v>
      </c>
      <c r="BT127" s="59">
        <v>757.71</v>
      </c>
      <c r="BU127" s="59" t="s">
        <v>98</v>
      </c>
      <c r="BV127" s="59">
        <v>0</v>
      </c>
      <c r="BW127" s="59" t="s">
        <v>98</v>
      </c>
      <c r="BX127" s="59">
        <v>137.57</v>
      </c>
      <c r="BY127" s="59" t="s">
        <v>98</v>
      </c>
      <c r="BZ127" s="59">
        <v>895.28</v>
      </c>
      <c r="CA127" s="59" t="s">
        <v>98</v>
      </c>
      <c r="CB127" s="59">
        <v>63.77</v>
      </c>
      <c r="CC127" s="59" t="s">
        <v>98</v>
      </c>
      <c r="CD127" s="59">
        <v>0.12</v>
      </c>
      <c r="CE127" s="59" t="s">
        <v>98</v>
      </c>
      <c r="CF127" s="59">
        <v>0.56999999999999995</v>
      </c>
      <c r="CG127" s="59" t="s">
        <v>98</v>
      </c>
      <c r="CH127" s="59">
        <v>0.69</v>
      </c>
      <c r="CI127" s="59" t="s">
        <v>98</v>
      </c>
      <c r="CJ127" s="59">
        <v>64.459999999999994</v>
      </c>
      <c r="CK127" s="59" t="s">
        <v>98</v>
      </c>
      <c r="CL127" s="59">
        <v>0</v>
      </c>
      <c r="CM127" s="59" t="s">
        <v>98</v>
      </c>
      <c r="CN127" s="59">
        <v>0</v>
      </c>
      <c r="CO127" s="59" t="s">
        <v>98</v>
      </c>
      <c r="CP127" s="59">
        <v>0</v>
      </c>
      <c r="CQ127" s="59" t="s">
        <v>98</v>
      </c>
      <c r="CR127" s="59">
        <v>191.35</v>
      </c>
      <c r="CS127" s="59" t="s">
        <v>98</v>
      </c>
      <c r="CT127" s="59">
        <v>191.35</v>
      </c>
      <c r="CU127" s="59" t="s">
        <v>98</v>
      </c>
      <c r="CV127" s="59">
        <v>1151.0899999999999</v>
      </c>
      <c r="CW127" s="59" t="s">
        <v>98</v>
      </c>
      <c r="CX127" s="59">
        <v>7663.73</v>
      </c>
      <c r="CY127" s="59" t="s">
        <v>98</v>
      </c>
    </row>
    <row r="128" spans="1:103" ht="14.5" x14ac:dyDescent="0.35">
      <c r="A128" s="58" t="s">
        <v>303</v>
      </c>
      <c r="B128" s="58" t="s">
        <v>450</v>
      </c>
      <c r="C128" s="43" t="str">
        <f>'[10]Correspondance tables'!K34</f>
        <v>ISIC 50</v>
      </c>
      <c r="D128" s="43" t="str">
        <f>VLOOKUP(C128, '[10]Correspondance tables'!$O$3:$P$73, 2, FALSE)</f>
        <v>ISIC 49T53</v>
      </c>
      <c r="E128" s="59">
        <v>2.58</v>
      </c>
      <c r="F128" s="59">
        <v>25.58</v>
      </c>
      <c r="G128" s="59">
        <v>6.33</v>
      </c>
      <c r="H128" s="59">
        <v>12.57</v>
      </c>
      <c r="I128" s="59">
        <v>102.83</v>
      </c>
      <c r="J128" s="59">
        <v>9.2200000000000006</v>
      </c>
      <c r="K128" s="59">
        <v>26.78</v>
      </c>
      <c r="L128" s="59">
        <v>38.15</v>
      </c>
      <c r="M128" s="59">
        <v>2.42</v>
      </c>
      <c r="N128" s="59">
        <v>88.21</v>
      </c>
      <c r="O128" s="59">
        <v>114.74</v>
      </c>
      <c r="P128" s="59">
        <v>3</v>
      </c>
      <c r="Q128" s="59">
        <v>25.59</v>
      </c>
      <c r="R128" s="59">
        <v>44.59</v>
      </c>
      <c r="S128" s="59">
        <v>127.72</v>
      </c>
      <c r="T128" s="59">
        <v>50.45</v>
      </c>
      <c r="U128" s="59">
        <v>18.57</v>
      </c>
      <c r="V128" s="59">
        <v>19.600000000000001</v>
      </c>
      <c r="W128" s="59">
        <v>43.59</v>
      </c>
      <c r="X128" s="59">
        <v>24.82</v>
      </c>
      <c r="Y128" s="59">
        <v>2.87</v>
      </c>
      <c r="Z128" s="59">
        <v>12.14</v>
      </c>
      <c r="AA128" s="59">
        <v>5.19</v>
      </c>
      <c r="AB128" s="59">
        <v>41.27</v>
      </c>
      <c r="AC128" s="59">
        <v>0.09</v>
      </c>
      <c r="AD128" s="59">
        <v>15.03</v>
      </c>
      <c r="AE128" s="59">
        <v>43.91</v>
      </c>
      <c r="AF128" s="59">
        <v>160.85</v>
      </c>
      <c r="AG128" s="59">
        <v>1122.82</v>
      </c>
      <c r="AH128" s="59">
        <v>23.27</v>
      </c>
      <c r="AI128" s="59">
        <v>127.78</v>
      </c>
      <c r="AJ128" s="59">
        <v>2851.9</v>
      </c>
      <c r="AK128" s="59">
        <v>4.97</v>
      </c>
      <c r="AL128" s="59">
        <v>348.01</v>
      </c>
      <c r="AM128" s="59">
        <v>6.77</v>
      </c>
      <c r="AN128" s="59">
        <v>3.06</v>
      </c>
      <c r="AO128" s="59">
        <v>10.97</v>
      </c>
      <c r="AP128" s="59">
        <v>0.28999999999999998</v>
      </c>
      <c r="AQ128" s="59">
        <v>3.41</v>
      </c>
      <c r="AR128" s="59">
        <v>4.18</v>
      </c>
      <c r="AS128" s="59">
        <v>0.64</v>
      </c>
      <c r="AT128" s="59">
        <v>0.08</v>
      </c>
      <c r="AU128" s="59">
        <v>1.28</v>
      </c>
      <c r="AV128" s="59">
        <v>0.93</v>
      </c>
      <c r="AW128" s="59">
        <v>2.81</v>
      </c>
      <c r="AX128" s="59">
        <v>1.76</v>
      </c>
      <c r="AY128" s="59">
        <v>0.68</v>
      </c>
      <c r="AZ128" s="59">
        <v>2.0299999999999998</v>
      </c>
      <c r="BA128" s="59">
        <v>0.84</v>
      </c>
      <c r="BB128" s="59">
        <v>9.1</v>
      </c>
      <c r="BC128" s="59">
        <v>0.47</v>
      </c>
      <c r="BD128" s="59">
        <v>22.8</v>
      </c>
      <c r="BE128" s="59">
        <v>3.39</v>
      </c>
      <c r="BF128" s="59">
        <v>3.99</v>
      </c>
      <c r="BG128" s="59">
        <v>3.31</v>
      </c>
      <c r="BH128" s="59">
        <v>1.5</v>
      </c>
      <c r="BI128" s="59">
        <v>1.86</v>
      </c>
      <c r="BJ128" s="59">
        <v>0.48</v>
      </c>
      <c r="BK128" s="59">
        <v>0.36</v>
      </c>
      <c r="BL128" s="59">
        <v>2.39</v>
      </c>
      <c r="BM128" s="59">
        <v>0.14000000000000001</v>
      </c>
      <c r="BN128" s="59">
        <v>0.3</v>
      </c>
      <c r="BO128" s="59">
        <v>0</v>
      </c>
      <c r="BP128" s="59">
        <v>0</v>
      </c>
      <c r="BQ128" s="59" t="s">
        <v>98</v>
      </c>
      <c r="BR128" s="59">
        <v>5637.29</v>
      </c>
      <c r="BS128" s="59" t="s">
        <v>98</v>
      </c>
      <c r="BT128" s="59">
        <v>114.84</v>
      </c>
      <c r="BU128" s="59" t="s">
        <v>98</v>
      </c>
      <c r="BV128" s="59">
        <v>0</v>
      </c>
      <c r="BW128" s="59" t="s">
        <v>98</v>
      </c>
      <c r="BX128" s="59">
        <v>1.25</v>
      </c>
      <c r="BY128" s="59" t="s">
        <v>98</v>
      </c>
      <c r="BZ128" s="59">
        <v>116.1</v>
      </c>
      <c r="CA128" s="59" t="s">
        <v>98</v>
      </c>
      <c r="CB128" s="59">
        <v>2.98</v>
      </c>
      <c r="CC128" s="59" t="s">
        <v>98</v>
      </c>
      <c r="CD128" s="59">
        <v>0</v>
      </c>
      <c r="CE128" s="59" t="s">
        <v>98</v>
      </c>
      <c r="CF128" s="59">
        <v>0.23</v>
      </c>
      <c r="CG128" s="59" t="s">
        <v>98</v>
      </c>
      <c r="CH128" s="59">
        <v>0.23</v>
      </c>
      <c r="CI128" s="59" t="s">
        <v>98</v>
      </c>
      <c r="CJ128" s="59">
        <v>3.21</v>
      </c>
      <c r="CK128" s="59" t="s">
        <v>98</v>
      </c>
      <c r="CL128" s="59">
        <v>0</v>
      </c>
      <c r="CM128" s="59" t="s">
        <v>98</v>
      </c>
      <c r="CN128" s="59">
        <v>0</v>
      </c>
      <c r="CO128" s="59" t="s">
        <v>98</v>
      </c>
      <c r="CP128" s="59">
        <v>0</v>
      </c>
      <c r="CQ128" s="59" t="s">
        <v>98</v>
      </c>
      <c r="CR128" s="59">
        <v>867.7</v>
      </c>
      <c r="CS128" s="59" t="s">
        <v>98</v>
      </c>
      <c r="CT128" s="59">
        <v>867.7</v>
      </c>
      <c r="CU128" s="59" t="s">
        <v>98</v>
      </c>
      <c r="CV128" s="59">
        <v>987.01</v>
      </c>
      <c r="CW128" s="59" t="s">
        <v>98</v>
      </c>
      <c r="CX128" s="59">
        <v>6624.3</v>
      </c>
      <c r="CY128" s="59" t="s">
        <v>98</v>
      </c>
    </row>
    <row r="129" spans="1:103" ht="14.5" x14ac:dyDescent="0.35">
      <c r="A129" s="58" t="s">
        <v>303</v>
      </c>
      <c r="B129" s="58" t="s">
        <v>451</v>
      </c>
      <c r="C129" s="43" t="str">
        <f>'[10]Correspondance tables'!K35</f>
        <v>ISIC 51</v>
      </c>
      <c r="D129" s="43" t="str">
        <f>VLOOKUP(C129, '[10]Correspondance tables'!$O$3:$P$73, 2, FALSE)</f>
        <v>ISIC 49T53</v>
      </c>
      <c r="E129" s="59">
        <v>11.35</v>
      </c>
      <c r="F129" s="59">
        <v>5.49</v>
      </c>
      <c r="G129" s="59">
        <v>2.04</v>
      </c>
      <c r="H129" s="59">
        <v>6.91</v>
      </c>
      <c r="I129" s="59">
        <v>123.52</v>
      </c>
      <c r="J129" s="59">
        <v>15.85</v>
      </c>
      <c r="K129" s="59">
        <v>7.45</v>
      </c>
      <c r="L129" s="59">
        <v>14.67</v>
      </c>
      <c r="M129" s="59">
        <v>6.41</v>
      </c>
      <c r="N129" s="59">
        <v>14.87</v>
      </c>
      <c r="O129" s="59">
        <v>57.67</v>
      </c>
      <c r="P129" s="59">
        <v>46.21</v>
      </c>
      <c r="Q129" s="59">
        <v>23.74</v>
      </c>
      <c r="R129" s="59">
        <v>30.2</v>
      </c>
      <c r="S129" s="59">
        <v>19.239999999999998</v>
      </c>
      <c r="T129" s="59">
        <v>35.340000000000003</v>
      </c>
      <c r="U129" s="59">
        <v>60.81</v>
      </c>
      <c r="V129" s="59">
        <v>36.43</v>
      </c>
      <c r="W129" s="59">
        <v>98.14</v>
      </c>
      <c r="X129" s="59">
        <v>46.64</v>
      </c>
      <c r="Y129" s="59">
        <v>20.28</v>
      </c>
      <c r="Z129" s="59">
        <v>34.76</v>
      </c>
      <c r="AA129" s="59">
        <v>21.59</v>
      </c>
      <c r="AB129" s="59">
        <v>77.37</v>
      </c>
      <c r="AC129" s="59">
        <v>2.21</v>
      </c>
      <c r="AD129" s="59">
        <v>18.8</v>
      </c>
      <c r="AE129" s="59">
        <v>89.16</v>
      </c>
      <c r="AF129" s="59">
        <v>45.69</v>
      </c>
      <c r="AG129" s="59">
        <v>365.71</v>
      </c>
      <c r="AH129" s="59">
        <v>163.49</v>
      </c>
      <c r="AI129" s="59">
        <v>120.89</v>
      </c>
      <c r="AJ129" s="59">
        <v>27.81</v>
      </c>
      <c r="AK129" s="59">
        <v>768.04</v>
      </c>
      <c r="AL129" s="59">
        <v>432.89</v>
      </c>
      <c r="AM129" s="59">
        <v>109.1</v>
      </c>
      <c r="AN129" s="59">
        <v>54.44</v>
      </c>
      <c r="AO129" s="59">
        <v>27.02</v>
      </c>
      <c r="AP129" s="59">
        <v>24.19</v>
      </c>
      <c r="AQ129" s="59">
        <v>38.54</v>
      </c>
      <c r="AR129" s="59">
        <v>91.87</v>
      </c>
      <c r="AS129" s="59">
        <v>161.77000000000001</v>
      </c>
      <c r="AT129" s="59">
        <v>83.4</v>
      </c>
      <c r="AU129" s="59">
        <v>133.06</v>
      </c>
      <c r="AV129" s="59">
        <v>27.14</v>
      </c>
      <c r="AW129" s="59">
        <v>224.86</v>
      </c>
      <c r="AX129" s="59">
        <v>113.63</v>
      </c>
      <c r="AY129" s="59">
        <v>71.38</v>
      </c>
      <c r="AZ129" s="59">
        <v>33.29</v>
      </c>
      <c r="BA129" s="59">
        <v>33.770000000000003</v>
      </c>
      <c r="BB129" s="59">
        <v>89.18</v>
      </c>
      <c r="BC129" s="59">
        <v>25.55</v>
      </c>
      <c r="BD129" s="59">
        <v>1057.3699999999999</v>
      </c>
      <c r="BE129" s="59">
        <v>78.98</v>
      </c>
      <c r="BF129" s="59">
        <v>279.06</v>
      </c>
      <c r="BG129" s="59">
        <v>95.19</v>
      </c>
      <c r="BH129" s="59">
        <v>78.06</v>
      </c>
      <c r="BI129" s="59">
        <v>38.159999999999997</v>
      </c>
      <c r="BJ129" s="59">
        <v>44.01</v>
      </c>
      <c r="BK129" s="59">
        <v>32.159999999999997</v>
      </c>
      <c r="BL129" s="59">
        <v>87.51</v>
      </c>
      <c r="BM129" s="59">
        <v>3.55</v>
      </c>
      <c r="BN129" s="59">
        <v>11.1</v>
      </c>
      <c r="BO129" s="59">
        <v>0</v>
      </c>
      <c r="BP129" s="59">
        <v>0</v>
      </c>
      <c r="BQ129" s="59" t="s">
        <v>98</v>
      </c>
      <c r="BR129" s="59">
        <v>5999.01</v>
      </c>
      <c r="BS129" s="59" t="s">
        <v>98</v>
      </c>
      <c r="BT129" s="59">
        <v>6390.71</v>
      </c>
      <c r="BU129" s="59" t="s">
        <v>98</v>
      </c>
      <c r="BV129" s="59">
        <v>0</v>
      </c>
      <c r="BW129" s="59" t="s">
        <v>98</v>
      </c>
      <c r="BX129" s="59">
        <v>3.73</v>
      </c>
      <c r="BY129" s="59" t="s">
        <v>98</v>
      </c>
      <c r="BZ129" s="59">
        <v>6394.44</v>
      </c>
      <c r="CA129" s="59" t="s">
        <v>98</v>
      </c>
      <c r="CB129" s="59">
        <v>2.78</v>
      </c>
      <c r="CC129" s="59" t="s">
        <v>98</v>
      </c>
      <c r="CD129" s="59">
        <v>0.06</v>
      </c>
      <c r="CE129" s="59" t="s">
        <v>98</v>
      </c>
      <c r="CF129" s="59">
        <v>0.02</v>
      </c>
      <c r="CG129" s="59" t="s">
        <v>98</v>
      </c>
      <c r="CH129" s="59">
        <v>0.08</v>
      </c>
      <c r="CI129" s="59" t="s">
        <v>98</v>
      </c>
      <c r="CJ129" s="59">
        <v>2.86</v>
      </c>
      <c r="CK129" s="59" t="s">
        <v>98</v>
      </c>
      <c r="CL129" s="59">
        <v>0</v>
      </c>
      <c r="CM129" s="59" t="s">
        <v>98</v>
      </c>
      <c r="CN129" s="59">
        <v>0</v>
      </c>
      <c r="CO129" s="59" t="s">
        <v>98</v>
      </c>
      <c r="CP129" s="59">
        <v>0</v>
      </c>
      <c r="CQ129" s="59" t="s">
        <v>98</v>
      </c>
      <c r="CR129" s="59">
        <v>129.69999999999999</v>
      </c>
      <c r="CS129" s="59" t="s">
        <v>98</v>
      </c>
      <c r="CT129" s="59">
        <v>129.69999999999999</v>
      </c>
      <c r="CU129" s="59" t="s">
        <v>98</v>
      </c>
      <c r="CV129" s="59">
        <v>6526.99</v>
      </c>
      <c r="CW129" s="59" t="s">
        <v>98</v>
      </c>
      <c r="CX129" s="59">
        <v>12526.01</v>
      </c>
      <c r="CY129" s="59" t="s">
        <v>98</v>
      </c>
    </row>
    <row r="130" spans="1:103" ht="14.5" x14ac:dyDescent="0.35">
      <c r="A130" s="58" t="s">
        <v>303</v>
      </c>
      <c r="B130" s="58" t="s">
        <v>452</v>
      </c>
      <c r="C130" s="43" t="str">
        <f>'[10]Correspondance tables'!K36</f>
        <v>ISIC 52</v>
      </c>
      <c r="D130" s="43" t="str">
        <f>VLOOKUP(C130, '[10]Correspondance tables'!$O$3:$P$73, 2, FALSE)</f>
        <v>ISIC 49T53</v>
      </c>
      <c r="E130" s="59">
        <v>24.69</v>
      </c>
      <c r="F130" s="59">
        <v>2.4700000000000002</v>
      </c>
      <c r="G130" s="59">
        <v>11.59</v>
      </c>
      <c r="H130" s="59">
        <v>25.15</v>
      </c>
      <c r="I130" s="59">
        <v>255.48</v>
      </c>
      <c r="J130" s="59">
        <v>50.01</v>
      </c>
      <c r="K130" s="59">
        <v>23.97</v>
      </c>
      <c r="L130" s="59">
        <v>37.92</v>
      </c>
      <c r="M130" s="59">
        <v>14.03</v>
      </c>
      <c r="N130" s="59">
        <v>99.73</v>
      </c>
      <c r="O130" s="59">
        <v>162.52000000000001</v>
      </c>
      <c r="P130" s="59">
        <v>35.14</v>
      </c>
      <c r="Q130" s="59">
        <v>43.9</v>
      </c>
      <c r="R130" s="59">
        <v>58.2</v>
      </c>
      <c r="S130" s="59">
        <v>88.74</v>
      </c>
      <c r="T130" s="59">
        <v>72.67</v>
      </c>
      <c r="U130" s="59">
        <v>35.39</v>
      </c>
      <c r="V130" s="59">
        <v>30.68</v>
      </c>
      <c r="W130" s="59">
        <v>76.25</v>
      </c>
      <c r="X130" s="59">
        <v>88.26</v>
      </c>
      <c r="Y130" s="59">
        <v>31.81</v>
      </c>
      <c r="Z130" s="59">
        <v>16.46</v>
      </c>
      <c r="AA130" s="59">
        <v>26.28</v>
      </c>
      <c r="AB130" s="59">
        <v>77.5</v>
      </c>
      <c r="AC130" s="59">
        <v>7.14</v>
      </c>
      <c r="AD130" s="59">
        <v>30.47</v>
      </c>
      <c r="AE130" s="59">
        <v>214.95</v>
      </c>
      <c r="AF130" s="59">
        <v>226.74</v>
      </c>
      <c r="AG130" s="59">
        <v>2083.5300000000002</v>
      </c>
      <c r="AH130" s="59">
        <v>638.29</v>
      </c>
      <c r="AI130" s="59">
        <v>1629.99</v>
      </c>
      <c r="AJ130" s="59">
        <v>16603.38</v>
      </c>
      <c r="AK130" s="59">
        <v>2705.24</v>
      </c>
      <c r="AL130" s="59">
        <v>5331.04</v>
      </c>
      <c r="AM130" s="59">
        <v>1423.25</v>
      </c>
      <c r="AN130" s="59">
        <v>74.44</v>
      </c>
      <c r="AO130" s="59">
        <v>60</v>
      </c>
      <c r="AP130" s="59">
        <v>14</v>
      </c>
      <c r="AQ130" s="59">
        <v>117.64</v>
      </c>
      <c r="AR130" s="59">
        <v>76.5</v>
      </c>
      <c r="AS130" s="59">
        <v>4.7300000000000004</v>
      </c>
      <c r="AT130" s="59">
        <v>4.8</v>
      </c>
      <c r="AU130" s="59">
        <v>2.48</v>
      </c>
      <c r="AV130" s="59">
        <v>34.840000000000003</v>
      </c>
      <c r="AW130" s="59">
        <v>86.09</v>
      </c>
      <c r="AX130" s="59">
        <v>42.41</v>
      </c>
      <c r="AY130" s="59">
        <v>15.24</v>
      </c>
      <c r="AZ130" s="59">
        <v>13.35</v>
      </c>
      <c r="BA130" s="59">
        <v>16.3</v>
      </c>
      <c r="BB130" s="59">
        <v>93.63</v>
      </c>
      <c r="BC130" s="59">
        <v>7.74</v>
      </c>
      <c r="BD130" s="59">
        <v>69.150000000000006</v>
      </c>
      <c r="BE130" s="59">
        <v>77.959999999999994</v>
      </c>
      <c r="BF130" s="59">
        <v>78.27</v>
      </c>
      <c r="BG130" s="59">
        <v>13.96</v>
      </c>
      <c r="BH130" s="59">
        <v>16.13</v>
      </c>
      <c r="BI130" s="59">
        <v>3.53</v>
      </c>
      <c r="BJ130" s="59">
        <v>16.239999999999998</v>
      </c>
      <c r="BK130" s="59">
        <v>11.33</v>
      </c>
      <c r="BL130" s="59">
        <v>1.96</v>
      </c>
      <c r="BM130" s="59">
        <v>5.41</v>
      </c>
      <c r="BN130" s="59">
        <v>4.12</v>
      </c>
      <c r="BO130" s="59">
        <v>0</v>
      </c>
      <c r="BP130" s="59">
        <v>0</v>
      </c>
      <c r="BQ130" s="59" t="s">
        <v>98</v>
      </c>
      <c r="BR130" s="59">
        <v>33245.089999999997</v>
      </c>
      <c r="BS130" s="59" t="s">
        <v>98</v>
      </c>
      <c r="BT130" s="59">
        <v>298.39999999999998</v>
      </c>
      <c r="BU130" s="59" t="s">
        <v>98</v>
      </c>
      <c r="BV130" s="59">
        <v>0</v>
      </c>
      <c r="BW130" s="59" t="s">
        <v>98</v>
      </c>
      <c r="BX130" s="59">
        <v>5.51</v>
      </c>
      <c r="BY130" s="59" t="s">
        <v>98</v>
      </c>
      <c r="BZ130" s="59">
        <v>303.92</v>
      </c>
      <c r="CA130" s="59" t="s">
        <v>98</v>
      </c>
      <c r="CB130" s="59">
        <v>21.77</v>
      </c>
      <c r="CC130" s="59" t="s">
        <v>98</v>
      </c>
      <c r="CD130" s="59">
        <v>0.08</v>
      </c>
      <c r="CE130" s="59" t="s">
        <v>98</v>
      </c>
      <c r="CF130" s="59">
        <v>0.51</v>
      </c>
      <c r="CG130" s="59" t="s">
        <v>98</v>
      </c>
      <c r="CH130" s="59">
        <v>0.59</v>
      </c>
      <c r="CI130" s="59" t="s">
        <v>98</v>
      </c>
      <c r="CJ130" s="59">
        <v>22.36</v>
      </c>
      <c r="CK130" s="59" t="s">
        <v>98</v>
      </c>
      <c r="CL130" s="59">
        <v>0</v>
      </c>
      <c r="CM130" s="59" t="s">
        <v>98</v>
      </c>
      <c r="CN130" s="59">
        <v>0</v>
      </c>
      <c r="CO130" s="59" t="s">
        <v>98</v>
      </c>
      <c r="CP130" s="59">
        <v>0</v>
      </c>
      <c r="CQ130" s="59" t="s">
        <v>98</v>
      </c>
      <c r="CR130" s="59">
        <v>151.04</v>
      </c>
      <c r="CS130" s="59" t="s">
        <v>98</v>
      </c>
      <c r="CT130" s="59">
        <v>151.04</v>
      </c>
      <c r="CU130" s="59" t="s">
        <v>98</v>
      </c>
      <c r="CV130" s="59">
        <v>477.32</v>
      </c>
      <c r="CW130" s="59" t="s">
        <v>98</v>
      </c>
      <c r="CX130" s="59">
        <v>33722.410000000003</v>
      </c>
      <c r="CY130" s="59" t="s">
        <v>98</v>
      </c>
    </row>
    <row r="131" spans="1:103" ht="14.5" x14ac:dyDescent="0.35">
      <c r="A131" s="58" t="s">
        <v>303</v>
      </c>
      <c r="B131" s="58" t="s">
        <v>453</v>
      </c>
      <c r="C131" s="43" t="str">
        <f>'[10]Correspondance tables'!K37</f>
        <v>ISIC 53</v>
      </c>
      <c r="D131" s="43" t="str">
        <f>VLOOKUP(C131, '[10]Correspondance tables'!$O$3:$P$73, 2, FALSE)</f>
        <v>ISIC 49T53</v>
      </c>
      <c r="E131" s="59">
        <v>2.65</v>
      </c>
      <c r="F131" s="59">
        <v>0.9</v>
      </c>
      <c r="G131" s="59">
        <v>0.19</v>
      </c>
      <c r="H131" s="59">
        <v>0.4</v>
      </c>
      <c r="I131" s="59">
        <v>12.32</v>
      </c>
      <c r="J131" s="59">
        <v>2.19</v>
      </c>
      <c r="K131" s="59">
        <v>1.02</v>
      </c>
      <c r="L131" s="59">
        <v>1.27</v>
      </c>
      <c r="M131" s="59">
        <v>4</v>
      </c>
      <c r="N131" s="59">
        <v>2.09</v>
      </c>
      <c r="O131" s="59">
        <v>7.68</v>
      </c>
      <c r="P131" s="59">
        <v>5.18</v>
      </c>
      <c r="Q131" s="59">
        <v>3.21</v>
      </c>
      <c r="R131" s="59">
        <v>1.74</v>
      </c>
      <c r="S131" s="59">
        <v>1.07</v>
      </c>
      <c r="T131" s="59">
        <v>2.96</v>
      </c>
      <c r="U131" s="59">
        <v>3.2</v>
      </c>
      <c r="V131" s="59">
        <v>2.0099999999999998</v>
      </c>
      <c r="W131" s="59">
        <v>9.59</v>
      </c>
      <c r="X131" s="59">
        <v>4.26</v>
      </c>
      <c r="Y131" s="59">
        <v>1.0900000000000001</v>
      </c>
      <c r="Z131" s="59">
        <v>1.85</v>
      </c>
      <c r="AA131" s="59">
        <v>1.57</v>
      </c>
      <c r="AB131" s="59">
        <v>24.05</v>
      </c>
      <c r="AC131" s="59">
        <v>3.46</v>
      </c>
      <c r="AD131" s="59">
        <v>10.5</v>
      </c>
      <c r="AE131" s="59">
        <v>18.329999999999998</v>
      </c>
      <c r="AF131" s="59">
        <v>9.26</v>
      </c>
      <c r="AG131" s="59">
        <v>106.44</v>
      </c>
      <c r="AH131" s="59">
        <v>91.86</v>
      </c>
      <c r="AI131" s="59">
        <v>10.91</v>
      </c>
      <c r="AJ131" s="59">
        <v>2.16</v>
      </c>
      <c r="AK131" s="59">
        <v>7.16</v>
      </c>
      <c r="AL131" s="59">
        <v>110.77</v>
      </c>
      <c r="AM131" s="59">
        <v>490.44</v>
      </c>
      <c r="AN131" s="59">
        <v>14.88</v>
      </c>
      <c r="AO131" s="59">
        <v>31.14</v>
      </c>
      <c r="AP131" s="59">
        <v>8.4700000000000006</v>
      </c>
      <c r="AQ131" s="59">
        <v>48.74</v>
      </c>
      <c r="AR131" s="59">
        <v>50.07</v>
      </c>
      <c r="AS131" s="59">
        <v>75.13</v>
      </c>
      <c r="AT131" s="59">
        <v>41.23</v>
      </c>
      <c r="AU131" s="59">
        <v>69.16</v>
      </c>
      <c r="AV131" s="59">
        <v>7.94</v>
      </c>
      <c r="AW131" s="59">
        <v>115.62</v>
      </c>
      <c r="AX131" s="59">
        <v>16.32</v>
      </c>
      <c r="AY131" s="59">
        <v>9.36</v>
      </c>
      <c r="AZ131" s="59">
        <v>8.06</v>
      </c>
      <c r="BA131" s="59">
        <v>8.94</v>
      </c>
      <c r="BB131" s="59">
        <v>14.07</v>
      </c>
      <c r="BC131" s="59">
        <v>7</v>
      </c>
      <c r="BD131" s="59">
        <v>4.53</v>
      </c>
      <c r="BE131" s="59">
        <v>31.05</v>
      </c>
      <c r="BF131" s="59">
        <v>145.80000000000001</v>
      </c>
      <c r="BG131" s="59">
        <v>17.98</v>
      </c>
      <c r="BH131" s="59">
        <v>13.41</v>
      </c>
      <c r="BI131" s="59">
        <v>13.1</v>
      </c>
      <c r="BJ131" s="59">
        <v>9.68</v>
      </c>
      <c r="BK131" s="59">
        <v>11.05</v>
      </c>
      <c r="BL131" s="59">
        <v>14.05</v>
      </c>
      <c r="BM131" s="59">
        <v>0.56999999999999995</v>
      </c>
      <c r="BN131" s="59">
        <v>4.54</v>
      </c>
      <c r="BO131" s="59">
        <v>0</v>
      </c>
      <c r="BP131" s="59">
        <v>0</v>
      </c>
      <c r="BQ131" s="59" t="s">
        <v>98</v>
      </c>
      <c r="BR131" s="59">
        <v>1749.66</v>
      </c>
      <c r="BS131" s="59" t="s">
        <v>98</v>
      </c>
      <c r="BT131" s="59">
        <v>175.21</v>
      </c>
      <c r="BU131" s="59" t="s">
        <v>98</v>
      </c>
      <c r="BV131" s="59">
        <v>0</v>
      </c>
      <c r="BW131" s="59" t="s">
        <v>98</v>
      </c>
      <c r="BX131" s="59">
        <v>7.0000000000000007E-2</v>
      </c>
      <c r="BY131" s="59" t="s">
        <v>98</v>
      </c>
      <c r="BZ131" s="59">
        <v>175.28</v>
      </c>
      <c r="CA131" s="59" t="s">
        <v>98</v>
      </c>
      <c r="CB131" s="59">
        <v>0.05</v>
      </c>
      <c r="CC131" s="59" t="s">
        <v>98</v>
      </c>
      <c r="CD131" s="59">
        <v>0</v>
      </c>
      <c r="CE131" s="59" t="s">
        <v>98</v>
      </c>
      <c r="CF131" s="59">
        <v>0</v>
      </c>
      <c r="CG131" s="59" t="s">
        <v>98</v>
      </c>
      <c r="CH131" s="59">
        <v>0</v>
      </c>
      <c r="CI131" s="59" t="s">
        <v>98</v>
      </c>
      <c r="CJ131" s="59">
        <v>0.05</v>
      </c>
      <c r="CK131" s="59" t="s">
        <v>98</v>
      </c>
      <c r="CL131" s="59">
        <v>0</v>
      </c>
      <c r="CM131" s="59" t="s">
        <v>98</v>
      </c>
      <c r="CN131" s="59">
        <v>0</v>
      </c>
      <c r="CO131" s="59" t="s">
        <v>98</v>
      </c>
      <c r="CP131" s="59">
        <v>0</v>
      </c>
      <c r="CQ131" s="59" t="s">
        <v>98</v>
      </c>
      <c r="CR131" s="59">
        <v>7.4</v>
      </c>
      <c r="CS131" s="59" t="s">
        <v>98</v>
      </c>
      <c r="CT131" s="59">
        <v>7.4</v>
      </c>
      <c r="CU131" s="59" t="s">
        <v>98</v>
      </c>
      <c r="CV131" s="59">
        <v>182.72</v>
      </c>
      <c r="CW131" s="59" t="s">
        <v>98</v>
      </c>
      <c r="CX131" s="59">
        <v>1932.38</v>
      </c>
      <c r="CY131" s="59" t="s">
        <v>98</v>
      </c>
    </row>
    <row r="132" spans="1:103" ht="14.5" x14ac:dyDescent="0.35">
      <c r="A132" s="58" t="s">
        <v>303</v>
      </c>
      <c r="B132" s="58" t="s">
        <v>454</v>
      </c>
      <c r="C132" s="43" t="str">
        <f>'[10]Correspondance tables'!K38</f>
        <v>ISIC 55-56</v>
      </c>
      <c r="D132" s="43" t="str">
        <f>VLOOKUP(C132, '[10]Correspondance tables'!$O$3:$P$73, 2, FALSE)</f>
        <v>ISIC 55T56</v>
      </c>
      <c r="E132" s="59">
        <v>3.13</v>
      </c>
      <c r="F132" s="59">
        <v>0.96</v>
      </c>
      <c r="G132" s="59">
        <v>0.56999999999999995</v>
      </c>
      <c r="H132" s="59">
        <v>5.05</v>
      </c>
      <c r="I132" s="59">
        <v>61.91</v>
      </c>
      <c r="J132" s="59">
        <v>55.24</v>
      </c>
      <c r="K132" s="59">
        <v>4.8499999999999996</v>
      </c>
      <c r="L132" s="59">
        <v>4.3</v>
      </c>
      <c r="M132" s="59">
        <v>3.19</v>
      </c>
      <c r="N132" s="59">
        <v>9.9700000000000006</v>
      </c>
      <c r="O132" s="59">
        <v>158.69999999999999</v>
      </c>
      <c r="P132" s="59">
        <v>7.53</v>
      </c>
      <c r="Q132" s="59">
        <v>46.67</v>
      </c>
      <c r="R132" s="59">
        <v>32.68</v>
      </c>
      <c r="S132" s="59">
        <v>36.979999999999997</v>
      </c>
      <c r="T132" s="59">
        <v>137.65</v>
      </c>
      <c r="U132" s="59">
        <v>79.52</v>
      </c>
      <c r="V132" s="59">
        <v>96.8</v>
      </c>
      <c r="W132" s="59">
        <v>303.88</v>
      </c>
      <c r="X132" s="59">
        <v>145.08000000000001</v>
      </c>
      <c r="Y132" s="59">
        <v>31.88</v>
      </c>
      <c r="Z132" s="59">
        <v>43.02</v>
      </c>
      <c r="AA132" s="59">
        <v>44.62</v>
      </c>
      <c r="AB132" s="59">
        <v>153.07</v>
      </c>
      <c r="AC132" s="59">
        <v>2.0099999999999998</v>
      </c>
      <c r="AD132" s="59">
        <v>10.45</v>
      </c>
      <c r="AE132" s="59">
        <v>432.34</v>
      </c>
      <c r="AF132" s="59">
        <v>42.22</v>
      </c>
      <c r="AG132" s="59">
        <v>559.16</v>
      </c>
      <c r="AH132" s="59">
        <v>141.41</v>
      </c>
      <c r="AI132" s="59">
        <v>306.39</v>
      </c>
      <c r="AJ132" s="59">
        <v>5.4</v>
      </c>
      <c r="AK132" s="59">
        <v>86.93</v>
      </c>
      <c r="AL132" s="59">
        <v>245.38</v>
      </c>
      <c r="AM132" s="59">
        <v>2.76</v>
      </c>
      <c r="AN132" s="59">
        <v>73.56</v>
      </c>
      <c r="AO132" s="59">
        <v>7.78</v>
      </c>
      <c r="AP132" s="59">
        <v>48.33</v>
      </c>
      <c r="AQ132" s="59">
        <v>101.06</v>
      </c>
      <c r="AR132" s="59">
        <v>113</v>
      </c>
      <c r="AS132" s="59">
        <v>139.22</v>
      </c>
      <c r="AT132" s="59">
        <v>44.97</v>
      </c>
      <c r="AU132" s="59">
        <v>128.77000000000001</v>
      </c>
      <c r="AV132" s="59">
        <v>64.03</v>
      </c>
      <c r="AW132" s="59">
        <v>136.88999999999999</v>
      </c>
      <c r="AX132" s="59">
        <v>54.54</v>
      </c>
      <c r="AY132" s="59">
        <v>10.32</v>
      </c>
      <c r="AZ132" s="59">
        <v>7.88</v>
      </c>
      <c r="BA132" s="59">
        <v>34.24</v>
      </c>
      <c r="BB132" s="59">
        <v>6.63</v>
      </c>
      <c r="BC132" s="59">
        <v>6.74</v>
      </c>
      <c r="BD132" s="59">
        <v>785.05</v>
      </c>
      <c r="BE132" s="59">
        <v>150.58000000000001</v>
      </c>
      <c r="BF132" s="59">
        <v>161.63999999999999</v>
      </c>
      <c r="BG132" s="59">
        <v>23.48</v>
      </c>
      <c r="BH132" s="59">
        <v>117.72</v>
      </c>
      <c r="BI132" s="59">
        <v>49.39</v>
      </c>
      <c r="BJ132" s="59">
        <v>57.75</v>
      </c>
      <c r="BK132" s="59">
        <v>42.02</v>
      </c>
      <c r="BL132" s="59">
        <v>133.30000000000001</v>
      </c>
      <c r="BM132" s="59">
        <v>0.95</v>
      </c>
      <c r="BN132" s="59">
        <v>62.43</v>
      </c>
      <c r="BO132" s="59">
        <v>0</v>
      </c>
      <c r="BP132" s="59">
        <v>0</v>
      </c>
      <c r="BQ132" s="59" t="s">
        <v>98</v>
      </c>
      <c r="BR132" s="59">
        <v>5863.97</v>
      </c>
      <c r="BS132" s="59" t="s">
        <v>98</v>
      </c>
      <c r="BT132" s="59">
        <v>1055.18</v>
      </c>
      <c r="BU132" s="59" t="s">
        <v>98</v>
      </c>
      <c r="BV132" s="59">
        <v>0</v>
      </c>
      <c r="BW132" s="59" t="s">
        <v>98</v>
      </c>
      <c r="BX132" s="59">
        <v>6.97</v>
      </c>
      <c r="BY132" s="59" t="s">
        <v>98</v>
      </c>
      <c r="BZ132" s="59">
        <v>1062.1500000000001</v>
      </c>
      <c r="CA132" s="59" t="s">
        <v>98</v>
      </c>
      <c r="CB132" s="59">
        <v>0.13</v>
      </c>
      <c r="CC132" s="59" t="s">
        <v>98</v>
      </c>
      <c r="CD132" s="59">
        <v>0</v>
      </c>
      <c r="CE132" s="59" t="s">
        <v>98</v>
      </c>
      <c r="CF132" s="59">
        <v>-0.01</v>
      </c>
      <c r="CG132" s="59" t="s">
        <v>98</v>
      </c>
      <c r="CH132" s="59">
        <v>-0.01</v>
      </c>
      <c r="CI132" s="59" t="s">
        <v>98</v>
      </c>
      <c r="CJ132" s="59">
        <v>0.12</v>
      </c>
      <c r="CK132" s="59" t="s">
        <v>98</v>
      </c>
      <c r="CL132" s="59">
        <v>0</v>
      </c>
      <c r="CM132" s="59" t="s">
        <v>98</v>
      </c>
      <c r="CN132" s="59">
        <v>0</v>
      </c>
      <c r="CO132" s="59" t="s">
        <v>98</v>
      </c>
      <c r="CP132" s="59">
        <v>0</v>
      </c>
      <c r="CQ132" s="59" t="s">
        <v>98</v>
      </c>
      <c r="CR132" s="59">
        <v>0.53</v>
      </c>
      <c r="CS132" s="59" t="s">
        <v>98</v>
      </c>
      <c r="CT132" s="59">
        <v>0.53</v>
      </c>
      <c r="CU132" s="59" t="s">
        <v>98</v>
      </c>
      <c r="CV132" s="59">
        <v>1062.81</v>
      </c>
      <c r="CW132" s="59" t="s">
        <v>98</v>
      </c>
      <c r="CX132" s="59">
        <v>6926.78</v>
      </c>
      <c r="CY132" s="59" t="s">
        <v>98</v>
      </c>
    </row>
    <row r="133" spans="1:103" ht="14.5" x14ac:dyDescent="0.35">
      <c r="A133" s="58" t="s">
        <v>303</v>
      </c>
      <c r="B133" s="58" t="s">
        <v>455</v>
      </c>
      <c r="C133" s="43" t="str">
        <f>'[10]Correspondance tables'!K39</f>
        <v>ISIC 58</v>
      </c>
      <c r="D133" s="43" t="str">
        <f>VLOOKUP(C133, '[10]Correspondance tables'!$O$3:$P$73, 2, FALSE)</f>
        <v>ISIC 58T60</v>
      </c>
      <c r="E133" s="59">
        <v>9.0500000000000007</v>
      </c>
      <c r="F133" s="59">
        <v>1.7</v>
      </c>
      <c r="G133" s="59">
        <v>0.13</v>
      </c>
      <c r="H133" s="59">
        <v>5.35</v>
      </c>
      <c r="I133" s="59">
        <v>63.7</v>
      </c>
      <c r="J133" s="59">
        <v>6.89</v>
      </c>
      <c r="K133" s="59">
        <v>7.02</v>
      </c>
      <c r="L133" s="59">
        <v>16.46</v>
      </c>
      <c r="M133" s="59">
        <v>45.27</v>
      </c>
      <c r="N133" s="59">
        <v>15.93</v>
      </c>
      <c r="O133" s="59">
        <v>53.02</v>
      </c>
      <c r="P133" s="59">
        <v>98.76</v>
      </c>
      <c r="Q133" s="59">
        <v>14.61</v>
      </c>
      <c r="R133" s="59">
        <v>14.14</v>
      </c>
      <c r="S133" s="59">
        <v>14.17</v>
      </c>
      <c r="T133" s="59">
        <v>31.06</v>
      </c>
      <c r="U133" s="59">
        <v>51.37</v>
      </c>
      <c r="V133" s="59">
        <v>26.02</v>
      </c>
      <c r="W133" s="59">
        <v>41.38</v>
      </c>
      <c r="X133" s="59">
        <v>67.959999999999994</v>
      </c>
      <c r="Y133" s="59">
        <v>7.38</v>
      </c>
      <c r="Z133" s="59">
        <v>19.5</v>
      </c>
      <c r="AA133" s="59">
        <v>11.11</v>
      </c>
      <c r="AB133" s="59">
        <v>52.56</v>
      </c>
      <c r="AC133" s="59">
        <v>3.23</v>
      </c>
      <c r="AD133" s="59">
        <v>51.86</v>
      </c>
      <c r="AE133" s="59">
        <v>26.69</v>
      </c>
      <c r="AF133" s="59">
        <v>32.200000000000003</v>
      </c>
      <c r="AG133" s="59">
        <v>203.38</v>
      </c>
      <c r="AH133" s="59">
        <v>110.97</v>
      </c>
      <c r="AI133" s="59">
        <v>25</v>
      </c>
      <c r="AJ133" s="59">
        <v>5.39</v>
      </c>
      <c r="AK133" s="59">
        <v>9.65</v>
      </c>
      <c r="AL133" s="59">
        <v>39.369999999999997</v>
      </c>
      <c r="AM133" s="59">
        <v>14.08</v>
      </c>
      <c r="AN133" s="59">
        <v>27.1</v>
      </c>
      <c r="AO133" s="59">
        <v>281.64</v>
      </c>
      <c r="AP133" s="59">
        <v>57.66</v>
      </c>
      <c r="AQ133" s="59">
        <v>68.52</v>
      </c>
      <c r="AR133" s="59">
        <v>177.58</v>
      </c>
      <c r="AS133" s="59">
        <v>127</v>
      </c>
      <c r="AT133" s="59">
        <v>78.34</v>
      </c>
      <c r="AU133" s="59">
        <v>47.49</v>
      </c>
      <c r="AV133" s="59">
        <v>21.52</v>
      </c>
      <c r="AW133" s="59">
        <v>106.51</v>
      </c>
      <c r="AX133" s="59">
        <v>73.3</v>
      </c>
      <c r="AY133" s="59">
        <v>86.74</v>
      </c>
      <c r="AZ133" s="59">
        <v>79.349999999999994</v>
      </c>
      <c r="BA133" s="59">
        <v>41.38</v>
      </c>
      <c r="BB133" s="59">
        <v>16.559999999999999</v>
      </c>
      <c r="BC133" s="59">
        <v>9.2100000000000009</v>
      </c>
      <c r="BD133" s="59">
        <v>9.42</v>
      </c>
      <c r="BE133" s="59">
        <v>77.680000000000007</v>
      </c>
      <c r="BF133" s="59">
        <v>214.19</v>
      </c>
      <c r="BG133" s="59">
        <v>334.01</v>
      </c>
      <c r="BH133" s="59">
        <v>99.03</v>
      </c>
      <c r="BI133" s="59">
        <v>48.03</v>
      </c>
      <c r="BJ133" s="59">
        <v>148.88999999999999</v>
      </c>
      <c r="BK133" s="59">
        <v>29.78</v>
      </c>
      <c r="BL133" s="59">
        <v>52.21</v>
      </c>
      <c r="BM133" s="59">
        <v>1.1399999999999999</v>
      </c>
      <c r="BN133" s="59">
        <v>9.02</v>
      </c>
      <c r="BO133" s="59">
        <v>0</v>
      </c>
      <c r="BP133" s="59">
        <v>0</v>
      </c>
      <c r="BQ133" s="59" t="s">
        <v>98</v>
      </c>
      <c r="BR133" s="59">
        <v>3519.68</v>
      </c>
      <c r="BS133" s="59" t="s">
        <v>98</v>
      </c>
      <c r="BT133" s="59">
        <v>1456.95</v>
      </c>
      <c r="BU133" s="59" t="s">
        <v>98</v>
      </c>
      <c r="BV133" s="59">
        <v>0.01</v>
      </c>
      <c r="BW133" s="59" t="s">
        <v>98</v>
      </c>
      <c r="BX133" s="59">
        <v>9.58</v>
      </c>
      <c r="BY133" s="59" t="s">
        <v>98</v>
      </c>
      <c r="BZ133" s="59">
        <v>1466.54</v>
      </c>
      <c r="CA133" s="59" t="s">
        <v>98</v>
      </c>
      <c r="CB133" s="59">
        <v>1195.26</v>
      </c>
      <c r="CC133" s="59" t="s">
        <v>98</v>
      </c>
      <c r="CD133" s="59">
        <v>0</v>
      </c>
      <c r="CE133" s="59" t="s">
        <v>98</v>
      </c>
      <c r="CF133" s="59">
        <v>0.26</v>
      </c>
      <c r="CG133" s="59" t="s">
        <v>98</v>
      </c>
      <c r="CH133" s="59">
        <v>0.26</v>
      </c>
      <c r="CI133" s="59" t="s">
        <v>98</v>
      </c>
      <c r="CJ133" s="59">
        <v>1195.52</v>
      </c>
      <c r="CK133" s="59" t="s">
        <v>98</v>
      </c>
      <c r="CL133" s="59">
        <v>0</v>
      </c>
      <c r="CM133" s="59" t="s">
        <v>98</v>
      </c>
      <c r="CN133" s="59">
        <v>0</v>
      </c>
      <c r="CO133" s="59" t="s">
        <v>98</v>
      </c>
      <c r="CP133" s="59">
        <v>0</v>
      </c>
      <c r="CQ133" s="59" t="s">
        <v>98</v>
      </c>
      <c r="CR133" s="59">
        <v>86.1</v>
      </c>
      <c r="CS133" s="59" t="s">
        <v>98</v>
      </c>
      <c r="CT133" s="59">
        <v>86.1</v>
      </c>
      <c r="CU133" s="59" t="s">
        <v>98</v>
      </c>
      <c r="CV133" s="59">
        <v>2748.16</v>
      </c>
      <c r="CW133" s="59" t="s">
        <v>98</v>
      </c>
      <c r="CX133" s="59">
        <v>6267.84</v>
      </c>
      <c r="CY133" s="59" t="s">
        <v>98</v>
      </c>
    </row>
    <row r="134" spans="1:103" ht="14.5" x14ac:dyDescent="0.35">
      <c r="A134" s="58" t="s">
        <v>303</v>
      </c>
      <c r="B134" s="58" t="s">
        <v>456</v>
      </c>
      <c r="C134" s="43" t="str">
        <f>'[10]Correspondance tables'!K40</f>
        <v>ISIC 59-60</v>
      </c>
      <c r="D134" s="43" t="str">
        <f>VLOOKUP(C134, '[10]Correspondance tables'!$O$3:$P$73, 2, FALSE)</f>
        <v>ISIC 58T60</v>
      </c>
      <c r="E134" s="59">
        <v>0.06</v>
      </c>
      <c r="F134" s="59">
        <v>0.06</v>
      </c>
      <c r="G134" s="59">
        <v>0.25</v>
      </c>
      <c r="H134" s="59">
        <v>0.45</v>
      </c>
      <c r="I134" s="59">
        <v>10.59</v>
      </c>
      <c r="J134" s="59">
        <v>1.45</v>
      </c>
      <c r="K134" s="59">
        <v>0.84</v>
      </c>
      <c r="L134" s="59">
        <v>0.78</v>
      </c>
      <c r="M134" s="59">
        <v>2.3199999999999998</v>
      </c>
      <c r="N134" s="59">
        <v>0.35</v>
      </c>
      <c r="O134" s="59">
        <v>2.25</v>
      </c>
      <c r="P134" s="59">
        <v>1.1299999999999999</v>
      </c>
      <c r="Q134" s="59">
        <v>0.78</v>
      </c>
      <c r="R134" s="59">
        <v>0.93</v>
      </c>
      <c r="S134" s="59">
        <v>0.56999999999999995</v>
      </c>
      <c r="T134" s="59">
        <v>1.05</v>
      </c>
      <c r="U134" s="59">
        <v>1.4</v>
      </c>
      <c r="V134" s="59">
        <v>0.65</v>
      </c>
      <c r="W134" s="59">
        <v>1.22</v>
      </c>
      <c r="X134" s="59">
        <v>1.02</v>
      </c>
      <c r="Y134" s="59">
        <v>1.03</v>
      </c>
      <c r="Z134" s="59">
        <v>1.57</v>
      </c>
      <c r="AA134" s="59">
        <v>0.31</v>
      </c>
      <c r="AB134" s="59">
        <v>1.22</v>
      </c>
      <c r="AC134" s="59">
        <v>0.61</v>
      </c>
      <c r="AD134" s="59">
        <v>0.34</v>
      </c>
      <c r="AE134" s="59">
        <v>3.67</v>
      </c>
      <c r="AF134" s="59">
        <v>11.65</v>
      </c>
      <c r="AG134" s="59">
        <v>39.71</v>
      </c>
      <c r="AH134" s="59">
        <v>33.33</v>
      </c>
      <c r="AI134" s="59">
        <v>1.51</v>
      </c>
      <c r="AJ134" s="59">
        <v>1.01</v>
      </c>
      <c r="AK134" s="59">
        <v>1.58</v>
      </c>
      <c r="AL134" s="59">
        <v>6.43</v>
      </c>
      <c r="AM134" s="59">
        <v>0.91</v>
      </c>
      <c r="AN134" s="59">
        <v>18.260000000000002</v>
      </c>
      <c r="AO134" s="59">
        <v>76.739999999999995</v>
      </c>
      <c r="AP134" s="59">
        <v>795.8</v>
      </c>
      <c r="AQ134" s="59">
        <v>312.45</v>
      </c>
      <c r="AR134" s="59">
        <v>247.63</v>
      </c>
      <c r="AS134" s="59">
        <v>8.5500000000000007</v>
      </c>
      <c r="AT134" s="59">
        <v>11.41</v>
      </c>
      <c r="AU134" s="59">
        <v>2.89</v>
      </c>
      <c r="AV134" s="59">
        <v>10.199999999999999</v>
      </c>
      <c r="AW134" s="59">
        <v>95.72</v>
      </c>
      <c r="AX134" s="59">
        <v>34.85</v>
      </c>
      <c r="AY134" s="59">
        <v>25.07</v>
      </c>
      <c r="AZ134" s="59">
        <v>295.51</v>
      </c>
      <c r="BA134" s="59">
        <v>5.74</v>
      </c>
      <c r="BB134" s="59">
        <v>43.24</v>
      </c>
      <c r="BC134" s="59">
        <v>2.67</v>
      </c>
      <c r="BD134" s="59">
        <v>1.95</v>
      </c>
      <c r="BE134" s="59">
        <v>46.11</v>
      </c>
      <c r="BF134" s="59">
        <v>7.94</v>
      </c>
      <c r="BG134" s="59">
        <v>11.36</v>
      </c>
      <c r="BH134" s="59">
        <v>6.92</v>
      </c>
      <c r="BI134" s="59">
        <v>5.94</v>
      </c>
      <c r="BJ134" s="59">
        <v>30.53</v>
      </c>
      <c r="BK134" s="59">
        <v>13.22</v>
      </c>
      <c r="BL134" s="59">
        <v>4.5199999999999996</v>
      </c>
      <c r="BM134" s="59">
        <v>0.36</v>
      </c>
      <c r="BN134" s="59">
        <v>7.93</v>
      </c>
      <c r="BO134" s="59">
        <v>0</v>
      </c>
      <c r="BP134" s="59">
        <v>0</v>
      </c>
      <c r="BQ134" s="59" t="s">
        <v>98</v>
      </c>
      <c r="BR134" s="59">
        <v>2256.56</v>
      </c>
      <c r="BS134" s="59" t="s">
        <v>98</v>
      </c>
      <c r="BT134" s="59">
        <v>657.14</v>
      </c>
      <c r="BU134" s="59" t="s">
        <v>98</v>
      </c>
      <c r="BV134" s="59">
        <v>0.01</v>
      </c>
      <c r="BW134" s="59" t="s">
        <v>98</v>
      </c>
      <c r="BX134" s="59">
        <v>0.98</v>
      </c>
      <c r="BY134" s="59" t="s">
        <v>98</v>
      </c>
      <c r="BZ134" s="59">
        <v>658.12</v>
      </c>
      <c r="CA134" s="59" t="s">
        <v>98</v>
      </c>
      <c r="CB134" s="59">
        <v>133.15</v>
      </c>
      <c r="CC134" s="59" t="s">
        <v>98</v>
      </c>
      <c r="CD134" s="59">
        <v>0</v>
      </c>
      <c r="CE134" s="59" t="s">
        <v>98</v>
      </c>
      <c r="CF134" s="59">
        <v>56.35</v>
      </c>
      <c r="CG134" s="59" t="s">
        <v>98</v>
      </c>
      <c r="CH134" s="59">
        <v>56.35</v>
      </c>
      <c r="CI134" s="59" t="s">
        <v>98</v>
      </c>
      <c r="CJ134" s="59">
        <v>189.5</v>
      </c>
      <c r="CK134" s="59" t="s">
        <v>98</v>
      </c>
      <c r="CL134" s="59">
        <v>0</v>
      </c>
      <c r="CM134" s="59" t="s">
        <v>98</v>
      </c>
      <c r="CN134" s="59">
        <v>0</v>
      </c>
      <c r="CO134" s="59" t="s">
        <v>98</v>
      </c>
      <c r="CP134" s="59">
        <v>0</v>
      </c>
      <c r="CQ134" s="59" t="s">
        <v>98</v>
      </c>
      <c r="CR134" s="59">
        <v>47.58</v>
      </c>
      <c r="CS134" s="59" t="s">
        <v>98</v>
      </c>
      <c r="CT134" s="59">
        <v>47.58</v>
      </c>
      <c r="CU134" s="59" t="s">
        <v>98</v>
      </c>
      <c r="CV134" s="59">
        <v>895.2</v>
      </c>
      <c r="CW134" s="59" t="s">
        <v>98</v>
      </c>
      <c r="CX134" s="59">
        <v>3151.76</v>
      </c>
      <c r="CY134" s="59" t="s">
        <v>98</v>
      </c>
    </row>
    <row r="135" spans="1:103" ht="14.5" x14ac:dyDescent="0.35">
      <c r="A135" s="58" t="s">
        <v>303</v>
      </c>
      <c r="B135" s="58" t="s">
        <v>457</v>
      </c>
      <c r="C135" s="43" t="str">
        <f>'[10]Correspondance tables'!K41</f>
        <v>ISIC 61</v>
      </c>
      <c r="D135" s="43" t="str">
        <f>VLOOKUP(C135, '[10]Correspondance tables'!$O$3:$P$73, 2, FALSE)</f>
        <v>ISIC 61</v>
      </c>
      <c r="E135" s="59">
        <v>19.43</v>
      </c>
      <c r="F135" s="59">
        <v>1.68</v>
      </c>
      <c r="G135" s="59">
        <v>2.16</v>
      </c>
      <c r="H135" s="59">
        <v>12.52</v>
      </c>
      <c r="I135" s="59">
        <v>56.25</v>
      </c>
      <c r="J135" s="59">
        <v>9.19</v>
      </c>
      <c r="K135" s="59">
        <v>5.27</v>
      </c>
      <c r="L135" s="59">
        <v>9.64</v>
      </c>
      <c r="M135" s="59">
        <v>8.08</v>
      </c>
      <c r="N135" s="59">
        <v>23.32</v>
      </c>
      <c r="O135" s="59">
        <v>49.69</v>
      </c>
      <c r="P135" s="59">
        <v>26.55</v>
      </c>
      <c r="Q135" s="59">
        <v>77.260000000000005</v>
      </c>
      <c r="R135" s="59">
        <v>11.8</v>
      </c>
      <c r="S135" s="59">
        <v>73.3</v>
      </c>
      <c r="T135" s="59">
        <v>86.85</v>
      </c>
      <c r="U135" s="59">
        <v>26.41</v>
      </c>
      <c r="V135" s="59">
        <v>33.22</v>
      </c>
      <c r="W135" s="59">
        <v>106.1</v>
      </c>
      <c r="X135" s="59">
        <v>28.46</v>
      </c>
      <c r="Y135" s="59">
        <v>25.16</v>
      </c>
      <c r="Z135" s="59">
        <v>15.65</v>
      </c>
      <c r="AA135" s="59">
        <v>15.22</v>
      </c>
      <c r="AB135" s="59">
        <v>264.56</v>
      </c>
      <c r="AC135" s="59">
        <v>22.42</v>
      </c>
      <c r="AD135" s="59">
        <v>45.42</v>
      </c>
      <c r="AE135" s="59">
        <v>137.07</v>
      </c>
      <c r="AF135" s="59">
        <v>56.12</v>
      </c>
      <c r="AG135" s="59">
        <v>306.72000000000003</v>
      </c>
      <c r="AH135" s="59">
        <v>199.84</v>
      </c>
      <c r="AI135" s="59">
        <v>57.62</v>
      </c>
      <c r="AJ135" s="59">
        <v>11.07</v>
      </c>
      <c r="AK135" s="59">
        <v>19.61</v>
      </c>
      <c r="AL135" s="59">
        <v>65.39</v>
      </c>
      <c r="AM135" s="59">
        <v>47.87</v>
      </c>
      <c r="AN135" s="59">
        <v>141</v>
      </c>
      <c r="AO135" s="59">
        <v>48.66</v>
      </c>
      <c r="AP135" s="59">
        <v>60.94</v>
      </c>
      <c r="AQ135" s="59">
        <v>4065.02</v>
      </c>
      <c r="AR135" s="59">
        <v>308.43</v>
      </c>
      <c r="AS135" s="59">
        <v>232.9</v>
      </c>
      <c r="AT135" s="59">
        <v>67.33</v>
      </c>
      <c r="AU135" s="59">
        <v>120.02</v>
      </c>
      <c r="AV135" s="59">
        <v>101.3</v>
      </c>
      <c r="AW135" s="59">
        <v>321.64</v>
      </c>
      <c r="AX135" s="59">
        <v>63.52</v>
      </c>
      <c r="AY135" s="59">
        <v>41.3</v>
      </c>
      <c r="AZ135" s="59">
        <v>45.36</v>
      </c>
      <c r="BA135" s="59">
        <v>47.21</v>
      </c>
      <c r="BB135" s="59">
        <v>55.95</v>
      </c>
      <c r="BC135" s="59">
        <v>214.15</v>
      </c>
      <c r="BD135" s="59">
        <v>47.28</v>
      </c>
      <c r="BE135" s="59">
        <v>152.29</v>
      </c>
      <c r="BF135" s="59">
        <v>249.82</v>
      </c>
      <c r="BG135" s="59">
        <v>74.86</v>
      </c>
      <c r="BH135" s="59">
        <v>101.1</v>
      </c>
      <c r="BI135" s="59">
        <v>73.39</v>
      </c>
      <c r="BJ135" s="59">
        <v>49.65</v>
      </c>
      <c r="BK135" s="59">
        <v>38.11</v>
      </c>
      <c r="BL135" s="59">
        <v>46.39</v>
      </c>
      <c r="BM135" s="59">
        <v>4.95</v>
      </c>
      <c r="BN135" s="59">
        <v>21.62</v>
      </c>
      <c r="BO135" s="59">
        <v>0</v>
      </c>
      <c r="BP135" s="59">
        <v>0</v>
      </c>
      <c r="BQ135" s="59" t="s">
        <v>98</v>
      </c>
      <c r="BR135" s="59">
        <v>8751.1</v>
      </c>
      <c r="BS135" s="59" t="s">
        <v>98</v>
      </c>
      <c r="BT135" s="59">
        <v>2183.04</v>
      </c>
      <c r="BU135" s="59" t="s">
        <v>98</v>
      </c>
      <c r="BV135" s="59">
        <v>0.37</v>
      </c>
      <c r="BW135" s="59" t="s">
        <v>98</v>
      </c>
      <c r="BX135" s="59">
        <v>5.35</v>
      </c>
      <c r="BY135" s="59" t="s">
        <v>98</v>
      </c>
      <c r="BZ135" s="59">
        <v>2188.7600000000002</v>
      </c>
      <c r="CA135" s="59" t="s">
        <v>98</v>
      </c>
      <c r="CB135" s="59">
        <v>1.32</v>
      </c>
      <c r="CC135" s="59" t="s">
        <v>98</v>
      </c>
      <c r="CD135" s="59">
        <v>0</v>
      </c>
      <c r="CE135" s="59" t="s">
        <v>98</v>
      </c>
      <c r="CF135" s="59">
        <v>0.03</v>
      </c>
      <c r="CG135" s="59" t="s">
        <v>98</v>
      </c>
      <c r="CH135" s="59">
        <v>0.03</v>
      </c>
      <c r="CI135" s="59" t="s">
        <v>98</v>
      </c>
      <c r="CJ135" s="59">
        <v>1.35</v>
      </c>
      <c r="CK135" s="59" t="s">
        <v>98</v>
      </c>
      <c r="CL135" s="59">
        <v>0</v>
      </c>
      <c r="CM135" s="59" t="s">
        <v>98</v>
      </c>
      <c r="CN135" s="59">
        <v>0</v>
      </c>
      <c r="CO135" s="59" t="s">
        <v>98</v>
      </c>
      <c r="CP135" s="59">
        <v>0</v>
      </c>
      <c r="CQ135" s="59" t="s">
        <v>98</v>
      </c>
      <c r="CR135" s="59">
        <v>94.45</v>
      </c>
      <c r="CS135" s="59" t="s">
        <v>98</v>
      </c>
      <c r="CT135" s="59">
        <v>94.45</v>
      </c>
      <c r="CU135" s="59" t="s">
        <v>98</v>
      </c>
      <c r="CV135" s="59">
        <v>2284.56</v>
      </c>
      <c r="CW135" s="59" t="s">
        <v>98</v>
      </c>
      <c r="CX135" s="59">
        <v>11035.66</v>
      </c>
      <c r="CY135" s="59" t="s">
        <v>98</v>
      </c>
    </row>
    <row r="136" spans="1:103" ht="14.5" x14ac:dyDescent="0.35">
      <c r="A136" s="58" t="s">
        <v>303</v>
      </c>
      <c r="B136" s="58" t="s">
        <v>795</v>
      </c>
      <c r="C136" s="43" t="str">
        <f>'[10]Correspondance tables'!K42</f>
        <v>ISIC 62-63</v>
      </c>
      <c r="D136" s="43" t="str">
        <f>VLOOKUP(C136, '[10]Correspondance tables'!$O$3:$P$73, 2, FALSE)</f>
        <v>ISIC 62T63</v>
      </c>
      <c r="E136" s="59">
        <v>4.6500000000000004</v>
      </c>
      <c r="F136" s="59">
        <v>3.2</v>
      </c>
      <c r="G136" s="59">
        <v>0.48</v>
      </c>
      <c r="H136" s="59">
        <v>17.2</v>
      </c>
      <c r="I136" s="59">
        <v>98.23</v>
      </c>
      <c r="J136" s="59">
        <v>29.73</v>
      </c>
      <c r="K136" s="59">
        <v>16.88</v>
      </c>
      <c r="L136" s="59">
        <v>32.979999999999997</v>
      </c>
      <c r="M136" s="59">
        <v>33.49</v>
      </c>
      <c r="N136" s="59">
        <v>37.89</v>
      </c>
      <c r="O136" s="59">
        <v>156.66</v>
      </c>
      <c r="P136" s="59">
        <v>81.64</v>
      </c>
      <c r="Q136" s="59">
        <v>50.28</v>
      </c>
      <c r="R136" s="59">
        <v>34.799999999999997</v>
      </c>
      <c r="S136" s="59">
        <v>78.48</v>
      </c>
      <c r="T136" s="59">
        <v>108.63</v>
      </c>
      <c r="U136" s="59">
        <v>448.74</v>
      </c>
      <c r="V136" s="59">
        <v>117.94</v>
      </c>
      <c r="W136" s="59">
        <v>186.75</v>
      </c>
      <c r="X136" s="59">
        <v>170.03</v>
      </c>
      <c r="Y136" s="59">
        <v>52.15</v>
      </c>
      <c r="Z136" s="59">
        <v>40.479999999999997</v>
      </c>
      <c r="AA136" s="59">
        <v>54.3</v>
      </c>
      <c r="AB136" s="59">
        <v>154.80000000000001</v>
      </c>
      <c r="AC136" s="59">
        <v>13.07</v>
      </c>
      <c r="AD136" s="59">
        <v>132.33000000000001</v>
      </c>
      <c r="AE136" s="59">
        <v>162.59</v>
      </c>
      <c r="AF136" s="59">
        <v>85.85</v>
      </c>
      <c r="AG136" s="59">
        <v>635.66</v>
      </c>
      <c r="AH136" s="59">
        <v>302.12</v>
      </c>
      <c r="AI136" s="59">
        <v>193.29</v>
      </c>
      <c r="AJ136" s="59">
        <v>17.7</v>
      </c>
      <c r="AK136" s="59">
        <v>56.5</v>
      </c>
      <c r="AL136" s="59">
        <v>180.59</v>
      </c>
      <c r="AM136" s="59">
        <v>123.03</v>
      </c>
      <c r="AN136" s="59">
        <v>50.1</v>
      </c>
      <c r="AO136" s="59">
        <v>448.47</v>
      </c>
      <c r="AP136" s="59">
        <v>134</v>
      </c>
      <c r="AQ136" s="59">
        <v>408.86</v>
      </c>
      <c r="AR136" s="59">
        <v>6078.47</v>
      </c>
      <c r="AS136" s="59">
        <v>815.35</v>
      </c>
      <c r="AT136" s="59">
        <v>235.37</v>
      </c>
      <c r="AU136" s="59">
        <v>245.08</v>
      </c>
      <c r="AV136" s="59">
        <v>93.54</v>
      </c>
      <c r="AW136" s="59">
        <v>1061.24</v>
      </c>
      <c r="AX136" s="59">
        <v>151.15</v>
      </c>
      <c r="AY136" s="59">
        <v>136.49</v>
      </c>
      <c r="AZ136" s="59">
        <v>126.07</v>
      </c>
      <c r="BA136" s="59">
        <v>117.14</v>
      </c>
      <c r="BB136" s="59">
        <v>130.02000000000001</v>
      </c>
      <c r="BC136" s="59">
        <v>62.77</v>
      </c>
      <c r="BD136" s="59">
        <v>48.18</v>
      </c>
      <c r="BE136" s="59">
        <v>164.02</v>
      </c>
      <c r="BF136" s="59">
        <v>547.5</v>
      </c>
      <c r="BG136" s="59">
        <v>184.1</v>
      </c>
      <c r="BH136" s="59">
        <v>220.56</v>
      </c>
      <c r="BI136" s="59">
        <v>110.57</v>
      </c>
      <c r="BJ136" s="59">
        <v>417.75</v>
      </c>
      <c r="BK136" s="59">
        <v>28.76</v>
      </c>
      <c r="BL136" s="59">
        <v>40.97</v>
      </c>
      <c r="BM136" s="59">
        <v>22.91</v>
      </c>
      <c r="BN136" s="59">
        <v>19.14</v>
      </c>
      <c r="BO136" s="59">
        <v>0</v>
      </c>
      <c r="BP136" s="59">
        <v>0</v>
      </c>
      <c r="BQ136" s="59" t="s">
        <v>98</v>
      </c>
      <c r="BR136" s="59">
        <v>16011.7</v>
      </c>
      <c r="BS136" s="59" t="s">
        <v>98</v>
      </c>
      <c r="BT136" s="59">
        <v>107.2</v>
      </c>
      <c r="BU136" s="59" t="s">
        <v>98</v>
      </c>
      <c r="BV136" s="59">
        <v>0</v>
      </c>
      <c r="BW136" s="59" t="s">
        <v>98</v>
      </c>
      <c r="BX136" s="59">
        <v>1.89</v>
      </c>
      <c r="BY136" s="59" t="s">
        <v>98</v>
      </c>
      <c r="BZ136" s="59">
        <v>109.09</v>
      </c>
      <c r="CA136" s="59" t="s">
        <v>98</v>
      </c>
      <c r="CB136" s="59">
        <v>7210.69</v>
      </c>
      <c r="CC136" s="59" t="s">
        <v>98</v>
      </c>
      <c r="CD136" s="59">
        <v>0</v>
      </c>
      <c r="CE136" s="59" t="s">
        <v>98</v>
      </c>
      <c r="CF136" s="59">
        <v>11.34</v>
      </c>
      <c r="CG136" s="59" t="s">
        <v>98</v>
      </c>
      <c r="CH136" s="59">
        <v>11.34</v>
      </c>
      <c r="CI136" s="59" t="s">
        <v>98</v>
      </c>
      <c r="CJ136" s="59">
        <v>7222.03</v>
      </c>
      <c r="CK136" s="59" t="s">
        <v>98</v>
      </c>
      <c r="CL136" s="59">
        <v>0</v>
      </c>
      <c r="CM136" s="59" t="s">
        <v>98</v>
      </c>
      <c r="CN136" s="59">
        <v>0</v>
      </c>
      <c r="CO136" s="59" t="s">
        <v>98</v>
      </c>
      <c r="CP136" s="59">
        <v>0</v>
      </c>
      <c r="CQ136" s="59" t="s">
        <v>98</v>
      </c>
      <c r="CR136" s="59">
        <v>321.89</v>
      </c>
      <c r="CS136" s="59" t="s">
        <v>98</v>
      </c>
      <c r="CT136" s="59">
        <v>321.89</v>
      </c>
      <c r="CU136" s="59" t="s">
        <v>98</v>
      </c>
      <c r="CV136" s="59">
        <v>7653.02</v>
      </c>
      <c r="CW136" s="59" t="s">
        <v>98</v>
      </c>
      <c r="CX136" s="59">
        <v>23664.720000000001</v>
      </c>
      <c r="CY136" s="59" t="s">
        <v>98</v>
      </c>
    </row>
    <row r="137" spans="1:103" ht="14.5" x14ac:dyDescent="0.35">
      <c r="A137" s="58" t="s">
        <v>303</v>
      </c>
      <c r="B137" s="58" t="s">
        <v>459</v>
      </c>
      <c r="C137" s="43" t="str">
        <f>'[10]Correspondance tables'!K43</f>
        <v>ISIC 64</v>
      </c>
      <c r="D137" s="43" t="str">
        <f>VLOOKUP(C137, '[10]Correspondance tables'!$O$3:$P$73, 2, FALSE)</f>
        <v>ISIC 64T66</v>
      </c>
      <c r="E137" s="59">
        <v>128.79</v>
      </c>
      <c r="F137" s="59">
        <v>10.83</v>
      </c>
      <c r="G137" s="59">
        <v>8.0500000000000007</v>
      </c>
      <c r="H137" s="59">
        <v>23.09</v>
      </c>
      <c r="I137" s="59">
        <v>276.74</v>
      </c>
      <c r="J137" s="59">
        <v>31.78</v>
      </c>
      <c r="K137" s="59">
        <v>23.11</v>
      </c>
      <c r="L137" s="59">
        <v>32.01</v>
      </c>
      <c r="M137" s="59">
        <v>15.95</v>
      </c>
      <c r="N137" s="59">
        <v>57.15</v>
      </c>
      <c r="O137" s="59">
        <v>126.2</v>
      </c>
      <c r="P137" s="59">
        <v>161.32</v>
      </c>
      <c r="Q137" s="59">
        <v>67.27</v>
      </c>
      <c r="R137" s="59">
        <v>51.06</v>
      </c>
      <c r="S137" s="59">
        <v>60.06</v>
      </c>
      <c r="T137" s="59">
        <v>84.88</v>
      </c>
      <c r="U137" s="59">
        <v>421.54</v>
      </c>
      <c r="V137" s="59">
        <v>47.93</v>
      </c>
      <c r="W137" s="59">
        <v>135.22999999999999</v>
      </c>
      <c r="X137" s="59">
        <v>144.52000000000001</v>
      </c>
      <c r="Y137" s="59">
        <v>24.29</v>
      </c>
      <c r="Z137" s="59">
        <v>70.03</v>
      </c>
      <c r="AA137" s="59">
        <v>37.75</v>
      </c>
      <c r="AB137" s="59">
        <v>252.01</v>
      </c>
      <c r="AC137" s="59">
        <v>19.84</v>
      </c>
      <c r="AD137" s="59">
        <v>55.18</v>
      </c>
      <c r="AE137" s="59">
        <v>602.75</v>
      </c>
      <c r="AF137" s="59">
        <v>66.97</v>
      </c>
      <c r="AG137" s="59">
        <v>717.27</v>
      </c>
      <c r="AH137" s="59">
        <v>463.17</v>
      </c>
      <c r="AI137" s="59">
        <v>126.09</v>
      </c>
      <c r="AJ137" s="59">
        <v>108.11</v>
      </c>
      <c r="AK137" s="59">
        <v>81.55</v>
      </c>
      <c r="AL137" s="59">
        <v>205.87</v>
      </c>
      <c r="AM137" s="59">
        <v>49.32</v>
      </c>
      <c r="AN137" s="59">
        <v>141.82</v>
      </c>
      <c r="AO137" s="59">
        <v>43.94</v>
      </c>
      <c r="AP137" s="59">
        <v>27.17</v>
      </c>
      <c r="AQ137" s="59">
        <v>100.33</v>
      </c>
      <c r="AR137" s="59">
        <v>431.98</v>
      </c>
      <c r="AS137" s="59">
        <v>9041.7800000000007</v>
      </c>
      <c r="AT137" s="59">
        <v>1091.19</v>
      </c>
      <c r="AU137" s="59">
        <v>372.95</v>
      </c>
      <c r="AV137" s="59">
        <v>1864.6</v>
      </c>
      <c r="AW137" s="59">
        <v>480.75</v>
      </c>
      <c r="AX137" s="59">
        <v>76.48</v>
      </c>
      <c r="AY137" s="59">
        <v>27.89</v>
      </c>
      <c r="AZ137" s="59">
        <v>48.13</v>
      </c>
      <c r="BA137" s="59">
        <v>53.67</v>
      </c>
      <c r="BB137" s="59">
        <v>160.52000000000001</v>
      </c>
      <c r="BC137" s="59">
        <v>43.35</v>
      </c>
      <c r="BD137" s="59">
        <v>25.62</v>
      </c>
      <c r="BE137" s="59">
        <v>107.82</v>
      </c>
      <c r="BF137" s="59">
        <v>402.74</v>
      </c>
      <c r="BG137" s="59">
        <v>65.989999999999995</v>
      </c>
      <c r="BH137" s="59">
        <v>123.17</v>
      </c>
      <c r="BI137" s="59">
        <v>68.56</v>
      </c>
      <c r="BJ137" s="59">
        <v>133.11000000000001</v>
      </c>
      <c r="BK137" s="59">
        <v>21.95</v>
      </c>
      <c r="BL137" s="59">
        <v>62.07</v>
      </c>
      <c r="BM137" s="59">
        <v>4.76</v>
      </c>
      <c r="BN137" s="59">
        <v>43.09</v>
      </c>
      <c r="BO137" s="59">
        <v>0</v>
      </c>
      <c r="BP137" s="59">
        <v>0</v>
      </c>
      <c r="BQ137" s="59" t="s">
        <v>98</v>
      </c>
      <c r="BR137" s="59">
        <v>19853.16</v>
      </c>
      <c r="BS137" s="59" t="s">
        <v>98</v>
      </c>
      <c r="BT137" s="59">
        <v>1878.11</v>
      </c>
      <c r="BU137" s="59" t="s">
        <v>98</v>
      </c>
      <c r="BV137" s="59">
        <v>0.03</v>
      </c>
      <c r="BW137" s="59" t="s">
        <v>98</v>
      </c>
      <c r="BX137" s="59">
        <v>1.67</v>
      </c>
      <c r="BY137" s="59" t="s">
        <v>98</v>
      </c>
      <c r="BZ137" s="59">
        <v>1879.81</v>
      </c>
      <c r="CA137" s="59" t="s">
        <v>98</v>
      </c>
      <c r="CB137" s="59">
        <v>8.9700000000000006</v>
      </c>
      <c r="CC137" s="59" t="s">
        <v>98</v>
      </c>
      <c r="CD137" s="59">
        <v>0</v>
      </c>
      <c r="CE137" s="59" t="s">
        <v>98</v>
      </c>
      <c r="CF137" s="59">
        <v>0.01</v>
      </c>
      <c r="CG137" s="59" t="s">
        <v>98</v>
      </c>
      <c r="CH137" s="59">
        <v>0.01</v>
      </c>
      <c r="CI137" s="59" t="s">
        <v>98</v>
      </c>
      <c r="CJ137" s="59">
        <v>8.98</v>
      </c>
      <c r="CK137" s="59" t="s">
        <v>98</v>
      </c>
      <c r="CL137" s="59">
        <v>0</v>
      </c>
      <c r="CM137" s="59" t="s">
        <v>98</v>
      </c>
      <c r="CN137" s="59">
        <v>0</v>
      </c>
      <c r="CO137" s="59" t="s">
        <v>98</v>
      </c>
      <c r="CP137" s="59">
        <v>0</v>
      </c>
      <c r="CQ137" s="59" t="s">
        <v>98</v>
      </c>
      <c r="CR137" s="59">
        <v>432.85</v>
      </c>
      <c r="CS137" s="59" t="s">
        <v>98</v>
      </c>
      <c r="CT137" s="59">
        <v>432.85</v>
      </c>
      <c r="CU137" s="59" t="s">
        <v>98</v>
      </c>
      <c r="CV137" s="59">
        <v>2321.65</v>
      </c>
      <c r="CW137" s="59" t="s">
        <v>98</v>
      </c>
      <c r="CX137" s="59">
        <v>22174.799999999999</v>
      </c>
      <c r="CY137" s="59" t="s">
        <v>98</v>
      </c>
    </row>
    <row r="138" spans="1:103" ht="14.5" x14ac:dyDescent="0.35">
      <c r="A138" s="58" t="s">
        <v>303</v>
      </c>
      <c r="B138" s="58" t="s">
        <v>460</v>
      </c>
      <c r="C138" s="43" t="str">
        <f>'[10]Correspondance tables'!K44</f>
        <v>ISIC 65</v>
      </c>
      <c r="D138" s="43" t="str">
        <f>VLOOKUP(C138, '[10]Correspondance tables'!$O$3:$P$73, 2, FALSE)</f>
        <v>ISIC 64T66</v>
      </c>
      <c r="E138" s="59">
        <v>54.76</v>
      </c>
      <c r="F138" s="59">
        <v>5.23</v>
      </c>
      <c r="G138" s="59">
        <v>4.9400000000000004</v>
      </c>
      <c r="H138" s="59">
        <v>5.07</v>
      </c>
      <c r="I138" s="59">
        <v>55.61</v>
      </c>
      <c r="J138" s="59">
        <v>6.28</v>
      </c>
      <c r="K138" s="59">
        <v>7.01</v>
      </c>
      <c r="L138" s="59">
        <v>7.78</v>
      </c>
      <c r="M138" s="59">
        <v>4.6100000000000003</v>
      </c>
      <c r="N138" s="59">
        <v>6.57</v>
      </c>
      <c r="O138" s="59">
        <v>35.200000000000003</v>
      </c>
      <c r="P138" s="59">
        <v>21</v>
      </c>
      <c r="Q138" s="59">
        <v>12.51</v>
      </c>
      <c r="R138" s="59">
        <v>11.83</v>
      </c>
      <c r="S138" s="59">
        <v>9.94</v>
      </c>
      <c r="T138" s="59">
        <v>15.19</v>
      </c>
      <c r="U138" s="59">
        <v>21.35</v>
      </c>
      <c r="V138" s="59">
        <v>8.3000000000000007</v>
      </c>
      <c r="W138" s="59">
        <v>23.76</v>
      </c>
      <c r="X138" s="59">
        <v>16.47</v>
      </c>
      <c r="Y138" s="59">
        <v>5.6</v>
      </c>
      <c r="Z138" s="59">
        <v>25.21</v>
      </c>
      <c r="AA138" s="59">
        <v>7.08</v>
      </c>
      <c r="AB138" s="59">
        <v>64.22</v>
      </c>
      <c r="AC138" s="59">
        <v>4.08</v>
      </c>
      <c r="AD138" s="59">
        <v>21.35</v>
      </c>
      <c r="AE138" s="59">
        <v>73.33</v>
      </c>
      <c r="AF138" s="59">
        <v>26.68</v>
      </c>
      <c r="AG138" s="59">
        <v>99.51</v>
      </c>
      <c r="AH138" s="59">
        <v>96.66</v>
      </c>
      <c r="AI138" s="59">
        <v>114.47</v>
      </c>
      <c r="AJ138" s="59">
        <v>41.82</v>
      </c>
      <c r="AK138" s="59">
        <v>19.5</v>
      </c>
      <c r="AL138" s="59">
        <v>59.12</v>
      </c>
      <c r="AM138" s="59">
        <v>9.56</v>
      </c>
      <c r="AN138" s="59">
        <v>36.229999999999997</v>
      </c>
      <c r="AO138" s="59">
        <v>7.15</v>
      </c>
      <c r="AP138" s="59">
        <v>3.28</v>
      </c>
      <c r="AQ138" s="59">
        <v>11.88</v>
      </c>
      <c r="AR138" s="59">
        <v>16.23</v>
      </c>
      <c r="AS138" s="59">
        <v>49.72</v>
      </c>
      <c r="AT138" s="59">
        <v>3250.87</v>
      </c>
      <c r="AU138" s="59">
        <v>71.349999999999994</v>
      </c>
      <c r="AV138" s="59">
        <v>190.98</v>
      </c>
      <c r="AW138" s="59">
        <v>50.82</v>
      </c>
      <c r="AX138" s="59">
        <v>19.350000000000001</v>
      </c>
      <c r="AY138" s="59">
        <v>2.65</v>
      </c>
      <c r="AZ138" s="59">
        <v>3.87</v>
      </c>
      <c r="BA138" s="59">
        <v>7.43</v>
      </c>
      <c r="BB138" s="59">
        <v>58.07</v>
      </c>
      <c r="BC138" s="59">
        <v>4.43</v>
      </c>
      <c r="BD138" s="59">
        <v>4.68</v>
      </c>
      <c r="BE138" s="59">
        <v>21.68</v>
      </c>
      <c r="BF138" s="59">
        <v>150.01</v>
      </c>
      <c r="BG138" s="59">
        <v>41.15</v>
      </c>
      <c r="BH138" s="59">
        <v>53.56</v>
      </c>
      <c r="BI138" s="59">
        <v>4.93</v>
      </c>
      <c r="BJ138" s="59">
        <v>4.37</v>
      </c>
      <c r="BK138" s="59">
        <v>8.85</v>
      </c>
      <c r="BL138" s="59">
        <v>5.58</v>
      </c>
      <c r="BM138" s="59">
        <v>1.07</v>
      </c>
      <c r="BN138" s="59">
        <v>9.06</v>
      </c>
      <c r="BO138" s="59">
        <v>0</v>
      </c>
      <c r="BP138" s="59">
        <v>0</v>
      </c>
      <c r="BQ138" s="59" t="s">
        <v>98</v>
      </c>
      <c r="BR138" s="59">
        <v>5090.8500000000004</v>
      </c>
      <c r="BS138" s="59" t="s">
        <v>98</v>
      </c>
      <c r="BT138" s="59">
        <v>691.34</v>
      </c>
      <c r="BU138" s="59" t="s">
        <v>98</v>
      </c>
      <c r="BV138" s="59">
        <v>0</v>
      </c>
      <c r="BW138" s="59" t="s">
        <v>98</v>
      </c>
      <c r="BX138" s="59">
        <v>132.55000000000001</v>
      </c>
      <c r="BY138" s="59" t="s">
        <v>98</v>
      </c>
      <c r="BZ138" s="59">
        <v>823.89</v>
      </c>
      <c r="CA138" s="59" t="s">
        <v>98</v>
      </c>
      <c r="CB138" s="59">
        <v>2.06</v>
      </c>
      <c r="CC138" s="59" t="s">
        <v>98</v>
      </c>
      <c r="CD138" s="59">
        <v>0</v>
      </c>
      <c r="CE138" s="59" t="s">
        <v>98</v>
      </c>
      <c r="CF138" s="59">
        <v>0</v>
      </c>
      <c r="CG138" s="59" t="s">
        <v>98</v>
      </c>
      <c r="CH138" s="59">
        <v>0</v>
      </c>
      <c r="CI138" s="59" t="s">
        <v>98</v>
      </c>
      <c r="CJ138" s="59">
        <v>2.06</v>
      </c>
      <c r="CK138" s="59" t="s">
        <v>98</v>
      </c>
      <c r="CL138" s="59">
        <v>0</v>
      </c>
      <c r="CM138" s="59" t="s">
        <v>98</v>
      </c>
      <c r="CN138" s="59">
        <v>0</v>
      </c>
      <c r="CO138" s="59" t="s">
        <v>98</v>
      </c>
      <c r="CP138" s="59">
        <v>0</v>
      </c>
      <c r="CQ138" s="59" t="s">
        <v>98</v>
      </c>
      <c r="CR138" s="59">
        <v>59.86</v>
      </c>
      <c r="CS138" s="59" t="s">
        <v>98</v>
      </c>
      <c r="CT138" s="59">
        <v>59.86</v>
      </c>
      <c r="CU138" s="59" t="s">
        <v>98</v>
      </c>
      <c r="CV138" s="59">
        <v>885.81</v>
      </c>
      <c r="CW138" s="59" t="s">
        <v>98</v>
      </c>
      <c r="CX138" s="59">
        <v>5976.65</v>
      </c>
      <c r="CY138" s="59" t="s">
        <v>98</v>
      </c>
    </row>
    <row r="139" spans="1:103" ht="14.5" x14ac:dyDescent="0.35">
      <c r="A139" s="58" t="s">
        <v>303</v>
      </c>
      <c r="B139" s="58" t="s">
        <v>461</v>
      </c>
      <c r="C139" s="43" t="str">
        <f>'[10]Correspondance tables'!K45</f>
        <v>ISIC 66</v>
      </c>
      <c r="D139" s="43" t="str">
        <f>VLOOKUP(C139, '[10]Correspondance tables'!$O$3:$P$73, 2, FALSE)</f>
        <v>ISIC 64T66</v>
      </c>
      <c r="E139" s="59">
        <v>5.33</v>
      </c>
      <c r="F139" s="59">
        <v>0.09</v>
      </c>
      <c r="G139" s="59">
        <v>0.05</v>
      </c>
      <c r="H139" s="59">
        <v>0.86</v>
      </c>
      <c r="I139" s="59">
        <v>15.37</v>
      </c>
      <c r="J139" s="59">
        <v>10.119999999999999</v>
      </c>
      <c r="K139" s="59">
        <v>3.01</v>
      </c>
      <c r="L139" s="59">
        <v>27.31</v>
      </c>
      <c r="M139" s="59">
        <v>2.04</v>
      </c>
      <c r="N139" s="59">
        <v>3.69</v>
      </c>
      <c r="O139" s="59">
        <v>13.55</v>
      </c>
      <c r="P139" s="59">
        <v>10.199999999999999</v>
      </c>
      <c r="Q139" s="59">
        <v>1.81</v>
      </c>
      <c r="R139" s="59">
        <v>61.46</v>
      </c>
      <c r="S139" s="59">
        <v>3.69</v>
      </c>
      <c r="T139" s="59">
        <v>7.82</v>
      </c>
      <c r="U139" s="59">
        <v>7.48</v>
      </c>
      <c r="V139" s="59">
        <v>3.51</v>
      </c>
      <c r="W139" s="59">
        <v>4.97</v>
      </c>
      <c r="X139" s="59">
        <v>12.38</v>
      </c>
      <c r="Y139" s="59">
        <v>68.260000000000005</v>
      </c>
      <c r="Z139" s="59">
        <v>3.59</v>
      </c>
      <c r="AA139" s="59">
        <v>2.23</v>
      </c>
      <c r="AB139" s="59">
        <v>34.29</v>
      </c>
      <c r="AC139" s="59">
        <v>0.94</v>
      </c>
      <c r="AD139" s="59">
        <v>1.65</v>
      </c>
      <c r="AE139" s="59">
        <v>60.54</v>
      </c>
      <c r="AF139" s="59">
        <v>14.11</v>
      </c>
      <c r="AG139" s="59">
        <v>94.03</v>
      </c>
      <c r="AH139" s="59">
        <v>32.17</v>
      </c>
      <c r="AI139" s="59">
        <v>9.56</v>
      </c>
      <c r="AJ139" s="59">
        <v>12.45</v>
      </c>
      <c r="AK139" s="59">
        <v>6.6</v>
      </c>
      <c r="AL139" s="59">
        <v>42.42</v>
      </c>
      <c r="AM139" s="59">
        <v>1.36</v>
      </c>
      <c r="AN139" s="59">
        <v>6.77</v>
      </c>
      <c r="AO139" s="59">
        <v>1.06</v>
      </c>
      <c r="AP139" s="59">
        <v>0.42</v>
      </c>
      <c r="AQ139" s="59">
        <v>8.98</v>
      </c>
      <c r="AR139" s="59">
        <v>44.69</v>
      </c>
      <c r="AS139" s="59">
        <v>7836.46</v>
      </c>
      <c r="AT139" s="59">
        <v>1757.63</v>
      </c>
      <c r="AU139" s="59">
        <v>4758.24</v>
      </c>
      <c r="AV139" s="59">
        <v>10.89</v>
      </c>
      <c r="AW139" s="59">
        <v>77.47</v>
      </c>
      <c r="AX139" s="59">
        <v>4.42</v>
      </c>
      <c r="AY139" s="59">
        <v>1.71</v>
      </c>
      <c r="AZ139" s="59">
        <v>1.96</v>
      </c>
      <c r="BA139" s="59">
        <v>2.27</v>
      </c>
      <c r="BB139" s="59">
        <v>17.05</v>
      </c>
      <c r="BC139" s="59">
        <v>1.29</v>
      </c>
      <c r="BD139" s="59">
        <v>1.56</v>
      </c>
      <c r="BE139" s="59">
        <v>6.15</v>
      </c>
      <c r="BF139" s="59">
        <v>10.39</v>
      </c>
      <c r="BG139" s="59">
        <v>3.94</v>
      </c>
      <c r="BH139" s="59">
        <v>4.0199999999999996</v>
      </c>
      <c r="BI139" s="59">
        <v>0.57999999999999996</v>
      </c>
      <c r="BJ139" s="59">
        <v>4.1500000000000004</v>
      </c>
      <c r="BK139" s="59">
        <v>1.76</v>
      </c>
      <c r="BL139" s="59">
        <v>3.89</v>
      </c>
      <c r="BM139" s="59">
        <v>0.16</v>
      </c>
      <c r="BN139" s="59">
        <v>0.82</v>
      </c>
      <c r="BO139" s="59">
        <v>0</v>
      </c>
      <c r="BP139" s="59">
        <v>0</v>
      </c>
      <c r="BQ139" s="59" t="s">
        <v>98</v>
      </c>
      <c r="BR139" s="59">
        <v>15147.69</v>
      </c>
      <c r="BS139" s="59" t="s">
        <v>98</v>
      </c>
      <c r="BT139" s="59">
        <v>77.760000000000005</v>
      </c>
      <c r="BU139" s="59" t="s">
        <v>98</v>
      </c>
      <c r="BV139" s="59">
        <v>0</v>
      </c>
      <c r="BW139" s="59" t="s">
        <v>98</v>
      </c>
      <c r="BX139" s="59">
        <v>0</v>
      </c>
      <c r="BY139" s="59" t="s">
        <v>98</v>
      </c>
      <c r="BZ139" s="59">
        <v>77.760000000000005</v>
      </c>
      <c r="CA139" s="59" t="s">
        <v>98</v>
      </c>
      <c r="CB139" s="59">
        <v>1.07</v>
      </c>
      <c r="CC139" s="59" t="s">
        <v>98</v>
      </c>
      <c r="CD139" s="59">
        <v>0</v>
      </c>
      <c r="CE139" s="59" t="s">
        <v>98</v>
      </c>
      <c r="CF139" s="59">
        <v>0</v>
      </c>
      <c r="CG139" s="59" t="s">
        <v>98</v>
      </c>
      <c r="CH139" s="59">
        <v>0</v>
      </c>
      <c r="CI139" s="59" t="s">
        <v>98</v>
      </c>
      <c r="CJ139" s="59">
        <v>1.07</v>
      </c>
      <c r="CK139" s="59" t="s">
        <v>98</v>
      </c>
      <c r="CL139" s="59">
        <v>0</v>
      </c>
      <c r="CM139" s="59" t="s">
        <v>98</v>
      </c>
      <c r="CN139" s="59">
        <v>0</v>
      </c>
      <c r="CO139" s="59" t="s">
        <v>98</v>
      </c>
      <c r="CP139" s="59">
        <v>0</v>
      </c>
      <c r="CQ139" s="59" t="s">
        <v>98</v>
      </c>
      <c r="CR139" s="59">
        <v>75.709999999999994</v>
      </c>
      <c r="CS139" s="59" t="s">
        <v>98</v>
      </c>
      <c r="CT139" s="59">
        <v>75.709999999999994</v>
      </c>
      <c r="CU139" s="59" t="s">
        <v>98</v>
      </c>
      <c r="CV139" s="59">
        <v>154.54</v>
      </c>
      <c r="CW139" s="59" t="s">
        <v>98</v>
      </c>
      <c r="CX139" s="59">
        <v>15302.22</v>
      </c>
      <c r="CY139" s="59" t="s">
        <v>98</v>
      </c>
    </row>
    <row r="140" spans="1:103" ht="14.5" x14ac:dyDescent="0.35">
      <c r="A140" s="58" t="s">
        <v>303</v>
      </c>
      <c r="B140" s="58" t="s">
        <v>462</v>
      </c>
      <c r="C140" s="43" t="str">
        <f>'[10]Correspondance tables'!K46</f>
        <v>ISIC 68</v>
      </c>
      <c r="D140" s="43" t="str">
        <f>VLOOKUP(C140, '[10]Correspondance tables'!$O$3:$P$73, 2, FALSE)</f>
        <v>ISIC 68</v>
      </c>
      <c r="E140" s="59">
        <v>2.91</v>
      </c>
      <c r="F140" s="59">
        <v>0.04</v>
      </c>
      <c r="G140" s="59">
        <v>0</v>
      </c>
      <c r="H140" s="59">
        <v>0.13</v>
      </c>
      <c r="I140" s="59">
        <v>8.6300000000000008</v>
      </c>
      <c r="J140" s="59">
        <v>0.75</v>
      </c>
      <c r="K140" s="59">
        <v>0.96</v>
      </c>
      <c r="L140" s="59">
        <v>1.0900000000000001</v>
      </c>
      <c r="M140" s="59">
        <v>0.67</v>
      </c>
      <c r="N140" s="59">
        <v>0.77</v>
      </c>
      <c r="O140" s="59">
        <v>7</v>
      </c>
      <c r="P140" s="59">
        <v>1.82</v>
      </c>
      <c r="Q140" s="59">
        <v>6.27</v>
      </c>
      <c r="R140" s="59">
        <v>1.6</v>
      </c>
      <c r="S140" s="59">
        <v>3.38</v>
      </c>
      <c r="T140" s="59">
        <v>6.02</v>
      </c>
      <c r="U140" s="59">
        <v>1.68</v>
      </c>
      <c r="V140" s="59">
        <v>3.64</v>
      </c>
      <c r="W140" s="59">
        <v>7.2</v>
      </c>
      <c r="X140" s="59">
        <v>9.27</v>
      </c>
      <c r="Y140" s="59">
        <v>1.79</v>
      </c>
      <c r="Z140" s="59">
        <v>3.74</v>
      </c>
      <c r="AA140" s="59">
        <v>1.65</v>
      </c>
      <c r="AB140" s="59">
        <v>37.18</v>
      </c>
      <c r="AC140" s="59">
        <v>0.06</v>
      </c>
      <c r="AD140" s="59">
        <v>1.21</v>
      </c>
      <c r="AE140" s="59">
        <v>40.99</v>
      </c>
      <c r="AF140" s="59">
        <v>23.85</v>
      </c>
      <c r="AG140" s="59">
        <v>27.12</v>
      </c>
      <c r="AH140" s="59">
        <v>47.61</v>
      </c>
      <c r="AI140" s="59">
        <v>5.24</v>
      </c>
      <c r="AJ140" s="59">
        <v>0.25</v>
      </c>
      <c r="AK140" s="59">
        <v>3.37</v>
      </c>
      <c r="AL140" s="59">
        <v>8.7899999999999991</v>
      </c>
      <c r="AM140" s="59">
        <v>2.2400000000000002</v>
      </c>
      <c r="AN140" s="59">
        <v>22.71</v>
      </c>
      <c r="AO140" s="59">
        <v>1.01</v>
      </c>
      <c r="AP140" s="59">
        <v>1.54</v>
      </c>
      <c r="AQ140" s="59">
        <v>13.06</v>
      </c>
      <c r="AR140" s="59">
        <v>10.62</v>
      </c>
      <c r="AS140" s="59">
        <v>11.02</v>
      </c>
      <c r="AT140" s="59">
        <v>3.1</v>
      </c>
      <c r="AU140" s="59">
        <v>11.51</v>
      </c>
      <c r="AV140" s="59">
        <v>25.85</v>
      </c>
      <c r="AW140" s="59">
        <v>45.2</v>
      </c>
      <c r="AX140" s="59">
        <v>7.01</v>
      </c>
      <c r="AY140" s="59">
        <v>3.26</v>
      </c>
      <c r="AZ140" s="59">
        <v>3.75</v>
      </c>
      <c r="BA140" s="59">
        <v>2.5</v>
      </c>
      <c r="BB140" s="59">
        <v>5.72</v>
      </c>
      <c r="BC140" s="59">
        <v>3</v>
      </c>
      <c r="BD140" s="59">
        <v>5.18</v>
      </c>
      <c r="BE140" s="59">
        <v>13.96</v>
      </c>
      <c r="BF140" s="59">
        <v>33.46</v>
      </c>
      <c r="BG140" s="59">
        <v>1.66</v>
      </c>
      <c r="BH140" s="59">
        <v>6.87</v>
      </c>
      <c r="BI140" s="59">
        <v>3.04</v>
      </c>
      <c r="BJ140" s="59">
        <v>0.56999999999999995</v>
      </c>
      <c r="BK140" s="59">
        <v>1.98</v>
      </c>
      <c r="BL140" s="59">
        <v>1.33</v>
      </c>
      <c r="BM140" s="59">
        <v>7.0000000000000007E-2</v>
      </c>
      <c r="BN140" s="59">
        <v>5.26</v>
      </c>
      <c r="BO140" s="59">
        <v>0</v>
      </c>
      <c r="BP140" s="59">
        <v>0</v>
      </c>
      <c r="BQ140" s="59" t="s">
        <v>98</v>
      </c>
      <c r="BR140" s="59">
        <v>513.19000000000005</v>
      </c>
      <c r="BS140" s="59" t="s">
        <v>98</v>
      </c>
      <c r="BT140" s="59">
        <v>13.69</v>
      </c>
      <c r="BU140" s="59" t="s">
        <v>98</v>
      </c>
      <c r="BV140" s="59">
        <v>0</v>
      </c>
      <c r="BW140" s="59" t="s">
        <v>98</v>
      </c>
      <c r="BX140" s="59">
        <v>3.12</v>
      </c>
      <c r="BY140" s="59" t="s">
        <v>98</v>
      </c>
      <c r="BZ140" s="59">
        <v>16.809999999999999</v>
      </c>
      <c r="CA140" s="59" t="s">
        <v>98</v>
      </c>
      <c r="CB140" s="59">
        <v>0.02</v>
      </c>
      <c r="CC140" s="59" t="s">
        <v>98</v>
      </c>
      <c r="CD140" s="59">
        <v>0</v>
      </c>
      <c r="CE140" s="59" t="s">
        <v>98</v>
      </c>
      <c r="CF140" s="59">
        <v>0</v>
      </c>
      <c r="CG140" s="59" t="s">
        <v>98</v>
      </c>
      <c r="CH140" s="59">
        <v>0</v>
      </c>
      <c r="CI140" s="59" t="s">
        <v>98</v>
      </c>
      <c r="CJ140" s="59">
        <v>0.02</v>
      </c>
      <c r="CK140" s="59" t="s">
        <v>98</v>
      </c>
      <c r="CL140" s="59">
        <v>0</v>
      </c>
      <c r="CM140" s="59" t="s">
        <v>98</v>
      </c>
      <c r="CN140" s="59">
        <v>0</v>
      </c>
      <c r="CO140" s="59" t="s">
        <v>98</v>
      </c>
      <c r="CP140" s="59">
        <v>0</v>
      </c>
      <c r="CQ140" s="59" t="s">
        <v>98</v>
      </c>
      <c r="CR140" s="59">
        <v>0.01</v>
      </c>
      <c r="CS140" s="59" t="s">
        <v>98</v>
      </c>
      <c r="CT140" s="59">
        <v>0.01</v>
      </c>
      <c r="CU140" s="59" t="s">
        <v>98</v>
      </c>
      <c r="CV140" s="59">
        <v>16.829999999999998</v>
      </c>
      <c r="CW140" s="59" t="s">
        <v>98</v>
      </c>
      <c r="CX140" s="59">
        <v>530.03</v>
      </c>
      <c r="CY140" s="59" t="s">
        <v>98</v>
      </c>
    </row>
    <row r="141" spans="1:103" ht="14.5" x14ac:dyDescent="0.35">
      <c r="A141" s="58" t="s">
        <v>303</v>
      </c>
      <c r="B141" s="58" t="s">
        <v>499</v>
      </c>
      <c r="C141" s="43" t="str">
        <f>'[10]Correspondance tables'!K48</f>
        <v>ISIC 69-70</v>
      </c>
      <c r="D141" s="43" t="str">
        <f>VLOOKUP(C141, '[10]Correspondance tables'!$O$3:$P$73, 2, FALSE)</f>
        <v>ISIC 69T82</v>
      </c>
      <c r="E141" s="59">
        <v>0</v>
      </c>
      <c r="F141" s="59">
        <v>0</v>
      </c>
      <c r="G141" s="59">
        <v>0</v>
      </c>
      <c r="H141" s="59">
        <v>0</v>
      </c>
      <c r="I141" s="59">
        <v>0</v>
      </c>
      <c r="J141" s="59">
        <v>0</v>
      </c>
      <c r="K141" s="59">
        <v>0</v>
      </c>
      <c r="L141" s="59">
        <v>0</v>
      </c>
      <c r="M141" s="59">
        <v>0</v>
      </c>
      <c r="N141" s="59">
        <v>0</v>
      </c>
      <c r="O141" s="59">
        <v>0</v>
      </c>
      <c r="P141" s="59">
        <v>0</v>
      </c>
      <c r="Q141" s="59">
        <v>0</v>
      </c>
      <c r="R141" s="59">
        <v>0</v>
      </c>
      <c r="S141" s="59">
        <v>0</v>
      </c>
      <c r="T141" s="59">
        <v>0</v>
      </c>
      <c r="U141" s="59">
        <v>0</v>
      </c>
      <c r="V141" s="59">
        <v>0</v>
      </c>
      <c r="W141" s="59">
        <v>0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0</v>
      </c>
      <c r="AG141" s="59">
        <v>0</v>
      </c>
      <c r="AH141" s="59">
        <v>0</v>
      </c>
      <c r="AI141" s="59">
        <v>0</v>
      </c>
      <c r="AJ141" s="59">
        <v>0</v>
      </c>
      <c r="AK141" s="59">
        <v>0</v>
      </c>
      <c r="AL141" s="59">
        <v>0</v>
      </c>
      <c r="AM141" s="59">
        <v>0</v>
      </c>
      <c r="AN141" s="59">
        <v>0</v>
      </c>
      <c r="AO141" s="59">
        <v>0</v>
      </c>
      <c r="AP141" s="59">
        <v>0</v>
      </c>
      <c r="AQ141" s="59">
        <v>0</v>
      </c>
      <c r="AR141" s="59">
        <v>0</v>
      </c>
      <c r="AS141" s="59">
        <v>0</v>
      </c>
      <c r="AT141" s="59">
        <v>0</v>
      </c>
      <c r="AU141" s="59">
        <v>0</v>
      </c>
      <c r="AV141" s="59">
        <v>0</v>
      </c>
      <c r="AW141" s="59">
        <v>0</v>
      </c>
      <c r="AX141" s="59">
        <v>0</v>
      </c>
      <c r="AY141" s="59">
        <v>0</v>
      </c>
      <c r="AZ141" s="59">
        <v>0</v>
      </c>
      <c r="BA141" s="59">
        <v>0</v>
      </c>
      <c r="BB141" s="59">
        <v>0</v>
      </c>
      <c r="BC141" s="59">
        <v>0</v>
      </c>
      <c r="BD141" s="59">
        <v>0</v>
      </c>
      <c r="BE141" s="59">
        <v>0</v>
      </c>
      <c r="BF141" s="59">
        <v>0</v>
      </c>
      <c r="BG141" s="59">
        <v>0</v>
      </c>
      <c r="BH141" s="59">
        <v>0</v>
      </c>
      <c r="BI141" s="59">
        <v>0</v>
      </c>
      <c r="BJ141" s="59">
        <v>0</v>
      </c>
      <c r="BK141" s="59">
        <v>0</v>
      </c>
      <c r="BL141" s="59">
        <v>0</v>
      </c>
      <c r="BM141" s="59">
        <v>0</v>
      </c>
      <c r="BN141" s="59">
        <v>0</v>
      </c>
      <c r="BO141" s="59">
        <v>0</v>
      </c>
      <c r="BP141" s="59">
        <v>0</v>
      </c>
      <c r="BQ141" s="59" t="s">
        <v>98</v>
      </c>
      <c r="BR141" s="59">
        <v>0</v>
      </c>
      <c r="BS141" s="59" t="s">
        <v>98</v>
      </c>
      <c r="BT141" s="59">
        <v>0</v>
      </c>
      <c r="BU141" s="59" t="s">
        <v>98</v>
      </c>
      <c r="BV141" s="59">
        <v>0</v>
      </c>
      <c r="BW141" s="59" t="s">
        <v>98</v>
      </c>
      <c r="BX141" s="59">
        <v>0</v>
      </c>
      <c r="BY141" s="59" t="s">
        <v>98</v>
      </c>
      <c r="BZ141" s="59">
        <v>0</v>
      </c>
      <c r="CA141" s="59" t="s">
        <v>98</v>
      </c>
      <c r="CB141" s="59">
        <v>0</v>
      </c>
      <c r="CC141" s="59" t="s">
        <v>98</v>
      </c>
      <c r="CD141" s="59">
        <v>0</v>
      </c>
      <c r="CE141" s="59" t="s">
        <v>98</v>
      </c>
      <c r="CF141" s="59">
        <v>0</v>
      </c>
      <c r="CG141" s="59" t="s">
        <v>98</v>
      </c>
      <c r="CH141" s="59">
        <v>0</v>
      </c>
      <c r="CI141" s="59" t="s">
        <v>98</v>
      </c>
      <c r="CJ141" s="59">
        <v>0</v>
      </c>
      <c r="CK141" s="59" t="s">
        <v>98</v>
      </c>
      <c r="CL141" s="59">
        <v>0</v>
      </c>
      <c r="CM141" s="59" t="s">
        <v>98</v>
      </c>
      <c r="CN141" s="59">
        <v>0</v>
      </c>
      <c r="CO141" s="59" t="s">
        <v>98</v>
      </c>
      <c r="CP141" s="59">
        <v>0</v>
      </c>
      <c r="CQ141" s="59" t="s">
        <v>98</v>
      </c>
      <c r="CR141" s="59">
        <v>0</v>
      </c>
      <c r="CS141" s="59" t="s">
        <v>98</v>
      </c>
      <c r="CT141" s="59">
        <v>0</v>
      </c>
      <c r="CU141" s="59" t="s">
        <v>98</v>
      </c>
      <c r="CV141" s="59">
        <v>0</v>
      </c>
      <c r="CW141" s="59" t="s">
        <v>98</v>
      </c>
      <c r="CX141" s="59">
        <v>0</v>
      </c>
      <c r="CY141" s="59" t="s">
        <v>98</v>
      </c>
    </row>
    <row r="142" spans="1:103" ht="14.5" x14ac:dyDescent="0.35">
      <c r="A142" s="58" t="s">
        <v>303</v>
      </c>
      <c r="B142" s="58" t="s">
        <v>463</v>
      </c>
      <c r="C142" s="43" t="str">
        <f>'[10]Correspondance tables'!K49</f>
        <v>ISIC 71</v>
      </c>
      <c r="D142" s="43" t="str">
        <f>VLOOKUP(C142, '[10]Correspondance tables'!$O$3:$P$73, 2, FALSE)</f>
        <v>ISIC 69T82</v>
      </c>
      <c r="E142" s="59">
        <v>50.26</v>
      </c>
      <c r="F142" s="59">
        <v>14.91</v>
      </c>
      <c r="G142" s="59">
        <v>2.72</v>
      </c>
      <c r="H142" s="59">
        <v>64.98</v>
      </c>
      <c r="I142" s="59">
        <v>717.23</v>
      </c>
      <c r="J142" s="59">
        <v>67.14</v>
      </c>
      <c r="K142" s="59">
        <v>60.28</v>
      </c>
      <c r="L142" s="59">
        <v>137.16999999999999</v>
      </c>
      <c r="M142" s="59">
        <v>50.11</v>
      </c>
      <c r="N142" s="59">
        <v>319.64999999999998</v>
      </c>
      <c r="O142" s="59">
        <v>530.64</v>
      </c>
      <c r="P142" s="59">
        <v>599.47</v>
      </c>
      <c r="Q142" s="59">
        <v>164.24</v>
      </c>
      <c r="R142" s="59">
        <v>127.05</v>
      </c>
      <c r="S142" s="59">
        <v>177.06</v>
      </c>
      <c r="T142" s="59">
        <v>188.36</v>
      </c>
      <c r="U142" s="59">
        <v>804.65</v>
      </c>
      <c r="V142" s="59">
        <v>257.58</v>
      </c>
      <c r="W142" s="59">
        <v>691.02</v>
      </c>
      <c r="X142" s="59">
        <v>610.07000000000005</v>
      </c>
      <c r="Y142" s="59">
        <v>117.93</v>
      </c>
      <c r="Z142" s="59">
        <v>110.98</v>
      </c>
      <c r="AA142" s="59">
        <v>117.68</v>
      </c>
      <c r="AB142" s="59">
        <v>230.85</v>
      </c>
      <c r="AC142" s="59">
        <v>21.51</v>
      </c>
      <c r="AD142" s="59">
        <v>110.93</v>
      </c>
      <c r="AE142" s="59">
        <v>559.49</v>
      </c>
      <c r="AF142" s="59">
        <v>227.44</v>
      </c>
      <c r="AG142" s="59">
        <v>2829.84</v>
      </c>
      <c r="AH142" s="59">
        <v>683.52</v>
      </c>
      <c r="AI142" s="59">
        <v>168.28</v>
      </c>
      <c r="AJ142" s="59">
        <v>86.49</v>
      </c>
      <c r="AK142" s="59">
        <v>73.739999999999995</v>
      </c>
      <c r="AL142" s="59">
        <v>279.2</v>
      </c>
      <c r="AM142" s="59">
        <v>92.28</v>
      </c>
      <c r="AN142" s="59">
        <v>247.78</v>
      </c>
      <c r="AO142" s="59">
        <v>221.31</v>
      </c>
      <c r="AP142" s="59">
        <v>105.02</v>
      </c>
      <c r="AQ142" s="59">
        <v>291.19</v>
      </c>
      <c r="AR142" s="59">
        <v>799.29</v>
      </c>
      <c r="AS142" s="59">
        <v>1344.86</v>
      </c>
      <c r="AT142" s="59">
        <v>543.37</v>
      </c>
      <c r="AU142" s="59">
        <v>439.05</v>
      </c>
      <c r="AV142" s="59">
        <v>1124.19</v>
      </c>
      <c r="AW142" s="59">
        <v>5490</v>
      </c>
      <c r="AX142" s="59">
        <v>985.43</v>
      </c>
      <c r="AY142" s="59">
        <v>169.06</v>
      </c>
      <c r="AZ142" s="59">
        <v>167.01</v>
      </c>
      <c r="BA142" s="59">
        <v>284.13</v>
      </c>
      <c r="BB142" s="59">
        <v>311.2</v>
      </c>
      <c r="BC142" s="59">
        <v>164.14</v>
      </c>
      <c r="BD142" s="59">
        <v>366</v>
      </c>
      <c r="BE142" s="59">
        <v>885.53</v>
      </c>
      <c r="BF142" s="59">
        <v>352.07</v>
      </c>
      <c r="BG142" s="59">
        <v>128.52000000000001</v>
      </c>
      <c r="BH142" s="59">
        <v>211.09</v>
      </c>
      <c r="BI142" s="59">
        <v>101.96</v>
      </c>
      <c r="BJ142" s="59">
        <v>90.95</v>
      </c>
      <c r="BK142" s="59">
        <v>55.64</v>
      </c>
      <c r="BL142" s="59">
        <v>125.65</v>
      </c>
      <c r="BM142" s="59">
        <v>14.71</v>
      </c>
      <c r="BN142" s="59">
        <v>54.31</v>
      </c>
      <c r="BO142" s="59">
        <v>0</v>
      </c>
      <c r="BP142" s="59">
        <v>0</v>
      </c>
      <c r="BQ142" s="59" t="s">
        <v>98</v>
      </c>
      <c r="BR142" s="59">
        <v>26418.22</v>
      </c>
      <c r="BS142" s="59" t="s">
        <v>98</v>
      </c>
      <c r="BT142" s="59">
        <v>290.55</v>
      </c>
      <c r="BU142" s="59" t="s">
        <v>98</v>
      </c>
      <c r="BV142" s="59">
        <v>0.01</v>
      </c>
      <c r="BW142" s="59" t="s">
        <v>98</v>
      </c>
      <c r="BX142" s="59">
        <v>0</v>
      </c>
      <c r="BY142" s="59" t="s">
        <v>98</v>
      </c>
      <c r="BZ142" s="59">
        <v>290.56</v>
      </c>
      <c r="CA142" s="59" t="s">
        <v>98</v>
      </c>
      <c r="CB142" s="59">
        <v>492.59</v>
      </c>
      <c r="CC142" s="59" t="s">
        <v>98</v>
      </c>
      <c r="CD142" s="59">
        <v>0</v>
      </c>
      <c r="CE142" s="59" t="s">
        <v>98</v>
      </c>
      <c r="CF142" s="59">
        <v>1.1299999999999999</v>
      </c>
      <c r="CG142" s="59" t="s">
        <v>98</v>
      </c>
      <c r="CH142" s="59">
        <v>1.1299999999999999</v>
      </c>
      <c r="CI142" s="59" t="s">
        <v>98</v>
      </c>
      <c r="CJ142" s="59">
        <v>493.72</v>
      </c>
      <c r="CK142" s="59" t="s">
        <v>98</v>
      </c>
      <c r="CL142" s="59">
        <v>0</v>
      </c>
      <c r="CM142" s="59" t="s">
        <v>98</v>
      </c>
      <c r="CN142" s="59">
        <v>0</v>
      </c>
      <c r="CO142" s="59" t="s">
        <v>98</v>
      </c>
      <c r="CP142" s="59">
        <v>0</v>
      </c>
      <c r="CQ142" s="59" t="s">
        <v>98</v>
      </c>
      <c r="CR142" s="59">
        <v>33.68</v>
      </c>
      <c r="CS142" s="59" t="s">
        <v>98</v>
      </c>
      <c r="CT142" s="59">
        <v>33.68</v>
      </c>
      <c r="CU142" s="59" t="s">
        <v>98</v>
      </c>
      <c r="CV142" s="59">
        <v>817.95</v>
      </c>
      <c r="CW142" s="59" t="s">
        <v>98</v>
      </c>
      <c r="CX142" s="59">
        <v>27236.17</v>
      </c>
      <c r="CY142" s="59" t="s">
        <v>98</v>
      </c>
    </row>
    <row r="143" spans="1:103" ht="14.5" x14ac:dyDescent="0.35">
      <c r="A143" s="58" t="s">
        <v>303</v>
      </c>
      <c r="B143" s="58" t="s">
        <v>464</v>
      </c>
      <c r="C143" s="43" t="str">
        <f>'[10]Correspondance tables'!K50</f>
        <v>ISIC 72</v>
      </c>
      <c r="D143" s="43" t="str">
        <f>VLOOKUP(C143, '[10]Correspondance tables'!$O$3:$P$73, 2, FALSE)</f>
        <v>ISIC 69T82</v>
      </c>
      <c r="E143" s="59">
        <v>41.99</v>
      </c>
      <c r="F143" s="59">
        <v>5.3</v>
      </c>
      <c r="G143" s="59">
        <v>0.75</v>
      </c>
      <c r="H143" s="59">
        <v>60.89</v>
      </c>
      <c r="I143" s="59">
        <v>104.53</v>
      </c>
      <c r="J143" s="59">
        <v>14.19</v>
      </c>
      <c r="K143" s="59">
        <v>30.6</v>
      </c>
      <c r="L143" s="59">
        <v>36.159999999999997</v>
      </c>
      <c r="M143" s="59">
        <v>9.2100000000000009</v>
      </c>
      <c r="N143" s="59">
        <v>136.99</v>
      </c>
      <c r="O143" s="59">
        <v>182.27</v>
      </c>
      <c r="P143" s="59">
        <v>69.05</v>
      </c>
      <c r="Q143" s="59">
        <v>104.65</v>
      </c>
      <c r="R143" s="59">
        <v>104.12</v>
      </c>
      <c r="S143" s="59">
        <v>68.959999999999994</v>
      </c>
      <c r="T143" s="59">
        <v>163.98</v>
      </c>
      <c r="U143" s="59">
        <v>161.52000000000001</v>
      </c>
      <c r="V143" s="59">
        <v>179.18</v>
      </c>
      <c r="W143" s="59">
        <v>283.23</v>
      </c>
      <c r="X143" s="59">
        <v>249.69</v>
      </c>
      <c r="Y143" s="59">
        <v>176.54</v>
      </c>
      <c r="Z143" s="59">
        <v>27.18</v>
      </c>
      <c r="AA143" s="59">
        <v>102.42</v>
      </c>
      <c r="AB143" s="59">
        <v>239.31</v>
      </c>
      <c r="AC143" s="59">
        <v>36.92</v>
      </c>
      <c r="AD143" s="59">
        <v>235.08</v>
      </c>
      <c r="AE143" s="59">
        <v>1704.71</v>
      </c>
      <c r="AF143" s="59">
        <v>26.92</v>
      </c>
      <c r="AG143" s="59">
        <v>175.06</v>
      </c>
      <c r="AH143" s="59">
        <v>77.510000000000005</v>
      </c>
      <c r="AI143" s="59">
        <v>88.04</v>
      </c>
      <c r="AJ143" s="59">
        <v>23.36</v>
      </c>
      <c r="AK143" s="59">
        <v>33.86</v>
      </c>
      <c r="AL143" s="59">
        <v>128.80000000000001</v>
      </c>
      <c r="AM143" s="59">
        <v>10.46</v>
      </c>
      <c r="AN143" s="59">
        <v>49.72</v>
      </c>
      <c r="AO143" s="59">
        <v>26.88</v>
      </c>
      <c r="AP143" s="59">
        <v>24.5</v>
      </c>
      <c r="AQ143" s="59">
        <v>71.56</v>
      </c>
      <c r="AR143" s="59">
        <v>121.29</v>
      </c>
      <c r="AS143" s="59">
        <v>110.52</v>
      </c>
      <c r="AT143" s="59">
        <v>53.66</v>
      </c>
      <c r="AU143" s="59">
        <v>33.020000000000003</v>
      </c>
      <c r="AV143" s="59">
        <v>207.85</v>
      </c>
      <c r="AW143" s="59">
        <v>224.34</v>
      </c>
      <c r="AX143" s="59">
        <v>1763.96</v>
      </c>
      <c r="AY143" s="59">
        <v>131.81</v>
      </c>
      <c r="AZ143" s="59">
        <v>53.32</v>
      </c>
      <c r="BA143" s="59">
        <v>47.52</v>
      </c>
      <c r="BB143" s="59">
        <v>88.51</v>
      </c>
      <c r="BC143" s="59">
        <v>23.29</v>
      </c>
      <c r="BD143" s="59">
        <v>8.8000000000000007</v>
      </c>
      <c r="BE143" s="59">
        <v>222.31</v>
      </c>
      <c r="BF143" s="59">
        <v>422.98</v>
      </c>
      <c r="BG143" s="59">
        <v>43.18</v>
      </c>
      <c r="BH143" s="59">
        <v>35.54</v>
      </c>
      <c r="BI143" s="59">
        <v>10.16</v>
      </c>
      <c r="BJ143" s="59">
        <v>30.89</v>
      </c>
      <c r="BK143" s="59">
        <v>17.86</v>
      </c>
      <c r="BL143" s="59">
        <v>28.8</v>
      </c>
      <c r="BM143" s="59">
        <v>6.11</v>
      </c>
      <c r="BN143" s="59">
        <v>34.69</v>
      </c>
      <c r="BO143" s="59">
        <v>0</v>
      </c>
      <c r="BP143" s="59">
        <v>0</v>
      </c>
      <c r="BQ143" s="59" t="s">
        <v>98</v>
      </c>
      <c r="BR143" s="59">
        <v>8986.51</v>
      </c>
      <c r="BS143" s="59" t="s">
        <v>98</v>
      </c>
      <c r="BT143" s="59">
        <v>179.48</v>
      </c>
      <c r="BU143" s="59" t="s">
        <v>98</v>
      </c>
      <c r="BV143" s="59">
        <v>0</v>
      </c>
      <c r="BW143" s="59" t="s">
        <v>98</v>
      </c>
      <c r="BX143" s="59">
        <v>0.47</v>
      </c>
      <c r="BY143" s="59" t="s">
        <v>98</v>
      </c>
      <c r="BZ143" s="59">
        <v>179.96</v>
      </c>
      <c r="CA143" s="59" t="s">
        <v>98</v>
      </c>
      <c r="CB143" s="59">
        <v>2506.29</v>
      </c>
      <c r="CC143" s="59" t="s">
        <v>98</v>
      </c>
      <c r="CD143" s="59">
        <v>0</v>
      </c>
      <c r="CE143" s="59" t="s">
        <v>98</v>
      </c>
      <c r="CF143" s="59">
        <v>11.91</v>
      </c>
      <c r="CG143" s="59" t="s">
        <v>98</v>
      </c>
      <c r="CH143" s="59">
        <v>11.91</v>
      </c>
      <c r="CI143" s="59" t="s">
        <v>98</v>
      </c>
      <c r="CJ143" s="59">
        <v>2518.19</v>
      </c>
      <c r="CK143" s="59" t="s">
        <v>98</v>
      </c>
      <c r="CL143" s="59">
        <v>0</v>
      </c>
      <c r="CM143" s="59" t="s">
        <v>98</v>
      </c>
      <c r="CN143" s="59">
        <v>0</v>
      </c>
      <c r="CO143" s="59" t="s">
        <v>98</v>
      </c>
      <c r="CP143" s="59">
        <v>0</v>
      </c>
      <c r="CQ143" s="59" t="s">
        <v>98</v>
      </c>
      <c r="CR143" s="59">
        <v>41.64</v>
      </c>
      <c r="CS143" s="59" t="s">
        <v>98</v>
      </c>
      <c r="CT143" s="59">
        <v>41.64</v>
      </c>
      <c r="CU143" s="59" t="s">
        <v>98</v>
      </c>
      <c r="CV143" s="59">
        <v>2739.79</v>
      </c>
      <c r="CW143" s="59" t="s">
        <v>98</v>
      </c>
      <c r="CX143" s="59">
        <v>11726.29</v>
      </c>
      <c r="CY143" s="59" t="s">
        <v>98</v>
      </c>
    </row>
    <row r="144" spans="1:103" ht="14.5" x14ac:dyDescent="0.35">
      <c r="A144" s="58" t="s">
        <v>303</v>
      </c>
      <c r="B144" s="58" t="s">
        <v>465</v>
      </c>
      <c r="C144" s="43" t="str">
        <f>'[10]Correspondance tables'!K51</f>
        <v>ISIC 73</v>
      </c>
      <c r="D144" s="43" t="str">
        <f>VLOOKUP(C144, '[10]Correspondance tables'!$O$3:$P$73, 2, FALSE)</f>
        <v>ISIC 69T82</v>
      </c>
      <c r="E144" s="59">
        <v>15.47</v>
      </c>
      <c r="F144" s="59">
        <v>0.01</v>
      </c>
      <c r="G144" s="59">
        <v>0.01</v>
      </c>
      <c r="H144" s="59">
        <v>9.17</v>
      </c>
      <c r="I144" s="59">
        <v>140.13999999999999</v>
      </c>
      <c r="J144" s="59">
        <v>3.15</v>
      </c>
      <c r="K144" s="59">
        <v>8.84</v>
      </c>
      <c r="L144" s="59">
        <v>12.84</v>
      </c>
      <c r="M144" s="59">
        <v>77.2</v>
      </c>
      <c r="N144" s="59">
        <v>2.34</v>
      </c>
      <c r="O144" s="59">
        <v>356.31</v>
      </c>
      <c r="P144" s="59">
        <v>7185.96</v>
      </c>
      <c r="Q144" s="59">
        <v>15.58</v>
      </c>
      <c r="R144" s="59">
        <v>13.02</v>
      </c>
      <c r="S144" s="59">
        <v>4.38</v>
      </c>
      <c r="T144" s="59">
        <v>21.92</v>
      </c>
      <c r="U144" s="59">
        <v>2820.26</v>
      </c>
      <c r="V144" s="59">
        <v>29.7</v>
      </c>
      <c r="W144" s="59">
        <v>8.85</v>
      </c>
      <c r="X144" s="59">
        <v>52.27</v>
      </c>
      <c r="Y144" s="59">
        <v>0</v>
      </c>
      <c r="Z144" s="59">
        <v>273.45</v>
      </c>
      <c r="AA144" s="59">
        <v>7.17</v>
      </c>
      <c r="AB144" s="59">
        <v>3.85</v>
      </c>
      <c r="AC144" s="59">
        <v>10.63</v>
      </c>
      <c r="AD144" s="59">
        <v>27.86</v>
      </c>
      <c r="AE144" s="59">
        <v>1.92</v>
      </c>
      <c r="AF144" s="59">
        <v>0.75</v>
      </c>
      <c r="AG144" s="59">
        <v>348.29</v>
      </c>
      <c r="AH144" s="59">
        <v>1.91</v>
      </c>
      <c r="AI144" s="59">
        <v>1.65</v>
      </c>
      <c r="AJ144" s="59">
        <v>0.04</v>
      </c>
      <c r="AK144" s="59">
        <v>0.32</v>
      </c>
      <c r="AL144" s="59">
        <v>0.22</v>
      </c>
      <c r="AM144" s="59">
        <v>0</v>
      </c>
      <c r="AN144" s="59">
        <v>2.82</v>
      </c>
      <c r="AO144" s="59">
        <v>2660.65</v>
      </c>
      <c r="AP144" s="59">
        <v>0.27</v>
      </c>
      <c r="AQ144" s="59">
        <v>0</v>
      </c>
      <c r="AR144" s="59">
        <v>2789.23</v>
      </c>
      <c r="AS144" s="59">
        <v>14.95</v>
      </c>
      <c r="AT144" s="59">
        <v>6.96</v>
      </c>
      <c r="AU144" s="59">
        <v>0.01</v>
      </c>
      <c r="AV144" s="59">
        <v>31.17</v>
      </c>
      <c r="AW144" s="59">
        <v>1113.47</v>
      </c>
      <c r="AX144" s="59">
        <v>0</v>
      </c>
      <c r="AY144" s="59">
        <v>1000.62</v>
      </c>
      <c r="AZ144" s="59">
        <v>1.1100000000000001</v>
      </c>
      <c r="BA144" s="59">
        <v>3.09</v>
      </c>
      <c r="BB144" s="59">
        <v>8.1999999999999993</v>
      </c>
      <c r="BC144" s="59">
        <v>0.87</v>
      </c>
      <c r="BD144" s="59">
        <v>0.24</v>
      </c>
      <c r="BE144" s="59">
        <v>0</v>
      </c>
      <c r="BF144" s="59">
        <v>206.1</v>
      </c>
      <c r="BG144" s="59">
        <v>39.229999999999997</v>
      </c>
      <c r="BH144" s="59">
        <v>156.15</v>
      </c>
      <c r="BI144" s="59">
        <v>2.5</v>
      </c>
      <c r="BJ144" s="59">
        <v>0.1</v>
      </c>
      <c r="BK144" s="59">
        <v>0.49</v>
      </c>
      <c r="BL144" s="59">
        <v>38</v>
      </c>
      <c r="BM144" s="59">
        <v>0.25</v>
      </c>
      <c r="BN144" s="59">
        <v>0.76</v>
      </c>
      <c r="BO144" s="59">
        <v>0</v>
      </c>
      <c r="BP144" s="59">
        <v>0</v>
      </c>
      <c r="BQ144" s="59" t="s">
        <v>98</v>
      </c>
      <c r="BR144" s="59">
        <v>19532.72</v>
      </c>
      <c r="BS144" s="59" t="s">
        <v>98</v>
      </c>
      <c r="BT144" s="59">
        <v>0.23</v>
      </c>
      <c r="BU144" s="59" t="s">
        <v>98</v>
      </c>
      <c r="BV144" s="59">
        <v>0.06</v>
      </c>
      <c r="BW144" s="59" t="s">
        <v>98</v>
      </c>
      <c r="BX144" s="59">
        <v>179.28</v>
      </c>
      <c r="BY144" s="59" t="s">
        <v>98</v>
      </c>
      <c r="BZ144" s="59">
        <v>179.57</v>
      </c>
      <c r="CA144" s="59" t="s">
        <v>98</v>
      </c>
      <c r="CB144" s="59">
        <v>24905.119999999999</v>
      </c>
      <c r="CC144" s="59" t="s">
        <v>98</v>
      </c>
      <c r="CD144" s="59">
        <v>0</v>
      </c>
      <c r="CE144" s="59" t="s">
        <v>98</v>
      </c>
      <c r="CF144" s="59">
        <v>44.94</v>
      </c>
      <c r="CG144" s="59" t="s">
        <v>98</v>
      </c>
      <c r="CH144" s="59">
        <v>44.94</v>
      </c>
      <c r="CI144" s="59" t="s">
        <v>98</v>
      </c>
      <c r="CJ144" s="59">
        <v>24950.06</v>
      </c>
      <c r="CK144" s="59" t="s">
        <v>98</v>
      </c>
      <c r="CL144" s="59">
        <v>0</v>
      </c>
      <c r="CM144" s="59" t="s">
        <v>98</v>
      </c>
      <c r="CN144" s="59">
        <v>0</v>
      </c>
      <c r="CO144" s="59" t="s">
        <v>98</v>
      </c>
      <c r="CP144" s="59">
        <v>0</v>
      </c>
      <c r="CQ144" s="59" t="s">
        <v>98</v>
      </c>
      <c r="CR144" s="59">
        <v>87.87</v>
      </c>
      <c r="CS144" s="59" t="s">
        <v>98</v>
      </c>
      <c r="CT144" s="59">
        <v>87.87</v>
      </c>
      <c r="CU144" s="59" t="s">
        <v>98</v>
      </c>
      <c r="CV144" s="59">
        <v>25217.5</v>
      </c>
      <c r="CW144" s="59" t="s">
        <v>98</v>
      </c>
      <c r="CX144" s="59">
        <v>44750.23</v>
      </c>
      <c r="CY144" s="59" t="s">
        <v>98</v>
      </c>
    </row>
    <row r="145" spans="1:103" ht="14.5" x14ac:dyDescent="0.35">
      <c r="A145" s="58" t="s">
        <v>303</v>
      </c>
      <c r="B145" s="58" t="s">
        <v>466</v>
      </c>
      <c r="C145" s="43" t="str">
        <f>'[10]Correspondance tables'!K52</f>
        <v>ISIC 74-75</v>
      </c>
      <c r="D145" s="43" t="str">
        <f>VLOOKUP(C145, '[10]Correspondance tables'!$O$3:$P$73, 2, FALSE)</f>
        <v>ISIC 69T82</v>
      </c>
      <c r="E145" s="59">
        <v>12.36</v>
      </c>
      <c r="F145" s="59">
        <v>2.77</v>
      </c>
      <c r="G145" s="59">
        <v>0.86</v>
      </c>
      <c r="H145" s="59">
        <v>28.85</v>
      </c>
      <c r="I145" s="59">
        <v>2053.79</v>
      </c>
      <c r="J145" s="59">
        <v>72.959999999999994</v>
      </c>
      <c r="K145" s="59">
        <v>21.87</v>
      </c>
      <c r="L145" s="59">
        <v>61.8</v>
      </c>
      <c r="M145" s="59">
        <v>51.23</v>
      </c>
      <c r="N145" s="59">
        <v>92.69</v>
      </c>
      <c r="O145" s="59">
        <v>424.45</v>
      </c>
      <c r="P145" s="59">
        <v>927.52</v>
      </c>
      <c r="Q145" s="59">
        <v>97.84</v>
      </c>
      <c r="R145" s="59">
        <v>80</v>
      </c>
      <c r="S145" s="59">
        <v>34.43</v>
      </c>
      <c r="T145" s="59">
        <v>112.39</v>
      </c>
      <c r="U145" s="59">
        <v>201.61</v>
      </c>
      <c r="V145" s="59">
        <v>115.26</v>
      </c>
      <c r="W145" s="59">
        <v>131.71</v>
      </c>
      <c r="X145" s="59">
        <v>381.6</v>
      </c>
      <c r="Y145" s="59">
        <v>26.59</v>
      </c>
      <c r="Z145" s="59">
        <v>221.28</v>
      </c>
      <c r="AA145" s="59">
        <v>52.03</v>
      </c>
      <c r="AB145" s="59">
        <v>101.11</v>
      </c>
      <c r="AC145" s="59">
        <v>10.18</v>
      </c>
      <c r="AD145" s="59">
        <v>38.950000000000003</v>
      </c>
      <c r="AE145" s="59">
        <v>129.83000000000001</v>
      </c>
      <c r="AF145" s="59">
        <v>332.7</v>
      </c>
      <c r="AG145" s="59">
        <v>1580.56</v>
      </c>
      <c r="AH145" s="59">
        <v>1159.5</v>
      </c>
      <c r="AI145" s="59">
        <v>72.02</v>
      </c>
      <c r="AJ145" s="59">
        <v>12.7</v>
      </c>
      <c r="AK145" s="59">
        <v>43.69</v>
      </c>
      <c r="AL145" s="59">
        <v>59.03</v>
      </c>
      <c r="AM145" s="59">
        <v>35.93</v>
      </c>
      <c r="AN145" s="59">
        <v>130.49</v>
      </c>
      <c r="AO145" s="59">
        <v>298.75</v>
      </c>
      <c r="AP145" s="59">
        <v>102.16</v>
      </c>
      <c r="AQ145" s="59">
        <v>177.23</v>
      </c>
      <c r="AR145" s="59">
        <v>775.59</v>
      </c>
      <c r="AS145" s="59">
        <v>377.13</v>
      </c>
      <c r="AT145" s="59">
        <v>281.27</v>
      </c>
      <c r="AU145" s="59">
        <v>86.58</v>
      </c>
      <c r="AV145" s="59">
        <v>121.02</v>
      </c>
      <c r="AW145" s="59">
        <v>662.97</v>
      </c>
      <c r="AX145" s="59">
        <v>62.81</v>
      </c>
      <c r="AY145" s="59">
        <v>21.6</v>
      </c>
      <c r="AZ145" s="59">
        <v>839.02</v>
      </c>
      <c r="BA145" s="59">
        <v>47.76</v>
      </c>
      <c r="BB145" s="59">
        <v>110.16</v>
      </c>
      <c r="BC145" s="59">
        <v>65.239999999999995</v>
      </c>
      <c r="BD145" s="59">
        <v>712.56</v>
      </c>
      <c r="BE145" s="59">
        <v>111.5</v>
      </c>
      <c r="BF145" s="59">
        <v>200.38</v>
      </c>
      <c r="BG145" s="59">
        <v>44.53</v>
      </c>
      <c r="BH145" s="59">
        <v>165.94</v>
      </c>
      <c r="BI145" s="59">
        <v>16.25</v>
      </c>
      <c r="BJ145" s="59">
        <v>94.41</v>
      </c>
      <c r="BK145" s="59">
        <v>107.95</v>
      </c>
      <c r="BL145" s="59">
        <v>81.02</v>
      </c>
      <c r="BM145" s="59">
        <v>9.6199999999999992</v>
      </c>
      <c r="BN145" s="59">
        <v>22.89</v>
      </c>
      <c r="BO145" s="59">
        <v>0</v>
      </c>
      <c r="BP145" s="59">
        <v>0</v>
      </c>
      <c r="BQ145" s="59" t="s">
        <v>98</v>
      </c>
      <c r="BR145" s="59">
        <v>14508.91</v>
      </c>
      <c r="BS145" s="59" t="s">
        <v>98</v>
      </c>
      <c r="BT145" s="59">
        <v>38.14</v>
      </c>
      <c r="BU145" s="59" t="s">
        <v>98</v>
      </c>
      <c r="BV145" s="59">
        <v>0</v>
      </c>
      <c r="BW145" s="59" t="s">
        <v>98</v>
      </c>
      <c r="BX145" s="59">
        <v>0</v>
      </c>
      <c r="BY145" s="59" t="s">
        <v>98</v>
      </c>
      <c r="BZ145" s="59">
        <v>38.14</v>
      </c>
      <c r="CA145" s="59" t="s">
        <v>98</v>
      </c>
      <c r="CB145" s="59">
        <v>4.9400000000000004</v>
      </c>
      <c r="CC145" s="59" t="s">
        <v>98</v>
      </c>
      <c r="CD145" s="59">
        <v>0</v>
      </c>
      <c r="CE145" s="59" t="s">
        <v>98</v>
      </c>
      <c r="CF145" s="59">
        <v>0.35</v>
      </c>
      <c r="CG145" s="59" t="s">
        <v>98</v>
      </c>
      <c r="CH145" s="59">
        <v>0.35</v>
      </c>
      <c r="CI145" s="59" t="s">
        <v>98</v>
      </c>
      <c r="CJ145" s="59">
        <v>5.29</v>
      </c>
      <c r="CK145" s="59" t="s">
        <v>98</v>
      </c>
      <c r="CL145" s="59">
        <v>0</v>
      </c>
      <c r="CM145" s="59" t="s">
        <v>98</v>
      </c>
      <c r="CN145" s="59">
        <v>0</v>
      </c>
      <c r="CO145" s="59" t="s">
        <v>98</v>
      </c>
      <c r="CP145" s="59">
        <v>0</v>
      </c>
      <c r="CQ145" s="59" t="s">
        <v>98</v>
      </c>
      <c r="CR145" s="59">
        <v>55.85</v>
      </c>
      <c r="CS145" s="59" t="s">
        <v>98</v>
      </c>
      <c r="CT145" s="59">
        <v>55.85</v>
      </c>
      <c r="CU145" s="59" t="s">
        <v>98</v>
      </c>
      <c r="CV145" s="59">
        <v>99.27</v>
      </c>
      <c r="CW145" s="59" t="s">
        <v>98</v>
      </c>
      <c r="CX145" s="59">
        <v>14608.18</v>
      </c>
      <c r="CY145" s="59" t="s">
        <v>98</v>
      </c>
    </row>
    <row r="146" spans="1:103" ht="14.5" x14ac:dyDescent="0.35">
      <c r="A146" s="58" t="s">
        <v>303</v>
      </c>
      <c r="B146" s="58" t="s">
        <v>467</v>
      </c>
      <c r="C146" s="43" t="str">
        <f>'[10]Correspondance tables'!K53</f>
        <v>ISIC 77</v>
      </c>
      <c r="D146" s="43" t="str">
        <f>VLOOKUP(C146, '[10]Correspondance tables'!$O$3:$P$73, 2, FALSE)</f>
        <v>ISIC 69T82</v>
      </c>
      <c r="E146" s="59">
        <v>19.670000000000002</v>
      </c>
      <c r="F146" s="59">
        <v>1.01</v>
      </c>
      <c r="G146" s="59">
        <v>0.34</v>
      </c>
      <c r="H146" s="59">
        <v>7.69</v>
      </c>
      <c r="I146" s="59">
        <v>60.87</v>
      </c>
      <c r="J146" s="59">
        <v>33.18</v>
      </c>
      <c r="K146" s="59">
        <v>4.04</v>
      </c>
      <c r="L146" s="59">
        <v>14.59</v>
      </c>
      <c r="M146" s="59">
        <v>7.87</v>
      </c>
      <c r="N146" s="59">
        <v>9.19</v>
      </c>
      <c r="O146" s="59">
        <v>43.59</v>
      </c>
      <c r="P146" s="59">
        <v>45.04</v>
      </c>
      <c r="Q146" s="59">
        <v>79.59</v>
      </c>
      <c r="R146" s="59">
        <v>15.12</v>
      </c>
      <c r="S146" s="59">
        <v>51.99</v>
      </c>
      <c r="T146" s="59">
        <v>36.36</v>
      </c>
      <c r="U146" s="59">
        <v>51.08</v>
      </c>
      <c r="V146" s="59">
        <v>43.27</v>
      </c>
      <c r="W146" s="59">
        <v>82.36</v>
      </c>
      <c r="X146" s="59">
        <v>101.2</v>
      </c>
      <c r="Y146" s="59">
        <v>11.81</v>
      </c>
      <c r="Z146" s="59">
        <v>27.62</v>
      </c>
      <c r="AA146" s="59">
        <v>14.85</v>
      </c>
      <c r="AB146" s="59">
        <v>52.68</v>
      </c>
      <c r="AC146" s="59">
        <v>4.42</v>
      </c>
      <c r="AD146" s="59">
        <v>56.16</v>
      </c>
      <c r="AE146" s="59">
        <v>219.18</v>
      </c>
      <c r="AF146" s="59">
        <v>173.66</v>
      </c>
      <c r="AG146" s="59">
        <v>1692.39</v>
      </c>
      <c r="AH146" s="59">
        <v>637.09</v>
      </c>
      <c r="AI146" s="59">
        <v>73.8</v>
      </c>
      <c r="AJ146" s="59">
        <v>15.4</v>
      </c>
      <c r="AK146" s="59">
        <v>87.52</v>
      </c>
      <c r="AL146" s="59">
        <v>56.6</v>
      </c>
      <c r="AM146" s="59">
        <v>23.3</v>
      </c>
      <c r="AN146" s="59">
        <v>137.03</v>
      </c>
      <c r="AO146" s="59">
        <v>1316.15</v>
      </c>
      <c r="AP146" s="59">
        <v>37.35</v>
      </c>
      <c r="AQ146" s="59">
        <v>179.92</v>
      </c>
      <c r="AR146" s="59">
        <v>1355.93</v>
      </c>
      <c r="AS146" s="59">
        <v>439.97</v>
      </c>
      <c r="AT146" s="59">
        <v>97.44</v>
      </c>
      <c r="AU146" s="59">
        <v>397.28</v>
      </c>
      <c r="AV146" s="59">
        <v>111.32</v>
      </c>
      <c r="AW146" s="59">
        <v>595.26</v>
      </c>
      <c r="AX146" s="59">
        <v>109.51</v>
      </c>
      <c r="AY146" s="59">
        <v>52.21</v>
      </c>
      <c r="AZ146" s="59">
        <v>166.16</v>
      </c>
      <c r="BA146" s="59">
        <v>176.75</v>
      </c>
      <c r="BB146" s="59">
        <v>94.62</v>
      </c>
      <c r="BC146" s="59">
        <v>103.2</v>
      </c>
      <c r="BD146" s="59">
        <v>18.350000000000001</v>
      </c>
      <c r="BE146" s="59">
        <v>178.95</v>
      </c>
      <c r="BF146" s="59">
        <v>263.91000000000003</v>
      </c>
      <c r="BG146" s="59">
        <v>75.209999999999994</v>
      </c>
      <c r="BH146" s="59">
        <v>100.85</v>
      </c>
      <c r="BI146" s="59">
        <v>36.43</v>
      </c>
      <c r="BJ146" s="59">
        <v>23.34</v>
      </c>
      <c r="BK146" s="59">
        <v>20.64</v>
      </c>
      <c r="BL146" s="59">
        <v>33.1</v>
      </c>
      <c r="BM146" s="59">
        <v>5.63</v>
      </c>
      <c r="BN146" s="59">
        <v>34.07</v>
      </c>
      <c r="BO146" s="59">
        <v>0</v>
      </c>
      <c r="BP146" s="59">
        <v>0</v>
      </c>
      <c r="BQ146" s="59" t="s">
        <v>98</v>
      </c>
      <c r="BR146" s="59">
        <v>10015.129999999999</v>
      </c>
      <c r="BS146" s="59" t="s">
        <v>98</v>
      </c>
      <c r="BT146" s="59">
        <v>220.04</v>
      </c>
      <c r="BU146" s="59" t="s">
        <v>98</v>
      </c>
      <c r="BV146" s="59">
        <v>0.89</v>
      </c>
      <c r="BW146" s="59" t="s">
        <v>98</v>
      </c>
      <c r="BX146" s="59">
        <v>1.03</v>
      </c>
      <c r="BY146" s="59" t="s">
        <v>98</v>
      </c>
      <c r="BZ146" s="59">
        <v>221.95</v>
      </c>
      <c r="CA146" s="59" t="s">
        <v>98</v>
      </c>
      <c r="CB146" s="59">
        <v>179.13</v>
      </c>
      <c r="CC146" s="59" t="s">
        <v>98</v>
      </c>
      <c r="CD146" s="59">
        <v>0</v>
      </c>
      <c r="CE146" s="59" t="s">
        <v>98</v>
      </c>
      <c r="CF146" s="59">
        <v>-0.17</v>
      </c>
      <c r="CG146" s="59" t="s">
        <v>98</v>
      </c>
      <c r="CH146" s="59">
        <v>-0.17</v>
      </c>
      <c r="CI146" s="59" t="s">
        <v>98</v>
      </c>
      <c r="CJ146" s="59">
        <v>178.96</v>
      </c>
      <c r="CK146" s="59" t="s">
        <v>98</v>
      </c>
      <c r="CL146" s="59">
        <v>0</v>
      </c>
      <c r="CM146" s="59" t="s">
        <v>98</v>
      </c>
      <c r="CN146" s="59">
        <v>0</v>
      </c>
      <c r="CO146" s="59" t="s">
        <v>98</v>
      </c>
      <c r="CP146" s="59">
        <v>0</v>
      </c>
      <c r="CQ146" s="59" t="s">
        <v>98</v>
      </c>
      <c r="CR146" s="59">
        <v>50.86</v>
      </c>
      <c r="CS146" s="59" t="s">
        <v>98</v>
      </c>
      <c r="CT146" s="59">
        <v>50.86</v>
      </c>
      <c r="CU146" s="59" t="s">
        <v>98</v>
      </c>
      <c r="CV146" s="59">
        <v>451.77</v>
      </c>
      <c r="CW146" s="59" t="s">
        <v>98</v>
      </c>
      <c r="CX146" s="59">
        <v>10466.91</v>
      </c>
      <c r="CY146" s="59" t="s">
        <v>98</v>
      </c>
    </row>
    <row r="147" spans="1:103" ht="14.5" x14ac:dyDescent="0.35">
      <c r="A147" s="58" t="s">
        <v>303</v>
      </c>
      <c r="B147" s="58" t="s">
        <v>468</v>
      </c>
      <c r="C147" s="43" t="str">
        <f>'[10]Correspondance tables'!K54</f>
        <v>ISIC 78</v>
      </c>
      <c r="D147" s="43" t="str">
        <f>VLOOKUP(C147, '[10]Correspondance tables'!$O$3:$P$73, 2, FALSE)</f>
        <v>ISIC 69T82</v>
      </c>
      <c r="E147" s="59">
        <v>160.79</v>
      </c>
      <c r="F147" s="59">
        <v>10.68</v>
      </c>
      <c r="G147" s="59">
        <v>16.11</v>
      </c>
      <c r="H147" s="59">
        <v>134.38999999999999</v>
      </c>
      <c r="I147" s="59">
        <v>1206.5999999999999</v>
      </c>
      <c r="J147" s="59">
        <v>91.63</v>
      </c>
      <c r="K147" s="59">
        <v>40.35</v>
      </c>
      <c r="L147" s="59">
        <v>72.48</v>
      </c>
      <c r="M147" s="59">
        <v>95.9</v>
      </c>
      <c r="N147" s="59">
        <v>74.47</v>
      </c>
      <c r="O147" s="59">
        <v>1709.79</v>
      </c>
      <c r="P147" s="59">
        <v>13859.75</v>
      </c>
      <c r="Q147" s="59">
        <v>190.8</v>
      </c>
      <c r="R147" s="59">
        <v>199.56</v>
      </c>
      <c r="S147" s="59">
        <v>208.41</v>
      </c>
      <c r="T147" s="59">
        <v>202.94</v>
      </c>
      <c r="U147" s="59">
        <v>11382.3</v>
      </c>
      <c r="V147" s="59">
        <v>295.89999999999998</v>
      </c>
      <c r="W147" s="59">
        <v>600.58000000000004</v>
      </c>
      <c r="X147" s="59">
        <v>583.6</v>
      </c>
      <c r="Y147" s="59">
        <v>397.4</v>
      </c>
      <c r="Z147" s="59">
        <v>844.72</v>
      </c>
      <c r="AA147" s="59">
        <v>91.24</v>
      </c>
      <c r="AB147" s="59">
        <v>224.96</v>
      </c>
      <c r="AC147" s="59">
        <v>65.78</v>
      </c>
      <c r="AD147" s="59">
        <v>198.16</v>
      </c>
      <c r="AE147" s="59">
        <v>1440.06</v>
      </c>
      <c r="AF147" s="59">
        <v>330.45</v>
      </c>
      <c r="AG147" s="59">
        <v>6583.5</v>
      </c>
      <c r="AH147" s="59">
        <v>973.19</v>
      </c>
      <c r="AI147" s="59">
        <v>726.3</v>
      </c>
      <c r="AJ147" s="59">
        <v>522.41999999999996</v>
      </c>
      <c r="AK147" s="59">
        <v>638.16999999999996</v>
      </c>
      <c r="AL147" s="59">
        <v>442.71</v>
      </c>
      <c r="AM147" s="59">
        <v>55.67</v>
      </c>
      <c r="AN147" s="59">
        <v>304.04000000000002</v>
      </c>
      <c r="AO147" s="59">
        <v>467.13</v>
      </c>
      <c r="AP147" s="59">
        <v>2224.1</v>
      </c>
      <c r="AQ147" s="59">
        <v>381.98</v>
      </c>
      <c r="AR147" s="59">
        <v>19319.03</v>
      </c>
      <c r="AS147" s="59">
        <v>2577.0700000000002</v>
      </c>
      <c r="AT147" s="59">
        <v>482.56</v>
      </c>
      <c r="AU147" s="59">
        <v>278.64</v>
      </c>
      <c r="AV147" s="59">
        <v>231.85</v>
      </c>
      <c r="AW147" s="59">
        <v>3065.34</v>
      </c>
      <c r="AX147" s="59">
        <v>356.65</v>
      </c>
      <c r="AY147" s="59">
        <v>502.47</v>
      </c>
      <c r="AZ147" s="59">
        <v>235.91</v>
      </c>
      <c r="BA147" s="59">
        <v>551.59</v>
      </c>
      <c r="BB147" s="59">
        <v>3448.35</v>
      </c>
      <c r="BC147" s="59">
        <v>67.400000000000006</v>
      </c>
      <c r="BD147" s="59">
        <v>81.52</v>
      </c>
      <c r="BE147" s="59">
        <v>780.99</v>
      </c>
      <c r="BF147" s="59">
        <v>531.67999999999995</v>
      </c>
      <c r="BG147" s="59">
        <v>280.81</v>
      </c>
      <c r="BH147" s="59">
        <v>250.39</v>
      </c>
      <c r="BI147" s="59">
        <v>142.82</v>
      </c>
      <c r="BJ147" s="59">
        <v>400.8</v>
      </c>
      <c r="BK147" s="59">
        <v>126.11</v>
      </c>
      <c r="BL147" s="59">
        <v>61.54</v>
      </c>
      <c r="BM147" s="59">
        <v>23.68</v>
      </c>
      <c r="BN147" s="59">
        <v>235.28</v>
      </c>
      <c r="BO147" s="59">
        <v>0</v>
      </c>
      <c r="BP147" s="59">
        <v>0</v>
      </c>
      <c r="BQ147" s="59" t="s">
        <v>98</v>
      </c>
      <c r="BR147" s="59">
        <v>82081.52</v>
      </c>
      <c r="BS147" s="59" t="s">
        <v>98</v>
      </c>
      <c r="BT147" s="59">
        <v>615.35</v>
      </c>
      <c r="BU147" s="59" t="s">
        <v>98</v>
      </c>
      <c r="BV147" s="59">
        <v>0</v>
      </c>
      <c r="BW147" s="59" t="s">
        <v>98</v>
      </c>
      <c r="BX147" s="59">
        <v>1.67</v>
      </c>
      <c r="BY147" s="59" t="s">
        <v>98</v>
      </c>
      <c r="BZ147" s="59">
        <v>617.03</v>
      </c>
      <c r="CA147" s="59" t="s">
        <v>98</v>
      </c>
      <c r="CB147" s="59">
        <v>25314.67</v>
      </c>
      <c r="CC147" s="59" t="s">
        <v>98</v>
      </c>
      <c r="CD147" s="59">
        <v>0</v>
      </c>
      <c r="CE147" s="59" t="s">
        <v>98</v>
      </c>
      <c r="CF147" s="59">
        <v>0</v>
      </c>
      <c r="CG147" s="59" t="s">
        <v>98</v>
      </c>
      <c r="CH147" s="59">
        <v>0</v>
      </c>
      <c r="CI147" s="59" t="s">
        <v>98</v>
      </c>
      <c r="CJ147" s="59">
        <v>25314.67</v>
      </c>
      <c r="CK147" s="59" t="s">
        <v>98</v>
      </c>
      <c r="CL147" s="59">
        <v>0</v>
      </c>
      <c r="CM147" s="59" t="s">
        <v>98</v>
      </c>
      <c r="CN147" s="59">
        <v>0</v>
      </c>
      <c r="CO147" s="59" t="s">
        <v>98</v>
      </c>
      <c r="CP147" s="59">
        <v>0</v>
      </c>
      <c r="CQ147" s="59" t="s">
        <v>98</v>
      </c>
      <c r="CR147" s="59">
        <v>3685.18</v>
      </c>
      <c r="CS147" s="59" t="s">
        <v>98</v>
      </c>
      <c r="CT147" s="59">
        <v>3685.18</v>
      </c>
      <c r="CU147" s="59" t="s">
        <v>98</v>
      </c>
      <c r="CV147" s="59">
        <v>29616.880000000001</v>
      </c>
      <c r="CW147" s="59" t="s">
        <v>98</v>
      </c>
      <c r="CX147" s="59">
        <v>111698.41</v>
      </c>
      <c r="CY147" s="59" t="s">
        <v>98</v>
      </c>
    </row>
    <row r="148" spans="1:103" ht="14.5" x14ac:dyDescent="0.35">
      <c r="A148" s="58" t="s">
        <v>303</v>
      </c>
      <c r="B148" s="58" t="s">
        <v>469</v>
      </c>
      <c r="C148" s="43" t="str">
        <f>'[10]Correspondance tables'!K55</f>
        <v>ISIC 79</v>
      </c>
      <c r="D148" s="43" t="str">
        <f>VLOOKUP(C148, '[10]Correspondance tables'!$O$3:$P$73, 2, FALSE)</f>
        <v>ISIC 69T82</v>
      </c>
      <c r="E148" s="59">
        <v>115.36</v>
      </c>
      <c r="F148" s="59">
        <v>2.61</v>
      </c>
      <c r="G148" s="59">
        <v>0.01</v>
      </c>
      <c r="H148" s="59">
        <v>5.58</v>
      </c>
      <c r="I148" s="59">
        <v>68.53</v>
      </c>
      <c r="J148" s="59">
        <v>13.89</v>
      </c>
      <c r="K148" s="59">
        <v>10.91</v>
      </c>
      <c r="L148" s="59">
        <v>8.69</v>
      </c>
      <c r="M148" s="59">
        <v>8.39</v>
      </c>
      <c r="N148" s="59">
        <v>2.46</v>
      </c>
      <c r="O148" s="59">
        <v>27.22</v>
      </c>
      <c r="P148" s="59">
        <v>18.63</v>
      </c>
      <c r="Q148" s="59">
        <v>37.69</v>
      </c>
      <c r="R148" s="59">
        <v>17.77</v>
      </c>
      <c r="S148" s="59">
        <v>19.39</v>
      </c>
      <c r="T148" s="59">
        <v>76.12</v>
      </c>
      <c r="U148" s="59">
        <v>22.85</v>
      </c>
      <c r="V148" s="59">
        <v>32.19</v>
      </c>
      <c r="W148" s="59">
        <v>96.79</v>
      </c>
      <c r="X148" s="59">
        <v>120.02</v>
      </c>
      <c r="Y148" s="59">
        <v>34.74</v>
      </c>
      <c r="Z148" s="59">
        <v>18.32</v>
      </c>
      <c r="AA148" s="59">
        <v>33.64</v>
      </c>
      <c r="AB148" s="59">
        <v>11.2</v>
      </c>
      <c r="AC148" s="59">
        <v>0.5</v>
      </c>
      <c r="AD148" s="59">
        <v>13.58</v>
      </c>
      <c r="AE148" s="59">
        <v>52.46</v>
      </c>
      <c r="AF148" s="59">
        <v>9.91</v>
      </c>
      <c r="AG148" s="59">
        <v>75.790000000000006</v>
      </c>
      <c r="AH148" s="59">
        <v>29.1</v>
      </c>
      <c r="AI148" s="59">
        <v>19.71</v>
      </c>
      <c r="AJ148" s="59">
        <v>12.6</v>
      </c>
      <c r="AK148" s="59">
        <v>4.4800000000000004</v>
      </c>
      <c r="AL148" s="59">
        <v>142.59</v>
      </c>
      <c r="AM148" s="59">
        <v>4.45</v>
      </c>
      <c r="AN148" s="59">
        <v>19.350000000000001</v>
      </c>
      <c r="AO148" s="59">
        <v>3.19</v>
      </c>
      <c r="AP148" s="59">
        <v>4.1100000000000003</v>
      </c>
      <c r="AQ148" s="59">
        <v>3.69</v>
      </c>
      <c r="AR148" s="59">
        <v>33.24</v>
      </c>
      <c r="AS148" s="59">
        <v>12.19</v>
      </c>
      <c r="AT148" s="59">
        <v>3.73</v>
      </c>
      <c r="AU148" s="59">
        <v>8.17</v>
      </c>
      <c r="AV148" s="59">
        <v>13.76</v>
      </c>
      <c r="AW148" s="59">
        <v>32.33</v>
      </c>
      <c r="AX148" s="59">
        <v>21.31</v>
      </c>
      <c r="AY148" s="59">
        <v>3.56</v>
      </c>
      <c r="AZ148" s="59">
        <v>6.57</v>
      </c>
      <c r="BA148" s="59">
        <v>7.51</v>
      </c>
      <c r="BB148" s="59">
        <v>7.71</v>
      </c>
      <c r="BC148" s="59">
        <v>34.03</v>
      </c>
      <c r="BD148" s="59">
        <v>1.23</v>
      </c>
      <c r="BE148" s="59">
        <v>45.15</v>
      </c>
      <c r="BF148" s="59">
        <v>9.2100000000000009</v>
      </c>
      <c r="BG148" s="59">
        <v>9.07</v>
      </c>
      <c r="BH148" s="59">
        <v>27.82</v>
      </c>
      <c r="BI148" s="59">
        <v>10.18</v>
      </c>
      <c r="BJ148" s="59">
        <v>0.44</v>
      </c>
      <c r="BK148" s="59">
        <v>4.4000000000000004</v>
      </c>
      <c r="BL148" s="59">
        <v>6.61</v>
      </c>
      <c r="BM148" s="59">
        <v>1.81</v>
      </c>
      <c r="BN148" s="59">
        <v>4.9400000000000004</v>
      </c>
      <c r="BO148" s="59">
        <v>0</v>
      </c>
      <c r="BP148" s="59">
        <v>0</v>
      </c>
      <c r="BQ148" s="59" t="s">
        <v>98</v>
      </c>
      <c r="BR148" s="59">
        <v>1503.47</v>
      </c>
      <c r="BS148" s="59" t="s">
        <v>98</v>
      </c>
      <c r="BT148" s="59">
        <v>6.31</v>
      </c>
      <c r="BU148" s="59" t="s">
        <v>98</v>
      </c>
      <c r="BV148" s="59">
        <v>0</v>
      </c>
      <c r="BW148" s="59" t="s">
        <v>98</v>
      </c>
      <c r="BX148" s="59">
        <v>0</v>
      </c>
      <c r="BY148" s="59" t="s">
        <v>98</v>
      </c>
      <c r="BZ148" s="59">
        <v>6.31</v>
      </c>
      <c r="CA148" s="59" t="s">
        <v>98</v>
      </c>
      <c r="CB148" s="59">
        <v>0</v>
      </c>
      <c r="CC148" s="59" t="s">
        <v>98</v>
      </c>
      <c r="CD148" s="59">
        <v>0</v>
      </c>
      <c r="CE148" s="59" t="s">
        <v>98</v>
      </c>
      <c r="CF148" s="59">
        <v>0</v>
      </c>
      <c r="CG148" s="59" t="s">
        <v>98</v>
      </c>
      <c r="CH148" s="59">
        <v>0</v>
      </c>
      <c r="CI148" s="59" t="s">
        <v>98</v>
      </c>
      <c r="CJ148" s="59">
        <v>0</v>
      </c>
      <c r="CK148" s="59" t="s">
        <v>98</v>
      </c>
      <c r="CL148" s="59">
        <v>0</v>
      </c>
      <c r="CM148" s="59" t="s">
        <v>98</v>
      </c>
      <c r="CN148" s="59">
        <v>0</v>
      </c>
      <c r="CO148" s="59" t="s">
        <v>98</v>
      </c>
      <c r="CP148" s="59">
        <v>0</v>
      </c>
      <c r="CQ148" s="59" t="s">
        <v>98</v>
      </c>
      <c r="CR148" s="59">
        <v>0.02</v>
      </c>
      <c r="CS148" s="59" t="s">
        <v>98</v>
      </c>
      <c r="CT148" s="59">
        <v>0.02</v>
      </c>
      <c r="CU148" s="59" t="s">
        <v>98</v>
      </c>
      <c r="CV148" s="59">
        <v>6.33</v>
      </c>
      <c r="CW148" s="59" t="s">
        <v>98</v>
      </c>
      <c r="CX148" s="59">
        <v>1509.8</v>
      </c>
      <c r="CY148" s="59" t="s">
        <v>98</v>
      </c>
    </row>
    <row r="149" spans="1:103" ht="14.5" x14ac:dyDescent="0.35">
      <c r="A149" s="58" t="s">
        <v>303</v>
      </c>
      <c r="B149" s="58" t="s">
        <v>470</v>
      </c>
      <c r="C149" s="43" t="str">
        <f>'[10]Correspondance tables'!K56</f>
        <v>ISIC 80-82</v>
      </c>
      <c r="D149" s="43" t="str">
        <f>VLOOKUP(C149, '[10]Correspondance tables'!$O$3:$P$73, 2, FALSE)</f>
        <v>ISIC 69T82</v>
      </c>
      <c r="E149" s="59">
        <v>0.47</v>
      </c>
      <c r="F149" s="59">
        <v>0.66</v>
      </c>
      <c r="G149" s="59">
        <v>0.1</v>
      </c>
      <c r="H149" s="59">
        <v>0.22</v>
      </c>
      <c r="I149" s="59">
        <v>10.27</v>
      </c>
      <c r="J149" s="59">
        <v>2.9</v>
      </c>
      <c r="K149" s="59">
        <v>0.28000000000000003</v>
      </c>
      <c r="L149" s="59">
        <v>0.94</v>
      </c>
      <c r="M149" s="59">
        <v>0.33</v>
      </c>
      <c r="N149" s="59">
        <v>3.14</v>
      </c>
      <c r="O149" s="59">
        <v>8.0299999999999994</v>
      </c>
      <c r="P149" s="59">
        <v>18.64</v>
      </c>
      <c r="Q149" s="59">
        <v>3.01</v>
      </c>
      <c r="R149" s="59">
        <v>3.83</v>
      </c>
      <c r="S149" s="59">
        <v>2.57</v>
      </c>
      <c r="T149" s="59">
        <v>4.79</v>
      </c>
      <c r="U149" s="59">
        <v>4.92</v>
      </c>
      <c r="V149" s="59">
        <v>3.29</v>
      </c>
      <c r="W149" s="59">
        <v>21.19</v>
      </c>
      <c r="X149" s="59">
        <v>2.19</v>
      </c>
      <c r="Y149" s="59">
        <v>2.72</v>
      </c>
      <c r="Z149" s="59">
        <v>4.95</v>
      </c>
      <c r="AA149" s="59">
        <v>2.4700000000000002</v>
      </c>
      <c r="AB149" s="59">
        <v>6.16</v>
      </c>
      <c r="AC149" s="59">
        <v>0.94</v>
      </c>
      <c r="AD149" s="59">
        <v>7.19</v>
      </c>
      <c r="AE149" s="59">
        <v>25.66</v>
      </c>
      <c r="AF149" s="59">
        <v>11.83</v>
      </c>
      <c r="AG149" s="59">
        <v>179.71</v>
      </c>
      <c r="AH149" s="59">
        <v>42.08</v>
      </c>
      <c r="AI149" s="59">
        <v>96.26</v>
      </c>
      <c r="AJ149" s="59">
        <v>21.08</v>
      </c>
      <c r="AK149" s="59">
        <v>78.849999999999994</v>
      </c>
      <c r="AL149" s="59">
        <v>130.30000000000001</v>
      </c>
      <c r="AM149" s="59">
        <v>1.84</v>
      </c>
      <c r="AN149" s="59">
        <v>49.75</v>
      </c>
      <c r="AO149" s="59">
        <v>3.34</v>
      </c>
      <c r="AP149" s="59">
        <v>9.74</v>
      </c>
      <c r="AQ149" s="59">
        <v>7.23</v>
      </c>
      <c r="AR149" s="59">
        <v>26.06</v>
      </c>
      <c r="AS149" s="59">
        <v>28.12</v>
      </c>
      <c r="AT149" s="59">
        <v>2.23</v>
      </c>
      <c r="AU149" s="59">
        <v>2.89</v>
      </c>
      <c r="AV149" s="59">
        <v>7.06</v>
      </c>
      <c r="AW149" s="59">
        <v>20.68</v>
      </c>
      <c r="AX149" s="59">
        <v>34.299999999999997</v>
      </c>
      <c r="AY149" s="59">
        <v>5.54</v>
      </c>
      <c r="AZ149" s="59">
        <v>5.62</v>
      </c>
      <c r="BA149" s="59">
        <v>8.8800000000000008</v>
      </c>
      <c r="BB149" s="59">
        <v>19.62</v>
      </c>
      <c r="BC149" s="59">
        <v>5.93</v>
      </c>
      <c r="BD149" s="59">
        <v>504.9</v>
      </c>
      <c r="BE149" s="59">
        <v>12.9</v>
      </c>
      <c r="BF149" s="59">
        <v>32.6</v>
      </c>
      <c r="BG149" s="59">
        <v>10.64</v>
      </c>
      <c r="BH149" s="59">
        <v>4.59</v>
      </c>
      <c r="BI149" s="59">
        <v>8.31</v>
      </c>
      <c r="BJ149" s="59">
        <v>14.4</v>
      </c>
      <c r="BK149" s="59">
        <v>8.17</v>
      </c>
      <c r="BL149" s="59">
        <v>5.7</v>
      </c>
      <c r="BM149" s="59">
        <v>1.33</v>
      </c>
      <c r="BN149" s="59">
        <v>1.2</v>
      </c>
      <c r="BO149" s="59">
        <v>0</v>
      </c>
      <c r="BP149" s="59">
        <v>0</v>
      </c>
      <c r="BQ149" s="59" t="s">
        <v>98</v>
      </c>
      <c r="BR149" s="59">
        <v>1545.52</v>
      </c>
      <c r="BS149" s="59" t="s">
        <v>98</v>
      </c>
      <c r="BT149" s="59">
        <v>441.66</v>
      </c>
      <c r="BU149" s="59" t="s">
        <v>98</v>
      </c>
      <c r="BV149" s="59">
        <v>0.11</v>
      </c>
      <c r="BW149" s="59" t="s">
        <v>98</v>
      </c>
      <c r="BX149" s="59">
        <v>0.43</v>
      </c>
      <c r="BY149" s="59" t="s">
        <v>98</v>
      </c>
      <c r="BZ149" s="59">
        <v>442.2</v>
      </c>
      <c r="CA149" s="59" t="s">
        <v>98</v>
      </c>
      <c r="CB149" s="59">
        <v>0</v>
      </c>
      <c r="CC149" s="59" t="s">
        <v>98</v>
      </c>
      <c r="CD149" s="59">
        <v>0</v>
      </c>
      <c r="CE149" s="59" t="s">
        <v>98</v>
      </c>
      <c r="CF149" s="59">
        <v>0</v>
      </c>
      <c r="CG149" s="59" t="s">
        <v>98</v>
      </c>
      <c r="CH149" s="59">
        <v>0</v>
      </c>
      <c r="CI149" s="59" t="s">
        <v>98</v>
      </c>
      <c r="CJ149" s="59">
        <v>0</v>
      </c>
      <c r="CK149" s="59" t="s">
        <v>98</v>
      </c>
      <c r="CL149" s="59">
        <v>0</v>
      </c>
      <c r="CM149" s="59" t="s">
        <v>98</v>
      </c>
      <c r="CN149" s="59">
        <v>0</v>
      </c>
      <c r="CO149" s="59" t="s">
        <v>98</v>
      </c>
      <c r="CP149" s="59">
        <v>0</v>
      </c>
      <c r="CQ149" s="59" t="s">
        <v>98</v>
      </c>
      <c r="CR149" s="59">
        <v>2.2200000000000002</v>
      </c>
      <c r="CS149" s="59" t="s">
        <v>98</v>
      </c>
      <c r="CT149" s="59">
        <v>2.2200000000000002</v>
      </c>
      <c r="CU149" s="59" t="s">
        <v>98</v>
      </c>
      <c r="CV149" s="59">
        <v>444.41</v>
      </c>
      <c r="CW149" s="59" t="s">
        <v>98</v>
      </c>
      <c r="CX149" s="59">
        <v>1989.93</v>
      </c>
      <c r="CY149" s="59" t="s">
        <v>98</v>
      </c>
    </row>
    <row r="150" spans="1:103" ht="14.5" x14ac:dyDescent="0.35">
      <c r="A150" s="58" t="s">
        <v>303</v>
      </c>
      <c r="B150" s="58" t="s">
        <v>471</v>
      </c>
      <c r="C150" s="43" t="str">
        <f>'[10]Correspondance tables'!K57</f>
        <v>ISIC 84</v>
      </c>
      <c r="D150" s="43" t="str">
        <f>VLOOKUP(C150, '[10]Correspondance tables'!$O$3:$P$73, 2, FALSE)</f>
        <v>ISIC 84</v>
      </c>
      <c r="E150" s="59">
        <v>29.6</v>
      </c>
      <c r="F150" s="59">
        <v>3.29</v>
      </c>
      <c r="G150" s="59">
        <v>4.16</v>
      </c>
      <c r="H150" s="59">
        <v>23.64</v>
      </c>
      <c r="I150" s="59">
        <v>368.42</v>
      </c>
      <c r="J150" s="59">
        <v>52.15</v>
      </c>
      <c r="K150" s="59">
        <v>32.11</v>
      </c>
      <c r="L150" s="59">
        <v>52.96</v>
      </c>
      <c r="M150" s="59">
        <v>49.81</v>
      </c>
      <c r="N150" s="59">
        <v>66.41</v>
      </c>
      <c r="O150" s="59">
        <v>202.03</v>
      </c>
      <c r="P150" s="59">
        <v>106.94</v>
      </c>
      <c r="Q150" s="59">
        <v>84.79</v>
      </c>
      <c r="R150" s="59">
        <v>85.01</v>
      </c>
      <c r="S150" s="59">
        <v>117.46</v>
      </c>
      <c r="T150" s="59">
        <v>149.51</v>
      </c>
      <c r="U150" s="59">
        <v>90.67</v>
      </c>
      <c r="V150" s="59">
        <v>101.64</v>
      </c>
      <c r="W150" s="59">
        <v>200.86</v>
      </c>
      <c r="X150" s="59">
        <v>270.16000000000003</v>
      </c>
      <c r="Y150" s="59">
        <v>89.84</v>
      </c>
      <c r="Z150" s="59">
        <v>146.13999999999999</v>
      </c>
      <c r="AA150" s="59">
        <v>76.91</v>
      </c>
      <c r="AB150" s="59">
        <v>199.67</v>
      </c>
      <c r="AC150" s="59">
        <v>34.4</v>
      </c>
      <c r="AD150" s="59">
        <v>99.14</v>
      </c>
      <c r="AE150" s="59">
        <v>435.42</v>
      </c>
      <c r="AF150" s="59">
        <v>155.82</v>
      </c>
      <c r="AG150" s="59">
        <v>1555.24</v>
      </c>
      <c r="AH150" s="59">
        <v>643.97</v>
      </c>
      <c r="AI150" s="59">
        <v>149.83000000000001</v>
      </c>
      <c r="AJ150" s="59">
        <v>103.83</v>
      </c>
      <c r="AK150" s="59">
        <v>57.59</v>
      </c>
      <c r="AL150" s="59">
        <v>276.83</v>
      </c>
      <c r="AM150" s="59">
        <v>31.08</v>
      </c>
      <c r="AN150" s="59">
        <v>196.74</v>
      </c>
      <c r="AO150" s="59">
        <v>98.92</v>
      </c>
      <c r="AP150" s="59">
        <v>139.57</v>
      </c>
      <c r="AQ150" s="59">
        <v>260.77999999999997</v>
      </c>
      <c r="AR150" s="59">
        <v>375</v>
      </c>
      <c r="AS150" s="59">
        <v>497.11</v>
      </c>
      <c r="AT150" s="59">
        <v>257.14</v>
      </c>
      <c r="AU150" s="59">
        <v>214.74</v>
      </c>
      <c r="AV150" s="59">
        <v>202.34</v>
      </c>
      <c r="AW150" s="59">
        <v>1037.26</v>
      </c>
      <c r="AX150" s="59">
        <v>213.02</v>
      </c>
      <c r="AY150" s="59">
        <v>395.46</v>
      </c>
      <c r="AZ150" s="59">
        <v>192.83</v>
      </c>
      <c r="BA150" s="59">
        <v>98.12</v>
      </c>
      <c r="BB150" s="59">
        <v>462.86</v>
      </c>
      <c r="BC150" s="59">
        <v>44.22</v>
      </c>
      <c r="BD150" s="59">
        <v>58.41</v>
      </c>
      <c r="BE150" s="59">
        <v>827.91</v>
      </c>
      <c r="BF150" s="59">
        <v>603.5</v>
      </c>
      <c r="BG150" s="59">
        <v>263.44</v>
      </c>
      <c r="BH150" s="59">
        <v>286.68</v>
      </c>
      <c r="BI150" s="59">
        <v>158.66</v>
      </c>
      <c r="BJ150" s="59">
        <v>75.36</v>
      </c>
      <c r="BK150" s="59">
        <v>67.290000000000006</v>
      </c>
      <c r="BL150" s="59">
        <v>62.99</v>
      </c>
      <c r="BM150" s="59">
        <v>35.61</v>
      </c>
      <c r="BN150" s="59">
        <v>57.9</v>
      </c>
      <c r="BO150" s="59">
        <v>0</v>
      </c>
      <c r="BP150" s="59">
        <v>0</v>
      </c>
      <c r="BQ150" s="59" t="s">
        <v>98</v>
      </c>
      <c r="BR150" s="59">
        <v>13331.17</v>
      </c>
      <c r="BS150" s="59" t="s">
        <v>98</v>
      </c>
      <c r="BT150" s="59">
        <v>262.72000000000003</v>
      </c>
      <c r="BU150" s="59" t="s">
        <v>98</v>
      </c>
      <c r="BV150" s="59">
        <v>0</v>
      </c>
      <c r="BW150" s="59" t="s">
        <v>98</v>
      </c>
      <c r="BX150" s="59">
        <v>0.25</v>
      </c>
      <c r="BY150" s="59" t="s">
        <v>98</v>
      </c>
      <c r="BZ150" s="59">
        <v>262.97000000000003</v>
      </c>
      <c r="CA150" s="59" t="s">
        <v>98</v>
      </c>
      <c r="CB150" s="59">
        <v>0</v>
      </c>
      <c r="CC150" s="59" t="s">
        <v>98</v>
      </c>
      <c r="CD150" s="59">
        <v>0</v>
      </c>
      <c r="CE150" s="59" t="s">
        <v>98</v>
      </c>
      <c r="CF150" s="59">
        <v>0.14000000000000001</v>
      </c>
      <c r="CG150" s="59" t="s">
        <v>98</v>
      </c>
      <c r="CH150" s="59">
        <v>0.14000000000000001</v>
      </c>
      <c r="CI150" s="59" t="s">
        <v>98</v>
      </c>
      <c r="CJ150" s="59">
        <v>0.14000000000000001</v>
      </c>
      <c r="CK150" s="59" t="s">
        <v>98</v>
      </c>
      <c r="CL150" s="59">
        <v>0</v>
      </c>
      <c r="CM150" s="59" t="s">
        <v>98</v>
      </c>
      <c r="CN150" s="59">
        <v>0</v>
      </c>
      <c r="CO150" s="59" t="s">
        <v>98</v>
      </c>
      <c r="CP150" s="59">
        <v>0</v>
      </c>
      <c r="CQ150" s="59" t="s">
        <v>98</v>
      </c>
      <c r="CR150" s="59">
        <v>63.38</v>
      </c>
      <c r="CS150" s="59" t="s">
        <v>98</v>
      </c>
      <c r="CT150" s="59">
        <v>63.38</v>
      </c>
      <c r="CU150" s="59" t="s">
        <v>98</v>
      </c>
      <c r="CV150" s="59">
        <v>326.48</v>
      </c>
      <c r="CW150" s="59" t="s">
        <v>98</v>
      </c>
      <c r="CX150" s="59">
        <v>13657.65</v>
      </c>
      <c r="CY150" s="59" t="s">
        <v>98</v>
      </c>
    </row>
    <row r="151" spans="1:103" ht="14.5" x14ac:dyDescent="0.35">
      <c r="A151" s="58" t="s">
        <v>303</v>
      </c>
      <c r="B151" s="58" t="s">
        <v>472</v>
      </c>
      <c r="C151" s="43" t="str">
        <f>'[10]Correspondance tables'!K58</f>
        <v>ISIC 85</v>
      </c>
      <c r="D151" s="43" t="str">
        <f>VLOOKUP(C151, '[10]Correspondance tables'!$O$3:$P$73, 2, FALSE)</f>
        <v>ISIC 85</v>
      </c>
      <c r="E151" s="59">
        <v>1.64</v>
      </c>
      <c r="F151" s="59">
        <v>0.45</v>
      </c>
      <c r="G151" s="59">
        <v>0.05</v>
      </c>
      <c r="H151" s="59">
        <v>0.48</v>
      </c>
      <c r="I151" s="59">
        <v>2.79</v>
      </c>
      <c r="J151" s="59">
        <v>0.28999999999999998</v>
      </c>
      <c r="K151" s="59">
        <v>0.62</v>
      </c>
      <c r="L151" s="59">
        <v>0.94</v>
      </c>
      <c r="M151" s="59">
        <v>0.5</v>
      </c>
      <c r="N151" s="59">
        <v>0.69</v>
      </c>
      <c r="O151" s="59">
        <v>2.16</v>
      </c>
      <c r="P151" s="59">
        <v>0.65</v>
      </c>
      <c r="Q151" s="59">
        <v>0.8</v>
      </c>
      <c r="R151" s="59">
        <v>0.84</v>
      </c>
      <c r="S151" s="59">
        <v>1.22</v>
      </c>
      <c r="T151" s="59">
        <v>2.06</v>
      </c>
      <c r="U151" s="59">
        <v>0.98</v>
      </c>
      <c r="V151" s="59">
        <v>1.1000000000000001</v>
      </c>
      <c r="W151" s="59">
        <v>2.79</v>
      </c>
      <c r="X151" s="59">
        <v>1.27</v>
      </c>
      <c r="Y151" s="59">
        <v>0.42</v>
      </c>
      <c r="Z151" s="59">
        <v>0.56000000000000005</v>
      </c>
      <c r="AA151" s="59">
        <v>0.53</v>
      </c>
      <c r="AB151" s="59">
        <v>9.64</v>
      </c>
      <c r="AC151" s="59">
        <v>1</v>
      </c>
      <c r="AD151" s="59">
        <v>1.94</v>
      </c>
      <c r="AE151" s="59">
        <v>5.54</v>
      </c>
      <c r="AF151" s="59">
        <v>0.46</v>
      </c>
      <c r="AG151" s="59">
        <v>3.6</v>
      </c>
      <c r="AH151" s="59">
        <v>3.2</v>
      </c>
      <c r="AI151" s="59">
        <v>3.75</v>
      </c>
      <c r="AJ151" s="59">
        <v>0.38</v>
      </c>
      <c r="AK151" s="59">
        <v>0.39</v>
      </c>
      <c r="AL151" s="59">
        <v>2.71</v>
      </c>
      <c r="AM151" s="59">
        <v>0.23</v>
      </c>
      <c r="AN151" s="59">
        <v>1.63</v>
      </c>
      <c r="AO151" s="59">
        <v>0.41</v>
      </c>
      <c r="AP151" s="59">
        <v>0.38</v>
      </c>
      <c r="AQ151" s="59">
        <v>1.54</v>
      </c>
      <c r="AR151" s="59">
        <v>1.93</v>
      </c>
      <c r="AS151" s="59">
        <v>2.91</v>
      </c>
      <c r="AT151" s="59">
        <v>1.05</v>
      </c>
      <c r="AU151" s="59">
        <v>0.93</v>
      </c>
      <c r="AV151" s="59">
        <v>6.13</v>
      </c>
      <c r="AW151" s="59">
        <v>5.83</v>
      </c>
      <c r="AX151" s="59">
        <v>5.83</v>
      </c>
      <c r="AY151" s="59">
        <v>0.33</v>
      </c>
      <c r="AZ151" s="59">
        <v>0.86</v>
      </c>
      <c r="BA151" s="59">
        <v>1.02</v>
      </c>
      <c r="BB151" s="59">
        <v>0.62</v>
      </c>
      <c r="BC151" s="59">
        <v>0.5</v>
      </c>
      <c r="BD151" s="59">
        <v>0.27</v>
      </c>
      <c r="BE151" s="59">
        <v>2.61</v>
      </c>
      <c r="BF151" s="59">
        <v>216.71</v>
      </c>
      <c r="BG151" s="59">
        <v>1.52</v>
      </c>
      <c r="BH151" s="59">
        <v>18.38</v>
      </c>
      <c r="BI151" s="59">
        <v>15.05</v>
      </c>
      <c r="BJ151" s="59">
        <v>0.93</v>
      </c>
      <c r="BK151" s="59">
        <v>0.44</v>
      </c>
      <c r="BL151" s="59">
        <v>1.5</v>
      </c>
      <c r="BM151" s="59">
        <v>7.0000000000000007E-2</v>
      </c>
      <c r="BN151" s="59">
        <v>0.2</v>
      </c>
      <c r="BO151" s="59">
        <v>0</v>
      </c>
      <c r="BP151" s="59">
        <v>0</v>
      </c>
      <c r="BQ151" s="59" t="s">
        <v>98</v>
      </c>
      <c r="BR151" s="59">
        <v>346.25</v>
      </c>
      <c r="BS151" s="59" t="s">
        <v>98</v>
      </c>
      <c r="BT151" s="59">
        <v>64.930000000000007</v>
      </c>
      <c r="BU151" s="59" t="s">
        <v>98</v>
      </c>
      <c r="BV151" s="59">
        <v>0</v>
      </c>
      <c r="BW151" s="59" t="s">
        <v>98</v>
      </c>
      <c r="BX151" s="59">
        <v>47.64</v>
      </c>
      <c r="BY151" s="59" t="s">
        <v>98</v>
      </c>
      <c r="BZ151" s="59">
        <v>112.57</v>
      </c>
      <c r="CA151" s="59" t="s">
        <v>98</v>
      </c>
      <c r="CB151" s="59">
        <v>29.25</v>
      </c>
      <c r="CC151" s="59" t="s">
        <v>98</v>
      </c>
      <c r="CD151" s="59">
        <v>0</v>
      </c>
      <c r="CE151" s="59" t="s">
        <v>98</v>
      </c>
      <c r="CF151" s="59">
        <v>0</v>
      </c>
      <c r="CG151" s="59" t="s">
        <v>98</v>
      </c>
      <c r="CH151" s="59">
        <v>0</v>
      </c>
      <c r="CI151" s="59" t="s">
        <v>98</v>
      </c>
      <c r="CJ151" s="59">
        <v>29.25</v>
      </c>
      <c r="CK151" s="59" t="s">
        <v>98</v>
      </c>
      <c r="CL151" s="59">
        <v>0</v>
      </c>
      <c r="CM151" s="59" t="s">
        <v>98</v>
      </c>
      <c r="CN151" s="59">
        <v>0</v>
      </c>
      <c r="CO151" s="59" t="s">
        <v>98</v>
      </c>
      <c r="CP151" s="59">
        <v>0</v>
      </c>
      <c r="CQ151" s="59" t="s">
        <v>98</v>
      </c>
      <c r="CR151" s="59">
        <v>17.579999999999998</v>
      </c>
      <c r="CS151" s="59" t="s">
        <v>98</v>
      </c>
      <c r="CT151" s="59">
        <v>17.579999999999998</v>
      </c>
      <c r="CU151" s="59" t="s">
        <v>98</v>
      </c>
      <c r="CV151" s="59">
        <v>159.4</v>
      </c>
      <c r="CW151" s="59" t="s">
        <v>98</v>
      </c>
      <c r="CX151" s="59">
        <v>505.65</v>
      </c>
      <c r="CY151" s="59" t="s">
        <v>98</v>
      </c>
    </row>
    <row r="152" spans="1:103" ht="14.5" x14ac:dyDescent="0.35">
      <c r="A152" s="58" t="s">
        <v>303</v>
      </c>
      <c r="B152" s="58" t="s">
        <v>473</v>
      </c>
      <c r="C152" s="43" t="str">
        <f>'[10]Correspondance tables'!K59</f>
        <v>ISIC 86</v>
      </c>
      <c r="D152" s="43" t="str">
        <f>VLOOKUP(C152, '[10]Correspondance tables'!$O$3:$P$73, 2, FALSE)</f>
        <v>ISIC 86T88</v>
      </c>
      <c r="E152" s="59">
        <v>0.51</v>
      </c>
      <c r="F152" s="59">
        <v>0.05</v>
      </c>
      <c r="G152" s="59">
        <v>0.23</v>
      </c>
      <c r="H152" s="59">
        <v>0.87</v>
      </c>
      <c r="I152" s="59">
        <v>5.45</v>
      </c>
      <c r="J152" s="59">
        <v>0.54</v>
      </c>
      <c r="K152" s="59">
        <v>0.24</v>
      </c>
      <c r="L152" s="59">
        <v>0.4</v>
      </c>
      <c r="M152" s="59">
        <v>1.55</v>
      </c>
      <c r="N152" s="59">
        <v>0.75</v>
      </c>
      <c r="O152" s="59">
        <v>1.41</v>
      </c>
      <c r="P152" s="59">
        <v>3.05</v>
      </c>
      <c r="Q152" s="59">
        <v>1</v>
      </c>
      <c r="R152" s="59">
        <v>0.56000000000000005</v>
      </c>
      <c r="S152" s="59">
        <v>1.88</v>
      </c>
      <c r="T152" s="59">
        <v>1.03</v>
      </c>
      <c r="U152" s="59">
        <v>1.03</v>
      </c>
      <c r="V152" s="59">
        <v>1.93</v>
      </c>
      <c r="W152" s="59">
        <v>4.45</v>
      </c>
      <c r="X152" s="59">
        <v>2.46</v>
      </c>
      <c r="Y152" s="59">
        <v>1.28</v>
      </c>
      <c r="Z152" s="59">
        <v>0.78</v>
      </c>
      <c r="AA152" s="59">
        <v>1</v>
      </c>
      <c r="AB152" s="59">
        <v>3.51</v>
      </c>
      <c r="AC152" s="59">
        <v>0.71</v>
      </c>
      <c r="AD152" s="59">
        <v>0.68</v>
      </c>
      <c r="AE152" s="59">
        <v>2.36</v>
      </c>
      <c r="AF152" s="59">
        <v>3.34</v>
      </c>
      <c r="AG152" s="59">
        <v>11.83</v>
      </c>
      <c r="AH152" s="59">
        <v>4.55</v>
      </c>
      <c r="AI152" s="59">
        <v>1.58</v>
      </c>
      <c r="AJ152" s="59">
        <v>1.1200000000000001</v>
      </c>
      <c r="AK152" s="59">
        <v>1.72</v>
      </c>
      <c r="AL152" s="59">
        <v>1.31</v>
      </c>
      <c r="AM152" s="59">
        <v>0.78</v>
      </c>
      <c r="AN152" s="59">
        <v>1.3</v>
      </c>
      <c r="AO152" s="59">
        <v>0.98</v>
      </c>
      <c r="AP152" s="59">
        <v>0.59</v>
      </c>
      <c r="AQ152" s="59">
        <v>5.65</v>
      </c>
      <c r="AR152" s="59">
        <v>10.02</v>
      </c>
      <c r="AS152" s="59">
        <v>6.83</v>
      </c>
      <c r="AT152" s="59">
        <v>2.4500000000000002</v>
      </c>
      <c r="AU152" s="59">
        <v>1.33</v>
      </c>
      <c r="AV152" s="59">
        <v>1.58</v>
      </c>
      <c r="AW152" s="59">
        <v>5.97</v>
      </c>
      <c r="AX152" s="59">
        <v>3.03</v>
      </c>
      <c r="AY152" s="59">
        <v>3.15</v>
      </c>
      <c r="AZ152" s="59">
        <v>1.04</v>
      </c>
      <c r="BA152" s="59">
        <v>0.88</v>
      </c>
      <c r="BB152" s="59">
        <v>0.89</v>
      </c>
      <c r="BC152" s="59">
        <v>1.54</v>
      </c>
      <c r="BD152" s="59">
        <v>0.15</v>
      </c>
      <c r="BE152" s="59">
        <v>3.17</v>
      </c>
      <c r="BF152" s="59">
        <v>15.78</v>
      </c>
      <c r="BG152" s="59">
        <v>69.650000000000006</v>
      </c>
      <c r="BH152" s="59">
        <v>7.24</v>
      </c>
      <c r="BI152" s="59">
        <v>5.46</v>
      </c>
      <c r="BJ152" s="59">
        <v>0.85</v>
      </c>
      <c r="BK152" s="59">
        <v>0.66</v>
      </c>
      <c r="BL152" s="59">
        <v>3.73</v>
      </c>
      <c r="BM152" s="59">
        <v>0.28000000000000003</v>
      </c>
      <c r="BN152" s="59">
        <v>0.52</v>
      </c>
      <c r="BO152" s="59">
        <v>0</v>
      </c>
      <c r="BP152" s="59">
        <v>0</v>
      </c>
      <c r="BQ152" s="59" t="s">
        <v>98</v>
      </c>
      <c r="BR152" s="59">
        <v>220.64</v>
      </c>
      <c r="BS152" s="59" t="s">
        <v>98</v>
      </c>
      <c r="BT152" s="59">
        <v>93.3</v>
      </c>
      <c r="BU152" s="59" t="s">
        <v>98</v>
      </c>
      <c r="BV152" s="59">
        <v>1.46</v>
      </c>
      <c r="BW152" s="59" t="s">
        <v>98</v>
      </c>
      <c r="BX152" s="59">
        <v>52.38</v>
      </c>
      <c r="BY152" s="59" t="s">
        <v>98</v>
      </c>
      <c r="BZ152" s="59">
        <v>147.13</v>
      </c>
      <c r="CA152" s="59" t="s">
        <v>98</v>
      </c>
      <c r="CB152" s="59">
        <v>0</v>
      </c>
      <c r="CC152" s="59" t="s">
        <v>98</v>
      </c>
      <c r="CD152" s="59">
        <v>0</v>
      </c>
      <c r="CE152" s="59" t="s">
        <v>98</v>
      </c>
      <c r="CF152" s="59">
        <v>0</v>
      </c>
      <c r="CG152" s="59" t="s">
        <v>98</v>
      </c>
      <c r="CH152" s="59">
        <v>0</v>
      </c>
      <c r="CI152" s="59" t="s">
        <v>98</v>
      </c>
      <c r="CJ152" s="59">
        <v>0</v>
      </c>
      <c r="CK152" s="59" t="s">
        <v>98</v>
      </c>
      <c r="CL152" s="59">
        <v>0</v>
      </c>
      <c r="CM152" s="59" t="s">
        <v>98</v>
      </c>
      <c r="CN152" s="59">
        <v>0</v>
      </c>
      <c r="CO152" s="59" t="s">
        <v>98</v>
      </c>
      <c r="CP152" s="59">
        <v>0</v>
      </c>
      <c r="CQ152" s="59" t="s">
        <v>98</v>
      </c>
      <c r="CR152" s="59">
        <v>0.62</v>
      </c>
      <c r="CS152" s="59" t="s">
        <v>98</v>
      </c>
      <c r="CT152" s="59">
        <v>0.62</v>
      </c>
      <c r="CU152" s="59" t="s">
        <v>98</v>
      </c>
      <c r="CV152" s="59">
        <v>147.75</v>
      </c>
      <c r="CW152" s="59" t="s">
        <v>98</v>
      </c>
      <c r="CX152" s="59">
        <v>368.39</v>
      </c>
      <c r="CY152" s="59" t="s">
        <v>98</v>
      </c>
    </row>
    <row r="153" spans="1:103" ht="14.5" x14ac:dyDescent="0.35">
      <c r="A153" s="58" t="s">
        <v>303</v>
      </c>
      <c r="B153" s="58" t="s">
        <v>474</v>
      </c>
      <c r="C153" s="43" t="str">
        <f>'[10]Correspondance tables'!K60</f>
        <v>ISIC 87-88</v>
      </c>
      <c r="D153" s="43" t="str">
        <f>VLOOKUP(C153, '[10]Correspondance tables'!$O$3:$P$73, 2, FALSE)</f>
        <v>ISIC 86T88</v>
      </c>
      <c r="E153" s="59">
        <v>0.04</v>
      </c>
      <c r="F153" s="59">
        <v>0</v>
      </c>
      <c r="G153" s="59">
        <v>0</v>
      </c>
      <c r="H153" s="59">
        <v>0.19</v>
      </c>
      <c r="I153" s="59">
        <v>0.94</v>
      </c>
      <c r="J153" s="59">
        <v>0.06</v>
      </c>
      <c r="K153" s="59">
        <v>0.01</v>
      </c>
      <c r="L153" s="59">
        <v>0.03</v>
      </c>
      <c r="M153" s="59">
        <v>0.05</v>
      </c>
      <c r="N153" s="59">
        <v>1.43</v>
      </c>
      <c r="O153" s="59">
        <v>0.25</v>
      </c>
      <c r="P153" s="59">
        <v>0.21</v>
      </c>
      <c r="Q153" s="59">
        <v>7.0000000000000007E-2</v>
      </c>
      <c r="R153" s="59">
        <v>0.21</v>
      </c>
      <c r="S153" s="59">
        <v>0.1</v>
      </c>
      <c r="T153" s="59">
        <v>0.08</v>
      </c>
      <c r="U153" s="59">
        <v>0.05</v>
      </c>
      <c r="V153" s="59">
        <v>7.0000000000000007E-2</v>
      </c>
      <c r="W153" s="59">
        <v>0.13</v>
      </c>
      <c r="X153" s="59">
        <v>0.12</v>
      </c>
      <c r="Y153" s="59">
        <v>0.09</v>
      </c>
      <c r="Z153" s="59">
        <v>0.06</v>
      </c>
      <c r="AA153" s="59">
        <v>0.12</v>
      </c>
      <c r="AB153" s="59">
        <v>0.33</v>
      </c>
      <c r="AC153" s="59">
        <v>0.05</v>
      </c>
      <c r="AD153" s="59">
        <v>0.53</v>
      </c>
      <c r="AE153" s="59">
        <v>1.0900000000000001</v>
      </c>
      <c r="AF153" s="59">
        <v>0.31</v>
      </c>
      <c r="AG153" s="59">
        <v>2.27</v>
      </c>
      <c r="AH153" s="59">
        <v>2.38</v>
      </c>
      <c r="AI153" s="59">
        <v>0.28000000000000003</v>
      </c>
      <c r="AJ153" s="59">
        <v>0.04</v>
      </c>
      <c r="AK153" s="59">
        <v>0.09</v>
      </c>
      <c r="AL153" s="59">
        <v>0.23</v>
      </c>
      <c r="AM153" s="59">
        <v>0.03</v>
      </c>
      <c r="AN153" s="59">
        <v>0.94</v>
      </c>
      <c r="AO153" s="59">
        <v>0.09</v>
      </c>
      <c r="AP153" s="59">
        <v>0.03</v>
      </c>
      <c r="AQ153" s="59">
        <v>0.37</v>
      </c>
      <c r="AR153" s="59">
        <v>0.17</v>
      </c>
      <c r="AS153" s="59">
        <v>0.25</v>
      </c>
      <c r="AT153" s="59">
        <v>0.4</v>
      </c>
      <c r="AU153" s="59">
        <v>0.27</v>
      </c>
      <c r="AV153" s="59">
        <v>0.21</v>
      </c>
      <c r="AW153" s="59">
        <v>0.57999999999999996</v>
      </c>
      <c r="AX153" s="59">
        <v>0.15</v>
      </c>
      <c r="AY153" s="59">
        <v>0.37</v>
      </c>
      <c r="AZ153" s="59">
        <v>0.09</v>
      </c>
      <c r="BA153" s="59">
        <v>0.11</v>
      </c>
      <c r="BB153" s="59">
        <v>0.28000000000000003</v>
      </c>
      <c r="BC153" s="59">
        <v>0.04</v>
      </c>
      <c r="BD153" s="59">
        <v>0.02</v>
      </c>
      <c r="BE153" s="59">
        <v>0.66</v>
      </c>
      <c r="BF153" s="59">
        <v>1.75</v>
      </c>
      <c r="BG153" s="59">
        <v>0.47</v>
      </c>
      <c r="BH153" s="59">
        <v>50.32</v>
      </c>
      <c r="BI153" s="59">
        <v>1.88</v>
      </c>
      <c r="BJ153" s="59">
        <v>0.18</v>
      </c>
      <c r="BK153" s="59">
        <v>0.64</v>
      </c>
      <c r="BL153" s="59">
        <v>0.23</v>
      </c>
      <c r="BM153" s="59">
        <v>0.01</v>
      </c>
      <c r="BN153" s="59">
        <v>0.47</v>
      </c>
      <c r="BO153" s="59">
        <v>0</v>
      </c>
      <c r="BP153" s="59">
        <v>0</v>
      </c>
      <c r="BQ153" s="59" t="s">
        <v>98</v>
      </c>
      <c r="BR153" s="59">
        <v>72.98</v>
      </c>
      <c r="BS153" s="59" t="s">
        <v>98</v>
      </c>
      <c r="BT153" s="59">
        <v>100.85</v>
      </c>
      <c r="BU153" s="59" t="s">
        <v>98</v>
      </c>
      <c r="BV153" s="59">
        <v>0.94</v>
      </c>
      <c r="BW153" s="59" t="s">
        <v>98</v>
      </c>
      <c r="BX153" s="59">
        <v>163.58000000000001</v>
      </c>
      <c r="BY153" s="59" t="s">
        <v>98</v>
      </c>
      <c r="BZ153" s="59">
        <v>265.37</v>
      </c>
      <c r="CA153" s="59" t="s">
        <v>98</v>
      </c>
      <c r="CB153" s="59">
        <v>0.02</v>
      </c>
      <c r="CC153" s="59" t="s">
        <v>98</v>
      </c>
      <c r="CD153" s="59">
        <v>0</v>
      </c>
      <c r="CE153" s="59" t="s">
        <v>98</v>
      </c>
      <c r="CF153" s="59">
        <v>0</v>
      </c>
      <c r="CG153" s="59" t="s">
        <v>98</v>
      </c>
      <c r="CH153" s="59">
        <v>0</v>
      </c>
      <c r="CI153" s="59" t="s">
        <v>98</v>
      </c>
      <c r="CJ153" s="59">
        <v>0.02</v>
      </c>
      <c r="CK153" s="59" t="s">
        <v>98</v>
      </c>
      <c r="CL153" s="59">
        <v>0</v>
      </c>
      <c r="CM153" s="59" t="s">
        <v>98</v>
      </c>
      <c r="CN153" s="59">
        <v>0</v>
      </c>
      <c r="CO153" s="59" t="s">
        <v>98</v>
      </c>
      <c r="CP153" s="59">
        <v>0</v>
      </c>
      <c r="CQ153" s="59" t="s">
        <v>98</v>
      </c>
      <c r="CR153" s="59">
        <v>7.0000000000000007E-2</v>
      </c>
      <c r="CS153" s="59" t="s">
        <v>98</v>
      </c>
      <c r="CT153" s="59">
        <v>7.0000000000000007E-2</v>
      </c>
      <c r="CU153" s="59" t="s">
        <v>98</v>
      </c>
      <c r="CV153" s="59">
        <v>265.45999999999998</v>
      </c>
      <c r="CW153" s="59" t="s">
        <v>98</v>
      </c>
      <c r="CX153" s="59">
        <v>338.44</v>
      </c>
      <c r="CY153" s="59" t="s">
        <v>98</v>
      </c>
    </row>
    <row r="154" spans="1:103" ht="14.5" x14ac:dyDescent="0.35">
      <c r="A154" s="58" t="s">
        <v>303</v>
      </c>
      <c r="B154" s="58" t="s">
        <v>475</v>
      </c>
      <c r="C154" s="43" t="str">
        <f>'[10]Correspondance tables'!K61</f>
        <v>ISIC 90-92</v>
      </c>
      <c r="D154" s="43" t="str">
        <f>VLOOKUP(C154, '[10]Correspondance tables'!$O$3:$P$73, 2, FALSE)</f>
        <v>ISIC 90T96</v>
      </c>
      <c r="E154" s="59">
        <v>0</v>
      </c>
      <c r="F154" s="59">
        <v>0</v>
      </c>
      <c r="G154" s="59">
        <v>0</v>
      </c>
      <c r="H154" s="59">
        <v>0</v>
      </c>
      <c r="I154" s="59">
        <v>0</v>
      </c>
      <c r="J154" s="59">
        <v>0.02</v>
      </c>
      <c r="K154" s="59">
        <v>0</v>
      </c>
      <c r="L154" s="59">
        <v>0</v>
      </c>
      <c r="M154" s="59">
        <v>0</v>
      </c>
      <c r="N154" s="59">
        <v>0</v>
      </c>
      <c r="O154" s="59">
        <v>0.15</v>
      </c>
      <c r="P154" s="59">
        <v>0</v>
      </c>
      <c r="Q154" s="59">
        <v>0</v>
      </c>
      <c r="R154" s="59">
        <v>0</v>
      </c>
      <c r="S154" s="59">
        <v>0</v>
      </c>
      <c r="T154" s="59">
        <v>0</v>
      </c>
      <c r="U154" s="59">
        <v>0</v>
      </c>
      <c r="V154" s="59">
        <v>0.02</v>
      </c>
      <c r="W154" s="59">
        <v>0</v>
      </c>
      <c r="X154" s="59">
        <v>0</v>
      </c>
      <c r="Y154" s="59">
        <v>0.02</v>
      </c>
      <c r="Z154" s="59">
        <v>0</v>
      </c>
      <c r="AA154" s="59">
        <v>0</v>
      </c>
      <c r="AB154" s="59">
        <v>0.03</v>
      </c>
      <c r="AC154" s="59">
        <v>0</v>
      </c>
      <c r="AD154" s="59">
        <v>0</v>
      </c>
      <c r="AE154" s="59">
        <v>0</v>
      </c>
      <c r="AF154" s="59">
        <v>0</v>
      </c>
      <c r="AG154" s="59">
        <v>0.17</v>
      </c>
      <c r="AH154" s="59">
        <v>0</v>
      </c>
      <c r="AI154" s="59">
        <v>0.02</v>
      </c>
      <c r="AJ154" s="59">
        <v>0</v>
      </c>
      <c r="AK154" s="59">
        <v>0</v>
      </c>
      <c r="AL154" s="59">
        <v>0</v>
      </c>
      <c r="AM154" s="59">
        <v>0</v>
      </c>
      <c r="AN154" s="59">
        <v>0</v>
      </c>
      <c r="AO154" s="59">
        <v>0</v>
      </c>
      <c r="AP154" s="59">
        <v>0</v>
      </c>
      <c r="AQ154" s="59">
        <v>0</v>
      </c>
      <c r="AR154" s="59">
        <v>0.1</v>
      </c>
      <c r="AS154" s="59">
        <v>0</v>
      </c>
      <c r="AT154" s="59">
        <v>0.03</v>
      </c>
      <c r="AU154" s="59">
        <v>0</v>
      </c>
      <c r="AV154" s="59">
        <v>0</v>
      </c>
      <c r="AW154" s="59">
        <v>0.02</v>
      </c>
      <c r="AX154" s="59">
        <v>0</v>
      </c>
      <c r="AY154" s="59">
        <v>0.02</v>
      </c>
      <c r="AZ154" s="59">
        <v>0</v>
      </c>
      <c r="BA154" s="59">
        <v>0</v>
      </c>
      <c r="BB154" s="59">
        <v>0</v>
      </c>
      <c r="BC154" s="59">
        <v>0</v>
      </c>
      <c r="BD154" s="59">
        <v>0</v>
      </c>
      <c r="BE154" s="59">
        <v>0</v>
      </c>
      <c r="BF154" s="59">
        <v>0.03</v>
      </c>
      <c r="BG154" s="59">
        <v>0</v>
      </c>
      <c r="BH154" s="59">
        <v>0.26</v>
      </c>
      <c r="BI154" s="59">
        <v>0.46</v>
      </c>
      <c r="BJ154" s="59">
        <v>0</v>
      </c>
      <c r="BK154" s="59">
        <v>0</v>
      </c>
      <c r="BL154" s="59">
        <v>0</v>
      </c>
      <c r="BM154" s="59">
        <v>0</v>
      </c>
      <c r="BN154" s="59">
        <v>0</v>
      </c>
      <c r="BO154" s="59">
        <v>0</v>
      </c>
      <c r="BP154" s="59">
        <v>0</v>
      </c>
      <c r="BQ154" s="59" t="s">
        <v>98</v>
      </c>
      <c r="BR154" s="59">
        <v>1.33</v>
      </c>
      <c r="BS154" s="59" t="s">
        <v>98</v>
      </c>
      <c r="BT154" s="59">
        <v>0</v>
      </c>
      <c r="BU154" s="59" t="s">
        <v>98</v>
      </c>
      <c r="BV154" s="59">
        <v>1.31</v>
      </c>
      <c r="BW154" s="59" t="s">
        <v>98</v>
      </c>
      <c r="BX154" s="59">
        <v>3.07</v>
      </c>
      <c r="BY154" s="59" t="s">
        <v>98</v>
      </c>
      <c r="BZ154" s="59">
        <v>4.38</v>
      </c>
      <c r="CA154" s="59" t="s">
        <v>98</v>
      </c>
      <c r="CB154" s="59">
        <v>0</v>
      </c>
      <c r="CC154" s="59" t="s">
        <v>98</v>
      </c>
      <c r="CD154" s="59">
        <v>0</v>
      </c>
      <c r="CE154" s="59" t="s">
        <v>98</v>
      </c>
      <c r="CF154" s="59">
        <v>0</v>
      </c>
      <c r="CG154" s="59" t="s">
        <v>98</v>
      </c>
      <c r="CH154" s="59">
        <v>0</v>
      </c>
      <c r="CI154" s="59" t="s">
        <v>98</v>
      </c>
      <c r="CJ154" s="59">
        <v>0</v>
      </c>
      <c r="CK154" s="59" t="s">
        <v>98</v>
      </c>
      <c r="CL154" s="59">
        <v>0</v>
      </c>
      <c r="CM154" s="59" t="s">
        <v>98</v>
      </c>
      <c r="CN154" s="59">
        <v>0</v>
      </c>
      <c r="CO154" s="59" t="s">
        <v>98</v>
      </c>
      <c r="CP154" s="59">
        <v>0</v>
      </c>
      <c r="CQ154" s="59" t="s">
        <v>98</v>
      </c>
      <c r="CR154" s="59">
        <v>0</v>
      </c>
      <c r="CS154" s="59" t="s">
        <v>98</v>
      </c>
      <c r="CT154" s="59">
        <v>0</v>
      </c>
      <c r="CU154" s="59" t="s">
        <v>98</v>
      </c>
      <c r="CV154" s="59">
        <v>4.3899999999999997</v>
      </c>
      <c r="CW154" s="59" t="s">
        <v>98</v>
      </c>
      <c r="CX154" s="59">
        <v>5.72</v>
      </c>
      <c r="CY154" s="59" t="s">
        <v>98</v>
      </c>
    </row>
    <row r="155" spans="1:103" ht="14.5" x14ac:dyDescent="0.35">
      <c r="A155" s="58" t="s">
        <v>303</v>
      </c>
      <c r="B155" s="58" t="s">
        <v>476</v>
      </c>
      <c r="C155" s="43" t="str">
        <f>'[10]Correspondance tables'!K62</f>
        <v>ISIC 93</v>
      </c>
      <c r="D155" s="43" t="str">
        <f>VLOOKUP(C155, '[10]Correspondance tables'!$O$3:$P$73, 2, FALSE)</f>
        <v>ISIC 90T96</v>
      </c>
      <c r="E155" s="59">
        <v>0.17</v>
      </c>
      <c r="F155" s="59">
        <v>0.04</v>
      </c>
      <c r="G155" s="59">
        <v>0.02</v>
      </c>
      <c r="H155" s="59">
        <v>0.25</v>
      </c>
      <c r="I155" s="59">
        <v>6.43</v>
      </c>
      <c r="J155" s="59">
        <v>0.55000000000000004</v>
      </c>
      <c r="K155" s="59">
        <v>0.32</v>
      </c>
      <c r="L155" s="59">
        <v>0.35</v>
      </c>
      <c r="M155" s="59">
        <v>3.4</v>
      </c>
      <c r="N155" s="59">
        <v>0.62</v>
      </c>
      <c r="O155" s="59">
        <v>2.04</v>
      </c>
      <c r="P155" s="59">
        <v>4.25</v>
      </c>
      <c r="Q155" s="59">
        <v>0.64</v>
      </c>
      <c r="R155" s="59">
        <v>0.95</v>
      </c>
      <c r="S155" s="59">
        <v>0.61</v>
      </c>
      <c r="T155" s="59">
        <v>1.25</v>
      </c>
      <c r="U155" s="59">
        <v>0.84</v>
      </c>
      <c r="V155" s="59">
        <v>0.42</v>
      </c>
      <c r="W155" s="59">
        <v>0.91</v>
      </c>
      <c r="X155" s="59">
        <v>1.04</v>
      </c>
      <c r="Y155" s="59">
        <v>4.33</v>
      </c>
      <c r="Z155" s="59">
        <v>4.91</v>
      </c>
      <c r="AA155" s="59">
        <v>0.59</v>
      </c>
      <c r="AB155" s="59">
        <v>2.62</v>
      </c>
      <c r="AC155" s="59">
        <v>0.23</v>
      </c>
      <c r="AD155" s="59">
        <v>0.86</v>
      </c>
      <c r="AE155" s="59">
        <v>3.13</v>
      </c>
      <c r="AF155" s="59">
        <v>3.07</v>
      </c>
      <c r="AG155" s="59">
        <v>10.66</v>
      </c>
      <c r="AH155" s="59">
        <v>6.06</v>
      </c>
      <c r="AI155" s="59">
        <v>0.2</v>
      </c>
      <c r="AJ155" s="59">
        <v>0.25</v>
      </c>
      <c r="AK155" s="59">
        <v>5.21</v>
      </c>
      <c r="AL155" s="59">
        <v>0.54</v>
      </c>
      <c r="AM155" s="59">
        <v>0.12</v>
      </c>
      <c r="AN155" s="59">
        <v>84.9</v>
      </c>
      <c r="AO155" s="59">
        <v>8.11</v>
      </c>
      <c r="AP155" s="59">
        <v>50.27</v>
      </c>
      <c r="AQ155" s="59">
        <v>5.68</v>
      </c>
      <c r="AR155" s="59">
        <v>22.8</v>
      </c>
      <c r="AS155" s="59">
        <v>4.6900000000000004</v>
      </c>
      <c r="AT155" s="59">
        <v>0.96</v>
      </c>
      <c r="AU155" s="59">
        <v>0.37</v>
      </c>
      <c r="AV155" s="59">
        <v>8.3800000000000008</v>
      </c>
      <c r="AW155" s="59">
        <v>6.53</v>
      </c>
      <c r="AX155" s="59">
        <v>3.02</v>
      </c>
      <c r="AY155" s="59">
        <v>3.44</v>
      </c>
      <c r="AZ155" s="59">
        <v>5.92</v>
      </c>
      <c r="BA155" s="59">
        <v>12.57</v>
      </c>
      <c r="BB155" s="59">
        <v>6.17</v>
      </c>
      <c r="BC155" s="59">
        <v>4.05</v>
      </c>
      <c r="BD155" s="59">
        <v>64.97</v>
      </c>
      <c r="BE155" s="59">
        <v>11.5</v>
      </c>
      <c r="BF155" s="59">
        <v>40.380000000000003</v>
      </c>
      <c r="BG155" s="59">
        <v>34.69</v>
      </c>
      <c r="BH155" s="59">
        <v>2.5099999999999998</v>
      </c>
      <c r="BI155" s="59">
        <v>8.6300000000000008</v>
      </c>
      <c r="BJ155" s="59">
        <v>484.01</v>
      </c>
      <c r="BK155" s="59">
        <v>82.07</v>
      </c>
      <c r="BL155" s="59">
        <v>152.79</v>
      </c>
      <c r="BM155" s="59">
        <v>0</v>
      </c>
      <c r="BN155" s="59">
        <v>1.47</v>
      </c>
      <c r="BO155" s="59">
        <v>0</v>
      </c>
      <c r="BP155" s="59">
        <v>0</v>
      </c>
      <c r="BQ155" s="59" t="s">
        <v>98</v>
      </c>
      <c r="BR155" s="59">
        <v>1178.78</v>
      </c>
      <c r="BS155" s="59" t="s">
        <v>98</v>
      </c>
      <c r="BT155" s="59">
        <v>1020.15</v>
      </c>
      <c r="BU155" s="59" t="s">
        <v>98</v>
      </c>
      <c r="BV155" s="59">
        <v>0.43</v>
      </c>
      <c r="BW155" s="59" t="s">
        <v>98</v>
      </c>
      <c r="BX155" s="59">
        <v>11.26</v>
      </c>
      <c r="BY155" s="59" t="s">
        <v>98</v>
      </c>
      <c r="BZ155" s="59">
        <v>1031.8399999999999</v>
      </c>
      <c r="CA155" s="59" t="s">
        <v>98</v>
      </c>
      <c r="CB155" s="59">
        <v>86.03</v>
      </c>
      <c r="CC155" s="59" t="s">
        <v>98</v>
      </c>
      <c r="CD155" s="59">
        <v>261.94</v>
      </c>
      <c r="CE155" s="59" t="s">
        <v>98</v>
      </c>
      <c r="CF155" s="59">
        <v>0.06</v>
      </c>
      <c r="CG155" s="59" t="s">
        <v>98</v>
      </c>
      <c r="CH155" s="59">
        <v>262</v>
      </c>
      <c r="CI155" s="59" t="s">
        <v>98</v>
      </c>
      <c r="CJ155" s="59">
        <v>348.04</v>
      </c>
      <c r="CK155" s="59" t="s">
        <v>98</v>
      </c>
      <c r="CL155" s="59">
        <v>0</v>
      </c>
      <c r="CM155" s="59" t="s">
        <v>98</v>
      </c>
      <c r="CN155" s="59">
        <v>0</v>
      </c>
      <c r="CO155" s="59" t="s">
        <v>98</v>
      </c>
      <c r="CP155" s="59">
        <v>0</v>
      </c>
      <c r="CQ155" s="59" t="s">
        <v>98</v>
      </c>
      <c r="CR155" s="59">
        <v>206.4</v>
      </c>
      <c r="CS155" s="59" t="s">
        <v>98</v>
      </c>
      <c r="CT155" s="59">
        <v>206.4</v>
      </c>
      <c r="CU155" s="59" t="s">
        <v>98</v>
      </c>
      <c r="CV155" s="59">
        <v>1586.28</v>
      </c>
      <c r="CW155" s="59" t="s">
        <v>98</v>
      </c>
      <c r="CX155" s="59">
        <v>2765.06</v>
      </c>
      <c r="CY155" s="59" t="s">
        <v>98</v>
      </c>
    </row>
    <row r="156" spans="1:103" ht="14.5" x14ac:dyDescent="0.35">
      <c r="A156" s="58" t="s">
        <v>303</v>
      </c>
      <c r="B156" s="58" t="s">
        <v>477</v>
      </c>
      <c r="C156" s="43" t="str">
        <f>'[10]Correspondance tables'!K63</f>
        <v>ISIC 94</v>
      </c>
      <c r="D156" s="43" t="str">
        <f>VLOOKUP(C156, '[10]Correspondance tables'!$O$3:$P$73, 2, FALSE)</f>
        <v>ISIC 90T96</v>
      </c>
      <c r="E156" s="59">
        <v>0.03</v>
      </c>
      <c r="F156" s="59">
        <v>0.11</v>
      </c>
      <c r="G156" s="59">
        <v>0.01</v>
      </c>
      <c r="H156" s="59">
        <v>0.08</v>
      </c>
      <c r="I156" s="59">
        <v>1.45</v>
      </c>
      <c r="J156" s="59">
        <v>0.26</v>
      </c>
      <c r="K156" s="59">
        <v>0.04</v>
      </c>
      <c r="L156" s="59">
        <v>0.05</v>
      </c>
      <c r="M156" s="59">
        <v>0.13</v>
      </c>
      <c r="N156" s="59">
        <v>0.2</v>
      </c>
      <c r="O156" s="59">
        <v>0.2</v>
      </c>
      <c r="P156" s="59">
        <v>0.49</v>
      </c>
      <c r="Q156" s="59">
        <v>0.28999999999999998</v>
      </c>
      <c r="R156" s="59">
        <v>0.16</v>
      </c>
      <c r="S156" s="59">
        <v>0.08</v>
      </c>
      <c r="T156" s="59">
        <v>0.25</v>
      </c>
      <c r="U156" s="59">
        <v>0.7</v>
      </c>
      <c r="V156" s="59">
        <v>0.14000000000000001</v>
      </c>
      <c r="W156" s="59">
        <v>0.23</v>
      </c>
      <c r="X156" s="59">
        <v>0.12</v>
      </c>
      <c r="Y156" s="59">
        <v>0.17</v>
      </c>
      <c r="Z156" s="59">
        <v>0.63</v>
      </c>
      <c r="AA156" s="59">
        <v>0.16</v>
      </c>
      <c r="AB156" s="59">
        <v>0.68</v>
      </c>
      <c r="AC156" s="59">
        <v>0.02</v>
      </c>
      <c r="AD156" s="59">
        <v>0.35</v>
      </c>
      <c r="AE156" s="59">
        <v>0.81</v>
      </c>
      <c r="AF156" s="59">
        <v>0.37</v>
      </c>
      <c r="AG156" s="59">
        <v>1.67</v>
      </c>
      <c r="AH156" s="59">
        <v>0.98</v>
      </c>
      <c r="AI156" s="59">
        <v>0.36</v>
      </c>
      <c r="AJ156" s="59">
        <v>0.33</v>
      </c>
      <c r="AK156" s="59">
        <v>0.08</v>
      </c>
      <c r="AL156" s="59">
        <v>0.26</v>
      </c>
      <c r="AM156" s="59">
        <v>0.15</v>
      </c>
      <c r="AN156" s="59">
        <v>2.78</v>
      </c>
      <c r="AO156" s="59">
        <v>0.36</v>
      </c>
      <c r="AP156" s="59">
        <v>2.41</v>
      </c>
      <c r="AQ156" s="59">
        <v>0.61</v>
      </c>
      <c r="AR156" s="59">
        <v>1.66</v>
      </c>
      <c r="AS156" s="59">
        <v>1.4</v>
      </c>
      <c r="AT156" s="59">
        <v>0.59</v>
      </c>
      <c r="AU156" s="59">
        <v>0.23</v>
      </c>
      <c r="AV156" s="59">
        <v>0.94</v>
      </c>
      <c r="AW156" s="59">
        <v>1.18</v>
      </c>
      <c r="AX156" s="59">
        <v>0.36</v>
      </c>
      <c r="AY156" s="59">
        <v>0.09</v>
      </c>
      <c r="AZ156" s="59">
        <v>0.86</v>
      </c>
      <c r="BA156" s="59">
        <v>0.2</v>
      </c>
      <c r="BB156" s="59">
        <v>0.39</v>
      </c>
      <c r="BC156" s="59">
        <v>0.11</v>
      </c>
      <c r="BD156" s="59">
        <v>8.52</v>
      </c>
      <c r="BE156" s="59">
        <v>0.92</v>
      </c>
      <c r="BF156" s="59">
        <v>22.01</v>
      </c>
      <c r="BG156" s="59">
        <v>3.48</v>
      </c>
      <c r="BH156" s="59">
        <v>1.35</v>
      </c>
      <c r="BI156" s="59">
        <v>0.83</v>
      </c>
      <c r="BJ156" s="59">
        <v>8.73</v>
      </c>
      <c r="BK156" s="59">
        <v>27.5</v>
      </c>
      <c r="BL156" s="59">
        <v>10.87</v>
      </c>
      <c r="BM156" s="59">
        <v>0.01</v>
      </c>
      <c r="BN156" s="59">
        <v>1.35</v>
      </c>
      <c r="BO156" s="59">
        <v>0</v>
      </c>
      <c r="BP156" s="59">
        <v>0</v>
      </c>
      <c r="BQ156" s="59" t="s">
        <v>98</v>
      </c>
      <c r="BR156" s="59">
        <v>111.77</v>
      </c>
      <c r="BS156" s="59" t="s">
        <v>98</v>
      </c>
      <c r="BT156" s="59">
        <v>46.3</v>
      </c>
      <c r="BU156" s="59" t="s">
        <v>98</v>
      </c>
      <c r="BV156" s="59">
        <v>3.89</v>
      </c>
      <c r="BW156" s="59" t="s">
        <v>98</v>
      </c>
      <c r="BX156" s="59">
        <v>4.7300000000000004</v>
      </c>
      <c r="BY156" s="59" t="s">
        <v>98</v>
      </c>
      <c r="BZ156" s="59">
        <v>54.92</v>
      </c>
      <c r="CA156" s="59" t="s">
        <v>98</v>
      </c>
      <c r="CB156" s="59">
        <v>0.01</v>
      </c>
      <c r="CC156" s="59" t="s">
        <v>98</v>
      </c>
      <c r="CD156" s="59">
        <v>0</v>
      </c>
      <c r="CE156" s="59" t="s">
        <v>98</v>
      </c>
      <c r="CF156" s="59">
        <v>0</v>
      </c>
      <c r="CG156" s="59" t="s">
        <v>98</v>
      </c>
      <c r="CH156" s="59">
        <v>0</v>
      </c>
      <c r="CI156" s="59" t="s">
        <v>98</v>
      </c>
      <c r="CJ156" s="59">
        <v>0.01</v>
      </c>
      <c r="CK156" s="59" t="s">
        <v>98</v>
      </c>
      <c r="CL156" s="59">
        <v>0</v>
      </c>
      <c r="CM156" s="59" t="s">
        <v>98</v>
      </c>
      <c r="CN156" s="59">
        <v>0</v>
      </c>
      <c r="CO156" s="59" t="s">
        <v>98</v>
      </c>
      <c r="CP156" s="59">
        <v>0</v>
      </c>
      <c r="CQ156" s="59" t="s">
        <v>98</v>
      </c>
      <c r="CR156" s="59">
        <v>2.0499999999999998</v>
      </c>
      <c r="CS156" s="59" t="s">
        <v>98</v>
      </c>
      <c r="CT156" s="59">
        <v>2.0499999999999998</v>
      </c>
      <c r="CU156" s="59" t="s">
        <v>98</v>
      </c>
      <c r="CV156" s="59">
        <v>56.99</v>
      </c>
      <c r="CW156" s="59" t="s">
        <v>98</v>
      </c>
      <c r="CX156" s="59">
        <v>168.76</v>
      </c>
      <c r="CY156" s="59" t="s">
        <v>98</v>
      </c>
    </row>
    <row r="157" spans="1:103" ht="14.5" x14ac:dyDescent="0.35">
      <c r="A157" s="58" t="s">
        <v>303</v>
      </c>
      <c r="B157" s="58" t="s">
        <v>478</v>
      </c>
      <c r="C157" s="43" t="str">
        <f>'[10]Correspondance tables'!K64</f>
        <v>ISIC 95</v>
      </c>
      <c r="D157" s="43" t="str">
        <f>VLOOKUP(C157, '[10]Correspondance tables'!$O$3:$P$73, 2, FALSE)</f>
        <v>ISIC 90T96</v>
      </c>
      <c r="E157" s="59">
        <v>2.2000000000000002</v>
      </c>
      <c r="F157" s="59">
        <v>0</v>
      </c>
      <c r="G157" s="59">
        <v>0</v>
      </c>
      <c r="H157" s="59">
        <v>0.36</v>
      </c>
      <c r="I157" s="59">
        <v>2.61</v>
      </c>
      <c r="J157" s="59">
        <v>0.03</v>
      </c>
      <c r="K157" s="59">
        <v>0.01</v>
      </c>
      <c r="L157" s="59">
        <v>0.31</v>
      </c>
      <c r="M157" s="59">
        <v>0.33</v>
      </c>
      <c r="N157" s="59">
        <v>0.67</v>
      </c>
      <c r="O157" s="59">
        <v>0.98</v>
      </c>
      <c r="P157" s="59">
        <v>0.39</v>
      </c>
      <c r="Q157" s="59">
        <v>0.36</v>
      </c>
      <c r="R157" s="59">
        <v>0.39</v>
      </c>
      <c r="S157" s="59">
        <v>0.82</v>
      </c>
      <c r="T157" s="59">
        <v>0.76</v>
      </c>
      <c r="U157" s="59">
        <v>0.64</v>
      </c>
      <c r="V157" s="59">
        <v>0.65</v>
      </c>
      <c r="W157" s="59">
        <v>0.71</v>
      </c>
      <c r="X157" s="59">
        <v>0.92</v>
      </c>
      <c r="Y157" s="59">
        <v>0.03</v>
      </c>
      <c r="Z157" s="59">
        <v>0.35</v>
      </c>
      <c r="AA157" s="59">
        <v>0.02</v>
      </c>
      <c r="AB157" s="59">
        <v>1.64</v>
      </c>
      <c r="AC157" s="59">
        <v>0.03</v>
      </c>
      <c r="AD157" s="59">
        <v>0.95</v>
      </c>
      <c r="AE157" s="59">
        <v>5.38</v>
      </c>
      <c r="AF157" s="59">
        <v>1.08</v>
      </c>
      <c r="AG157" s="59">
        <v>2.4900000000000002</v>
      </c>
      <c r="AH157" s="59">
        <v>9.36</v>
      </c>
      <c r="AI157" s="59">
        <v>1.1399999999999999</v>
      </c>
      <c r="AJ157" s="59">
        <v>0.05</v>
      </c>
      <c r="AK157" s="59">
        <v>0.04</v>
      </c>
      <c r="AL157" s="59">
        <v>1.9</v>
      </c>
      <c r="AM157" s="59">
        <v>0.02</v>
      </c>
      <c r="AN157" s="59">
        <v>0.74</v>
      </c>
      <c r="AO157" s="59">
        <v>0.34</v>
      </c>
      <c r="AP157" s="59">
        <v>0.04</v>
      </c>
      <c r="AQ157" s="59">
        <v>0.14000000000000001</v>
      </c>
      <c r="AR157" s="59">
        <v>0.56999999999999995</v>
      </c>
      <c r="AS157" s="59">
        <v>2.78</v>
      </c>
      <c r="AT157" s="59">
        <v>0.86</v>
      </c>
      <c r="AU157" s="59">
        <v>7.0000000000000007E-2</v>
      </c>
      <c r="AV157" s="59">
        <v>0.1</v>
      </c>
      <c r="AW157" s="59">
        <v>4.54</v>
      </c>
      <c r="AX157" s="59">
        <v>1.7</v>
      </c>
      <c r="AY157" s="59">
        <v>0.06</v>
      </c>
      <c r="AZ157" s="59">
        <v>0.46</v>
      </c>
      <c r="BA157" s="59">
        <v>0.59</v>
      </c>
      <c r="BB157" s="59">
        <v>0.42</v>
      </c>
      <c r="BC157" s="59">
        <v>0.06</v>
      </c>
      <c r="BD157" s="59">
        <v>0.32</v>
      </c>
      <c r="BE157" s="59">
        <v>1.44</v>
      </c>
      <c r="BF157" s="59">
        <v>1.1100000000000001</v>
      </c>
      <c r="BG157" s="59">
        <v>0.04</v>
      </c>
      <c r="BH157" s="59">
        <v>0.93</v>
      </c>
      <c r="BI157" s="59">
        <v>0.08</v>
      </c>
      <c r="BJ157" s="59">
        <v>0.09</v>
      </c>
      <c r="BK157" s="59">
        <v>0.19</v>
      </c>
      <c r="BL157" s="59">
        <v>1.32</v>
      </c>
      <c r="BM157" s="59">
        <v>0.02</v>
      </c>
      <c r="BN157" s="59">
        <v>0.64</v>
      </c>
      <c r="BO157" s="59">
        <v>0</v>
      </c>
      <c r="BP157" s="59">
        <v>0</v>
      </c>
      <c r="BQ157" s="59" t="s">
        <v>98</v>
      </c>
      <c r="BR157" s="59">
        <v>57.28</v>
      </c>
      <c r="BS157" s="59" t="s">
        <v>98</v>
      </c>
      <c r="BT157" s="59">
        <v>3.18</v>
      </c>
      <c r="BU157" s="59" t="s">
        <v>98</v>
      </c>
      <c r="BV157" s="59">
        <v>14.01</v>
      </c>
      <c r="BW157" s="59" t="s">
        <v>98</v>
      </c>
      <c r="BX157" s="59">
        <v>0</v>
      </c>
      <c r="BY157" s="59" t="s">
        <v>98</v>
      </c>
      <c r="BZ157" s="59">
        <v>17.18</v>
      </c>
      <c r="CA157" s="59" t="s">
        <v>98</v>
      </c>
      <c r="CB157" s="59">
        <v>0</v>
      </c>
      <c r="CC157" s="59" t="s">
        <v>98</v>
      </c>
      <c r="CD157" s="59">
        <v>0</v>
      </c>
      <c r="CE157" s="59" t="s">
        <v>98</v>
      </c>
      <c r="CF157" s="59">
        <v>0</v>
      </c>
      <c r="CG157" s="59" t="s">
        <v>98</v>
      </c>
      <c r="CH157" s="59">
        <v>0</v>
      </c>
      <c r="CI157" s="59" t="s">
        <v>98</v>
      </c>
      <c r="CJ157" s="59">
        <v>0</v>
      </c>
      <c r="CK157" s="59" t="s">
        <v>98</v>
      </c>
      <c r="CL157" s="59">
        <v>0</v>
      </c>
      <c r="CM157" s="59" t="s">
        <v>98</v>
      </c>
      <c r="CN157" s="59">
        <v>0</v>
      </c>
      <c r="CO157" s="59" t="s">
        <v>98</v>
      </c>
      <c r="CP157" s="59">
        <v>0</v>
      </c>
      <c r="CQ157" s="59" t="s">
        <v>98</v>
      </c>
      <c r="CR157" s="59">
        <v>0</v>
      </c>
      <c r="CS157" s="59" t="s">
        <v>98</v>
      </c>
      <c r="CT157" s="59">
        <v>0</v>
      </c>
      <c r="CU157" s="59" t="s">
        <v>98</v>
      </c>
      <c r="CV157" s="59">
        <v>17.18</v>
      </c>
      <c r="CW157" s="59" t="s">
        <v>98</v>
      </c>
      <c r="CX157" s="59">
        <v>74.459999999999994</v>
      </c>
      <c r="CY157" s="59" t="s">
        <v>98</v>
      </c>
    </row>
    <row r="158" spans="1:103" ht="14.5" x14ac:dyDescent="0.35">
      <c r="A158" s="58" t="s">
        <v>303</v>
      </c>
      <c r="B158" s="58" t="s">
        <v>479</v>
      </c>
      <c r="C158" s="43" t="str">
        <f>'[10]Correspondance tables'!K65</f>
        <v>ISIC 96</v>
      </c>
      <c r="D158" s="43" t="str">
        <f>VLOOKUP(C158, '[10]Correspondance tables'!$O$3:$P$73, 2, FALSE)</f>
        <v>ISIC 90T96</v>
      </c>
      <c r="E158" s="59">
        <v>1.29</v>
      </c>
      <c r="F158" s="59">
        <v>0.21</v>
      </c>
      <c r="G158" s="59">
        <v>0</v>
      </c>
      <c r="H158" s="59">
        <v>0.09</v>
      </c>
      <c r="I158" s="59">
        <v>4.55</v>
      </c>
      <c r="J158" s="59">
        <v>1.49</v>
      </c>
      <c r="K158" s="59">
        <v>0.21</v>
      </c>
      <c r="L158" s="59">
        <v>1.23</v>
      </c>
      <c r="M158" s="59">
        <v>1.1499999999999999</v>
      </c>
      <c r="N158" s="59">
        <v>2.54</v>
      </c>
      <c r="O158" s="59">
        <v>3.95</v>
      </c>
      <c r="P158" s="59">
        <v>2.52</v>
      </c>
      <c r="Q158" s="59">
        <v>2.23</v>
      </c>
      <c r="R158" s="59">
        <v>2.95</v>
      </c>
      <c r="S158" s="59">
        <v>2.46</v>
      </c>
      <c r="T158" s="59">
        <v>3.07</v>
      </c>
      <c r="U158" s="59">
        <v>6.43</v>
      </c>
      <c r="V158" s="59">
        <v>5.98</v>
      </c>
      <c r="W158" s="59">
        <v>5.14</v>
      </c>
      <c r="X158" s="59">
        <v>4.18</v>
      </c>
      <c r="Y158" s="59">
        <v>1.84</v>
      </c>
      <c r="Z158" s="59">
        <v>7.58</v>
      </c>
      <c r="AA158" s="59">
        <v>2.68</v>
      </c>
      <c r="AB158" s="59">
        <v>12.5</v>
      </c>
      <c r="AC158" s="59">
        <v>0.2</v>
      </c>
      <c r="AD158" s="59">
        <v>2.88</v>
      </c>
      <c r="AE158" s="59">
        <v>13.02</v>
      </c>
      <c r="AF158" s="59">
        <v>3.46</v>
      </c>
      <c r="AG158" s="59">
        <v>73.010000000000005</v>
      </c>
      <c r="AH158" s="59">
        <v>24.05</v>
      </c>
      <c r="AI158" s="59">
        <v>4.46</v>
      </c>
      <c r="AJ158" s="59">
        <v>1.72</v>
      </c>
      <c r="AK158" s="59">
        <v>2.5</v>
      </c>
      <c r="AL158" s="59">
        <v>6.16</v>
      </c>
      <c r="AM158" s="59">
        <v>1.94</v>
      </c>
      <c r="AN158" s="59">
        <v>10.029999999999999</v>
      </c>
      <c r="AO158" s="59">
        <v>1.95</v>
      </c>
      <c r="AP158" s="59">
        <v>0.04</v>
      </c>
      <c r="AQ158" s="59">
        <v>14.19</v>
      </c>
      <c r="AR158" s="59">
        <v>86.04</v>
      </c>
      <c r="AS158" s="59">
        <v>24.43</v>
      </c>
      <c r="AT158" s="59">
        <v>6.11</v>
      </c>
      <c r="AU158" s="59">
        <v>8.06</v>
      </c>
      <c r="AV158" s="59">
        <v>10.199999999999999</v>
      </c>
      <c r="AW158" s="59">
        <v>81.87</v>
      </c>
      <c r="AX158" s="59">
        <v>8.31</v>
      </c>
      <c r="AY158" s="59">
        <v>2.06</v>
      </c>
      <c r="AZ158" s="59">
        <v>2.2799999999999998</v>
      </c>
      <c r="BA158" s="59">
        <v>1.77</v>
      </c>
      <c r="BB158" s="59">
        <v>2.95</v>
      </c>
      <c r="BC158" s="59">
        <v>1.55</v>
      </c>
      <c r="BD158" s="59">
        <v>2.16</v>
      </c>
      <c r="BE158" s="59">
        <v>11.64</v>
      </c>
      <c r="BF158" s="59">
        <v>5.29</v>
      </c>
      <c r="BG158" s="59">
        <v>7.45</v>
      </c>
      <c r="BH158" s="59">
        <v>27.01</v>
      </c>
      <c r="BI158" s="59">
        <v>2.77</v>
      </c>
      <c r="BJ158" s="59">
        <v>1.85</v>
      </c>
      <c r="BK158" s="59">
        <v>3.05</v>
      </c>
      <c r="BL158" s="59">
        <v>2.1800000000000002</v>
      </c>
      <c r="BM158" s="59">
        <v>10.72</v>
      </c>
      <c r="BN158" s="59">
        <v>0.3</v>
      </c>
      <c r="BO158" s="59">
        <v>0</v>
      </c>
      <c r="BP158" s="59">
        <v>0</v>
      </c>
      <c r="BQ158" s="59" t="s">
        <v>98</v>
      </c>
      <c r="BR158" s="59">
        <v>545.91</v>
      </c>
      <c r="BS158" s="59" t="s">
        <v>98</v>
      </c>
      <c r="BT158" s="59">
        <v>60.3</v>
      </c>
      <c r="BU158" s="59" t="s">
        <v>98</v>
      </c>
      <c r="BV158" s="59">
        <v>0</v>
      </c>
      <c r="BW158" s="59" t="s">
        <v>98</v>
      </c>
      <c r="BX158" s="59">
        <v>0</v>
      </c>
      <c r="BY158" s="59" t="s">
        <v>98</v>
      </c>
      <c r="BZ158" s="59">
        <v>60.3</v>
      </c>
      <c r="CA158" s="59" t="s">
        <v>98</v>
      </c>
      <c r="CB158" s="59">
        <v>0</v>
      </c>
      <c r="CC158" s="59" t="s">
        <v>98</v>
      </c>
      <c r="CD158" s="59">
        <v>0</v>
      </c>
      <c r="CE158" s="59" t="s">
        <v>98</v>
      </c>
      <c r="CF158" s="59">
        <v>0</v>
      </c>
      <c r="CG158" s="59" t="s">
        <v>98</v>
      </c>
      <c r="CH158" s="59">
        <v>0</v>
      </c>
      <c r="CI158" s="59" t="s">
        <v>98</v>
      </c>
      <c r="CJ158" s="59">
        <v>0</v>
      </c>
      <c r="CK158" s="59" t="s">
        <v>98</v>
      </c>
      <c r="CL158" s="59">
        <v>0</v>
      </c>
      <c r="CM158" s="59" t="s">
        <v>98</v>
      </c>
      <c r="CN158" s="59">
        <v>0</v>
      </c>
      <c r="CO158" s="59" t="s">
        <v>98</v>
      </c>
      <c r="CP158" s="59">
        <v>0</v>
      </c>
      <c r="CQ158" s="59" t="s">
        <v>98</v>
      </c>
      <c r="CR158" s="59">
        <v>0</v>
      </c>
      <c r="CS158" s="59" t="s">
        <v>98</v>
      </c>
      <c r="CT158" s="59">
        <v>0</v>
      </c>
      <c r="CU158" s="59" t="s">
        <v>98</v>
      </c>
      <c r="CV158" s="59">
        <v>60.3</v>
      </c>
      <c r="CW158" s="59" t="s">
        <v>98</v>
      </c>
      <c r="CX158" s="59">
        <v>606.21</v>
      </c>
      <c r="CY158" s="59" t="s">
        <v>98</v>
      </c>
    </row>
    <row r="159" spans="1:103" ht="14.5" x14ac:dyDescent="0.35">
      <c r="A159" s="58" t="s">
        <v>303</v>
      </c>
      <c r="B159" s="58" t="s">
        <v>480</v>
      </c>
      <c r="C159" s="43" t="str">
        <f>'[10]Correspondance tables'!K66</f>
        <v>ISIC 97-98</v>
      </c>
      <c r="D159" s="43" t="str">
        <f>VLOOKUP(C159, '[10]Correspondance tables'!$O$3:$P$73, 2, FALSE)</f>
        <v>ISIC 97T98</v>
      </c>
      <c r="E159" s="59">
        <v>0</v>
      </c>
      <c r="F159" s="59">
        <v>0.02</v>
      </c>
      <c r="G159" s="59">
        <v>0.43</v>
      </c>
      <c r="H159" s="59">
        <v>7.0000000000000007E-2</v>
      </c>
      <c r="I159" s="59">
        <v>10.74</v>
      </c>
      <c r="J159" s="59">
        <v>0.99</v>
      </c>
      <c r="K159" s="59">
        <v>0.18</v>
      </c>
      <c r="L159" s="59">
        <v>0.84</v>
      </c>
      <c r="M159" s="59">
        <v>0.45</v>
      </c>
      <c r="N159" s="59">
        <v>2.56</v>
      </c>
      <c r="O159" s="59">
        <v>3.4</v>
      </c>
      <c r="P159" s="59">
        <v>1.08</v>
      </c>
      <c r="Q159" s="59">
        <v>1.79</v>
      </c>
      <c r="R159" s="59">
        <v>1.3</v>
      </c>
      <c r="S159" s="59">
        <v>2.21</v>
      </c>
      <c r="T159" s="59">
        <v>2.06</v>
      </c>
      <c r="U159" s="59">
        <v>0.76</v>
      </c>
      <c r="V159" s="59">
        <v>0.57999999999999996</v>
      </c>
      <c r="W159" s="59">
        <v>1.86</v>
      </c>
      <c r="X159" s="59">
        <v>2.4</v>
      </c>
      <c r="Y159" s="59">
        <v>3.36</v>
      </c>
      <c r="Z159" s="59">
        <v>8.49</v>
      </c>
      <c r="AA159" s="59">
        <v>1.3</v>
      </c>
      <c r="AB159" s="59">
        <v>10.73</v>
      </c>
      <c r="AC159" s="59">
        <v>0.49</v>
      </c>
      <c r="AD159" s="59">
        <v>0.73</v>
      </c>
      <c r="AE159" s="59">
        <v>20.59</v>
      </c>
      <c r="AF159" s="59">
        <v>3.21</v>
      </c>
      <c r="AG159" s="59">
        <v>20.420000000000002</v>
      </c>
      <c r="AH159" s="59">
        <v>11.01</v>
      </c>
      <c r="AI159" s="59">
        <v>8.58</v>
      </c>
      <c r="AJ159" s="59">
        <v>1.66</v>
      </c>
      <c r="AK159" s="59">
        <v>3.02</v>
      </c>
      <c r="AL159" s="59">
        <v>6.75</v>
      </c>
      <c r="AM159" s="59">
        <v>0.75</v>
      </c>
      <c r="AN159" s="59">
        <v>8.4700000000000006</v>
      </c>
      <c r="AO159" s="59">
        <v>1</v>
      </c>
      <c r="AP159" s="59">
        <v>2.73</v>
      </c>
      <c r="AQ159" s="59">
        <v>4.62</v>
      </c>
      <c r="AR159" s="59">
        <v>6.12</v>
      </c>
      <c r="AS159" s="59">
        <v>1.72</v>
      </c>
      <c r="AT159" s="59">
        <v>0.21</v>
      </c>
      <c r="AU159" s="59">
        <v>0.08</v>
      </c>
      <c r="AV159" s="59">
        <v>2.2599999999999998</v>
      </c>
      <c r="AW159" s="59">
        <v>7.77</v>
      </c>
      <c r="AX159" s="59">
        <v>4.24</v>
      </c>
      <c r="AY159" s="59">
        <v>2.87</v>
      </c>
      <c r="AZ159" s="59">
        <v>3.93</v>
      </c>
      <c r="BA159" s="59">
        <v>0.85</v>
      </c>
      <c r="BB159" s="59">
        <v>23.4</v>
      </c>
      <c r="BC159" s="59">
        <v>0.6</v>
      </c>
      <c r="BD159" s="59">
        <v>169.25</v>
      </c>
      <c r="BE159" s="59">
        <v>11.59</v>
      </c>
      <c r="BF159" s="59">
        <v>11.6</v>
      </c>
      <c r="BG159" s="59">
        <v>2.63</v>
      </c>
      <c r="BH159" s="59">
        <v>6.2</v>
      </c>
      <c r="BI159" s="59">
        <v>4.9800000000000004</v>
      </c>
      <c r="BJ159" s="59">
        <v>2.23</v>
      </c>
      <c r="BK159" s="59">
        <v>6.52</v>
      </c>
      <c r="BL159" s="59">
        <v>8.68</v>
      </c>
      <c r="BM159" s="59">
        <v>0.16</v>
      </c>
      <c r="BN159" s="59">
        <v>69.150000000000006</v>
      </c>
      <c r="BO159" s="59">
        <v>0</v>
      </c>
      <c r="BP159" s="59">
        <v>0</v>
      </c>
      <c r="BQ159" s="59" t="s">
        <v>98</v>
      </c>
      <c r="BR159" s="59">
        <v>498.65</v>
      </c>
      <c r="BS159" s="59" t="s">
        <v>98</v>
      </c>
      <c r="BT159" s="59">
        <v>1063.7</v>
      </c>
      <c r="BU159" s="59" t="s">
        <v>98</v>
      </c>
      <c r="BV159" s="59">
        <v>0</v>
      </c>
      <c r="BW159" s="59" t="s">
        <v>98</v>
      </c>
      <c r="BX159" s="59">
        <v>24.41</v>
      </c>
      <c r="BY159" s="59" t="s">
        <v>98</v>
      </c>
      <c r="BZ159" s="59">
        <v>1088.1099999999999</v>
      </c>
      <c r="CA159" s="59" t="s">
        <v>98</v>
      </c>
      <c r="CB159" s="59">
        <v>0</v>
      </c>
      <c r="CC159" s="59" t="s">
        <v>98</v>
      </c>
      <c r="CD159" s="59">
        <v>0</v>
      </c>
      <c r="CE159" s="59" t="s">
        <v>98</v>
      </c>
      <c r="CF159" s="59">
        <v>0</v>
      </c>
      <c r="CG159" s="59" t="s">
        <v>98</v>
      </c>
      <c r="CH159" s="59">
        <v>0</v>
      </c>
      <c r="CI159" s="59" t="s">
        <v>98</v>
      </c>
      <c r="CJ159" s="59">
        <v>0</v>
      </c>
      <c r="CK159" s="59" t="s">
        <v>98</v>
      </c>
      <c r="CL159" s="59">
        <v>0</v>
      </c>
      <c r="CM159" s="59" t="s">
        <v>98</v>
      </c>
      <c r="CN159" s="59">
        <v>0</v>
      </c>
      <c r="CO159" s="59" t="s">
        <v>98</v>
      </c>
      <c r="CP159" s="59">
        <v>0</v>
      </c>
      <c r="CQ159" s="59" t="s">
        <v>98</v>
      </c>
      <c r="CR159" s="59">
        <v>0.25</v>
      </c>
      <c r="CS159" s="59" t="s">
        <v>98</v>
      </c>
      <c r="CT159" s="59">
        <v>0.25</v>
      </c>
      <c r="CU159" s="59" t="s">
        <v>98</v>
      </c>
      <c r="CV159" s="59">
        <v>1088.3599999999999</v>
      </c>
      <c r="CW159" s="59" t="s">
        <v>98</v>
      </c>
      <c r="CX159" s="59">
        <v>1587.01</v>
      </c>
      <c r="CY159" s="59" t="s">
        <v>98</v>
      </c>
    </row>
    <row r="160" spans="1:103" ht="14.5" x14ac:dyDescent="0.35">
      <c r="A160" s="58" t="s">
        <v>303</v>
      </c>
      <c r="B160" s="58" t="s">
        <v>481</v>
      </c>
      <c r="C160" s="43" t="str">
        <f>'[10]Correspondance tables'!K67</f>
        <v>ISIC 99</v>
      </c>
      <c r="D160" s="43" t="str">
        <f>VLOOKUP(C160, '[10]Correspondance tables'!$O$3:$P$73, 2, FALSE)</f>
        <v>ISIC 99</v>
      </c>
      <c r="E160" s="59">
        <v>0</v>
      </c>
      <c r="F160" s="59">
        <v>0</v>
      </c>
      <c r="G160" s="59">
        <v>0</v>
      </c>
      <c r="H160" s="59">
        <v>0</v>
      </c>
      <c r="I160" s="59">
        <v>0</v>
      </c>
      <c r="J160" s="59">
        <v>0</v>
      </c>
      <c r="K160" s="59">
        <v>0</v>
      </c>
      <c r="L160" s="59">
        <v>0</v>
      </c>
      <c r="M160" s="59">
        <v>0</v>
      </c>
      <c r="N160" s="59">
        <v>0</v>
      </c>
      <c r="O160" s="59">
        <v>0</v>
      </c>
      <c r="P160" s="59">
        <v>0</v>
      </c>
      <c r="Q160" s="59">
        <v>0</v>
      </c>
      <c r="R160" s="59">
        <v>0</v>
      </c>
      <c r="S160" s="59">
        <v>0</v>
      </c>
      <c r="T160" s="59">
        <v>0</v>
      </c>
      <c r="U160" s="59">
        <v>0</v>
      </c>
      <c r="V160" s="59">
        <v>0</v>
      </c>
      <c r="W160" s="59">
        <v>0</v>
      </c>
      <c r="X160" s="59">
        <v>0</v>
      </c>
      <c r="Y160" s="59">
        <v>0</v>
      </c>
      <c r="Z160" s="59">
        <v>0</v>
      </c>
      <c r="AA160" s="59">
        <v>0</v>
      </c>
      <c r="AB160" s="59">
        <v>0</v>
      </c>
      <c r="AC160" s="59">
        <v>0</v>
      </c>
      <c r="AD160" s="59">
        <v>0</v>
      </c>
      <c r="AE160" s="59">
        <v>0</v>
      </c>
      <c r="AF160" s="59">
        <v>0</v>
      </c>
      <c r="AG160" s="59">
        <v>0</v>
      </c>
      <c r="AH160" s="59">
        <v>0</v>
      </c>
      <c r="AI160" s="59">
        <v>0</v>
      </c>
      <c r="AJ160" s="59">
        <v>0</v>
      </c>
      <c r="AK160" s="59">
        <v>0</v>
      </c>
      <c r="AL160" s="59">
        <v>0</v>
      </c>
      <c r="AM160" s="59">
        <v>0</v>
      </c>
      <c r="AN160" s="59">
        <v>0</v>
      </c>
      <c r="AO160" s="59">
        <v>0</v>
      </c>
      <c r="AP160" s="59">
        <v>0</v>
      </c>
      <c r="AQ160" s="59">
        <v>0</v>
      </c>
      <c r="AR160" s="59">
        <v>0</v>
      </c>
      <c r="AS160" s="59">
        <v>0</v>
      </c>
      <c r="AT160" s="59">
        <v>0</v>
      </c>
      <c r="AU160" s="59">
        <v>0</v>
      </c>
      <c r="AV160" s="59">
        <v>0</v>
      </c>
      <c r="AW160" s="59">
        <v>0</v>
      </c>
      <c r="AX160" s="59">
        <v>0</v>
      </c>
      <c r="AY160" s="59">
        <v>0</v>
      </c>
      <c r="AZ160" s="59">
        <v>0</v>
      </c>
      <c r="BA160" s="59">
        <v>0</v>
      </c>
      <c r="BB160" s="59">
        <v>0</v>
      </c>
      <c r="BC160" s="59">
        <v>0</v>
      </c>
      <c r="BD160" s="59">
        <v>0</v>
      </c>
      <c r="BE160" s="59">
        <v>0</v>
      </c>
      <c r="BF160" s="59">
        <v>0</v>
      </c>
      <c r="BG160" s="59">
        <v>0</v>
      </c>
      <c r="BH160" s="59">
        <v>0</v>
      </c>
      <c r="BI160" s="59">
        <v>0</v>
      </c>
      <c r="BJ160" s="59">
        <v>0</v>
      </c>
      <c r="BK160" s="59">
        <v>0</v>
      </c>
      <c r="BL160" s="59">
        <v>0</v>
      </c>
      <c r="BM160" s="59">
        <v>0</v>
      </c>
      <c r="BN160" s="59">
        <v>0</v>
      </c>
      <c r="BO160" s="59">
        <v>0</v>
      </c>
      <c r="BP160" s="59">
        <v>0</v>
      </c>
      <c r="BQ160" s="59" t="s">
        <v>98</v>
      </c>
      <c r="BR160" s="59">
        <v>0</v>
      </c>
      <c r="BS160" s="59" t="s">
        <v>98</v>
      </c>
      <c r="BT160" s="59">
        <v>0.19</v>
      </c>
      <c r="BU160" s="59" t="s">
        <v>98</v>
      </c>
      <c r="BV160" s="59">
        <v>0</v>
      </c>
      <c r="BW160" s="59" t="s">
        <v>98</v>
      </c>
      <c r="BX160" s="59">
        <v>0</v>
      </c>
      <c r="BY160" s="59" t="s">
        <v>98</v>
      </c>
      <c r="BZ160" s="59">
        <v>0.19</v>
      </c>
      <c r="CA160" s="59" t="s">
        <v>98</v>
      </c>
      <c r="CB160" s="59">
        <v>0</v>
      </c>
      <c r="CC160" s="59" t="s">
        <v>98</v>
      </c>
      <c r="CD160" s="59">
        <v>0</v>
      </c>
      <c r="CE160" s="59" t="s">
        <v>98</v>
      </c>
      <c r="CF160" s="59">
        <v>0</v>
      </c>
      <c r="CG160" s="59" t="s">
        <v>98</v>
      </c>
      <c r="CH160" s="59">
        <v>0</v>
      </c>
      <c r="CI160" s="59" t="s">
        <v>98</v>
      </c>
      <c r="CJ160" s="59">
        <v>0</v>
      </c>
      <c r="CK160" s="59" t="s">
        <v>98</v>
      </c>
      <c r="CL160" s="59">
        <v>0</v>
      </c>
      <c r="CM160" s="59" t="s">
        <v>98</v>
      </c>
      <c r="CN160" s="59">
        <v>0</v>
      </c>
      <c r="CO160" s="59" t="s">
        <v>98</v>
      </c>
      <c r="CP160" s="59">
        <v>0</v>
      </c>
      <c r="CQ160" s="59" t="s">
        <v>98</v>
      </c>
      <c r="CR160" s="59">
        <v>0</v>
      </c>
      <c r="CS160" s="59" t="s">
        <v>98</v>
      </c>
      <c r="CT160" s="59">
        <v>0</v>
      </c>
      <c r="CU160" s="59" t="s">
        <v>98</v>
      </c>
      <c r="CV160" s="59">
        <v>0.19</v>
      </c>
      <c r="CW160" s="59" t="s">
        <v>98</v>
      </c>
      <c r="CX160" s="59">
        <v>0.19</v>
      </c>
      <c r="CY160" s="59" t="s">
        <v>98</v>
      </c>
    </row>
    <row r="161" spans="1:106" ht="14.5" x14ac:dyDescent="0.35">
      <c r="A161" s="58" t="s">
        <v>303</v>
      </c>
      <c r="B161" s="58" t="s">
        <v>482</v>
      </c>
      <c r="C161" s="43"/>
      <c r="D161" s="43"/>
      <c r="E161" s="59">
        <v>0</v>
      </c>
      <c r="F161" s="59">
        <v>0</v>
      </c>
      <c r="G161" s="59">
        <v>0</v>
      </c>
      <c r="H161" s="59">
        <v>0</v>
      </c>
      <c r="I161" s="59">
        <v>0</v>
      </c>
      <c r="J161" s="59">
        <v>0</v>
      </c>
      <c r="K161" s="59">
        <v>0</v>
      </c>
      <c r="L161" s="59">
        <v>0</v>
      </c>
      <c r="M161" s="59">
        <v>0</v>
      </c>
      <c r="N161" s="59">
        <v>0</v>
      </c>
      <c r="O161" s="59">
        <v>0</v>
      </c>
      <c r="P161" s="59">
        <v>0</v>
      </c>
      <c r="Q161" s="59">
        <v>0</v>
      </c>
      <c r="R161" s="59">
        <v>0</v>
      </c>
      <c r="S161" s="59">
        <v>0</v>
      </c>
      <c r="T161" s="59">
        <v>0</v>
      </c>
      <c r="U161" s="59">
        <v>0</v>
      </c>
      <c r="V161" s="59">
        <v>0</v>
      </c>
      <c r="W161" s="59">
        <v>0</v>
      </c>
      <c r="X161" s="59">
        <v>0</v>
      </c>
      <c r="Y161" s="59">
        <v>0</v>
      </c>
      <c r="Z161" s="59">
        <v>0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>
        <v>0</v>
      </c>
      <c r="AG161" s="59">
        <v>0</v>
      </c>
      <c r="AH161" s="59">
        <v>0</v>
      </c>
      <c r="AI161" s="59">
        <v>0</v>
      </c>
      <c r="AJ161" s="59">
        <v>0</v>
      </c>
      <c r="AK161" s="59">
        <v>0</v>
      </c>
      <c r="AL161" s="59">
        <v>0</v>
      </c>
      <c r="AM161" s="59">
        <v>0</v>
      </c>
      <c r="AN161" s="59">
        <v>0</v>
      </c>
      <c r="AO161" s="59">
        <v>0</v>
      </c>
      <c r="AP161" s="59">
        <v>0</v>
      </c>
      <c r="AQ161" s="59">
        <v>0</v>
      </c>
      <c r="AR161" s="59">
        <v>0</v>
      </c>
      <c r="AS161" s="59">
        <v>0</v>
      </c>
      <c r="AT161" s="59">
        <v>0</v>
      </c>
      <c r="AU161" s="59">
        <v>0</v>
      </c>
      <c r="AV161" s="59">
        <v>0</v>
      </c>
      <c r="AW161" s="59">
        <v>0</v>
      </c>
      <c r="AX161" s="59">
        <v>0</v>
      </c>
      <c r="AY161" s="59">
        <v>0</v>
      </c>
      <c r="AZ161" s="59">
        <v>0</v>
      </c>
      <c r="BA161" s="59">
        <v>0</v>
      </c>
      <c r="BB161" s="59">
        <v>0</v>
      </c>
      <c r="BC161" s="59">
        <v>0</v>
      </c>
      <c r="BD161" s="59">
        <v>0</v>
      </c>
      <c r="BE161" s="59">
        <v>0</v>
      </c>
      <c r="BF161" s="59">
        <v>0</v>
      </c>
      <c r="BG161" s="59">
        <v>0</v>
      </c>
      <c r="BH161" s="59">
        <v>0</v>
      </c>
      <c r="BI161" s="59">
        <v>0</v>
      </c>
      <c r="BJ161" s="59">
        <v>0</v>
      </c>
      <c r="BK161" s="59">
        <v>0</v>
      </c>
      <c r="BL161" s="59">
        <v>0</v>
      </c>
      <c r="BM161" s="59">
        <v>0</v>
      </c>
      <c r="BN161" s="59">
        <v>0</v>
      </c>
      <c r="BO161" s="59">
        <v>0</v>
      </c>
      <c r="BP161" s="59">
        <v>0</v>
      </c>
      <c r="BQ161" s="59" t="s">
        <v>98</v>
      </c>
      <c r="BR161" s="59">
        <v>0</v>
      </c>
      <c r="BS161" s="59" t="s">
        <v>98</v>
      </c>
      <c r="BT161" s="59">
        <v>0</v>
      </c>
      <c r="BU161" s="59" t="s">
        <v>98</v>
      </c>
      <c r="BV161" s="59">
        <v>0</v>
      </c>
      <c r="BW161" s="59" t="s">
        <v>98</v>
      </c>
      <c r="BX161" s="59">
        <v>0</v>
      </c>
      <c r="BY161" s="59" t="s">
        <v>98</v>
      </c>
      <c r="BZ161" s="59">
        <v>0</v>
      </c>
      <c r="CA161" s="59" t="s">
        <v>98</v>
      </c>
      <c r="CB161" s="59">
        <v>0</v>
      </c>
      <c r="CC161" s="59" t="s">
        <v>98</v>
      </c>
      <c r="CD161" s="59">
        <v>0</v>
      </c>
      <c r="CE161" s="59" t="s">
        <v>98</v>
      </c>
      <c r="CF161" s="59">
        <v>0</v>
      </c>
      <c r="CG161" s="59" t="s">
        <v>98</v>
      </c>
      <c r="CH161" s="59">
        <v>0</v>
      </c>
      <c r="CI161" s="59" t="s">
        <v>98</v>
      </c>
      <c r="CJ161" s="59">
        <v>0</v>
      </c>
      <c r="CK161" s="59" t="s">
        <v>98</v>
      </c>
      <c r="CL161" s="59">
        <v>0</v>
      </c>
      <c r="CM161" s="59" t="s">
        <v>98</v>
      </c>
      <c r="CN161" s="59">
        <v>0</v>
      </c>
      <c r="CO161" s="59" t="s">
        <v>98</v>
      </c>
      <c r="CP161" s="59">
        <v>0</v>
      </c>
      <c r="CQ161" s="59" t="s">
        <v>98</v>
      </c>
      <c r="CR161" s="59">
        <v>0</v>
      </c>
      <c r="CS161" s="59" t="s">
        <v>98</v>
      </c>
      <c r="CT161" s="59">
        <v>0</v>
      </c>
      <c r="CU161" s="59" t="s">
        <v>98</v>
      </c>
      <c r="CV161" s="59">
        <v>0</v>
      </c>
      <c r="CW161" s="59" t="s">
        <v>98</v>
      </c>
      <c r="CX161" s="59">
        <v>0</v>
      </c>
      <c r="CY161" s="59" t="s">
        <v>98</v>
      </c>
    </row>
    <row r="162" spans="1:106" s="41" customFormat="1" ht="14.5" x14ac:dyDescent="0.35">
      <c r="A162" s="82" t="s">
        <v>303</v>
      </c>
      <c r="B162" s="82" t="s">
        <v>407</v>
      </c>
      <c r="C162" s="83"/>
      <c r="D162" s="83"/>
      <c r="E162" s="59">
        <v>11643.7</v>
      </c>
      <c r="F162" s="59">
        <v>606.77</v>
      </c>
      <c r="G162" s="59">
        <v>492.96</v>
      </c>
      <c r="H162" s="59">
        <v>4437.59</v>
      </c>
      <c r="I162" s="59">
        <v>50904.17</v>
      </c>
      <c r="J162" s="59">
        <v>22143.65</v>
      </c>
      <c r="K162" s="59">
        <v>4054.77</v>
      </c>
      <c r="L162" s="59">
        <v>8081.25</v>
      </c>
      <c r="M162" s="59">
        <v>2549.96</v>
      </c>
      <c r="N162" s="59">
        <v>139305.4</v>
      </c>
      <c r="O162" s="59">
        <v>43950.35</v>
      </c>
      <c r="P162" s="59">
        <v>37992.86</v>
      </c>
      <c r="Q162" s="59">
        <v>18231.830000000002</v>
      </c>
      <c r="R162" s="59">
        <v>8590.51</v>
      </c>
      <c r="S162" s="59">
        <v>40496.980000000003</v>
      </c>
      <c r="T162" s="59">
        <v>20417.900000000001</v>
      </c>
      <c r="U162" s="59">
        <v>55676.9</v>
      </c>
      <c r="V162" s="59">
        <v>22064.44</v>
      </c>
      <c r="W162" s="59">
        <v>35740.65</v>
      </c>
      <c r="X162" s="59">
        <v>47344.01</v>
      </c>
      <c r="Y162" s="59">
        <v>26574.42</v>
      </c>
      <c r="Z162" s="59">
        <v>14458.02</v>
      </c>
      <c r="AA162" s="59">
        <v>10525.91</v>
      </c>
      <c r="AB162" s="59">
        <v>48113.69</v>
      </c>
      <c r="AC162" s="59">
        <v>976.15</v>
      </c>
      <c r="AD162" s="59">
        <v>4076.52</v>
      </c>
      <c r="AE162" s="59">
        <v>41585.35</v>
      </c>
      <c r="AF162" s="59">
        <v>6170.03</v>
      </c>
      <c r="AG162" s="59">
        <v>37427.300000000003</v>
      </c>
      <c r="AH162" s="59">
        <v>12074.7</v>
      </c>
      <c r="AI162" s="59">
        <v>11716.29</v>
      </c>
      <c r="AJ162" s="59">
        <v>24731.91</v>
      </c>
      <c r="AK162" s="59">
        <v>11988.07</v>
      </c>
      <c r="AL162" s="59">
        <v>12683.39</v>
      </c>
      <c r="AM162" s="59">
        <v>3251.87</v>
      </c>
      <c r="AN162" s="59">
        <v>9783.94</v>
      </c>
      <c r="AO162" s="59">
        <v>7499.15</v>
      </c>
      <c r="AP162" s="59">
        <v>5037.4799999999996</v>
      </c>
      <c r="AQ162" s="59">
        <v>12136.46</v>
      </c>
      <c r="AR162" s="59">
        <v>39896.11</v>
      </c>
      <c r="AS162" s="59">
        <v>24731.63</v>
      </c>
      <c r="AT162" s="59">
        <v>8812.2999999999993</v>
      </c>
      <c r="AU162" s="59">
        <v>7818.04</v>
      </c>
      <c r="AV162" s="59">
        <v>6511.86</v>
      </c>
      <c r="AW162" s="59">
        <v>17062.740000000002</v>
      </c>
      <c r="AX162" s="59">
        <v>6461.17</v>
      </c>
      <c r="AY162" s="59">
        <v>5068.32</v>
      </c>
      <c r="AZ162" s="59">
        <v>2961.21</v>
      </c>
      <c r="BA162" s="59">
        <v>2669.28</v>
      </c>
      <c r="BB162" s="59">
        <v>7343.92</v>
      </c>
      <c r="BC162" s="59">
        <v>1145.1199999999999</v>
      </c>
      <c r="BD162" s="59">
        <v>4336.91</v>
      </c>
      <c r="BE162" s="59">
        <v>6951.01</v>
      </c>
      <c r="BF162" s="59">
        <v>12549.3</v>
      </c>
      <c r="BG162" s="59">
        <v>3831.05</v>
      </c>
      <c r="BH162" s="59">
        <v>20174.400000000001</v>
      </c>
      <c r="BI162" s="59">
        <v>3299.81</v>
      </c>
      <c r="BJ162" s="59">
        <v>3216.07</v>
      </c>
      <c r="BK162" s="59">
        <v>1895.14</v>
      </c>
      <c r="BL162" s="59">
        <v>1767.15</v>
      </c>
      <c r="BM162" s="59">
        <v>1274.17</v>
      </c>
      <c r="BN162" s="59">
        <v>1594.12</v>
      </c>
      <c r="BO162" s="59">
        <v>0.9</v>
      </c>
      <c r="BP162" s="59">
        <v>0</v>
      </c>
      <c r="BQ162" s="59" t="s">
        <v>98</v>
      </c>
      <c r="BR162" s="59">
        <v>1066909.04</v>
      </c>
      <c r="BS162" s="59" t="s">
        <v>98</v>
      </c>
      <c r="BT162" s="59">
        <v>228063.23</v>
      </c>
      <c r="BU162" s="59" t="s">
        <v>98</v>
      </c>
      <c r="BV162" s="59">
        <v>29.82</v>
      </c>
      <c r="BW162" s="59" t="s">
        <v>98</v>
      </c>
      <c r="BX162" s="59">
        <v>20552.189999999999</v>
      </c>
      <c r="BY162" s="59" t="s">
        <v>98</v>
      </c>
      <c r="BZ162" s="59">
        <v>248645.24</v>
      </c>
      <c r="CA162" s="59" t="s">
        <v>98</v>
      </c>
      <c r="CB162" s="59">
        <v>173053.61</v>
      </c>
      <c r="CC162" s="59" t="s">
        <v>98</v>
      </c>
      <c r="CD162" s="59">
        <v>1044.98</v>
      </c>
      <c r="CE162" s="59" t="s">
        <v>98</v>
      </c>
      <c r="CF162" s="59">
        <v>39076.78</v>
      </c>
      <c r="CG162" s="59" t="s">
        <v>98</v>
      </c>
      <c r="CH162" s="59">
        <v>40121.760000000002</v>
      </c>
      <c r="CI162" s="59" t="s">
        <v>98</v>
      </c>
      <c r="CJ162" s="59">
        <v>213175.37</v>
      </c>
      <c r="CK162" s="59" t="s">
        <v>98</v>
      </c>
      <c r="CL162" s="59">
        <v>0</v>
      </c>
      <c r="CM162" s="59" t="s">
        <v>98</v>
      </c>
      <c r="CN162" s="59">
        <v>0</v>
      </c>
      <c r="CO162" s="59" t="s">
        <v>98</v>
      </c>
      <c r="CP162" s="59">
        <v>0</v>
      </c>
      <c r="CQ162" s="59" t="s">
        <v>98</v>
      </c>
      <c r="CR162" s="59">
        <v>97224.93</v>
      </c>
      <c r="CS162" s="59" t="s">
        <v>98</v>
      </c>
      <c r="CT162" s="59">
        <v>97224.93</v>
      </c>
      <c r="CU162" s="59" t="s">
        <v>98</v>
      </c>
      <c r="CV162" s="59">
        <v>559045.53</v>
      </c>
      <c r="CW162" s="59" t="s">
        <v>98</v>
      </c>
      <c r="CX162" s="59">
        <v>1625954.56</v>
      </c>
      <c r="CY162" s="59" t="s">
        <v>98</v>
      </c>
      <c r="CZ162" s="38"/>
      <c r="DB162" s="233"/>
    </row>
    <row r="163" spans="1:106" ht="14.5" x14ac:dyDescent="0.35">
      <c r="A163" s="58" t="s">
        <v>303</v>
      </c>
      <c r="B163" s="58" t="s">
        <v>365</v>
      </c>
      <c r="C163" s="43"/>
      <c r="D163" s="43"/>
      <c r="E163" s="59" t="s">
        <v>483</v>
      </c>
      <c r="F163" s="59" t="s">
        <v>483</v>
      </c>
      <c r="G163" s="59" t="s">
        <v>483</v>
      </c>
      <c r="H163" s="59" t="s">
        <v>483</v>
      </c>
      <c r="I163" s="59" t="s">
        <v>483</v>
      </c>
      <c r="J163" s="59" t="s">
        <v>483</v>
      </c>
      <c r="K163" s="59" t="s">
        <v>483</v>
      </c>
      <c r="L163" s="59" t="s">
        <v>483</v>
      </c>
      <c r="M163" s="59" t="s">
        <v>483</v>
      </c>
      <c r="N163" s="59" t="s">
        <v>483</v>
      </c>
      <c r="O163" s="59" t="s">
        <v>483</v>
      </c>
      <c r="P163" s="59" t="s">
        <v>483</v>
      </c>
      <c r="Q163" s="59" t="s">
        <v>483</v>
      </c>
      <c r="R163" s="59" t="s">
        <v>483</v>
      </c>
      <c r="S163" s="59" t="s">
        <v>483</v>
      </c>
      <c r="T163" s="59" t="s">
        <v>483</v>
      </c>
      <c r="U163" s="59" t="s">
        <v>483</v>
      </c>
      <c r="V163" s="59" t="s">
        <v>483</v>
      </c>
      <c r="W163" s="59" t="s">
        <v>483</v>
      </c>
      <c r="X163" s="59" t="s">
        <v>483</v>
      </c>
      <c r="Y163" s="59" t="s">
        <v>483</v>
      </c>
      <c r="Z163" s="59" t="s">
        <v>483</v>
      </c>
      <c r="AA163" s="59" t="s">
        <v>483</v>
      </c>
      <c r="AB163" s="59" t="s">
        <v>483</v>
      </c>
      <c r="AC163" s="59" t="s">
        <v>483</v>
      </c>
      <c r="AD163" s="59" t="s">
        <v>483</v>
      </c>
      <c r="AE163" s="59" t="s">
        <v>483</v>
      </c>
      <c r="AF163" s="59" t="s">
        <v>483</v>
      </c>
      <c r="AG163" s="59" t="s">
        <v>483</v>
      </c>
      <c r="AH163" s="59" t="s">
        <v>483</v>
      </c>
      <c r="AI163" s="59" t="s">
        <v>483</v>
      </c>
      <c r="AJ163" s="59" t="s">
        <v>483</v>
      </c>
      <c r="AK163" s="59" t="s">
        <v>483</v>
      </c>
      <c r="AL163" s="59" t="s">
        <v>483</v>
      </c>
      <c r="AM163" s="59" t="s">
        <v>483</v>
      </c>
      <c r="AN163" s="59" t="s">
        <v>483</v>
      </c>
      <c r="AO163" s="59" t="s">
        <v>483</v>
      </c>
      <c r="AP163" s="59" t="s">
        <v>483</v>
      </c>
      <c r="AQ163" s="59" t="s">
        <v>483</v>
      </c>
      <c r="AR163" s="59" t="s">
        <v>483</v>
      </c>
      <c r="AS163" s="59" t="s">
        <v>483</v>
      </c>
      <c r="AT163" s="59" t="s">
        <v>483</v>
      </c>
      <c r="AU163" s="59" t="s">
        <v>483</v>
      </c>
      <c r="AV163" s="59" t="s">
        <v>483</v>
      </c>
      <c r="AW163" s="59" t="s">
        <v>483</v>
      </c>
      <c r="AX163" s="59" t="s">
        <v>483</v>
      </c>
      <c r="AY163" s="59" t="s">
        <v>483</v>
      </c>
      <c r="AZ163" s="59" t="s">
        <v>483</v>
      </c>
      <c r="BA163" s="59" t="s">
        <v>483</v>
      </c>
      <c r="BB163" s="59" t="s">
        <v>483</v>
      </c>
      <c r="BC163" s="59" t="s">
        <v>483</v>
      </c>
      <c r="BD163" s="59" t="s">
        <v>483</v>
      </c>
      <c r="BE163" s="59" t="s">
        <v>483</v>
      </c>
      <c r="BF163" s="59" t="s">
        <v>483</v>
      </c>
      <c r="BG163" s="59" t="s">
        <v>483</v>
      </c>
      <c r="BH163" s="59" t="s">
        <v>483</v>
      </c>
      <c r="BI163" s="59" t="s">
        <v>483</v>
      </c>
      <c r="BJ163" s="59" t="s">
        <v>483</v>
      </c>
      <c r="BK163" s="59" t="s">
        <v>483</v>
      </c>
      <c r="BL163" s="59" t="s">
        <v>483</v>
      </c>
      <c r="BM163" s="59" t="s">
        <v>483</v>
      </c>
      <c r="BN163" s="59" t="s">
        <v>483</v>
      </c>
      <c r="BO163" s="59" t="s">
        <v>483</v>
      </c>
      <c r="BP163" s="59" t="s">
        <v>483</v>
      </c>
      <c r="BQ163" s="59" t="s">
        <v>98</v>
      </c>
      <c r="BR163" s="59" t="s">
        <v>483</v>
      </c>
      <c r="BS163" s="59" t="s">
        <v>98</v>
      </c>
      <c r="BT163" s="59" t="s">
        <v>483</v>
      </c>
      <c r="BU163" s="59" t="s">
        <v>98</v>
      </c>
      <c r="BV163" s="59" t="s">
        <v>483</v>
      </c>
      <c r="BW163" s="59" t="s">
        <v>98</v>
      </c>
      <c r="BX163" s="59" t="s">
        <v>483</v>
      </c>
      <c r="BY163" s="59" t="s">
        <v>98</v>
      </c>
      <c r="BZ163" s="59" t="s">
        <v>483</v>
      </c>
      <c r="CA163" s="59" t="s">
        <v>98</v>
      </c>
      <c r="CB163" s="59" t="s">
        <v>483</v>
      </c>
      <c r="CC163" s="59" t="s">
        <v>98</v>
      </c>
      <c r="CD163" s="59" t="s">
        <v>483</v>
      </c>
      <c r="CE163" s="59" t="s">
        <v>98</v>
      </c>
      <c r="CF163" s="59" t="s">
        <v>483</v>
      </c>
      <c r="CG163" s="59" t="s">
        <v>98</v>
      </c>
      <c r="CH163" s="59" t="s">
        <v>483</v>
      </c>
      <c r="CI163" s="59" t="s">
        <v>98</v>
      </c>
      <c r="CJ163" s="59" t="s">
        <v>483</v>
      </c>
      <c r="CK163" s="59" t="s">
        <v>98</v>
      </c>
      <c r="CL163" s="59" t="s">
        <v>483</v>
      </c>
      <c r="CM163" s="59" t="s">
        <v>98</v>
      </c>
      <c r="CN163" s="59" t="s">
        <v>483</v>
      </c>
      <c r="CO163" s="59" t="s">
        <v>98</v>
      </c>
      <c r="CP163" s="59" t="s">
        <v>483</v>
      </c>
      <c r="CQ163" s="59" t="s">
        <v>98</v>
      </c>
      <c r="CR163" s="59" t="s">
        <v>483</v>
      </c>
      <c r="CS163" s="59" t="s">
        <v>98</v>
      </c>
      <c r="CT163" s="59" t="s">
        <v>483</v>
      </c>
      <c r="CU163" s="59" t="s">
        <v>98</v>
      </c>
      <c r="CV163" s="59" t="s">
        <v>483</v>
      </c>
      <c r="CW163" s="59" t="s">
        <v>98</v>
      </c>
      <c r="CX163" s="59" t="s">
        <v>483</v>
      </c>
      <c r="CY163" s="59" t="s">
        <v>98</v>
      </c>
    </row>
    <row r="164" spans="1:106" ht="14.5" x14ac:dyDescent="0.35">
      <c r="A164" s="58" t="s">
        <v>303</v>
      </c>
      <c r="B164" s="58" t="s">
        <v>484</v>
      </c>
      <c r="C164" s="43"/>
      <c r="D164" s="43"/>
      <c r="E164" s="59" t="s">
        <v>483</v>
      </c>
      <c r="F164" s="59" t="s">
        <v>483</v>
      </c>
      <c r="G164" s="59" t="s">
        <v>483</v>
      </c>
      <c r="H164" s="59" t="s">
        <v>483</v>
      </c>
      <c r="I164" s="59" t="s">
        <v>483</v>
      </c>
      <c r="J164" s="59" t="s">
        <v>483</v>
      </c>
      <c r="K164" s="59" t="s">
        <v>483</v>
      </c>
      <c r="L164" s="59" t="s">
        <v>483</v>
      </c>
      <c r="M164" s="59" t="s">
        <v>483</v>
      </c>
      <c r="N164" s="59" t="s">
        <v>483</v>
      </c>
      <c r="O164" s="59" t="s">
        <v>483</v>
      </c>
      <c r="P164" s="59" t="s">
        <v>483</v>
      </c>
      <c r="Q164" s="59" t="s">
        <v>483</v>
      </c>
      <c r="R164" s="59" t="s">
        <v>483</v>
      </c>
      <c r="S164" s="59" t="s">
        <v>483</v>
      </c>
      <c r="T164" s="59" t="s">
        <v>483</v>
      </c>
      <c r="U164" s="59" t="s">
        <v>483</v>
      </c>
      <c r="V164" s="59" t="s">
        <v>483</v>
      </c>
      <c r="W164" s="59" t="s">
        <v>483</v>
      </c>
      <c r="X164" s="59" t="s">
        <v>483</v>
      </c>
      <c r="Y164" s="59" t="s">
        <v>483</v>
      </c>
      <c r="Z164" s="59" t="s">
        <v>483</v>
      </c>
      <c r="AA164" s="59" t="s">
        <v>483</v>
      </c>
      <c r="AB164" s="59" t="s">
        <v>483</v>
      </c>
      <c r="AC164" s="59" t="s">
        <v>483</v>
      </c>
      <c r="AD164" s="59" t="s">
        <v>483</v>
      </c>
      <c r="AE164" s="59" t="s">
        <v>483</v>
      </c>
      <c r="AF164" s="59" t="s">
        <v>483</v>
      </c>
      <c r="AG164" s="59" t="s">
        <v>483</v>
      </c>
      <c r="AH164" s="59" t="s">
        <v>483</v>
      </c>
      <c r="AI164" s="59" t="s">
        <v>483</v>
      </c>
      <c r="AJ164" s="59" t="s">
        <v>483</v>
      </c>
      <c r="AK164" s="59" t="s">
        <v>483</v>
      </c>
      <c r="AL164" s="59" t="s">
        <v>483</v>
      </c>
      <c r="AM164" s="59" t="s">
        <v>483</v>
      </c>
      <c r="AN164" s="59" t="s">
        <v>483</v>
      </c>
      <c r="AO164" s="59" t="s">
        <v>483</v>
      </c>
      <c r="AP164" s="59" t="s">
        <v>483</v>
      </c>
      <c r="AQ164" s="59" t="s">
        <v>483</v>
      </c>
      <c r="AR164" s="59" t="s">
        <v>483</v>
      </c>
      <c r="AS164" s="59" t="s">
        <v>483</v>
      </c>
      <c r="AT164" s="59" t="s">
        <v>483</v>
      </c>
      <c r="AU164" s="59" t="s">
        <v>483</v>
      </c>
      <c r="AV164" s="59" t="s">
        <v>483</v>
      </c>
      <c r="AW164" s="59" t="s">
        <v>483</v>
      </c>
      <c r="AX164" s="59" t="s">
        <v>483</v>
      </c>
      <c r="AY164" s="59" t="s">
        <v>483</v>
      </c>
      <c r="AZ164" s="59" t="s">
        <v>483</v>
      </c>
      <c r="BA164" s="59" t="s">
        <v>483</v>
      </c>
      <c r="BB164" s="59" t="s">
        <v>483</v>
      </c>
      <c r="BC164" s="59" t="s">
        <v>483</v>
      </c>
      <c r="BD164" s="59" t="s">
        <v>483</v>
      </c>
      <c r="BE164" s="59" t="s">
        <v>483</v>
      </c>
      <c r="BF164" s="59" t="s">
        <v>483</v>
      </c>
      <c r="BG164" s="59" t="s">
        <v>483</v>
      </c>
      <c r="BH164" s="59" t="s">
        <v>483</v>
      </c>
      <c r="BI164" s="59" t="s">
        <v>483</v>
      </c>
      <c r="BJ164" s="59" t="s">
        <v>483</v>
      </c>
      <c r="BK164" s="59" t="s">
        <v>483</v>
      </c>
      <c r="BL164" s="59" t="s">
        <v>483</v>
      </c>
      <c r="BM164" s="59" t="s">
        <v>483</v>
      </c>
      <c r="BN164" s="59" t="s">
        <v>483</v>
      </c>
      <c r="BO164" s="59" t="s">
        <v>483</v>
      </c>
      <c r="BP164" s="59" t="s">
        <v>483</v>
      </c>
      <c r="BQ164" s="59" t="s">
        <v>98</v>
      </c>
      <c r="BR164" s="59" t="s">
        <v>483</v>
      </c>
      <c r="BS164" s="59" t="s">
        <v>98</v>
      </c>
      <c r="BT164" s="59" t="s">
        <v>483</v>
      </c>
      <c r="BU164" s="59" t="s">
        <v>98</v>
      </c>
      <c r="BV164" s="59" t="s">
        <v>483</v>
      </c>
      <c r="BW164" s="59" t="s">
        <v>98</v>
      </c>
      <c r="BX164" s="59" t="s">
        <v>483</v>
      </c>
      <c r="BY164" s="59" t="s">
        <v>98</v>
      </c>
      <c r="BZ164" s="59" t="s">
        <v>483</v>
      </c>
      <c r="CA164" s="59" t="s">
        <v>98</v>
      </c>
      <c r="CB164" s="59" t="s">
        <v>483</v>
      </c>
      <c r="CC164" s="59" t="s">
        <v>98</v>
      </c>
      <c r="CD164" s="59" t="s">
        <v>483</v>
      </c>
      <c r="CE164" s="59" t="s">
        <v>98</v>
      </c>
      <c r="CF164" s="59" t="s">
        <v>483</v>
      </c>
      <c r="CG164" s="59" t="s">
        <v>98</v>
      </c>
      <c r="CH164" s="59" t="s">
        <v>483</v>
      </c>
      <c r="CI164" s="59" t="s">
        <v>98</v>
      </c>
      <c r="CJ164" s="59" t="s">
        <v>483</v>
      </c>
      <c r="CK164" s="59" t="s">
        <v>98</v>
      </c>
      <c r="CL164" s="59" t="s">
        <v>483</v>
      </c>
      <c r="CM164" s="59" t="s">
        <v>98</v>
      </c>
      <c r="CN164" s="59" t="s">
        <v>483</v>
      </c>
      <c r="CO164" s="59" t="s">
        <v>98</v>
      </c>
      <c r="CP164" s="59" t="s">
        <v>483</v>
      </c>
      <c r="CQ164" s="59" t="s">
        <v>98</v>
      </c>
      <c r="CR164" s="59" t="s">
        <v>483</v>
      </c>
      <c r="CS164" s="59" t="s">
        <v>98</v>
      </c>
      <c r="CT164" s="59" t="s">
        <v>483</v>
      </c>
      <c r="CU164" s="59" t="s">
        <v>98</v>
      </c>
      <c r="CV164" s="59" t="s">
        <v>483</v>
      </c>
      <c r="CW164" s="59" t="s">
        <v>98</v>
      </c>
      <c r="CX164" s="59" t="s">
        <v>483</v>
      </c>
      <c r="CY164" s="59" t="s">
        <v>98</v>
      </c>
    </row>
    <row r="165" spans="1:106" ht="14.5" x14ac:dyDescent="0.35">
      <c r="A165" s="58" t="s">
        <v>303</v>
      </c>
      <c r="B165" s="58" t="s">
        <v>485</v>
      </c>
      <c r="C165" s="43"/>
      <c r="D165" s="43"/>
      <c r="E165" s="59" t="s">
        <v>483</v>
      </c>
      <c r="F165" s="59" t="s">
        <v>483</v>
      </c>
      <c r="G165" s="59" t="s">
        <v>483</v>
      </c>
      <c r="H165" s="59" t="s">
        <v>483</v>
      </c>
      <c r="I165" s="59" t="s">
        <v>483</v>
      </c>
      <c r="J165" s="59" t="s">
        <v>483</v>
      </c>
      <c r="K165" s="59" t="s">
        <v>483</v>
      </c>
      <c r="L165" s="59" t="s">
        <v>483</v>
      </c>
      <c r="M165" s="59" t="s">
        <v>483</v>
      </c>
      <c r="N165" s="59" t="s">
        <v>483</v>
      </c>
      <c r="O165" s="59" t="s">
        <v>483</v>
      </c>
      <c r="P165" s="59" t="s">
        <v>483</v>
      </c>
      <c r="Q165" s="59" t="s">
        <v>483</v>
      </c>
      <c r="R165" s="59" t="s">
        <v>483</v>
      </c>
      <c r="S165" s="59" t="s">
        <v>483</v>
      </c>
      <c r="T165" s="59" t="s">
        <v>483</v>
      </c>
      <c r="U165" s="59" t="s">
        <v>483</v>
      </c>
      <c r="V165" s="59" t="s">
        <v>483</v>
      </c>
      <c r="W165" s="59" t="s">
        <v>483</v>
      </c>
      <c r="X165" s="59" t="s">
        <v>483</v>
      </c>
      <c r="Y165" s="59" t="s">
        <v>483</v>
      </c>
      <c r="Z165" s="59" t="s">
        <v>483</v>
      </c>
      <c r="AA165" s="59" t="s">
        <v>483</v>
      </c>
      <c r="AB165" s="59" t="s">
        <v>483</v>
      </c>
      <c r="AC165" s="59" t="s">
        <v>483</v>
      </c>
      <c r="AD165" s="59" t="s">
        <v>483</v>
      </c>
      <c r="AE165" s="59" t="s">
        <v>483</v>
      </c>
      <c r="AF165" s="59" t="s">
        <v>483</v>
      </c>
      <c r="AG165" s="59" t="s">
        <v>483</v>
      </c>
      <c r="AH165" s="59" t="s">
        <v>483</v>
      </c>
      <c r="AI165" s="59" t="s">
        <v>483</v>
      </c>
      <c r="AJ165" s="59" t="s">
        <v>483</v>
      </c>
      <c r="AK165" s="59" t="s">
        <v>483</v>
      </c>
      <c r="AL165" s="59" t="s">
        <v>483</v>
      </c>
      <c r="AM165" s="59" t="s">
        <v>483</v>
      </c>
      <c r="AN165" s="59" t="s">
        <v>483</v>
      </c>
      <c r="AO165" s="59" t="s">
        <v>483</v>
      </c>
      <c r="AP165" s="59" t="s">
        <v>483</v>
      </c>
      <c r="AQ165" s="59" t="s">
        <v>483</v>
      </c>
      <c r="AR165" s="59" t="s">
        <v>483</v>
      </c>
      <c r="AS165" s="59" t="s">
        <v>483</v>
      </c>
      <c r="AT165" s="59" t="s">
        <v>483</v>
      </c>
      <c r="AU165" s="59" t="s">
        <v>483</v>
      </c>
      <c r="AV165" s="59" t="s">
        <v>483</v>
      </c>
      <c r="AW165" s="59" t="s">
        <v>483</v>
      </c>
      <c r="AX165" s="59" t="s">
        <v>483</v>
      </c>
      <c r="AY165" s="59" t="s">
        <v>483</v>
      </c>
      <c r="AZ165" s="59" t="s">
        <v>483</v>
      </c>
      <c r="BA165" s="59" t="s">
        <v>483</v>
      </c>
      <c r="BB165" s="59" t="s">
        <v>483</v>
      </c>
      <c r="BC165" s="59" t="s">
        <v>483</v>
      </c>
      <c r="BD165" s="59" t="s">
        <v>483</v>
      </c>
      <c r="BE165" s="59" t="s">
        <v>483</v>
      </c>
      <c r="BF165" s="59" t="s">
        <v>483</v>
      </c>
      <c r="BG165" s="59" t="s">
        <v>483</v>
      </c>
      <c r="BH165" s="59" t="s">
        <v>483</v>
      </c>
      <c r="BI165" s="59" t="s">
        <v>483</v>
      </c>
      <c r="BJ165" s="59" t="s">
        <v>483</v>
      </c>
      <c r="BK165" s="59" t="s">
        <v>483</v>
      </c>
      <c r="BL165" s="59" t="s">
        <v>483</v>
      </c>
      <c r="BM165" s="59" t="s">
        <v>483</v>
      </c>
      <c r="BN165" s="59" t="s">
        <v>483</v>
      </c>
      <c r="BO165" s="59" t="s">
        <v>483</v>
      </c>
      <c r="BP165" s="59" t="s">
        <v>483</v>
      </c>
      <c r="BQ165" s="59" t="s">
        <v>98</v>
      </c>
      <c r="BR165" s="59" t="s">
        <v>483</v>
      </c>
      <c r="BS165" s="59" t="s">
        <v>98</v>
      </c>
      <c r="BT165" s="59" t="s">
        <v>483</v>
      </c>
      <c r="BU165" s="59" t="s">
        <v>98</v>
      </c>
      <c r="BV165" s="59" t="s">
        <v>483</v>
      </c>
      <c r="BW165" s="59" t="s">
        <v>98</v>
      </c>
      <c r="BX165" s="59" t="s">
        <v>483</v>
      </c>
      <c r="BY165" s="59" t="s">
        <v>98</v>
      </c>
      <c r="BZ165" s="59" t="s">
        <v>483</v>
      </c>
      <c r="CA165" s="59" t="s">
        <v>98</v>
      </c>
      <c r="CB165" s="59" t="s">
        <v>483</v>
      </c>
      <c r="CC165" s="59" t="s">
        <v>98</v>
      </c>
      <c r="CD165" s="59" t="s">
        <v>483</v>
      </c>
      <c r="CE165" s="59" t="s">
        <v>98</v>
      </c>
      <c r="CF165" s="59" t="s">
        <v>483</v>
      </c>
      <c r="CG165" s="59" t="s">
        <v>98</v>
      </c>
      <c r="CH165" s="59" t="s">
        <v>483</v>
      </c>
      <c r="CI165" s="59" t="s">
        <v>98</v>
      </c>
      <c r="CJ165" s="59" t="s">
        <v>483</v>
      </c>
      <c r="CK165" s="59" t="s">
        <v>98</v>
      </c>
      <c r="CL165" s="59" t="s">
        <v>483</v>
      </c>
      <c r="CM165" s="59" t="s">
        <v>98</v>
      </c>
      <c r="CN165" s="59" t="s">
        <v>483</v>
      </c>
      <c r="CO165" s="59" t="s">
        <v>98</v>
      </c>
      <c r="CP165" s="59" t="s">
        <v>483</v>
      </c>
      <c r="CQ165" s="59" t="s">
        <v>98</v>
      </c>
      <c r="CR165" s="59" t="s">
        <v>483</v>
      </c>
      <c r="CS165" s="59" t="s">
        <v>98</v>
      </c>
      <c r="CT165" s="59" t="s">
        <v>483</v>
      </c>
      <c r="CU165" s="59" t="s">
        <v>98</v>
      </c>
      <c r="CV165" s="59" t="s">
        <v>483</v>
      </c>
      <c r="CW165" s="59" t="s">
        <v>98</v>
      </c>
      <c r="CX165" s="59" t="s">
        <v>483</v>
      </c>
      <c r="CY165" s="59" t="s">
        <v>98</v>
      </c>
    </row>
    <row r="166" spans="1:106" ht="14.5" x14ac:dyDescent="0.35">
      <c r="A166" s="58" t="s">
        <v>303</v>
      </c>
      <c r="B166" s="58" t="s">
        <v>486</v>
      </c>
      <c r="C166" s="43"/>
      <c r="D166" s="43"/>
      <c r="E166" s="59" t="s">
        <v>483</v>
      </c>
      <c r="F166" s="59" t="s">
        <v>483</v>
      </c>
      <c r="G166" s="59" t="s">
        <v>483</v>
      </c>
      <c r="H166" s="59" t="s">
        <v>483</v>
      </c>
      <c r="I166" s="59" t="s">
        <v>483</v>
      </c>
      <c r="J166" s="59" t="s">
        <v>483</v>
      </c>
      <c r="K166" s="59" t="s">
        <v>483</v>
      </c>
      <c r="L166" s="59" t="s">
        <v>483</v>
      </c>
      <c r="M166" s="59" t="s">
        <v>483</v>
      </c>
      <c r="N166" s="59" t="s">
        <v>483</v>
      </c>
      <c r="O166" s="59" t="s">
        <v>483</v>
      </c>
      <c r="P166" s="59" t="s">
        <v>483</v>
      </c>
      <c r="Q166" s="59" t="s">
        <v>483</v>
      </c>
      <c r="R166" s="59" t="s">
        <v>483</v>
      </c>
      <c r="S166" s="59" t="s">
        <v>483</v>
      </c>
      <c r="T166" s="59" t="s">
        <v>483</v>
      </c>
      <c r="U166" s="59" t="s">
        <v>483</v>
      </c>
      <c r="V166" s="59" t="s">
        <v>483</v>
      </c>
      <c r="W166" s="59" t="s">
        <v>483</v>
      </c>
      <c r="X166" s="59" t="s">
        <v>483</v>
      </c>
      <c r="Y166" s="59" t="s">
        <v>483</v>
      </c>
      <c r="Z166" s="59" t="s">
        <v>483</v>
      </c>
      <c r="AA166" s="59" t="s">
        <v>483</v>
      </c>
      <c r="AB166" s="59" t="s">
        <v>483</v>
      </c>
      <c r="AC166" s="59" t="s">
        <v>483</v>
      </c>
      <c r="AD166" s="59" t="s">
        <v>483</v>
      </c>
      <c r="AE166" s="59" t="s">
        <v>483</v>
      </c>
      <c r="AF166" s="59" t="s">
        <v>483</v>
      </c>
      <c r="AG166" s="59" t="s">
        <v>483</v>
      </c>
      <c r="AH166" s="59" t="s">
        <v>483</v>
      </c>
      <c r="AI166" s="59" t="s">
        <v>483</v>
      </c>
      <c r="AJ166" s="59" t="s">
        <v>483</v>
      </c>
      <c r="AK166" s="59" t="s">
        <v>483</v>
      </c>
      <c r="AL166" s="59" t="s">
        <v>483</v>
      </c>
      <c r="AM166" s="59" t="s">
        <v>483</v>
      </c>
      <c r="AN166" s="59" t="s">
        <v>483</v>
      </c>
      <c r="AO166" s="59" t="s">
        <v>483</v>
      </c>
      <c r="AP166" s="59" t="s">
        <v>483</v>
      </c>
      <c r="AQ166" s="59" t="s">
        <v>483</v>
      </c>
      <c r="AR166" s="59" t="s">
        <v>483</v>
      </c>
      <c r="AS166" s="59" t="s">
        <v>483</v>
      </c>
      <c r="AT166" s="59" t="s">
        <v>483</v>
      </c>
      <c r="AU166" s="59" t="s">
        <v>483</v>
      </c>
      <c r="AV166" s="59" t="s">
        <v>483</v>
      </c>
      <c r="AW166" s="59" t="s">
        <v>483</v>
      </c>
      <c r="AX166" s="59" t="s">
        <v>483</v>
      </c>
      <c r="AY166" s="59" t="s">
        <v>483</v>
      </c>
      <c r="AZ166" s="59" t="s">
        <v>483</v>
      </c>
      <c r="BA166" s="59" t="s">
        <v>483</v>
      </c>
      <c r="BB166" s="59" t="s">
        <v>483</v>
      </c>
      <c r="BC166" s="59" t="s">
        <v>483</v>
      </c>
      <c r="BD166" s="59" t="s">
        <v>483</v>
      </c>
      <c r="BE166" s="59" t="s">
        <v>483</v>
      </c>
      <c r="BF166" s="59" t="s">
        <v>483</v>
      </c>
      <c r="BG166" s="59" t="s">
        <v>483</v>
      </c>
      <c r="BH166" s="59" t="s">
        <v>483</v>
      </c>
      <c r="BI166" s="59" t="s">
        <v>483</v>
      </c>
      <c r="BJ166" s="59" t="s">
        <v>483</v>
      </c>
      <c r="BK166" s="59" t="s">
        <v>483</v>
      </c>
      <c r="BL166" s="59" t="s">
        <v>483</v>
      </c>
      <c r="BM166" s="59" t="s">
        <v>483</v>
      </c>
      <c r="BN166" s="59" t="s">
        <v>483</v>
      </c>
      <c r="BO166" s="59" t="s">
        <v>483</v>
      </c>
      <c r="BP166" s="59" t="s">
        <v>483</v>
      </c>
      <c r="BQ166" s="59" t="s">
        <v>98</v>
      </c>
      <c r="BR166" s="59" t="s">
        <v>483</v>
      </c>
      <c r="BS166" s="59" t="s">
        <v>98</v>
      </c>
      <c r="BT166" s="59" t="s">
        <v>483</v>
      </c>
      <c r="BU166" s="59" t="s">
        <v>98</v>
      </c>
      <c r="BV166" s="59" t="s">
        <v>483</v>
      </c>
      <c r="BW166" s="59" t="s">
        <v>98</v>
      </c>
      <c r="BX166" s="59" t="s">
        <v>483</v>
      </c>
      <c r="BY166" s="59" t="s">
        <v>98</v>
      </c>
      <c r="BZ166" s="59" t="s">
        <v>483</v>
      </c>
      <c r="CA166" s="59" t="s">
        <v>98</v>
      </c>
      <c r="CB166" s="59" t="s">
        <v>483</v>
      </c>
      <c r="CC166" s="59" t="s">
        <v>98</v>
      </c>
      <c r="CD166" s="59" t="s">
        <v>483</v>
      </c>
      <c r="CE166" s="59" t="s">
        <v>98</v>
      </c>
      <c r="CF166" s="59" t="s">
        <v>483</v>
      </c>
      <c r="CG166" s="59" t="s">
        <v>98</v>
      </c>
      <c r="CH166" s="59" t="s">
        <v>483</v>
      </c>
      <c r="CI166" s="59" t="s">
        <v>98</v>
      </c>
      <c r="CJ166" s="59" t="s">
        <v>483</v>
      </c>
      <c r="CK166" s="59" t="s">
        <v>98</v>
      </c>
      <c r="CL166" s="59" t="s">
        <v>483</v>
      </c>
      <c r="CM166" s="59" t="s">
        <v>98</v>
      </c>
      <c r="CN166" s="59" t="s">
        <v>483</v>
      </c>
      <c r="CO166" s="59" t="s">
        <v>98</v>
      </c>
      <c r="CP166" s="59" t="s">
        <v>483</v>
      </c>
      <c r="CQ166" s="59" t="s">
        <v>98</v>
      </c>
      <c r="CR166" s="59" t="s">
        <v>483</v>
      </c>
      <c r="CS166" s="59" t="s">
        <v>98</v>
      </c>
      <c r="CT166" s="59" t="s">
        <v>483</v>
      </c>
      <c r="CU166" s="59" t="s">
        <v>98</v>
      </c>
      <c r="CV166" s="59" t="s">
        <v>483</v>
      </c>
      <c r="CW166" s="59" t="s">
        <v>98</v>
      </c>
      <c r="CX166" s="59" t="s">
        <v>483</v>
      </c>
      <c r="CY166" s="59" t="s">
        <v>98</v>
      </c>
    </row>
    <row r="167" spans="1:106" ht="14.5" x14ac:dyDescent="0.35">
      <c r="A167" s="58" t="s">
        <v>303</v>
      </c>
      <c r="B167" s="58" t="s">
        <v>487</v>
      </c>
      <c r="C167" s="43"/>
      <c r="D167" s="43"/>
      <c r="E167" s="59" t="s">
        <v>483</v>
      </c>
      <c r="F167" s="59" t="s">
        <v>483</v>
      </c>
      <c r="G167" s="59" t="s">
        <v>483</v>
      </c>
      <c r="H167" s="59" t="s">
        <v>483</v>
      </c>
      <c r="I167" s="59" t="s">
        <v>483</v>
      </c>
      <c r="J167" s="59" t="s">
        <v>483</v>
      </c>
      <c r="K167" s="59" t="s">
        <v>483</v>
      </c>
      <c r="L167" s="59" t="s">
        <v>483</v>
      </c>
      <c r="M167" s="59" t="s">
        <v>483</v>
      </c>
      <c r="N167" s="59" t="s">
        <v>483</v>
      </c>
      <c r="O167" s="59" t="s">
        <v>483</v>
      </c>
      <c r="P167" s="59" t="s">
        <v>483</v>
      </c>
      <c r="Q167" s="59" t="s">
        <v>483</v>
      </c>
      <c r="R167" s="59" t="s">
        <v>483</v>
      </c>
      <c r="S167" s="59" t="s">
        <v>483</v>
      </c>
      <c r="T167" s="59" t="s">
        <v>483</v>
      </c>
      <c r="U167" s="59" t="s">
        <v>483</v>
      </c>
      <c r="V167" s="59" t="s">
        <v>483</v>
      </c>
      <c r="W167" s="59" t="s">
        <v>483</v>
      </c>
      <c r="X167" s="59" t="s">
        <v>483</v>
      </c>
      <c r="Y167" s="59" t="s">
        <v>483</v>
      </c>
      <c r="Z167" s="59" t="s">
        <v>483</v>
      </c>
      <c r="AA167" s="59" t="s">
        <v>483</v>
      </c>
      <c r="AB167" s="59" t="s">
        <v>483</v>
      </c>
      <c r="AC167" s="59" t="s">
        <v>483</v>
      </c>
      <c r="AD167" s="59" t="s">
        <v>483</v>
      </c>
      <c r="AE167" s="59" t="s">
        <v>483</v>
      </c>
      <c r="AF167" s="59" t="s">
        <v>483</v>
      </c>
      <c r="AG167" s="59" t="s">
        <v>483</v>
      </c>
      <c r="AH167" s="59" t="s">
        <v>483</v>
      </c>
      <c r="AI167" s="59" t="s">
        <v>483</v>
      </c>
      <c r="AJ167" s="59" t="s">
        <v>483</v>
      </c>
      <c r="AK167" s="59" t="s">
        <v>483</v>
      </c>
      <c r="AL167" s="59" t="s">
        <v>483</v>
      </c>
      <c r="AM167" s="59" t="s">
        <v>483</v>
      </c>
      <c r="AN167" s="59" t="s">
        <v>483</v>
      </c>
      <c r="AO167" s="59" t="s">
        <v>483</v>
      </c>
      <c r="AP167" s="59" t="s">
        <v>483</v>
      </c>
      <c r="AQ167" s="59" t="s">
        <v>483</v>
      </c>
      <c r="AR167" s="59" t="s">
        <v>483</v>
      </c>
      <c r="AS167" s="59" t="s">
        <v>483</v>
      </c>
      <c r="AT167" s="59" t="s">
        <v>483</v>
      </c>
      <c r="AU167" s="59" t="s">
        <v>483</v>
      </c>
      <c r="AV167" s="59" t="s">
        <v>483</v>
      </c>
      <c r="AW167" s="59" t="s">
        <v>483</v>
      </c>
      <c r="AX167" s="59" t="s">
        <v>483</v>
      </c>
      <c r="AY167" s="59" t="s">
        <v>483</v>
      </c>
      <c r="AZ167" s="59" t="s">
        <v>483</v>
      </c>
      <c r="BA167" s="59" t="s">
        <v>483</v>
      </c>
      <c r="BB167" s="59" t="s">
        <v>483</v>
      </c>
      <c r="BC167" s="59" t="s">
        <v>483</v>
      </c>
      <c r="BD167" s="59" t="s">
        <v>483</v>
      </c>
      <c r="BE167" s="59" t="s">
        <v>483</v>
      </c>
      <c r="BF167" s="59" t="s">
        <v>483</v>
      </c>
      <c r="BG167" s="59" t="s">
        <v>483</v>
      </c>
      <c r="BH167" s="59" t="s">
        <v>483</v>
      </c>
      <c r="BI167" s="59" t="s">
        <v>483</v>
      </c>
      <c r="BJ167" s="59" t="s">
        <v>483</v>
      </c>
      <c r="BK167" s="59" t="s">
        <v>483</v>
      </c>
      <c r="BL167" s="59" t="s">
        <v>483</v>
      </c>
      <c r="BM167" s="59" t="s">
        <v>483</v>
      </c>
      <c r="BN167" s="59" t="s">
        <v>483</v>
      </c>
      <c r="BO167" s="59" t="s">
        <v>483</v>
      </c>
      <c r="BP167" s="59" t="s">
        <v>483</v>
      </c>
      <c r="BQ167" s="59" t="s">
        <v>98</v>
      </c>
      <c r="BR167" s="59" t="s">
        <v>483</v>
      </c>
      <c r="BS167" s="59" t="s">
        <v>98</v>
      </c>
      <c r="BT167" s="59" t="s">
        <v>483</v>
      </c>
      <c r="BU167" s="59" t="s">
        <v>98</v>
      </c>
      <c r="BV167" s="59" t="s">
        <v>483</v>
      </c>
      <c r="BW167" s="59" t="s">
        <v>98</v>
      </c>
      <c r="BX167" s="59" t="s">
        <v>483</v>
      </c>
      <c r="BY167" s="59" t="s">
        <v>98</v>
      </c>
      <c r="BZ167" s="59" t="s">
        <v>483</v>
      </c>
      <c r="CA167" s="59" t="s">
        <v>98</v>
      </c>
      <c r="CB167" s="59" t="s">
        <v>483</v>
      </c>
      <c r="CC167" s="59" t="s">
        <v>98</v>
      </c>
      <c r="CD167" s="59" t="s">
        <v>483</v>
      </c>
      <c r="CE167" s="59" t="s">
        <v>98</v>
      </c>
      <c r="CF167" s="59" t="s">
        <v>483</v>
      </c>
      <c r="CG167" s="59" t="s">
        <v>98</v>
      </c>
      <c r="CH167" s="59" t="s">
        <v>483</v>
      </c>
      <c r="CI167" s="59" t="s">
        <v>98</v>
      </c>
      <c r="CJ167" s="59" t="s">
        <v>483</v>
      </c>
      <c r="CK167" s="59" t="s">
        <v>98</v>
      </c>
      <c r="CL167" s="59" t="s">
        <v>483</v>
      </c>
      <c r="CM167" s="59" t="s">
        <v>98</v>
      </c>
      <c r="CN167" s="59" t="s">
        <v>483</v>
      </c>
      <c r="CO167" s="59" t="s">
        <v>98</v>
      </c>
      <c r="CP167" s="59" t="s">
        <v>483</v>
      </c>
      <c r="CQ167" s="59" t="s">
        <v>98</v>
      </c>
      <c r="CR167" s="59" t="s">
        <v>483</v>
      </c>
      <c r="CS167" s="59" t="s">
        <v>98</v>
      </c>
      <c r="CT167" s="59" t="s">
        <v>483</v>
      </c>
      <c r="CU167" s="59" t="s">
        <v>98</v>
      </c>
      <c r="CV167" s="59" t="s">
        <v>483</v>
      </c>
      <c r="CW167" s="59" t="s">
        <v>98</v>
      </c>
      <c r="CX167" s="59" t="s">
        <v>483</v>
      </c>
      <c r="CY167" s="59" t="s">
        <v>98</v>
      </c>
    </row>
    <row r="168" spans="1:106" ht="14.5" x14ac:dyDescent="0.35">
      <c r="A168" s="58" t="s">
        <v>303</v>
      </c>
      <c r="B168" s="58" t="s">
        <v>488</v>
      </c>
      <c r="C168" s="43"/>
      <c r="D168" s="43"/>
      <c r="E168" s="59" t="s">
        <v>483</v>
      </c>
      <c r="F168" s="59" t="s">
        <v>483</v>
      </c>
      <c r="G168" s="59" t="s">
        <v>483</v>
      </c>
      <c r="H168" s="59" t="s">
        <v>483</v>
      </c>
      <c r="I168" s="59" t="s">
        <v>483</v>
      </c>
      <c r="J168" s="59" t="s">
        <v>483</v>
      </c>
      <c r="K168" s="59" t="s">
        <v>483</v>
      </c>
      <c r="L168" s="59" t="s">
        <v>483</v>
      </c>
      <c r="M168" s="59" t="s">
        <v>483</v>
      </c>
      <c r="N168" s="59" t="s">
        <v>483</v>
      </c>
      <c r="O168" s="59" t="s">
        <v>483</v>
      </c>
      <c r="P168" s="59" t="s">
        <v>483</v>
      </c>
      <c r="Q168" s="59" t="s">
        <v>483</v>
      </c>
      <c r="R168" s="59" t="s">
        <v>483</v>
      </c>
      <c r="S168" s="59" t="s">
        <v>483</v>
      </c>
      <c r="T168" s="59" t="s">
        <v>483</v>
      </c>
      <c r="U168" s="59" t="s">
        <v>483</v>
      </c>
      <c r="V168" s="59" t="s">
        <v>483</v>
      </c>
      <c r="W168" s="59" t="s">
        <v>483</v>
      </c>
      <c r="X168" s="59" t="s">
        <v>483</v>
      </c>
      <c r="Y168" s="59" t="s">
        <v>483</v>
      </c>
      <c r="Z168" s="59" t="s">
        <v>483</v>
      </c>
      <c r="AA168" s="59" t="s">
        <v>483</v>
      </c>
      <c r="AB168" s="59" t="s">
        <v>483</v>
      </c>
      <c r="AC168" s="59" t="s">
        <v>483</v>
      </c>
      <c r="AD168" s="59" t="s">
        <v>483</v>
      </c>
      <c r="AE168" s="59" t="s">
        <v>483</v>
      </c>
      <c r="AF168" s="59" t="s">
        <v>483</v>
      </c>
      <c r="AG168" s="59" t="s">
        <v>483</v>
      </c>
      <c r="AH168" s="59" t="s">
        <v>483</v>
      </c>
      <c r="AI168" s="59" t="s">
        <v>483</v>
      </c>
      <c r="AJ168" s="59" t="s">
        <v>483</v>
      </c>
      <c r="AK168" s="59" t="s">
        <v>483</v>
      </c>
      <c r="AL168" s="59" t="s">
        <v>483</v>
      </c>
      <c r="AM168" s="59" t="s">
        <v>483</v>
      </c>
      <c r="AN168" s="59" t="s">
        <v>483</v>
      </c>
      <c r="AO168" s="59" t="s">
        <v>483</v>
      </c>
      <c r="AP168" s="59" t="s">
        <v>483</v>
      </c>
      <c r="AQ168" s="59" t="s">
        <v>483</v>
      </c>
      <c r="AR168" s="59" t="s">
        <v>483</v>
      </c>
      <c r="AS168" s="59" t="s">
        <v>483</v>
      </c>
      <c r="AT168" s="59" t="s">
        <v>483</v>
      </c>
      <c r="AU168" s="59" t="s">
        <v>483</v>
      </c>
      <c r="AV168" s="59" t="s">
        <v>483</v>
      </c>
      <c r="AW168" s="59" t="s">
        <v>483</v>
      </c>
      <c r="AX168" s="59" t="s">
        <v>483</v>
      </c>
      <c r="AY168" s="59" t="s">
        <v>483</v>
      </c>
      <c r="AZ168" s="59" t="s">
        <v>483</v>
      </c>
      <c r="BA168" s="59" t="s">
        <v>483</v>
      </c>
      <c r="BB168" s="59" t="s">
        <v>483</v>
      </c>
      <c r="BC168" s="59" t="s">
        <v>483</v>
      </c>
      <c r="BD168" s="59" t="s">
        <v>483</v>
      </c>
      <c r="BE168" s="59" t="s">
        <v>483</v>
      </c>
      <c r="BF168" s="59" t="s">
        <v>483</v>
      </c>
      <c r="BG168" s="59" t="s">
        <v>483</v>
      </c>
      <c r="BH168" s="59" t="s">
        <v>483</v>
      </c>
      <c r="BI168" s="59" t="s">
        <v>483</v>
      </c>
      <c r="BJ168" s="59" t="s">
        <v>483</v>
      </c>
      <c r="BK168" s="59" t="s">
        <v>483</v>
      </c>
      <c r="BL168" s="59" t="s">
        <v>483</v>
      </c>
      <c r="BM168" s="59" t="s">
        <v>483</v>
      </c>
      <c r="BN168" s="59" t="s">
        <v>483</v>
      </c>
      <c r="BO168" s="59" t="s">
        <v>483</v>
      </c>
      <c r="BP168" s="59" t="s">
        <v>483</v>
      </c>
      <c r="BQ168" s="59" t="s">
        <v>98</v>
      </c>
      <c r="BR168" s="59" t="s">
        <v>483</v>
      </c>
      <c r="BS168" s="59" t="s">
        <v>98</v>
      </c>
      <c r="BT168" s="59" t="s">
        <v>483</v>
      </c>
      <c r="BU168" s="59" t="s">
        <v>98</v>
      </c>
      <c r="BV168" s="59" t="s">
        <v>483</v>
      </c>
      <c r="BW168" s="59" t="s">
        <v>98</v>
      </c>
      <c r="BX168" s="59" t="s">
        <v>483</v>
      </c>
      <c r="BY168" s="59" t="s">
        <v>98</v>
      </c>
      <c r="BZ168" s="59" t="s">
        <v>483</v>
      </c>
      <c r="CA168" s="59" t="s">
        <v>98</v>
      </c>
      <c r="CB168" s="59" t="s">
        <v>483</v>
      </c>
      <c r="CC168" s="59" t="s">
        <v>98</v>
      </c>
      <c r="CD168" s="59" t="s">
        <v>483</v>
      </c>
      <c r="CE168" s="59" t="s">
        <v>98</v>
      </c>
      <c r="CF168" s="59" t="s">
        <v>483</v>
      </c>
      <c r="CG168" s="59" t="s">
        <v>98</v>
      </c>
      <c r="CH168" s="59" t="s">
        <v>483</v>
      </c>
      <c r="CI168" s="59" t="s">
        <v>98</v>
      </c>
      <c r="CJ168" s="59" t="s">
        <v>483</v>
      </c>
      <c r="CK168" s="59" t="s">
        <v>98</v>
      </c>
      <c r="CL168" s="59" t="s">
        <v>483</v>
      </c>
      <c r="CM168" s="59" t="s">
        <v>98</v>
      </c>
      <c r="CN168" s="59" t="s">
        <v>483</v>
      </c>
      <c r="CO168" s="59" t="s">
        <v>98</v>
      </c>
      <c r="CP168" s="59" t="s">
        <v>483</v>
      </c>
      <c r="CQ168" s="59" t="s">
        <v>98</v>
      </c>
      <c r="CR168" s="59" t="s">
        <v>483</v>
      </c>
      <c r="CS168" s="59" t="s">
        <v>98</v>
      </c>
      <c r="CT168" s="59" t="s">
        <v>483</v>
      </c>
      <c r="CU168" s="59" t="s">
        <v>98</v>
      </c>
      <c r="CV168" s="59" t="s">
        <v>483</v>
      </c>
      <c r="CW168" s="59" t="s">
        <v>98</v>
      </c>
      <c r="CX168" s="59" t="s">
        <v>483</v>
      </c>
      <c r="CY168" s="59" t="s">
        <v>98</v>
      </c>
    </row>
    <row r="169" spans="1:106" ht="14.5" x14ac:dyDescent="0.35">
      <c r="A169" s="58" t="s">
        <v>303</v>
      </c>
      <c r="B169" s="58" t="s">
        <v>489</v>
      </c>
      <c r="C169" s="43"/>
      <c r="D169" s="43"/>
      <c r="E169" s="59" t="s">
        <v>483</v>
      </c>
      <c r="F169" s="59" t="s">
        <v>483</v>
      </c>
      <c r="G169" s="59" t="s">
        <v>483</v>
      </c>
      <c r="H169" s="59" t="s">
        <v>483</v>
      </c>
      <c r="I169" s="59" t="s">
        <v>483</v>
      </c>
      <c r="J169" s="59" t="s">
        <v>483</v>
      </c>
      <c r="K169" s="59" t="s">
        <v>483</v>
      </c>
      <c r="L169" s="59" t="s">
        <v>483</v>
      </c>
      <c r="M169" s="59" t="s">
        <v>483</v>
      </c>
      <c r="N169" s="59" t="s">
        <v>483</v>
      </c>
      <c r="O169" s="59" t="s">
        <v>483</v>
      </c>
      <c r="P169" s="59" t="s">
        <v>483</v>
      </c>
      <c r="Q169" s="59" t="s">
        <v>483</v>
      </c>
      <c r="R169" s="59" t="s">
        <v>483</v>
      </c>
      <c r="S169" s="59" t="s">
        <v>483</v>
      </c>
      <c r="T169" s="59" t="s">
        <v>483</v>
      </c>
      <c r="U169" s="59" t="s">
        <v>483</v>
      </c>
      <c r="V169" s="59" t="s">
        <v>483</v>
      </c>
      <c r="W169" s="59" t="s">
        <v>483</v>
      </c>
      <c r="X169" s="59" t="s">
        <v>483</v>
      </c>
      <c r="Y169" s="59" t="s">
        <v>483</v>
      </c>
      <c r="Z169" s="59" t="s">
        <v>483</v>
      </c>
      <c r="AA169" s="59" t="s">
        <v>483</v>
      </c>
      <c r="AB169" s="59" t="s">
        <v>483</v>
      </c>
      <c r="AC169" s="59" t="s">
        <v>483</v>
      </c>
      <c r="AD169" s="59" t="s">
        <v>483</v>
      </c>
      <c r="AE169" s="59" t="s">
        <v>483</v>
      </c>
      <c r="AF169" s="59" t="s">
        <v>483</v>
      </c>
      <c r="AG169" s="59" t="s">
        <v>483</v>
      </c>
      <c r="AH169" s="59" t="s">
        <v>483</v>
      </c>
      <c r="AI169" s="59" t="s">
        <v>483</v>
      </c>
      <c r="AJ169" s="59" t="s">
        <v>483</v>
      </c>
      <c r="AK169" s="59" t="s">
        <v>483</v>
      </c>
      <c r="AL169" s="59" t="s">
        <v>483</v>
      </c>
      <c r="AM169" s="59" t="s">
        <v>483</v>
      </c>
      <c r="AN169" s="59" t="s">
        <v>483</v>
      </c>
      <c r="AO169" s="59" t="s">
        <v>483</v>
      </c>
      <c r="AP169" s="59" t="s">
        <v>483</v>
      </c>
      <c r="AQ169" s="59" t="s">
        <v>483</v>
      </c>
      <c r="AR169" s="59" t="s">
        <v>483</v>
      </c>
      <c r="AS169" s="59" t="s">
        <v>483</v>
      </c>
      <c r="AT169" s="59" t="s">
        <v>483</v>
      </c>
      <c r="AU169" s="59" t="s">
        <v>483</v>
      </c>
      <c r="AV169" s="59" t="s">
        <v>483</v>
      </c>
      <c r="AW169" s="59" t="s">
        <v>483</v>
      </c>
      <c r="AX169" s="59" t="s">
        <v>483</v>
      </c>
      <c r="AY169" s="59" t="s">
        <v>483</v>
      </c>
      <c r="AZ169" s="59" t="s">
        <v>483</v>
      </c>
      <c r="BA169" s="59" t="s">
        <v>483</v>
      </c>
      <c r="BB169" s="59" t="s">
        <v>483</v>
      </c>
      <c r="BC169" s="59" t="s">
        <v>483</v>
      </c>
      <c r="BD169" s="59" t="s">
        <v>483</v>
      </c>
      <c r="BE169" s="59" t="s">
        <v>483</v>
      </c>
      <c r="BF169" s="59" t="s">
        <v>483</v>
      </c>
      <c r="BG169" s="59" t="s">
        <v>483</v>
      </c>
      <c r="BH169" s="59" t="s">
        <v>483</v>
      </c>
      <c r="BI169" s="59" t="s">
        <v>483</v>
      </c>
      <c r="BJ169" s="59" t="s">
        <v>483</v>
      </c>
      <c r="BK169" s="59" t="s">
        <v>483</v>
      </c>
      <c r="BL169" s="59" t="s">
        <v>483</v>
      </c>
      <c r="BM169" s="59" t="s">
        <v>483</v>
      </c>
      <c r="BN169" s="59" t="s">
        <v>483</v>
      </c>
      <c r="BO169" s="59" t="s">
        <v>483</v>
      </c>
      <c r="BP169" s="59" t="s">
        <v>483</v>
      </c>
      <c r="BQ169" s="59" t="s">
        <v>98</v>
      </c>
      <c r="BR169" s="59" t="s">
        <v>483</v>
      </c>
      <c r="BS169" s="59" t="s">
        <v>98</v>
      </c>
      <c r="BT169" s="59" t="s">
        <v>483</v>
      </c>
      <c r="BU169" s="59" t="s">
        <v>98</v>
      </c>
      <c r="BV169" s="59" t="s">
        <v>483</v>
      </c>
      <c r="BW169" s="59" t="s">
        <v>98</v>
      </c>
      <c r="BX169" s="59" t="s">
        <v>483</v>
      </c>
      <c r="BY169" s="59" t="s">
        <v>98</v>
      </c>
      <c r="BZ169" s="59" t="s">
        <v>483</v>
      </c>
      <c r="CA169" s="59" t="s">
        <v>98</v>
      </c>
      <c r="CB169" s="59" t="s">
        <v>483</v>
      </c>
      <c r="CC169" s="59" t="s">
        <v>98</v>
      </c>
      <c r="CD169" s="59" t="s">
        <v>483</v>
      </c>
      <c r="CE169" s="59" t="s">
        <v>98</v>
      </c>
      <c r="CF169" s="59" t="s">
        <v>483</v>
      </c>
      <c r="CG169" s="59" t="s">
        <v>98</v>
      </c>
      <c r="CH169" s="59" t="s">
        <v>483</v>
      </c>
      <c r="CI169" s="59" t="s">
        <v>98</v>
      </c>
      <c r="CJ169" s="59" t="s">
        <v>483</v>
      </c>
      <c r="CK169" s="59" t="s">
        <v>98</v>
      </c>
      <c r="CL169" s="59" t="s">
        <v>483</v>
      </c>
      <c r="CM169" s="59" t="s">
        <v>98</v>
      </c>
      <c r="CN169" s="59" t="s">
        <v>483</v>
      </c>
      <c r="CO169" s="59" t="s">
        <v>98</v>
      </c>
      <c r="CP169" s="59" t="s">
        <v>483</v>
      </c>
      <c r="CQ169" s="59" t="s">
        <v>98</v>
      </c>
      <c r="CR169" s="59" t="s">
        <v>483</v>
      </c>
      <c r="CS169" s="59" t="s">
        <v>98</v>
      </c>
      <c r="CT169" s="59" t="s">
        <v>483</v>
      </c>
      <c r="CU169" s="59" t="s">
        <v>98</v>
      </c>
      <c r="CV169" s="59" t="s">
        <v>483</v>
      </c>
      <c r="CW169" s="59" t="s">
        <v>98</v>
      </c>
      <c r="CX169" s="59" t="s">
        <v>483</v>
      </c>
      <c r="CY169" s="59" t="s">
        <v>98</v>
      </c>
    </row>
    <row r="170" spans="1:106" ht="14.5" x14ac:dyDescent="0.35">
      <c r="A170" s="58" t="s">
        <v>303</v>
      </c>
      <c r="B170" s="58" t="s">
        <v>490</v>
      </c>
      <c r="C170" s="43"/>
      <c r="D170" s="43"/>
      <c r="E170" s="59" t="s">
        <v>483</v>
      </c>
      <c r="F170" s="59" t="s">
        <v>483</v>
      </c>
      <c r="G170" s="59" t="s">
        <v>483</v>
      </c>
      <c r="H170" s="59" t="s">
        <v>483</v>
      </c>
      <c r="I170" s="59" t="s">
        <v>483</v>
      </c>
      <c r="J170" s="59" t="s">
        <v>483</v>
      </c>
      <c r="K170" s="59" t="s">
        <v>483</v>
      </c>
      <c r="L170" s="59" t="s">
        <v>483</v>
      </c>
      <c r="M170" s="59" t="s">
        <v>483</v>
      </c>
      <c r="N170" s="59" t="s">
        <v>483</v>
      </c>
      <c r="O170" s="59" t="s">
        <v>483</v>
      </c>
      <c r="P170" s="59" t="s">
        <v>483</v>
      </c>
      <c r="Q170" s="59" t="s">
        <v>483</v>
      </c>
      <c r="R170" s="59" t="s">
        <v>483</v>
      </c>
      <c r="S170" s="59" t="s">
        <v>483</v>
      </c>
      <c r="T170" s="59" t="s">
        <v>483</v>
      </c>
      <c r="U170" s="59" t="s">
        <v>483</v>
      </c>
      <c r="V170" s="59" t="s">
        <v>483</v>
      </c>
      <c r="W170" s="59" t="s">
        <v>483</v>
      </c>
      <c r="X170" s="59" t="s">
        <v>483</v>
      </c>
      <c r="Y170" s="59" t="s">
        <v>483</v>
      </c>
      <c r="Z170" s="59" t="s">
        <v>483</v>
      </c>
      <c r="AA170" s="59" t="s">
        <v>483</v>
      </c>
      <c r="AB170" s="59" t="s">
        <v>483</v>
      </c>
      <c r="AC170" s="59" t="s">
        <v>483</v>
      </c>
      <c r="AD170" s="59" t="s">
        <v>483</v>
      </c>
      <c r="AE170" s="59" t="s">
        <v>483</v>
      </c>
      <c r="AF170" s="59" t="s">
        <v>483</v>
      </c>
      <c r="AG170" s="59" t="s">
        <v>483</v>
      </c>
      <c r="AH170" s="59" t="s">
        <v>483</v>
      </c>
      <c r="AI170" s="59" t="s">
        <v>483</v>
      </c>
      <c r="AJ170" s="59" t="s">
        <v>483</v>
      </c>
      <c r="AK170" s="59" t="s">
        <v>483</v>
      </c>
      <c r="AL170" s="59" t="s">
        <v>483</v>
      </c>
      <c r="AM170" s="59" t="s">
        <v>483</v>
      </c>
      <c r="AN170" s="59" t="s">
        <v>483</v>
      </c>
      <c r="AO170" s="59" t="s">
        <v>483</v>
      </c>
      <c r="AP170" s="59" t="s">
        <v>483</v>
      </c>
      <c r="AQ170" s="59" t="s">
        <v>483</v>
      </c>
      <c r="AR170" s="59" t="s">
        <v>483</v>
      </c>
      <c r="AS170" s="59" t="s">
        <v>483</v>
      </c>
      <c r="AT170" s="59" t="s">
        <v>483</v>
      </c>
      <c r="AU170" s="59" t="s">
        <v>483</v>
      </c>
      <c r="AV170" s="59" t="s">
        <v>483</v>
      </c>
      <c r="AW170" s="59" t="s">
        <v>483</v>
      </c>
      <c r="AX170" s="59" t="s">
        <v>483</v>
      </c>
      <c r="AY170" s="59" t="s">
        <v>483</v>
      </c>
      <c r="AZ170" s="59" t="s">
        <v>483</v>
      </c>
      <c r="BA170" s="59" t="s">
        <v>483</v>
      </c>
      <c r="BB170" s="59" t="s">
        <v>483</v>
      </c>
      <c r="BC170" s="59" t="s">
        <v>483</v>
      </c>
      <c r="BD170" s="59" t="s">
        <v>483</v>
      </c>
      <c r="BE170" s="59" t="s">
        <v>483</v>
      </c>
      <c r="BF170" s="59" t="s">
        <v>483</v>
      </c>
      <c r="BG170" s="59" t="s">
        <v>483</v>
      </c>
      <c r="BH170" s="59" t="s">
        <v>483</v>
      </c>
      <c r="BI170" s="59" t="s">
        <v>483</v>
      </c>
      <c r="BJ170" s="59" t="s">
        <v>483</v>
      </c>
      <c r="BK170" s="59" t="s">
        <v>483</v>
      </c>
      <c r="BL170" s="59" t="s">
        <v>483</v>
      </c>
      <c r="BM170" s="59" t="s">
        <v>483</v>
      </c>
      <c r="BN170" s="59" t="s">
        <v>483</v>
      </c>
      <c r="BO170" s="59" t="s">
        <v>483</v>
      </c>
      <c r="BP170" s="59" t="s">
        <v>483</v>
      </c>
      <c r="BQ170" s="59" t="s">
        <v>98</v>
      </c>
      <c r="BR170" s="59" t="s">
        <v>483</v>
      </c>
      <c r="BS170" s="59" t="s">
        <v>98</v>
      </c>
      <c r="BT170" s="59" t="s">
        <v>483</v>
      </c>
      <c r="BU170" s="59" t="s">
        <v>98</v>
      </c>
      <c r="BV170" s="59" t="s">
        <v>483</v>
      </c>
      <c r="BW170" s="59" t="s">
        <v>98</v>
      </c>
      <c r="BX170" s="59" t="s">
        <v>483</v>
      </c>
      <c r="BY170" s="59" t="s">
        <v>98</v>
      </c>
      <c r="BZ170" s="59" t="s">
        <v>483</v>
      </c>
      <c r="CA170" s="59" t="s">
        <v>98</v>
      </c>
      <c r="CB170" s="59" t="s">
        <v>483</v>
      </c>
      <c r="CC170" s="59" t="s">
        <v>98</v>
      </c>
      <c r="CD170" s="59" t="s">
        <v>483</v>
      </c>
      <c r="CE170" s="59" t="s">
        <v>98</v>
      </c>
      <c r="CF170" s="59" t="s">
        <v>483</v>
      </c>
      <c r="CG170" s="59" t="s">
        <v>98</v>
      </c>
      <c r="CH170" s="59" t="s">
        <v>483</v>
      </c>
      <c r="CI170" s="59" t="s">
        <v>98</v>
      </c>
      <c r="CJ170" s="59" t="s">
        <v>483</v>
      </c>
      <c r="CK170" s="59" t="s">
        <v>98</v>
      </c>
      <c r="CL170" s="59" t="s">
        <v>483</v>
      </c>
      <c r="CM170" s="59" t="s">
        <v>98</v>
      </c>
      <c r="CN170" s="59" t="s">
        <v>483</v>
      </c>
      <c r="CO170" s="59" t="s">
        <v>98</v>
      </c>
      <c r="CP170" s="59" t="s">
        <v>483</v>
      </c>
      <c r="CQ170" s="59" t="s">
        <v>98</v>
      </c>
      <c r="CR170" s="59" t="s">
        <v>483</v>
      </c>
      <c r="CS170" s="59" t="s">
        <v>98</v>
      </c>
      <c r="CT170" s="59" t="s">
        <v>483</v>
      </c>
      <c r="CU170" s="59" t="s">
        <v>98</v>
      </c>
      <c r="CV170" s="59" t="s">
        <v>483</v>
      </c>
      <c r="CW170" s="59" t="s">
        <v>98</v>
      </c>
      <c r="CX170" s="59" t="s">
        <v>483</v>
      </c>
      <c r="CY170" s="59" t="s">
        <v>98</v>
      </c>
    </row>
    <row r="171" spans="1:106" ht="14.5" x14ac:dyDescent="0.35">
      <c r="A171" s="58" t="s">
        <v>303</v>
      </c>
      <c r="B171" s="58" t="s">
        <v>491</v>
      </c>
      <c r="C171" s="43"/>
      <c r="D171" s="43"/>
      <c r="E171" s="59" t="s">
        <v>483</v>
      </c>
      <c r="F171" s="59" t="s">
        <v>483</v>
      </c>
      <c r="G171" s="59" t="s">
        <v>483</v>
      </c>
      <c r="H171" s="59" t="s">
        <v>483</v>
      </c>
      <c r="I171" s="59" t="s">
        <v>483</v>
      </c>
      <c r="J171" s="59" t="s">
        <v>483</v>
      </c>
      <c r="K171" s="59" t="s">
        <v>483</v>
      </c>
      <c r="L171" s="59" t="s">
        <v>483</v>
      </c>
      <c r="M171" s="59" t="s">
        <v>483</v>
      </c>
      <c r="N171" s="59" t="s">
        <v>483</v>
      </c>
      <c r="O171" s="59" t="s">
        <v>483</v>
      </c>
      <c r="P171" s="59" t="s">
        <v>483</v>
      </c>
      <c r="Q171" s="59" t="s">
        <v>483</v>
      </c>
      <c r="R171" s="59" t="s">
        <v>483</v>
      </c>
      <c r="S171" s="59" t="s">
        <v>483</v>
      </c>
      <c r="T171" s="59" t="s">
        <v>483</v>
      </c>
      <c r="U171" s="59" t="s">
        <v>483</v>
      </c>
      <c r="V171" s="59" t="s">
        <v>483</v>
      </c>
      <c r="W171" s="59" t="s">
        <v>483</v>
      </c>
      <c r="X171" s="59" t="s">
        <v>483</v>
      </c>
      <c r="Y171" s="59" t="s">
        <v>483</v>
      </c>
      <c r="Z171" s="59" t="s">
        <v>483</v>
      </c>
      <c r="AA171" s="59" t="s">
        <v>483</v>
      </c>
      <c r="AB171" s="59" t="s">
        <v>483</v>
      </c>
      <c r="AC171" s="59" t="s">
        <v>483</v>
      </c>
      <c r="AD171" s="59" t="s">
        <v>483</v>
      </c>
      <c r="AE171" s="59" t="s">
        <v>483</v>
      </c>
      <c r="AF171" s="59" t="s">
        <v>483</v>
      </c>
      <c r="AG171" s="59" t="s">
        <v>483</v>
      </c>
      <c r="AH171" s="59" t="s">
        <v>483</v>
      </c>
      <c r="AI171" s="59" t="s">
        <v>483</v>
      </c>
      <c r="AJ171" s="59" t="s">
        <v>483</v>
      </c>
      <c r="AK171" s="59" t="s">
        <v>483</v>
      </c>
      <c r="AL171" s="59" t="s">
        <v>483</v>
      </c>
      <c r="AM171" s="59" t="s">
        <v>483</v>
      </c>
      <c r="AN171" s="59" t="s">
        <v>483</v>
      </c>
      <c r="AO171" s="59" t="s">
        <v>483</v>
      </c>
      <c r="AP171" s="59" t="s">
        <v>483</v>
      </c>
      <c r="AQ171" s="59" t="s">
        <v>483</v>
      </c>
      <c r="AR171" s="59" t="s">
        <v>483</v>
      </c>
      <c r="AS171" s="59" t="s">
        <v>483</v>
      </c>
      <c r="AT171" s="59" t="s">
        <v>483</v>
      </c>
      <c r="AU171" s="59" t="s">
        <v>483</v>
      </c>
      <c r="AV171" s="59" t="s">
        <v>483</v>
      </c>
      <c r="AW171" s="59" t="s">
        <v>483</v>
      </c>
      <c r="AX171" s="59" t="s">
        <v>483</v>
      </c>
      <c r="AY171" s="59" t="s">
        <v>483</v>
      </c>
      <c r="AZ171" s="59" t="s">
        <v>483</v>
      </c>
      <c r="BA171" s="59" t="s">
        <v>483</v>
      </c>
      <c r="BB171" s="59" t="s">
        <v>483</v>
      </c>
      <c r="BC171" s="59" t="s">
        <v>483</v>
      </c>
      <c r="BD171" s="59" t="s">
        <v>483</v>
      </c>
      <c r="BE171" s="59" t="s">
        <v>483</v>
      </c>
      <c r="BF171" s="59" t="s">
        <v>483</v>
      </c>
      <c r="BG171" s="59" t="s">
        <v>483</v>
      </c>
      <c r="BH171" s="59" t="s">
        <v>483</v>
      </c>
      <c r="BI171" s="59" t="s">
        <v>483</v>
      </c>
      <c r="BJ171" s="59" t="s">
        <v>483</v>
      </c>
      <c r="BK171" s="59" t="s">
        <v>483</v>
      </c>
      <c r="BL171" s="59" t="s">
        <v>483</v>
      </c>
      <c r="BM171" s="59" t="s">
        <v>483</v>
      </c>
      <c r="BN171" s="59" t="s">
        <v>483</v>
      </c>
      <c r="BO171" s="59" t="s">
        <v>483</v>
      </c>
      <c r="BP171" s="59" t="s">
        <v>483</v>
      </c>
      <c r="BQ171" s="59" t="s">
        <v>98</v>
      </c>
      <c r="BR171" s="59" t="s">
        <v>483</v>
      </c>
      <c r="BS171" s="59" t="s">
        <v>98</v>
      </c>
      <c r="BT171" s="59" t="s">
        <v>483</v>
      </c>
      <c r="BU171" s="59" t="s">
        <v>98</v>
      </c>
      <c r="BV171" s="59" t="s">
        <v>483</v>
      </c>
      <c r="BW171" s="59" t="s">
        <v>98</v>
      </c>
      <c r="BX171" s="59" t="s">
        <v>483</v>
      </c>
      <c r="BY171" s="59" t="s">
        <v>98</v>
      </c>
      <c r="BZ171" s="59" t="s">
        <v>483</v>
      </c>
      <c r="CA171" s="59" t="s">
        <v>98</v>
      </c>
      <c r="CB171" s="59" t="s">
        <v>483</v>
      </c>
      <c r="CC171" s="59" t="s">
        <v>98</v>
      </c>
      <c r="CD171" s="59" t="s">
        <v>483</v>
      </c>
      <c r="CE171" s="59" t="s">
        <v>98</v>
      </c>
      <c r="CF171" s="59" t="s">
        <v>483</v>
      </c>
      <c r="CG171" s="59" t="s">
        <v>98</v>
      </c>
      <c r="CH171" s="59" t="s">
        <v>483</v>
      </c>
      <c r="CI171" s="59" t="s">
        <v>98</v>
      </c>
      <c r="CJ171" s="59" t="s">
        <v>483</v>
      </c>
      <c r="CK171" s="59" t="s">
        <v>98</v>
      </c>
      <c r="CL171" s="59" t="s">
        <v>483</v>
      </c>
      <c r="CM171" s="59" t="s">
        <v>98</v>
      </c>
      <c r="CN171" s="59" t="s">
        <v>483</v>
      </c>
      <c r="CO171" s="59" t="s">
        <v>98</v>
      </c>
      <c r="CP171" s="59" t="s">
        <v>483</v>
      </c>
      <c r="CQ171" s="59" t="s">
        <v>98</v>
      </c>
      <c r="CR171" s="59" t="s">
        <v>483</v>
      </c>
      <c r="CS171" s="59" t="s">
        <v>98</v>
      </c>
      <c r="CT171" s="59" t="s">
        <v>483</v>
      </c>
      <c r="CU171" s="59" t="s">
        <v>98</v>
      </c>
      <c r="CV171" s="59" t="s">
        <v>483</v>
      </c>
      <c r="CW171" s="59" t="s">
        <v>98</v>
      </c>
      <c r="CX171" s="59" t="s">
        <v>483</v>
      </c>
      <c r="CY171" s="59" t="s">
        <v>98</v>
      </c>
    </row>
    <row r="172" spans="1:106" ht="14.5" x14ac:dyDescent="0.35">
      <c r="A172" s="58" t="s">
        <v>303</v>
      </c>
      <c r="B172" s="58" t="s">
        <v>492</v>
      </c>
      <c r="C172" s="43"/>
      <c r="D172" s="43"/>
      <c r="E172" s="59" t="s">
        <v>483</v>
      </c>
      <c r="F172" s="59" t="s">
        <v>483</v>
      </c>
      <c r="G172" s="59" t="s">
        <v>483</v>
      </c>
      <c r="H172" s="59" t="s">
        <v>483</v>
      </c>
      <c r="I172" s="59" t="s">
        <v>483</v>
      </c>
      <c r="J172" s="59" t="s">
        <v>483</v>
      </c>
      <c r="K172" s="59" t="s">
        <v>483</v>
      </c>
      <c r="L172" s="59" t="s">
        <v>483</v>
      </c>
      <c r="M172" s="59" t="s">
        <v>483</v>
      </c>
      <c r="N172" s="59" t="s">
        <v>483</v>
      </c>
      <c r="O172" s="59" t="s">
        <v>483</v>
      </c>
      <c r="P172" s="59" t="s">
        <v>483</v>
      </c>
      <c r="Q172" s="59" t="s">
        <v>483</v>
      </c>
      <c r="R172" s="59" t="s">
        <v>483</v>
      </c>
      <c r="S172" s="59" t="s">
        <v>483</v>
      </c>
      <c r="T172" s="59" t="s">
        <v>483</v>
      </c>
      <c r="U172" s="59" t="s">
        <v>483</v>
      </c>
      <c r="V172" s="59" t="s">
        <v>483</v>
      </c>
      <c r="W172" s="59" t="s">
        <v>483</v>
      </c>
      <c r="X172" s="59" t="s">
        <v>483</v>
      </c>
      <c r="Y172" s="59" t="s">
        <v>483</v>
      </c>
      <c r="Z172" s="59" t="s">
        <v>483</v>
      </c>
      <c r="AA172" s="59" t="s">
        <v>483</v>
      </c>
      <c r="AB172" s="59" t="s">
        <v>483</v>
      </c>
      <c r="AC172" s="59" t="s">
        <v>483</v>
      </c>
      <c r="AD172" s="59" t="s">
        <v>483</v>
      </c>
      <c r="AE172" s="59" t="s">
        <v>483</v>
      </c>
      <c r="AF172" s="59" t="s">
        <v>483</v>
      </c>
      <c r="AG172" s="59" t="s">
        <v>483</v>
      </c>
      <c r="AH172" s="59" t="s">
        <v>483</v>
      </c>
      <c r="AI172" s="59" t="s">
        <v>483</v>
      </c>
      <c r="AJ172" s="59" t="s">
        <v>483</v>
      </c>
      <c r="AK172" s="59" t="s">
        <v>483</v>
      </c>
      <c r="AL172" s="59" t="s">
        <v>483</v>
      </c>
      <c r="AM172" s="59" t="s">
        <v>483</v>
      </c>
      <c r="AN172" s="59" t="s">
        <v>483</v>
      </c>
      <c r="AO172" s="59" t="s">
        <v>483</v>
      </c>
      <c r="AP172" s="59" t="s">
        <v>483</v>
      </c>
      <c r="AQ172" s="59" t="s">
        <v>483</v>
      </c>
      <c r="AR172" s="59" t="s">
        <v>483</v>
      </c>
      <c r="AS172" s="59" t="s">
        <v>483</v>
      </c>
      <c r="AT172" s="59" t="s">
        <v>483</v>
      </c>
      <c r="AU172" s="59" t="s">
        <v>483</v>
      </c>
      <c r="AV172" s="59" t="s">
        <v>483</v>
      </c>
      <c r="AW172" s="59" t="s">
        <v>483</v>
      </c>
      <c r="AX172" s="59" t="s">
        <v>483</v>
      </c>
      <c r="AY172" s="59" t="s">
        <v>483</v>
      </c>
      <c r="AZ172" s="59" t="s">
        <v>483</v>
      </c>
      <c r="BA172" s="59" t="s">
        <v>483</v>
      </c>
      <c r="BB172" s="59" t="s">
        <v>483</v>
      </c>
      <c r="BC172" s="59" t="s">
        <v>483</v>
      </c>
      <c r="BD172" s="59" t="s">
        <v>483</v>
      </c>
      <c r="BE172" s="59" t="s">
        <v>483</v>
      </c>
      <c r="BF172" s="59" t="s">
        <v>483</v>
      </c>
      <c r="BG172" s="59" t="s">
        <v>483</v>
      </c>
      <c r="BH172" s="59" t="s">
        <v>483</v>
      </c>
      <c r="BI172" s="59" t="s">
        <v>483</v>
      </c>
      <c r="BJ172" s="59" t="s">
        <v>483</v>
      </c>
      <c r="BK172" s="59" t="s">
        <v>483</v>
      </c>
      <c r="BL172" s="59" t="s">
        <v>483</v>
      </c>
      <c r="BM172" s="59" t="s">
        <v>483</v>
      </c>
      <c r="BN172" s="59" t="s">
        <v>483</v>
      </c>
      <c r="BO172" s="59" t="s">
        <v>483</v>
      </c>
      <c r="BP172" s="59" t="s">
        <v>483</v>
      </c>
      <c r="BQ172" s="59" t="s">
        <v>98</v>
      </c>
      <c r="BR172" s="59" t="s">
        <v>483</v>
      </c>
      <c r="BS172" s="59" t="s">
        <v>98</v>
      </c>
      <c r="BT172" s="59" t="s">
        <v>483</v>
      </c>
      <c r="BU172" s="59" t="s">
        <v>98</v>
      </c>
      <c r="BV172" s="59" t="s">
        <v>483</v>
      </c>
      <c r="BW172" s="59" t="s">
        <v>98</v>
      </c>
      <c r="BX172" s="59" t="s">
        <v>483</v>
      </c>
      <c r="BY172" s="59" t="s">
        <v>98</v>
      </c>
      <c r="BZ172" s="59" t="s">
        <v>483</v>
      </c>
      <c r="CA172" s="59" t="s">
        <v>98</v>
      </c>
      <c r="CB172" s="59" t="s">
        <v>483</v>
      </c>
      <c r="CC172" s="59" t="s">
        <v>98</v>
      </c>
      <c r="CD172" s="59" t="s">
        <v>483</v>
      </c>
      <c r="CE172" s="59" t="s">
        <v>98</v>
      </c>
      <c r="CF172" s="59" t="s">
        <v>483</v>
      </c>
      <c r="CG172" s="59" t="s">
        <v>98</v>
      </c>
      <c r="CH172" s="59" t="s">
        <v>483</v>
      </c>
      <c r="CI172" s="59" t="s">
        <v>98</v>
      </c>
      <c r="CJ172" s="59" t="s">
        <v>483</v>
      </c>
      <c r="CK172" s="59" t="s">
        <v>98</v>
      </c>
      <c r="CL172" s="59" t="s">
        <v>483</v>
      </c>
      <c r="CM172" s="59" t="s">
        <v>98</v>
      </c>
      <c r="CN172" s="59" t="s">
        <v>483</v>
      </c>
      <c r="CO172" s="59" t="s">
        <v>98</v>
      </c>
      <c r="CP172" s="59" t="s">
        <v>483</v>
      </c>
      <c r="CQ172" s="59" t="s">
        <v>98</v>
      </c>
      <c r="CR172" s="59" t="s">
        <v>483</v>
      </c>
      <c r="CS172" s="59" t="s">
        <v>98</v>
      </c>
      <c r="CT172" s="59" t="s">
        <v>483</v>
      </c>
      <c r="CU172" s="59" t="s">
        <v>98</v>
      </c>
      <c r="CV172" s="59" t="s">
        <v>483</v>
      </c>
      <c r="CW172" s="59" t="s">
        <v>98</v>
      </c>
      <c r="CX172" s="59" t="s">
        <v>483</v>
      </c>
      <c r="CY172" s="59" t="s">
        <v>98</v>
      </c>
    </row>
    <row r="173" spans="1:106" ht="14.5" x14ac:dyDescent="0.35">
      <c r="A173" s="58" t="s">
        <v>303</v>
      </c>
      <c r="B173" s="58" t="s">
        <v>493</v>
      </c>
      <c r="C173" s="43"/>
      <c r="D173" s="43"/>
      <c r="E173" s="59" t="s">
        <v>483</v>
      </c>
      <c r="F173" s="59" t="s">
        <v>483</v>
      </c>
      <c r="G173" s="59" t="s">
        <v>483</v>
      </c>
      <c r="H173" s="59" t="s">
        <v>483</v>
      </c>
      <c r="I173" s="59" t="s">
        <v>483</v>
      </c>
      <c r="J173" s="59" t="s">
        <v>483</v>
      </c>
      <c r="K173" s="59" t="s">
        <v>483</v>
      </c>
      <c r="L173" s="59" t="s">
        <v>483</v>
      </c>
      <c r="M173" s="59" t="s">
        <v>483</v>
      </c>
      <c r="N173" s="59" t="s">
        <v>483</v>
      </c>
      <c r="O173" s="59" t="s">
        <v>483</v>
      </c>
      <c r="P173" s="59" t="s">
        <v>483</v>
      </c>
      <c r="Q173" s="59" t="s">
        <v>483</v>
      </c>
      <c r="R173" s="59" t="s">
        <v>483</v>
      </c>
      <c r="S173" s="59" t="s">
        <v>483</v>
      </c>
      <c r="T173" s="59" t="s">
        <v>483</v>
      </c>
      <c r="U173" s="59" t="s">
        <v>483</v>
      </c>
      <c r="V173" s="59" t="s">
        <v>483</v>
      </c>
      <c r="W173" s="59" t="s">
        <v>483</v>
      </c>
      <c r="X173" s="59" t="s">
        <v>483</v>
      </c>
      <c r="Y173" s="59" t="s">
        <v>483</v>
      </c>
      <c r="Z173" s="59" t="s">
        <v>483</v>
      </c>
      <c r="AA173" s="59" t="s">
        <v>483</v>
      </c>
      <c r="AB173" s="59" t="s">
        <v>483</v>
      </c>
      <c r="AC173" s="59" t="s">
        <v>483</v>
      </c>
      <c r="AD173" s="59" t="s">
        <v>483</v>
      </c>
      <c r="AE173" s="59" t="s">
        <v>483</v>
      </c>
      <c r="AF173" s="59" t="s">
        <v>483</v>
      </c>
      <c r="AG173" s="59" t="s">
        <v>483</v>
      </c>
      <c r="AH173" s="59" t="s">
        <v>483</v>
      </c>
      <c r="AI173" s="59" t="s">
        <v>483</v>
      </c>
      <c r="AJ173" s="59" t="s">
        <v>483</v>
      </c>
      <c r="AK173" s="59" t="s">
        <v>483</v>
      </c>
      <c r="AL173" s="59" t="s">
        <v>483</v>
      </c>
      <c r="AM173" s="59" t="s">
        <v>483</v>
      </c>
      <c r="AN173" s="59" t="s">
        <v>483</v>
      </c>
      <c r="AO173" s="59" t="s">
        <v>483</v>
      </c>
      <c r="AP173" s="59" t="s">
        <v>483</v>
      </c>
      <c r="AQ173" s="59" t="s">
        <v>483</v>
      </c>
      <c r="AR173" s="59" t="s">
        <v>483</v>
      </c>
      <c r="AS173" s="59" t="s">
        <v>483</v>
      </c>
      <c r="AT173" s="59" t="s">
        <v>483</v>
      </c>
      <c r="AU173" s="59" t="s">
        <v>483</v>
      </c>
      <c r="AV173" s="59" t="s">
        <v>483</v>
      </c>
      <c r="AW173" s="59" t="s">
        <v>483</v>
      </c>
      <c r="AX173" s="59" t="s">
        <v>483</v>
      </c>
      <c r="AY173" s="59" t="s">
        <v>483</v>
      </c>
      <c r="AZ173" s="59" t="s">
        <v>483</v>
      </c>
      <c r="BA173" s="59" t="s">
        <v>483</v>
      </c>
      <c r="BB173" s="59" t="s">
        <v>483</v>
      </c>
      <c r="BC173" s="59" t="s">
        <v>483</v>
      </c>
      <c r="BD173" s="59" t="s">
        <v>483</v>
      </c>
      <c r="BE173" s="59" t="s">
        <v>483</v>
      </c>
      <c r="BF173" s="59" t="s">
        <v>483</v>
      </c>
      <c r="BG173" s="59" t="s">
        <v>483</v>
      </c>
      <c r="BH173" s="59" t="s">
        <v>483</v>
      </c>
      <c r="BI173" s="59" t="s">
        <v>483</v>
      </c>
      <c r="BJ173" s="59" t="s">
        <v>483</v>
      </c>
      <c r="BK173" s="59" t="s">
        <v>483</v>
      </c>
      <c r="BL173" s="59" t="s">
        <v>483</v>
      </c>
      <c r="BM173" s="59" t="s">
        <v>483</v>
      </c>
      <c r="BN173" s="59" t="s">
        <v>483</v>
      </c>
      <c r="BO173" s="59" t="s">
        <v>483</v>
      </c>
      <c r="BP173" s="59" t="s">
        <v>483</v>
      </c>
      <c r="BQ173" s="59" t="s">
        <v>98</v>
      </c>
      <c r="BR173" s="59" t="s">
        <v>483</v>
      </c>
      <c r="BS173" s="59" t="s">
        <v>98</v>
      </c>
      <c r="BT173" s="59" t="s">
        <v>483</v>
      </c>
      <c r="BU173" s="59" t="s">
        <v>98</v>
      </c>
      <c r="BV173" s="59" t="s">
        <v>483</v>
      </c>
      <c r="BW173" s="59" t="s">
        <v>98</v>
      </c>
      <c r="BX173" s="59" t="s">
        <v>483</v>
      </c>
      <c r="BY173" s="59" t="s">
        <v>98</v>
      </c>
      <c r="BZ173" s="59" t="s">
        <v>483</v>
      </c>
      <c r="CA173" s="59" t="s">
        <v>98</v>
      </c>
      <c r="CB173" s="59" t="s">
        <v>483</v>
      </c>
      <c r="CC173" s="59" t="s">
        <v>98</v>
      </c>
      <c r="CD173" s="59" t="s">
        <v>483</v>
      </c>
      <c r="CE173" s="59" t="s">
        <v>98</v>
      </c>
      <c r="CF173" s="59" t="s">
        <v>483</v>
      </c>
      <c r="CG173" s="59" t="s">
        <v>98</v>
      </c>
      <c r="CH173" s="59" t="s">
        <v>483</v>
      </c>
      <c r="CI173" s="59" t="s">
        <v>98</v>
      </c>
      <c r="CJ173" s="59" t="s">
        <v>483</v>
      </c>
      <c r="CK173" s="59" t="s">
        <v>98</v>
      </c>
      <c r="CL173" s="59" t="s">
        <v>483</v>
      </c>
      <c r="CM173" s="59" t="s">
        <v>98</v>
      </c>
      <c r="CN173" s="59" t="s">
        <v>483</v>
      </c>
      <c r="CO173" s="59" t="s">
        <v>98</v>
      </c>
      <c r="CP173" s="59" t="s">
        <v>483</v>
      </c>
      <c r="CQ173" s="59" t="s">
        <v>98</v>
      </c>
      <c r="CR173" s="59" t="s">
        <v>483</v>
      </c>
      <c r="CS173" s="59" t="s">
        <v>98</v>
      </c>
      <c r="CT173" s="59" t="s">
        <v>483</v>
      </c>
      <c r="CU173" s="59" t="s">
        <v>98</v>
      </c>
      <c r="CV173" s="59" t="s">
        <v>483</v>
      </c>
      <c r="CW173" s="59" t="s">
        <v>98</v>
      </c>
      <c r="CX173" s="59" t="s">
        <v>483</v>
      </c>
      <c r="CY173" s="59" t="s">
        <v>98</v>
      </c>
    </row>
    <row r="174" spans="1:106" ht="14.5" x14ac:dyDescent="0.35">
      <c r="A174" s="58" t="s">
        <v>303</v>
      </c>
      <c r="B174" s="58" t="s">
        <v>494</v>
      </c>
      <c r="C174" s="43"/>
      <c r="D174" s="43"/>
      <c r="E174" s="59" t="s">
        <v>483</v>
      </c>
      <c r="F174" s="59" t="s">
        <v>483</v>
      </c>
      <c r="G174" s="59" t="s">
        <v>483</v>
      </c>
      <c r="H174" s="59" t="s">
        <v>483</v>
      </c>
      <c r="I174" s="59" t="s">
        <v>483</v>
      </c>
      <c r="J174" s="59" t="s">
        <v>483</v>
      </c>
      <c r="K174" s="59" t="s">
        <v>483</v>
      </c>
      <c r="L174" s="59" t="s">
        <v>483</v>
      </c>
      <c r="M174" s="59" t="s">
        <v>483</v>
      </c>
      <c r="N174" s="59" t="s">
        <v>483</v>
      </c>
      <c r="O174" s="59" t="s">
        <v>483</v>
      </c>
      <c r="P174" s="59" t="s">
        <v>483</v>
      </c>
      <c r="Q174" s="59" t="s">
        <v>483</v>
      </c>
      <c r="R174" s="59" t="s">
        <v>483</v>
      </c>
      <c r="S174" s="59" t="s">
        <v>483</v>
      </c>
      <c r="T174" s="59" t="s">
        <v>483</v>
      </c>
      <c r="U174" s="59" t="s">
        <v>483</v>
      </c>
      <c r="V174" s="59" t="s">
        <v>483</v>
      </c>
      <c r="W174" s="59" t="s">
        <v>483</v>
      </c>
      <c r="X174" s="59" t="s">
        <v>483</v>
      </c>
      <c r="Y174" s="59" t="s">
        <v>483</v>
      </c>
      <c r="Z174" s="59" t="s">
        <v>483</v>
      </c>
      <c r="AA174" s="59" t="s">
        <v>483</v>
      </c>
      <c r="AB174" s="59" t="s">
        <v>483</v>
      </c>
      <c r="AC174" s="59" t="s">
        <v>483</v>
      </c>
      <c r="AD174" s="59" t="s">
        <v>483</v>
      </c>
      <c r="AE174" s="59" t="s">
        <v>483</v>
      </c>
      <c r="AF174" s="59" t="s">
        <v>483</v>
      </c>
      <c r="AG174" s="59" t="s">
        <v>483</v>
      </c>
      <c r="AH174" s="59" t="s">
        <v>483</v>
      </c>
      <c r="AI174" s="59" t="s">
        <v>483</v>
      </c>
      <c r="AJ174" s="59" t="s">
        <v>483</v>
      </c>
      <c r="AK174" s="59" t="s">
        <v>483</v>
      </c>
      <c r="AL174" s="59" t="s">
        <v>483</v>
      </c>
      <c r="AM174" s="59" t="s">
        <v>483</v>
      </c>
      <c r="AN174" s="59" t="s">
        <v>483</v>
      </c>
      <c r="AO174" s="59" t="s">
        <v>483</v>
      </c>
      <c r="AP174" s="59" t="s">
        <v>483</v>
      </c>
      <c r="AQ174" s="59" t="s">
        <v>483</v>
      </c>
      <c r="AR174" s="59" t="s">
        <v>483</v>
      </c>
      <c r="AS174" s="59" t="s">
        <v>483</v>
      </c>
      <c r="AT174" s="59" t="s">
        <v>483</v>
      </c>
      <c r="AU174" s="59" t="s">
        <v>483</v>
      </c>
      <c r="AV174" s="59" t="s">
        <v>483</v>
      </c>
      <c r="AW174" s="59" t="s">
        <v>483</v>
      </c>
      <c r="AX174" s="59" t="s">
        <v>483</v>
      </c>
      <c r="AY174" s="59" t="s">
        <v>483</v>
      </c>
      <c r="AZ174" s="59" t="s">
        <v>483</v>
      </c>
      <c r="BA174" s="59" t="s">
        <v>483</v>
      </c>
      <c r="BB174" s="59" t="s">
        <v>483</v>
      </c>
      <c r="BC174" s="59" t="s">
        <v>483</v>
      </c>
      <c r="BD174" s="59" t="s">
        <v>483</v>
      </c>
      <c r="BE174" s="59" t="s">
        <v>483</v>
      </c>
      <c r="BF174" s="59" t="s">
        <v>483</v>
      </c>
      <c r="BG174" s="59" t="s">
        <v>483</v>
      </c>
      <c r="BH174" s="59" t="s">
        <v>483</v>
      </c>
      <c r="BI174" s="59" t="s">
        <v>483</v>
      </c>
      <c r="BJ174" s="59" t="s">
        <v>483</v>
      </c>
      <c r="BK174" s="59" t="s">
        <v>483</v>
      </c>
      <c r="BL174" s="59" t="s">
        <v>483</v>
      </c>
      <c r="BM174" s="59" t="s">
        <v>483</v>
      </c>
      <c r="BN174" s="59" t="s">
        <v>483</v>
      </c>
      <c r="BO174" s="59" t="s">
        <v>483</v>
      </c>
      <c r="BP174" s="59" t="s">
        <v>483</v>
      </c>
      <c r="BQ174" s="59" t="s">
        <v>98</v>
      </c>
      <c r="BR174" s="59" t="s">
        <v>483</v>
      </c>
      <c r="BS174" s="59" t="s">
        <v>98</v>
      </c>
      <c r="BT174" s="59" t="s">
        <v>483</v>
      </c>
      <c r="BU174" s="59" t="s">
        <v>98</v>
      </c>
      <c r="BV174" s="59" t="s">
        <v>483</v>
      </c>
      <c r="BW174" s="59" t="s">
        <v>98</v>
      </c>
      <c r="BX174" s="59" t="s">
        <v>483</v>
      </c>
      <c r="BY174" s="59" t="s">
        <v>98</v>
      </c>
      <c r="BZ174" s="59" t="s">
        <v>483</v>
      </c>
      <c r="CA174" s="59" t="s">
        <v>98</v>
      </c>
      <c r="CB174" s="59" t="s">
        <v>483</v>
      </c>
      <c r="CC174" s="59" t="s">
        <v>98</v>
      </c>
      <c r="CD174" s="59" t="s">
        <v>483</v>
      </c>
      <c r="CE174" s="59" t="s">
        <v>98</v>
      </c>
      <c r="CF174" s="59" t="s">
        <v>483</v>
      </c>
      <c r="CG174" s="59" t="s">
        <v>98</v>
      </c>
      <c r="CH174" s="59" t="s">
        <v>483</v>
      </c>
      <c r="CI174" s="59" t="s">
        <v>98</v>
      </c>
      <c r="CJ174" s="59" t="s">
        <v>483</v>
      </c>
      <c r="CK174" s="59" t="s">
        <v>98</v>
      </c>
      <c r="CL174" s="59" t="s">
        <v>483</v>
      </c>
      <c r="CM174" s="59" t="s">
        <v>98</v>
      </c>
      <c r="CN174" s="59" t="s">
        <v>483</v>
      </c>
      <c r="CO174" s="59" t="s">
        <v>98</v>
      </c>
      <c r="CP174" s="59" t="s">
        <v>483</v>
      </c>
      <c r="CQ174" s="59" t="s">
        <v>98</v>
      </c>
      <c r="CR174" s="59" t="s">
        <v>483</v>
      </c>
      <c r="CS174" s="59" t="s">
        <v>98</v>
      </c>
      <c r="CT174" s="59" t="s">
        <v>483</v>
      </c>
      <c r="CU174" s="59" t="s">
        <v>98</v>
      </c>
      <c r="CV174" s="59" t="s">
        <v>483</v>
      </c>
      <c r="CW174" s="59" t="s">
        <v>98</v>
      </c>
      <c r="CX174" s="59" t="s">
        <v>483</v>
      </c>
      <c r="CY174" s="59" t="s">
        <v>98</v>
      </c>
    </row>
    <row r="175" spans="1:106" ht="14.5" x14ac:dyDescent="0.35">
      <c r="A175" s="58" t="s">
        <v>303</v>
      </c>
      <c r="B175" s="58" t="s">
        <v>91</v>
      </c>
      <c r="C175" s="43"/>
      <c r="D175" s="43"/>
      <c r="E175" s="59" t="s">
        <v>483</v>
      </c>
      <c r="F175" s="59" t="s">
        <v>483</v>
      </c>
      <c r="G175" s="59" t="s">
        <v>483</v>
      </c>
      <c r="H175" s="59" t="s">
        <v>483</v>
      </c>
      <c r="I175" s="59" t="s">
        <v>483</v>
      </c>
      <c r="J175" s="59" t="s">
        <v>483</v>
      </c>
      <c r="K175" s="59" t="s">
        <v>483</v>
      </c>
      <c r="L175" s="59" t="s">
        <v>483</v>
      </c>
      <c r="M175" s="59" t="s">
        <v>483</v>
      </c>
      <c r="N175" s="59" t="s">
        <v>483</v>
      </c>
      <c r="O175" s="59" t="s">
        <v>483</v>
      </c>
      <c r="P175" s="59" t="s">
        <v>483</v>
      </c>
      <c r="Q175" s="59" t="s">
        <v>483</v>
      </c>
      <c r="R175" s="59" t="s">
        <v>483</v>
      </c>
      <c r="S175" s="59" t="s">
        <v>483</v>
      </c>
      <c r="T175" s="59" t="s">
        <v>483</v>
      </c>
      <c r="U175" s="59" t="s">
        <v>483</v>
      </c>
      <c r="V175" s="59" t="s">
        <v>483</v>
      </c>
      <c r="W175" s="59" t="s">
        <v>483</v>
      </c>
      <c r="X175" s="59" t="s">
        <v>483</v>
      </c>
      <c r="Y175" s="59" t="s">
        <v>483</v>
      </c>
      <c r="Z175" s="59" t="s">
        <v>483</v>
      </c>
      <c r="AA175" s="59" t="s">
        <v>483</v>
      </c>
      <c r="AB175" s="59" t="s">
        <v>483</v>
      </c>
      <c r="AC175" s="59" t="s">
        <v>483</v>
      </c>
      <c r="AD175" s="59" t="s">
        <v>483</v>
      </c>
      <c r="AE175" s="59" t="s">
        <v>483</v>
      </c>
      <c r="AF175" s="59" t="s">
        <v>483</v>
      </c>
      <c r="AG175" s="59" t="s">
        <v>483</v>
      </c>
      <c r="AH175" s="59" t="s">
        <v>483</v>
      </c>
      <c r="AI175" s="59" t="s">
        <v>483</v>
      </c>
      <c r="AJ175" s="59" t="s">
        <v>483</v>
      </c>
      <c r="AK175" s="59" t="s">
        <v>483</v>
      </c>
      <c r="AL175" s="59" t="s">
        <v>483</v>
      </c>
      <c r="AM175" s="59" t="s">
        <v>483</v>
      </c>
      <c r="AN175" s="59" t="s">
        <v>483</v>
      </c>
      <c r="AO175" s="59" t="s">
        <v>483</v>
      </c>
      <c r="AP175" s="59" t="s">
        <v>483</v>
      </c>
      <c r="AQ175" s="59" t="s">
        <v>483</v>
      </c>
      <c r="AR175" s="59" t="s">
        <v>483</v>
      </c>
      <c r="AS175" s="59" t="s">
        <v>483</v>
      </c>
      <c r="AT175" s="59" t="s">
        <v>483</v>
      </c>
      <c r="AU175" s="59" t="s">
        <v>483</v>
      </c>
      <c r="AV175" s="59" t="s">
        <v>483</v>
      </c>
      <c r="AW175" s="59" t="s">
        <v>483</v>
      </c>
      <c r="AX175" s="59" t="s">
        <v>483</v>
      </c>
      <c r="AY175" s="59" t="s">
        <v>483</v>
      </c>
      <c r="AZ175" s="59" t="s">
        <v>483</v>
      </c>
      <c r="BA175" s="59" t="s">
        <v>483</v>
      </c>
      <c r="BB175" s="59" t="s">
        <v>483</v>
      </c>
      <c r="BC175" s="59" t="s">
        <v>483</v>
      </c>
      <c r="BD175" s="59" t="s">
        <v>483</v>
      </c>
      <c r="BE175" s="59" t="s">
        <v>483</v>
      </c>
      <c r="BF175" s="59" t="s">
        <v>483</v>
      </c>
      <c r="BG175" s="59" t="s">
        <v>483</v>
      </c>
      <c r="BH175" s="59" t="s">
        <v>483</v>
      </c>
      <c r="BI175" s="59" t="s">
        <v>483</v>
      </c>
      <c r="BJ175" s="59" t="s">
        <v>483</v>
      </c>
      <c r="BK175" s="59" t="s">
        <v>483</v>
      </c>
      <c r="BL175" s="59" t="s">
        <v>483</v>
      </c>
      <c r="BM175" s="59" t="s">
        <v>483</v>
      </c>
      <c r="BN175" s="59" t="s">
        <v>483</v>
      </c>
      <c r="BO175" s="59" t="s">
        <v>483</v>
      </c>
      <c r="BP175" s="59" t="s">
        <v>483</v>
      </c>
      <c r="BQ175" s="59" t="s">
        <v>98</v>
      </c>
      <c r="BR175" s="59" t="s">
        <v>483</v>
      </c>
      <c r="BS175" s="59" t="s">
        <v>98</v>
      </c>
      <c r="BT175" s="59" t="s">
        <v>483</v>
      </c>
      <c r="BU175" s="59" t="s">
        <v>98</v>
      </c>
      <c r="BV175" s="59" t="s">
        <v>483</v>
      </c>
      <c r="BW175" s="59" t="s">
        <v>98</v>
      </c>
      <c r="BX175" s="59" t="s">
        <v>483</v>
      </c>
      <c r="BY175" s="59" t="s">
        <v>98</v>
      </c>
      <c r="BZ175" s="59" t="s">
        <v>483</v>
      </c>
      <c r="CA175" s="59" t="s">
        <v>98</v>
      </c>
      <c r="CB175" s="59" t="s">
        <v>483</v>
      </c>
      <c r="CC175" s="59" t="s">
        <v>98</v>
      </c>
      <c r="CD175" s="59" t="s">
        <v>483</v>
      </c>
      <c r="CE175" s="59" t="s">
        <v>98</v>
      </c>
      <c r="CF175" s="59" t="s">
        <v>483</v>
      </c>
      <c r="CG175" s="59" t="s">
        <v>98</v>
      </c>
      <c r="CH175" s="59" t="s">
        <v>483</v>
      </c>
      <c r="CI175" s="59" t="s">
        <v>98</v>
      </c>
      <c r="CJ175" s="59" t="s">
        <v>483</v>
      </c>
      <c r="CK175" s="59" t="s">
        <v>98</v>
      </c>
      <c r="CL175" s="59" t="s">
        <v>483</v>
      </c>
      <c r="CM175" s="59" t="s">
        <v>98</v>
      </c>
      <c r="CN175" s="59" t="s">
        <v>483</v>
      </c>
      <c r="CO175" s="59" t="s">
        <v>98</v>
      </c>
      <c r="CP175" s="59" t="s">
        <v>483</v>
      </c>
      <c r="CQ175" s="59" t="s">
        <v>98</v>
      </c>
      <c r="CR175" s="59" t="s">
        <v>483</v>
      </c>
      <c r="CS175" s="59" t="s">
        <v>98</v>
      </c>
      <c r="CT175" s="59" t="s">
        <v>483</v>
      </c>
      <c r="CU175" s="59" t="s">
        <v>98</v>
      </c>
      <c r="CV175" s="59" t="s">
        <v>483</v>
      </c>
      <c r="CW175" s="59" t="s">
        <v>98</v>
      </c>
      <c r="CX175" s="59" t="s">
        <v>483</v>
      </c>
      <c r="CY175" s="59" t="s">
        <v>98</v>
      </c>
    </row>
    <row r="176" spans="1:106" ht="14.5" x14ac:dyDescent="0.35">
      <c r="A176" s="58" t="s">
        <v>303</v>
      </c>
      <c r="B176" s="58" t="s">
        <v>495</v>
      </c>
      <c r="C176" s="43"/>
      <c r="D176" s="43"/>
      <c r="E176" s="59" t="s">
        <v>483</v>
      </c>
      <c r="F176" s="59" t="s">
        <v>483</v>
      </c>
      <c r="G176" s="59" t="s">
        <v>483</v>
      </c>
      <c r="H176" s="59" t="s">
        <v>483</v>
      </c>
      <c r="I176" s="59" t="s">
        <v>483</v>
      </c>
      <c r="J176" s="59" t="s">
        <v>483</v>
      </c>
      <c r="K176" s="59" t="s">
        <v>483</v>
      </c>
      <c r="L176" s="59" t="s">
        <v>483</v>
      </c>
      <c r="M176" s="59" t="s">
        <v>483</v>
      </c>
      <c r="N176" s="59" t="s">
        <v>483</v>
      </c>
      <c r="O176" s="59" t="s">
        <v>483</v>
      </c>
      <c r="P176" s="59" t="s">
        <v>483</v>
      </c>
      <c r="Q176" s="59" t="s">
        <v>483</v>
      </c>
      <c r="R176" s="59" t="s">
        <v>483</v>
      </c>
      <c r="S176" s="59" t="s">
        <v>483</v>
      </c>
      <c r="T176" s="59" t="s">
        <v>483</v>
      </c>
      <c r="U176" s="59" t="s">
        <v>483</v>
      </c>
      <c r="V176" s="59" t="s">
        <v>483</v>
      </c>
      <c r="W176" s="59" t="s">
        <v>483</v>
      </c>
      <c r="X176" s="59" t="s">
        <v>483</v>
      </c>
      <c r="Y176" s="59" t="s">
        <v>483</v>
      </c>
      <c r="Z176" s="59" t="s">
        <v>483</v>
      </c>
      <c r="AA176" s="59" t="s">
        <v>483</v>
      </c>
      <c r="AB176" s="59" t="s">
        <v>483</v>
      </c>
      <c r="AC176" s="59" t="s">
        <v>483</v>
      </c>
      <c r="AD176" s="59" t="s">
        <v>483</v>
      </c>
      <c r="AE176" s="59" t="s">
        <v>483</v>
      </c>
      <c r="AF176" s="59" t="s">
        <v>483</v>
      </c>
      <c r="AG176" s="59" t="s">
        <v>483</v>
      </c>
      <c r="AH176" s="59" t="s">
        <v>483</v>
      </c>
      <c r="AI176" s="59" t="s">
        <v>483</v>
      </c>
      <c r="AJ176" s="59" t="s">
        <v>483</v>
      </c>
      <c r="AK176" s="59" t="s">
        <v>483</v>
      </c>
      <c r="AL176" s="59" t="s">
        <v>483</v>
      </c>
      <c r="AM176" s="59" t="s">
        <v>483</v>
      </c>
      <c r="AN176" s="59" t="s">
        <v>483</v>
      </c>
      <c r="AO176" s="59" t="s">
        <v>483</v>
      </c>
      <c r="AP176" s="59" t="s">
        <v>483</v>
      </c>
      <c r="AQ176" s="59" t="s">
        <v>483</v>
      </c>
      <c r="AR176" s="59" t="s">
        <v>483</v>
      </c>
      <c r="AS176" s="59" t="s">
        <v>483</v>
      </c>
      <c r="AT176" s="59" t="s">
        <v>483</v>
      </c>
      <c r="AU176" s="59" t="s">
        <v>483</v>
      </c>
      <c r="AV176" s="59" t="s">
        <v>483</v>
      </c>
      <c r="AW176" s="59" t="s">
        <v>483</v>
      </c>
      <c r="AX176" s="59" t="s">
        <v>483</v>
      </c>
      <c r="AY176" s="59" t="s">
        <v>483</v>
      </c>
      <c r="AZ176" s="59" t="s">
        <v>483</v>
      </c>
      <c r="BA176" s="59" t="s">
        <v>483</v>
      </c>
      <c r="BB176" s="59" t="s">
        <v>483</v>
      </c>
      <c r="BC176" s="59" t="s">
        <v>483</v>
      </c>
      <c r="BD176" s="59" t="s">
        <v>483</v>
      </c>
      <c r="BE176" s="59" t="s">
        <v>483</v>
      </c>
      <c r="BF176" s="59" t="s">
        <v>483</v>
      </c>
      <c r="BG176" s="59" t="s">
        <v>483</v>
      </c>
      <c r="BH176" s="59" t="s">
        <v>483</v>
      </c>
      <c r="BI176" s="59" t="s">
        <v>483</v>
      </c>
      <c r="BJ176" s="59" t="s">
        <v>483</v>
      </c>
      <c r="BK176" s="59" t="s">
        <v>483</v>
      </c>
      <c r="BL176" s="59" t="s">
        <v>483</v>
      </c>
      <c r="BM176" s="59" t="s">
        <v>483</v>
      </c>
      <c r="BN176" s="59" t="s">
        <v>483</v>
      </c>
      <c r="BO176" s="59" t="s">
        <v>483</v>
      </c>
      <c r="BP176" s="59" t="s">
        <v>483</v>
      </c>
      <c r="BQ176" s="59" t="s">
        <v>98</v>
      </c>
      <c r="BR176" s="59" t="s">
        <v>483</v>
      </c>
      <c r="BS176" s="59" t="s">
        <v>98</v>
      </c>
      <c r="BT176" s="59" t="s">
        <v>483</v>
      </c>
      <c r="BU176" s="59" t="s">
        <v>98</v>
      </c>
      <c r="BV176" s="59" t="s">
        <v>483</v>
      </c>
      <c r="BW176" s="59" t="s">
        <v>98</v>
      </c>
      <c r="BX176" s="59" t="s">
        <v>483</v>
      </c>
      <c r="BY176" s="59" t="s">
        <v>98</v>
      </c>
      <c r="BZ176" s="59" t="s">
        <v>483</v>
      </c>
      <c r="CA176" s="59" t="s">
        <v>98</v>
      </c>
      <c r="CB176" s="59" t="s">
        <v>483</v>
      </c>
      <c r="CC176" s="59" t="s">
        <v>98</v>
      </c>
      <c r="CD176" s="59" t="s">
        <v>483</v>
      </c>
      <c r="CE176" s="59" t="s">
        <v>98</v>
      </c>
      <c r="CF176" s="59" t="s">
        <v>483</v>
      </c>
      <c r="CG176" s="59" t="s">
        <v>98</v>
      </c>
      <c r="CH176" s="59" t="s">
        <v>483</v>
      </c>
      <c r="CI176" s="59" t="s">
        <v>98</v>
      </c>
      <c r="CJ176" s="59" t="s">
        <v>483</v>
      </c>
      <c r="CK176" s="59" t="s">
        <v>98</v>
      </c>
      <c r="CL176" s="59" t="s">
        <v>483</v>
      </c>
      <c r="CM176" s="59" t="s">
        <v>98</v>
      </c>
      <c r="CN176" s="59" t="s">
        <v>483</v>
      </c>
      <c r="CO176" s="59" t="s">
        <v>98</v>
      </c>
      <c r="CP176" s="59" t="s">
        <v>483</v>
      </c>
      <c r="CQ176" s="59" t="s">
        <v>98</v>
      </c>
      <c r="CR176" s="59" t="s">
        <v>483</v>
      </c>
      <c r="CS176" s="59" t="s">
        <v>98</v>
      </c>
      <c r="CT176" s="59" t="s">
        <v>483</v>
      </c>
      <c r="CU176" s="59" t="s">
        <v>98</v>
      </c>
      <c r="CV176" s="59" t="s">
        <v>483</v>
      </c>
      <c r="CW176" s="59" t="s">
        <v>98</v>
      </c>
      <c r="CX176" s="59" t="s">
        <v>483</v>
      </c>
      <c r="CY176" s="59" t="s">
        <v>98</v>
      </c>
    </row>
    <row r="177" spans="1:103" ht="14.5" x14ac:dyDescent="0.35">
      <c r="A177" s="58" t="s">
        <v>303</v>
      </c>
      <c r="B177" s="58" t="s">
        <v>496</v>
      </c>
      <c r="C177" s="43"/>
      <c r="D177" s="43"/>
      <c r="E177" s="59" t="s">
        <v>483</v>
      </c>
      <c r="F177" s="59" t="s">
        <v>483</v>
      </c>
      <c r="G177" s="59" t="s">
        <v>483</v>
      </c>
      <c r="H177" s="59" t="s">
        <v>483</v>
      </c>
      <c r="I177" s="59" t="s">
        <v>483</v>
      </c>
      <c r="J177" s="59" t="s">
        <v>483</v>
      </c>
      <c r="K177" s="59" t="s">
        <v>483</v>
      </c>
      <c r="L177" s="59" t="s">
        <v>483</v>
      </c>
      <c r="M177" s="59" t="s">
        <v>483</v>
      </c>
      <c r="N177" s="59" t="s">
        <v>483</v>
      </c>
      <c r="O177" s="59" t="s">
        <v>483</v>
      </c>
      <c r="P177" s="59" t="s">
        <v>483</v>
      </c>
      <c r="Q177" s="59" t="s">
        <v>483</v>
      </c>
      <c r="R177" s="59" t="s">
        <v>483</v>
      </c>
      <c r="S177" s="59" t="s">
        <v>483</v>
      </c>
      <c r="T177" s="59" t="s">
        <v>483</v>
      </c>
      <c r="U177" s="59" t="s">
        <v>483</v>
      </c>
      <c r="V177" s="59" t="s">
        <v>483</v>
      </c>
      <c r="W177" s="59" t="s">
        <v>483</v>
      </c>
      <c r="X177" s="59" t="s">
        <v>483</v>
      </c>
      <c r="Y177" s="59" t="s">
        <v>483</v>
      </c>
      <c r="Z177" s="59" t="s">
        <v>483</v>
      </c>
      <c r="AA177" s="59" t="s">
        <v>483</v>
      </c>
      <c r="AB177" s="59" t="s">
        <v>483</v>
      </c>
      <c r="AC177" s="59" t="s">
        <v>483</v>
      </c>
      <c r="AD177" s="59" t="s">
        <v>483</v>
      </c>
      <c r="AE177" s="59" t="s">
        <v>483</v>
      </c>
      <c r="AF177" s="59" t="s">
        <v>483</v>
      </c>
      <c r="AG177" s="59" t="s">
        <v>483</v>
      </c>
      <c r="AH177" s="59" t="s">
        <v>483</v>
      </c>
      <c r="AI177" s="59" t="s">
        <v>483</v>
      </c>
      <c r="AJ177" s="59" t="s">
        <v>483</v>
      </c>
      <c r="AK177" s="59" t="s">
        <v>483</v>
      </c>
      <c r="AL177" s="59" t="s">
        <v>483</v>
      </c>
      <c r="AM177" s="59" t="s">
        <v>483</v>
      </c>
      <c r="AN177" s="59" t="s">
        <v>483</v>
      </c>
      <c r="AO177" s="59" t="s">
        <v>483</v>
      </c>
      <c r="AP177" s="59" t="s">
        <v>483</v>
      </c>
      <c r="AQ177" s="59" t="s">
        <v>483</v>
      </c>
      <c r="AR177" s="59" t="s">
        <v>483</v>
      </c>
      <c r="AS177" s="59" t="s">
        <v>483</v>
      </c>
      <c r="AT177" s="59" t="s">
        <v>483</v>
      </c>
      <c r="AU177" s="59" t="s">
        <v>483</v>
      </c>
      <c r="AV177" s="59" t="s">
        <v>483</v>
      </c>
      <c r="AW177" s="59" t="s">
        <v>483</v>
      </c>
      <c r="AX177" s="59" t="s">
        <v>483</v>
      </c>
      <c r="AY177" s="59" t="s">
        <v>483</v>
      </c>
      <c r="AZ177" s="59" t="s">
        <v>483</v>
      </c>
      <c r="BA177" s="59" t="s">
        <v>483</v>
      </c>
      <c r="BB177" s="59" t="s">
        <v>483</v>
      </c>
      <c r="BC177" s="59" t="s">
        <v>483</v>
      </c>
      <c r="BD177" s="59" t="s">
        <v>483</v>
      </c>
      <c r="BE177" s="59" t="s">
        <v>483</v>
      </c>
      <c r="BF177" s="59" t="s">
        <v>483</v>
      </c>
      <c r="BG177" s="59" t="s">
        <v>483</v>
      </c>
      <c r="BH177" s="59" t="s">
        <v>483</v>
      </c>
      <c r="BI177" s="59" t="s">
        <v>483</v>
      </c>
      <c r="BJ177" s="59" t="s">
        <v>483</v>
      </c>
      <c r="BK177" s="59" t="s">
        <v>483</v>
      </c>
      <c r="BL177" s="59" t="s">
        <v>483</v>
      </c>
      <c r="BM177" s="59" t="s">
        <v>483</v>
      </c>
      <c r="BN177" s="59" t="s">
        <v>483</v>
      </c>
      <c r="BO177" s="59" t="s">
        <v>483</v>
      </c>
      <c r="BP177" s="59" t="s">
        <v>483</v>
      </c>
      <c r="BQ177" s="59" t="s">
        <v>98</v>
      </c>
      <c r="BR177" s="59" t="s">
        <v>483</v>
      </c>
      <c r="BS177" s="59" t="s">
        <v>98</v>
      </c>
      <c r="BT177" s="59" t="s">
        <v>483</v>
      </c>
      <c r="BU177" s="59" t="s">
        <v>98</v>
      </c>
      <c r="BV177" s="59" t="s">
        <v>483</v>
      </c>
      <c r="BW177" s="59" t="s">
        <v>98</v>
      </c>
      <c r="BX177" s="59" t="s">
        <v>483</v>
      </c>
      <c r="BY177" s="59" t="s">
        <v>98</v>
      </c>
      <c r="BZ177" s="59" t="s">
        <v>483</v>
      </c>
      <c r="CA177" s="59" t="s">
        <v>98</v>
      </c>
      <c r="CB177" s="59" t="s">
        <v>483</v>
      </c>
      <c r="CC177" s="59" t="s">
        <v>98</v>
      </c>
      <c r="CD177" s="59" t="s">
        <v>483</v>
      </c>
      <c r="CE177" s="59" t="s">
        <v>98</v>
      </c>
      <c r="CF177" s="59" t="s">
        <v>483</v>
      </c>
      <c r="CG177" s="59" t="s">
        <v>98</v>
      </c>
      <c r="CH177" s="59" t="s">
        <v>483</v>
      </c>
      <c r="CI177" s="59" t="s">
        <v>98</v>
      </c>
      <c r="CJ177" s="59" t="s">
        <v>483</v>
      </c>
      <c r="CK177" s="59" t="s">
        <v>98</v>
      </c>
      <c r="CL177" s="59" t="s">
        <v>483</v>
      </c>
      <c r="CM177" s="59" t="s">
        <v>98</v>
      </c>
      <c r="CN177" s="59" t="s">
        <v>483</v>
      </c>
      <c r="CO177" s="59" t="s">
        <v>98</v>
      </c>
      <c r="CP177" s="59" t="s">
        <v>483</v>
      </c>
      <c r="CQ177" s="59" t="s">
        <v>98</v>
      </c>
      <c r="CR177" s="59" t="s">
        <v>483</v>
      </c>
      <c r="CS177" s="59" t="s">
        <v>98</v>
      </c>
      <c r="CT177" s="59" t="s">
        <v>483</v>
      </c>
      <c r="CU177" s="59" t="s">
        <v>98</v>
      </c>
      <c r="CV177" s="59" t="s">
        <v>483</v>
      </c>
      <c r="CW177" s="59" t="s">
        <v>98</v>
      </c>
      <c r="CX177" s="59" t="s">
        <v>483</v>
      </c>
      <c r="CY177" s="59" t="s">
        <v>98</v>
      </c>
    </row>
    <row r="178" spans="1:103" ht="14.5" x14ac:dyDescent="0.35">
      <c r="A178" s="58" t="s">
        <v>303</v>
      </c>
      <c r="B178" s="58" t="s">
        <v>497</v>
      </c>
      <c r="C178" s="43"/>
      <c r="D178" s="43"/>
      <c r="E178" s="59" t="s">
        <v>483</v>
      </c>
      <c r="F178" s="59" t="s">
        <v>483</v>
      </c>
      <c r="G178" s="59" t="s">
        <v>483</v>
      </c>
      <c r="H178" s="59" t="s">
        <v>483</v>
      </c>
      <c r="I178" s="59" t="s">
        <v>483</v>
      </c>
      <c r="J178" s="59" t="s">
        <v>483</v>
      </c>
      <c r="K178" s="59" t="s">
        <v>483</v>
      </c>
      <c r="L178" s="59" t="s">
        <v>483</v>
      </c>
      <c r="M178" s="59" t="s">
        <v>483</v>
      </c>
      <c r="N178" s="59" t="s">
        <v>483</v>
      </c>
      <c r="O178" s="59" t="s">
        <v>483</v>
      </c>
      <c r="P178" s="59" t="s">
        <v>483</v>
      </c>
      <c r="Q178" s="59" t="s">
        <v>483</v>
      </c>
      <c r="R178" s="59" t="s">
        <v>483</v>
      </c>
      <c r="S178" s="59" t="s">
        <v>483</v>
      </c>
      <c r="T178" s="59" t="s">
        <v>483</v>
      </c>
      <c r="U178" s="59" t="s">
        <v>483</v>
      </c>
      <c r="V178" s="59" t="s">
        <v>483</v>
      </c>
      <c r="W178" s="59" t="s">
        <v>483</v>
      </c>
      <c r="X178" s="59" t="s">
        <v>483</v>
      </c>
      <c r="Y178" s="59" t="s">
        <v>483</v>
      </c>
      <c r="Z178" s="59" t="s">
        <v>483</v>
      </c>
      <c r="AA178" s="59" t="s">
        <v>483</v>
      </c>
      <c r="AB178" s="59" t="s">
        <v>483</v>
      </c>
      <c r="AC178" s="59" t="s">
        <v>483</v>
      </c>
      <c r="AD178" s="59" t="s">
        <v>483</v>
      </c>
      <c r="AE178" s="59" t="s">
        <v>483</v>
      </c>
      <c r="AF178" s="59" t="s">
        <v>483</v>
      </c>
      <c r="AG178" s="59" t="s">
        <v>483</v>
      </c>
      <c r="AH178" s="59" t="s">
        <v>483</v>
      </c>
      <c r="AI178" s="59" t="s">
        <v>483</v>
      </c>
      <c r="AJ178" s="59" t="s">
        <v>483</v>
      </c>
      <c r="AK178" s="59" t="s">
        <v>483</v>
      </c>
      <c r="AL178" s="59" t="s">
        <v>483</v>
      </c>
      <c r="AM178" s="59" t="s">
        <v>483</v>
      </c>
      <c r="AN178" s="59" t="s">
        <v>483</v>
      </c>
      <c r="AO178" s="59" t="s">
        <v>483</v>
      </c>
      <c r="AP178" s="59" t="s">
        <v>483</v>
      </c>
      <c r="AQ178" s="59" t="s">
        <v>483</v>
      </c>
      <c r="AR178" s="59" t="s">
        <v>483</v>
      </c>
      <c r="AS178" s="59" t="s">
        <v>483</v>
      </c>
      <c r="AT178" s="59" t="s">
        <v>483</v>
      </c>
      <c r="AU178" s="59" t="s">
        <v>483</v>
      </c>
      <c r="AV178" s="59" t="s">
        <v>483</v>
      </c>
      <c r="AW178" s="59" t="s">
        <v>483</v>
      </c>
      <c r="AX178" s="59" t="s">
        <v>483</v>
      </c>
      <c r="AY178" s="59" t="s">
        <v>483</v>
      </c>
      <c r="AZ178" s="59" t="s">
        <v>483</v>
      </c>
      <c r="BA178" s="59" t="s">
        <v>483</v>
      </c>
      <c r="BB178" s="59" t="s">
        <v>483</v>
      </c>
      <c r="BC178" s="59" t="s">
        <v>483</v>
      </c>
      <c r="BD178" s="59" t="s">
        <v>483</v>
      </c>
      <c r="BE178" s="59" t="s">
        <v>483</v>
      </c>
      <c r="BF178" s="59" t="s">
        <v>483</v>
      </c>
      <c r="BG178" s="59" t="s">
        <v>483</v>
      </c>
      <c r="BH178" s="59" t="s">
        <v>483</v>
      </c>
      <c r="BI178" s="59" t="s">
        <v>483</v>
      </c>
      <c r="BJ178" s="59" t="s">
        <v>483</v>
      </c>
      <c r="BK178" s="59" t="s">
        <v>483</v>
      </c>
      <c r="BL178" s="59" t="s">
        <v>483</v>
      </c>
      <c r="BM178" s="59" t="s">
        <v>483</v>
      </c>
      <c r="BN178" s="59" t="s">
        <v>483</v>
      </c>
      <c r="BO178" s="59" t="s">
        <v>483</v>
      </c>
      <c r="BP178" s="59" t="s">
        <v>483</v>
      </c>
      <c r="BQ178" s="59" t="s">
        <v>98</v>
      </c>
      <c r="BR178" s="59" t="s">
        <v>483</v>
      </c>
      <c r="BS178" s="59" t="s">
        <v>98</v>
      </c>
      <c r="BT178" s="59" t="s">
        <v>483</v>
      </c>
      <c r="BU178" s="59" t="s">
        <v>98</v>
      </c>
      <c r="BV178" s="59" t="s">
        <v>483</v>
      </c>
      <c r="BW178" s="59" t="s">
        <v>98</v>
      </c>
      <c r="BX178" s="59" t="s">
        <v>483</v>
      </c>
      <c r="BY178" s="59" t="s">
        <v>98</v>
      </c>
      <c r="BZ178" s="59" t="s">
        <v>483</v>
      </c>
      <c r="CA178" s="59" t="s">
        <v>98</v>
      </c>
      <c r="CB178" s="59" t="s">
        <v>483</v>
      </c>
      <c r="CC178" s="59" t="s">
        <v>98</v>
      </c>
      <c r="CD178" s="59" t="s">
        <v>483</v>
      </c>
      <c r="CE178" s="59" t="s">
        <v>98</v>
      </c>
      <c r="CF178" s="59" t="s">
        <v>483</v>
      </c>
      <c r="CG178" s="59" t="s">
        <v>98</v>
      </c>
      <c r="CH178" s="59" t="s">
        <v>483</v>
      </c>
      <c r="CI178" s="59" t="s">
        <v>98</v>
      </c>
      <c r="CJ178" s="59" t="s">
        <v>483</v>
      </c>
      <c r="CK178" s="59" t="s">
        <v>98</v>
      </c>
      <c r="CL178" s="59" t="s">
        <v>483</v>
      </c>
      <c r="CM178" s="59" t="s">
        <v>98</v>
      </c>
      <c r="CN178" s="59" t="s">
        <v>483</v>
      </c>
      <c r="CO178" s="59" t="s">
        <v>98</v>
      </c>
      <c r="CP178" s="59" t="s">
        <v>483</v>
      </c>
      <c r="CQ178" s="59" t="s">
        <v>98</v>
      </c>
      <c r="CR178" s="59" t="s">
        <v>483</v>
      </c>
      <c r="CS178" s="59" t="s">
        <v>98</v>
      </c>
      <c r="CT178" s="59" t="s">
        <v>483</v>
      </c>
      <c r="CU178" s="59" t="s">
        <v>98</v>
      </c>
      <c r="CV178" s="59" t="s">
        <v>483</v>
      </c>
      <c r="CW178" s="59" t="s">
        <v>98</v>
      </c>
      <c r="CX178" s="59" t="s">
        <v>483</v>
      </c>
      <c r="CY178" s="59" t="s">
        <v>98</v>
      </c>
    </row>
    <row r="179" spans="1:103" ht="14.5" x14ac:dyDescent="0.35">
      <c r="A179" s="58" t="s">
        <v>303</v>
      </c>
      <c r="B179" s="58" t="s">
        <v>498</v>
      </c>
      <c r="C179" s="43"/>
      <c r="D179" s="43"/>
      <c r="E179" s="59" t="s">
        <v>483</v>
      </c>
      <c r="F179" s="59" t="s">
        <v>483</v>
      </c>
      <c r="G179" s="59" t="s">
        <v>483</v>
      </c>
      <c r="H179" s="59" t="s">
        <v>483</v>
      </c>
      <c r="I179" s="59" t="s">
        <v>483</v>
      </c>
      <c r="J179" s="59" t="s">
        <v>483</v>
      </c>
      <c r="K179" s="59" t="s">
        <v>483</v>
      </c>
      <c r="L179" s="59" t="s">
        <v>483</v>
      </c>
      <c r="M179" s="59" t="s">
        <v>483</v>
      </c>
      <c r="N179" s="59" t="s">
        <v>483</v>
      </c>
      <c r="O179" s="59" t="s">
        <v>483</v>
      </c>
      <c r="P179" s="59" t="s">
        <v>483</v>
      </c>
      <c r="Q179" s="59" t="s">
        <v>483</v>
      </c>
      <c r="R179" s="59" t="s">
        <v>483</v>
      </c>
      <c r="S179" s="59" t="s">
        <v>483</v>
      </c>
      <c r="T179" s="59" t="s">
        <v>483</v>
      </c>
      <c r="U179" s="59" t="s">
        <v>483</v>
      </c>
      <c r="V179" s="59" t="s">
        <v>483</v>
      </c>
      <c r="W179" s="59" t="s">
        <v>483</v>
      </c>
      <c r="X179" s="59" t="s">
        <v>483</v>
      </c>
      <c r="Y179" s="59" t="s">
        <v>483</v>
      </c>
      <c r="Z179" s="59" t="s">
        <v>483</v>
      </c>
      <c r="AA179" s="59" t="s">
        <v>483</v>
      </c>
      <c r="AB179" s="59" t="s">
        <v>483</v>
      </c>
      <c r="AC179" s="59" t="s">
        <v>483</v>
      </c>
      <c r="AD179" s="59" t="s">
        <v>483</v>
      </c>
      <c r="AE179" s="59" t="s">
        <v>483</v>
      </c>
      <c r="AF179" s="59" t="s">
        <v>483</v>
      </c>
      <c r="AG179" s="59" t="s">
        <v>483</v>
      </c>
      <c r="AH179" s="59" t="s">
        <v>483</v>
      </c>
      <c r="AI179" s="59" t="s">
        <v>483</v>
      </c>
      <c r="AJ179" s="59" t="s">
        <v>483</v>
      </c>
      <c r="AK179" s="59" t="s">
        <v>483</v>
      </c>
      <c r="AL179" s="59" t="s">
        <v>483</v>
      </c>
      <c r="AM179" s="59" t="s">
        <v>483</v>
      </c>
      <c r="AN179" s="59" t="s">
        <v>483</v>
      </c>
      <c r="AO179" s="59" t="s">
        <v>483</v>
      </c>
      <c r="AP179" s="59" t="s">
        <v>483</v>
      </c>
      <c r="AQ179" s="59" t="s">
        <v>483</v>
      </c>
      <c r="AR179" s="59" t="s">
        <v>483</v>
      </c>
      <c r="AS179" s="59" t="s">
        <v>483</v>
      </c>
      <c r="AT179" s="59" t="s">
        <v>483</v>
      </c>
      <c r="AU179" s="59" t="s">
        <v>483</v>
      </c>
      <c r="AV179" s="59" t="s">
        <v>483</v>
      </c>
      <c r="AW179" s="59" t="s">
        <v>483</v>
      </c>
      <c r="AX179" s="59" t="s">
        <v>483</v>
      </c>
      <c r="AY179" s="59" t="s">
        <v>483</v>
      </c>
      <c r="AZ179" s="59" t="s">
        <v>483</v>
      </c>
      <c r="BA179" s="59" t="s">
        <v>483</v>
      </c>
      <c r="BB179" s="59" t="s">
        <v>483</v>
      </c>
      <c r="BC179" s="59" t="s">
        <v>483</v>
      </c>
      <c r="BD179" s="59" t="s">
        <v>483</v>
      </c>
      <c r="BE179" s="59" t="s">
        <v>483</v>
      </c>
      <c r="BF179" s="59" t="s">
        <v>483</v>
      </c>
      <c r="BG179" s="59" t="s">
        <v>483</v>
      </c>
      <c r="BH179" s="59" t="s">
        <v>483</v>
      </c>
      <c r="BI179" s="59" t="s">
        <v>483</v>
      </c>
      <c r="BJ179" s="59" t="s">
        <v>483</v>
      </c>
      <c r="BK179" s="59" t="s">
        <v>483</v>
      </c>
      <c r="BL179" s="59" t="s">
        <v>483</v>
      </c>
      <c r="BM179" s="59" t="s">
        <v>483</v>
      </c>
      <c r="BN179" s="59" t="s">
        <v>483</v>
      </c>
      <c r="BO179" s="59" t="s">
        <v>483</v>
      </c>
      <c r="BP179" s="59" t="s">
        <v>483</v>
      </c>
      <c r="BQ179" s="59" t="s">
        <v>98</v>
      </c>
      <c r="BR179" s="59" t="s">
        <v>483</v>
      </c>
      <c r="BS179" s="59" t="s">
        <v>98</v>
      </c>
      <c r="BT179" s="59" t="s">
        <v>483</v>
      </c>
      <c r="BU179" s="59" t="s">
        <v>98</v>
      </c>
      <c r="BV179" s="59" t="s">
        <v>483</v>
      </c>
      <c r="BW179" s="59" t="s">
        <v>98</v>
      </c>
      <c r="BX179" s="59" t="s">
        <v>483</v>
      </c>
      <c r="BY179" s="59" t="s">
        <v>98</v>
      </c>
      <c r="BZ179" s="59" t="s">
        <v>483</v>
      </c>
      <c r="CA179" s="59" t="s">
        <v>98</v>
      </c>
      <c r="CB179" s="59" t="s">
        <v>483</v>
      </c>
      <c r="CC179" s="59" t="s">
        <v>98</v>
      </c>
      <c r="CD179" s="59" t="s">
        <v>483</v>
      </c>
      <c r="CE179" s="59" t="s">
        <v>98</v>
      </c>
      <c r="CF179" s="59" t="s">
        <v>483</v>
      </c>
      <c r="CG179" s="59" t="s">
        <v>98</v>
      </c>
      <c r="CH179" s="59" t="s">
        <v>483</v>
      </c>
      <c r="CI179" s="59" t="s">
        <v>98</v>
      </c>
      <c r="CJ179" s="59" t="s">
        <v>483</v>
      </c>
      <c r="CK179" s="59" t="s">
        <v>98</v>
      </c>
      <c r="CL179" s="59" t="s">
        <v>483</v>
      </c>
      <c r="CM179" s="59" t="s">
        <v>98</v>
      </c>
      <c r="CN179" s="59" t="s">
        <v>483</v>
      </c>
      <c r="CO179" s="59" t="s">
        <v>98</v>
      </c>
      <c r="CP179" s="59" t="s">
        <v>483</v>
      </c>
      <c r="CQ179" s="59" t="s">
        <v>98</v>
      </c>
      <c r="CR179" s="59" t="s">
        <v>483</v>
      </c>
      <c r="CS179" s="59" t="s">
        <v>98</v>
      </c>
      <c r="CT179" s="59" t="s">
        <v>483</v>
      </c>
      <c r="CU179" s="59" t="s">
        <v>98</v>
      </c>
      <c r="CV179" s="59" t="s">
        <v>483</v>
      </c>
      <c r="CW179" s="59" t="s">
        <v>98</v>
      </c>
      <c r="CX179" s="59" t="s">
        <v>483</v>
      </c>
      <c r="CY179" s="59" t="s">
        <v>98</v>
      </c>
    </row>
    <row r="180" spans="1:103" ht="14.5" x14ac:dyDescent="0.35">
      <c r="A180" s="58" t="s">
        <v>364</v>
      </c>
      <c r="B180" s="58" t="s">
        <v>422</v>
      </c>
      <c r="C180" s="43" t="str">
        <f>'[10]Correspondance tables'!K3</f>
        <v>ISIC 1</v>
      </c>
      <c r="D180" s="43" t="str">
        <f>VLOOKUP(C180, '[10]Correspondance tables'!$O$3:$P$73, 2, FALSE)</f>
        <v>ISIC 01T03</v>
      </c>
      <c r="E180" s="59">
        <v>48810.25</v>
      </c>
      <c r="F180" s="59">
        <v>536.80999999999995</v>
      </c>
      <c r="G180" s="59">
        <v>54.27</v>
      </c>
      <c r="H180" s="59">
        <v>8.3000000000000007</v>
      </c>
      <c r="I180" s="59">
        <v>179031.94</v>
      </c>
      <c r="J180" s="59">
        <v>1466.41</v>
      </c>
      <c r="K180" s="59">
        <v>33.79</v>
      </c>
      <c r="L180" s="59">
        <v>34.9</v>
      </c>
      <c r="M180" s="59">
        <v>2.33</v>
      </c>
      <c r="N180" s="59">
        <v>11.17</v>
      </c>
      <c r="O180" s="59">
        <v>1049.55</v>
      </c>
      <c r="P180" s="59">
        <v>162.43</v>
      </c>
      <c r="Q180" s="59">
        <v>1194.25</v>
      </c>
      <c r="R180" s="59">
        <v>7.24</v>
      </c>
      <c r="S180" s="59">
        <v>2.14</v>
      </c>
      <c r="T180" s="59">
        <v>13.58</v>
      </c>
      <c r="U180" s="59">
        <v>108.11</v>
      </c>
      <c r="V180" s="59">
        <v>3.19</v>
      </c>
      <c r="W180" s="59">
        <v>14.36</v>
      </c>
      <c r="X180" s="59">
        <v>11.78</v>
      </c>
      <c r="Y180" s="59">
        <v>0.51</v>
      </c>
      <c r="Z180" s="59">
        <v>87.5</v>
      </c>
      <c r="AA180" s="59">
        <v>2.84</v>
      </c>
      <c r="AB180" s="59">
        <v>353.93</v>
      </c>
      <c r="AC180" s="59">
        <v>14.62</v>
      </c>
      <c r="AD180" s="59">
        <v>31.26</v>
      </c>
      <c r="AE180" s="59">
        <v>257.83999999999997</v>
      </c>
      <c r="AF180" s="59">
        <v>8.68</v>
      </c>
      <c r="AG180" s="59">
        <v>3101.7</v>
      </c>
      <c r="AH180" s="59">
        <v>1866.44</v>
      </c>
      <c r="AI180" s="59">
        <v>44.03</v>
      </c>
      <c r="AJ180" s="59">
        <v>45.9</v>
      </c>
      <c r="AK180" s="59">
        <v>3.58</v>
      </c>
      <c r="AL180" s="59">
        <v>28.96</v>
      </c>
      <c r="AM180" s="59">
        <v>0.14000000000000001</v>
      </c>
      <c r="AN180" s="59">
        <v>7522.38</v>
      </c>
      <c r="AO180" s="59">
        <v>0.15</v>
      </c>
      <c r="AP180" s="59">
        <v>18.46</v>
      </c>
      <c r="AQ180" s="59">
        <v>3.1</v>
      </c>
      <c r="AR180" s="59">
        <v>2.11</v>
      </c>
      <c r="AS180" s="59">
        <v>2.64</v>
      </c>
      <c r="AT180" s="59">
        <v>14.77</v>
      </c>
      <c r="AU180" s="59">
        <v>0.43</v>
      </c>
      <c r="AV180" s="59">
        <v>39.39</v>
      </c>
      <c r="AW180" s="59">
        <v>28.21</v>
      </c>
      <c r="AX180" s="59">
        <v>96.07</v>
      </c>
      <c r="AY180" s="59">
        <v>55.29</v>
      </c>
      <c r="AZ180" s="59">
        <v>4.21</v>
      </c>
      <c r="BA180" s="59">
        <v>21.77</v>
      </c>
      <c r="BB180" s="59">
        <v>5.14</v>
      </c>
      <c r="BC180" s="59">
        <v>3.4</v>
      </c>
      <c r="BD180" s="59">
        <v>2.2400000000000002</v>
      </c>
      <c r="BE180" s="59">
        <v>1457.74</v>
      </c>
      <c r="BF180" s="59">
        <v>706.36</v>
      </c>
      <c r="BG180" s="59">
        <v>147.22999999999999</v>
      </c>
      <c r="BH180" s="59">
        <v>508.43</v>
      </c>
      <c r="BI180" s="59">
        <v>474.5</v>
      </c>
      <c r="BJ180" s="59">
        <v>118</v>
      </c>
      <c r="BK180" s="59">
        <v>204.03</v>
      </c>
      <c r="BL180" s="59">
        <v>57.11</v>
      </c>
      <c r="BM180" s="59">
        <v>2.14</v>
      </c>
      <c r="BN180" s="59">
        <v>98.84</v>
      </c>
      <c r="BO180" s="59">
        <v>0</v>
      </c>
      <c r="BP180" s="59">
        <v>0</v>
      </c>
      <c r="BQ180" s="59" t="s">
        <v>98</v>
      </c>
      <c r="BR180" s="59">
        <v>249998.89</v>
      </c>
      <c r="BS180" s="59" t="s">
        <v>98</v>
      </c>
      <c r="BT180" s="59">
        <v>80313.59</v>
      </c>
      <c r="BU180" s="59" t="s">
        <v>98</v>
      </c>
      <c r="BV180" s="59">
        <v>-17.809999999999999</v>
      </c>
      <c r="BW180" s="59" t="s">
        <v>98</v>
      </c>
      <c r="BX180" s="59">
        <v>826.69</v>
      </c>
      <c r="BY180" s="59" t="s">
        <v>98</v>
      </c>
      <c r="BZ180" s="59">
        <v>81122.47</v>
      </c>
      <c r="CA180" s="59" t="s">
        <v>98</v>
      </c>
      <c r="CB180" s="59">
        <v>6014.46</v>
      </c>
      <c r="CC180" s="59" t="s">
        <v>98</v>
      </c>
      <c r="CD180" s="59">
        <v>0</v>
      </c>
      <c r="CE180" s="59" t="s">
        <v>98</v>
      </c>
      <c r="CF180" s="59">
        <v>6057.04</v>
      </c>
      <c r="CG180" s="59" t="s">
        <v>98</v>
      </c>
      <c r="CH180" s="59">
        <v>6057.04</v>
      </c>
      <c r="CI180" s="59" t="s">
        <v>98</v>
      </c>
      <c r="CJ180" s="59">
        <v>12071.5</v>
      </c>
      <c r="CK180" s="59" t="s">
        <v>98</v>
      </c>
      <c r="CL180" s="59">
        <v>0</v>
      </c>
      <c r="CM180" s="59" t="s">
        <v>98</v>
      </c>
      <c r="CN180" s="59">
        <v>0</v>
      </c>
      <c r="CO180" s="59" t="s">
        <v>98</v>
      </c>
      <c r="CP180" s="59">
        <v>0</v>
      </c>
      <c r="CQ180" s="59" t="s">
        <v>98</v>
      </c>
      <c r="CR180" s="59">
        <v>22282.41</v>
      </c>
      <c r="CS180" s="59" t="s">
        <v>98</v>
      </c>
      <c r="CT180" s="59">
        <v>22282.41</v>
      </c>
      <c r="CU180" s="59" t="s">
        <v>98</v>
      </c>
      <c r="CV180" s="59">
        <v>115476.39</v>
      </c>
      <c r="CW180" s="59" t="s">
        <v>98</v>
      </c>
      <c r="CX180" s="59">
        <v>365475.27</v>
      </c>
      <c r="CY180" s="59" t="s">
        <v>98</v>
      </c>
    </row>
    <row r="181" spans="1:103" ht="14.5" x14ac:dyDescent="0.35">
      <c r="A181" s="58" t="s">
        <v>364</v>
      </c>
      <c r="B181" s="58" t="s">
        <v>423</v>
      </c>
      <c r="C181" s="43" t="str">
        <f>'[10]Correspondance tables'!K4</f>
        <v>ISIC 2</v>
      </c>
      <c r="D181" s="43" t="str">
        <f>VLOOKUP(C181, '[10]Correspondance tables'!$O$3:$P$73, 2, FALSE)</f>
        <v>ISIC 01T03</v>
      </c>
      <c r="E181" s="59">
        <v>567.44000000000005</v>
      </c>
      <c r="F181" s="59">
        <v>11130.68</v>
      </c>
      <c r="G181" s="59">
        <v>11.47</v>
      </c>
      <c r="H181" s="59">
        <v>58.74</v>
      </c>
      <c r="I181" s="59">
        <v>352.15</v>
      </c>
      <c r="J181" s="59">
        <v>7.23</v>
      </c>
      <c r="K181" s="59">
        <v>14136.24</v>
      </c>
      <c r="L181" s="59">
        <v>5103.07</v>
      </c>
      <c r="M181" s="59">
        <v>20.22</v>
      </c>
      <c r="N181" s="59">
        <v>2.3199999999999998</v>
      </c>
      <c r="O181" s="59">
        <v>98.56</v>
      </c>
      <c r="P181" s="59">
        <v>16.72</v>
      </c>
      <c r="Q181" s="59">
        <v>101.77</v>
      </c>
      <c r="R181" s="59">
        <v>18.78</v>
      </c>
      <c r="S181" s="59">
        <v>20.73</v>
      </c>
      <c r="T181" s="59">
        <v>14.99</v>
      </c>
      <c r="U181" s="59">
        <v>0.2</v>
      </c>
      <c r="V181" s="59">
        <v>3.41</v>
      </c>
      <c r="W181" s="59">
        <v>5.87</v>
      </c>
      <c r="X181" s="59">
        <v>5.0999999999999996</v>
      </c>
      <c r="Y181" s="59">
        <v>6.46</v>
      </c>
      <c r="Z181" s="59">
        <v>273.77</v>
      </c>
      <c r="AA181" s="59">
        <v>1.48</v>
      </c>
      <c r="AB181" s="59">
        <v>669.64</v>
      </c>
      <c r="AC181" s="59">
        <v>3.45</v>
      </c>
      <c r="AD181" s="59">
        <v>3.33</v>
      </c>
      <c r="AE181" s="59">
        <v>409.65</v>
      </c>
      <c r="AF181" s="59">
        <v>11.16</v>
      </c>
      <c r="AG181" s="59">
        <v>192.09</v>
      </c>
      <c r="AH181" s="59">
        <v>38.299999999999997</v>
      </c>
      <c r="AI181" s="59">
        <v>33.340000000000003</v>
      </c>
      <c r="AJ181" s="59">
        <v>0.24</v>
      </c>
      <c r="AK181" s="59">
        <v>0.06</v>
      </c>
      <c r="AL181" s="59">
        <v>9.5500000000000007</v>
      </c>
      <c r="AM181" s="59">
        <v>0.16</v>
      </c>
      <c r="AN181" s="59">
        <v>37.28</v>
      </c>
      <c r="AO181" s="59">
        <v>0.7</v>
      </c>
      <c r="AP181" s="59">
        <v>5.33</v>
      </c>
      <c r="AQ181" s="59">
        <v>0.09</v>
      </c>
      <c r="AR181" s="59">
        <v>1.42</v>
      </c>
      <c r="AS181" s="59">
        <v>1.43</v>
      </c>
      <c r="AT181" s="59">
        <v>0.01</v>
      </c>
      <c r="AU181" s="59">
        <v>1.83</v>
      </c>
      <c r="AV181" s="59">
        <v>32.96</v>
      </c>
      <c r="AW181" s="59">
        <v>8.3000000000000007</v>
      </c>
      <c r="AX181" s="59">
        <v>17.649999999999999</v>
      </c>
      <c r="AY181" s="59">
        <v>4.33</v>
      </c>
      <c r="AZ181" s="59">
        <v>3.45</v>
      </c>
      <c r="BA181" s="59">
        <v>3.45</v>
      </c>
      <c r="BB181" s="59">
        <v>1.2</v>
      </c>
      <c r="BC181" s="59">
        <v>1.08</v>
      </c>
      <c r="BD181" s="59">
        <v>0.04</v>
      </c>
      <c r="BE181" s="59">
        <v>236.67</v>
      </c>
      <c r="BF181" s="59">
        <v>153.61000000000001</v>
      </c>
      <c r="BG181" s="59">
        <v>14.16</v>
      </c>
      <c r="BH181" s="59">
        <v>11.75</v>
      </c>
      <c r="BI181" s="59">
        <v>3.81</v>
      </c>
      <c r="BJ181" s="59">
        <v>13.17</v>
      </c>
      <c r="BK181" s="59">
        <v>36.71</v>
      </c>
      <c r="BL181" s="59">
        <v>8.5500000000000007</v>
      </c>
      <c r="BM181" s="59">
        <v>2.76</v>
      </c>
      <c r="BN181" s="59">
        <v>15.83</v>
      </c>
      <c r="BO181" s="59">
        <v>0</v>
      </c>
      <c r="BP181" s="59">
        <v>0</v>
      </c>
      <c r="BQ181" s="59" t="s">
        <v>98</v>
      </c>
      <c r="BR181" s="59">
        <v>33945.910000000003</v>
      </c>
      <c r="BS181" s="59" t="s">
        <v>98</v>
      </c>
      <c r="BT181" s="59">
        <v>6085.89</v>
      </c>
      <c r="BU181" s="59" t="s">
        <v>98</v>
      </c>
      <c r="BV181" s="59">
        <v>-86.12</v>
      </c>
      <c r="BW181" s="59" t="s">
        <v>98</v>
      </c>
      <c r="BX181" s="59">
        <v>871.67</v>
      </c>
      <c r="BY181" s="59" t="s">
        <v>98</v>
      </c>
      <c r="BZ181" s="59">
        <v>6871.43</v>
      </c>
      <c r="CA181" s="59" t="s">
        <v>98</v>
      </c>
      <c r="CB181" s="59">
        <v>497.59</v>
      </c>
      <c r="CC181" s="59" t="s">
        <v>98</v>
      </c>
      <c r="CD181" s="59">
        <v>0</v>
      </c>
      <c r="CE181" s="59" t="s">
        <v>98</v>
      </c>
      <c r="CF181" s="59">
        <v>4893.97</v>
      </c>
      <c r="CG181" s="59" t="s">
        <v>98</v>
      </c>
      <c r="CH181" s="59">
        <v>4893.97</v>
      </c>
      <c r="CI181" s="59" t="s">
        <v>98</v>
      </c>
      <c r="CJ181" s="59">
        <v>5391.56</v>
      </c>
      <c r="CK181" s="59" t="s">
        <v>98</v>
      </c>
      <c r="CL181" s="59">
        <v>0</v>
      </c>
      <c r="CM181" s="59" t="s">
        <v>98</v>
      </c>
      <c r="CN181" s="59">
        <v>0</v>
      </c>
      <c r="CO181" s="59" t="s">
        <v>98</v>
      </c>
      <c r="CP181" s="59">
        <v>0</v>
      </c>
      <c r="CQ181" s="59" t="s">
        <v>98</v>
      </c>
      <c r="CR181" s="59">
        <v>575.39</v>
      </c>
      <c r="CS181" s="59" t="s">
        <v>98</v>
      </c>
      <c r="CT181" s="59">
        <v>575.39</v>
      </c>
      <c r="CU181" s="59" t="s">
        <v>98</v>
      </c>
      <c r="CV181" s="59">
        <v>12838.39</v>
      </c>
      <c r="CW181" s="59" t="s">
        <v>98</v>
      </c>
      <c r="CX181" s="59">
        <v>46784.3</v>
      </c>
      <c r="CY181" s="59" t="s">
        <v>98</v>
      </c>
    </row>
    <row r="182" spans="1:103" ht="14.5" x14ac:dyDescent="0.35">
      <c r="A182" s="58" t="s">
        <v>364</v>
      </c>
      <c r="B182" s="58" t="s">
        <v>424</v>
      </c>
      <c r="C182" s="43" t="str">
        <f>'[10]Correspondance tables'!K5</f>
        <v>ISIC 3</v>
      </c>
      <c r="D182" s="43" t="str">
        <f>VLOOKUP(C182, '[10]Correspondance tables'!$O$3:$P$73, 2, FALSE)</f>
        <v>ISIC 01T03</v>
      </c>
      <c r="E182" s="59">
        <v>5.6</v>
      </c>
      <c r="F182" s="59">
        <v>3.67</v>
      </c>
      <c r="G182" s="59">
        <v>475.67</v>
      </c>
      <c r="H182" s="59">
        <v>6.42</v>
      </c>
      <c r="I182" s="59">
        <v>2768.28</v>
      </c>
      <c r="J182" s="59">
        <v>5.49</v>
      </c>
      <c r="K182" s="59">
        <v>0.1</v>
      </c>
      <c r="L182" s="59">
        <v>0</v>
      </c>
      <c r="M182" s="59">
        <v>0</v>
      </c>
      <c r="N182" s="59">
        <v>0</v>
      </c>
      <c r="O182" s="59">
        <v>22.28</v>
      </c>
      <c r="P182" s="59">
        <v>4.6399999999999997</v>
      </c>
      <c r="Q182" s="59">
        <v>0</v>
      </c>
      <c r="R182" s="59">
        <v>0.1</v>
      </c>
      <c r="S182" s="59">
        <v>0</v>
      </c>
      <c r="T182" s="59">
        <v>0.42</v>
      </c>
      <c r="U182" s="59">
        <v>0.02</v>
      </c>
      <c r="V182" s="59">
        <v>0</v>
      </c>
      <c r="W182" s="59">
        <v>0.02</v>
      </c>
      <c r="X182" s="59">
        <v>0.03</v>
      </c>
      <c r="Y182" s="59">
        <v>0.01</v>
      </c>
      <c r="Z182" s="59">
        <v>19.29</v>
      </c>
      <c r="AA182" s="59">
        <v>0</v>
      </c>
      <c r="AB182" s="59">
        <v>12.44</v>
      </c>
      <c r="AC182" s="59">
        <v>0.03</v>
      </c>
      <c r="AD182" s="59">
        <v>1.77</v>
      </c>
      <c r="AE182" s="59">
        <v>70.02</v>
      </c>
      <c r="AF182" s="59">
        <v>0.28999999999999998</v>
      </c>
      <c r="AG182" s="59">
        <v>31.71</v>
      </c>
      <c r="AH182" s="59">
        <v>8.75</v>
      </c>
      <c r="AI182" s="59">
        <v>0.93</v>
      </c>
      <c r="AJ182" s="59">
        <v>85.14</v>
      </c>
      <c r="AK182" s="59">
        <v>0.18</v>
      </c>
      <c r="AL182" s="59">
        <v>4.63</v>
      </c>
      <c r="AM182" s="59">
        <v>0.03</v>
      </c>
      <c r="AN182" s="59">
        <v>1743.94</v>
      </c>
      <c r="AO182" s="59">
        <v>0.16</v>
      </c>
      <c r="AP182" s="59">
        <v>3.62</v>
      </c>
      <c r="AQ182" s="59">
        <v>0.89</v>
      </c>
      <c r="AR182" s="59">
        <v>1.07</v>
      </c>
      <c r="AS182" s="59">
        <v>0.5</v>
      </c>
      <c r="AT182" s="59">
        <v>0.48</v>
      </c>
      <c r="AU182" s="59">
        <v>0.25</v>
      </c>
      <c r="AV182" s="59">
        <v>3.49</v>
      </c>
      <c r="AW182" s="59">
        <v>0.66</v>
      </c>
      <c r="AX182" s="59">
        <v>0.65</v>
      </c>
      <c r="AY182" s="59">
        <v>0.54</v>
      </c>
      <c r="AZ182" s="59">
        <v>0.56999999999999995</v>
      </c>
      <c r="BA182" s="59">
        <v>4.5</v>
      </c>
      <c r="BB182" s="59">
        <v>0.98</v>
      </c>
      <c r="BC182" s="59">
        <v>0.06</v>
      </c>
      <c r="BD182" s="59">
        <v>0.24</v>
      </c>
      <c r="BE182" s="59">
        <v>3.77</v>
      </c>
      <c r="BF182" s="59">
        <v>15.67</v>
      </c>
      <c r="BG182" s="59">
        <v>16.04</v>
      </c>
      <c r="BH182" s="59">
        <v>24.37</v>
      </c>
      <c r="BI182" s="59">
        <v>23.97</v>
      </c>
      <c r="BJ182" s="59">
        <v>2.96</v>
      </c>
      <c r="BK182" s="59">
        <v>5.32</v>
      </c>
      <c r="BL182" s="59">
        <v>16.16</v>
      </c>
      <c r="BM182" s="59">
        <v>0</v>
      </c>
      <c r="BN182" s="59">
        <v>2.0099999999999998</v>
      </c>
      <c r="BO182" s="59">
        <v>0</v>
      </c>
      <c r="BP182" s="59">
        <v>0</v>
      </c>
      <c r="BQ182" s="59" t="s">
        <v>98</v>
      </c>
      <c r="BR182" s="59">
        <v>5400.82</v>
      </c>
      <c r="BS182" s="59" t="s">
        <v>98</v>
      </c>
      <c r="BT182" s="59">
        <v>4843.9399999999996</v>
      </c>
      <c r="BU182" s="59" t="s">
        <v>98</v>
      </c>
      <c r="BV182" s="59">
        <v>1.0900000000000001</v>
      </c>
      <c r="BW182" s="59" t="s">
        <v>98</v>
      </c>
      <c r="BX182" s="59">
        <v>11.33</v>
      </c>
      <c r="BY182" s="59" t="s">
        <v>98</v>
      </c>
      <c r="BZ182" s="59">
        <v>4856.3599999999997</v>
      </c>
      <c r="CA182" s="59" t="s">
        <v>98</v>
      </c>
      <c r="CB182" s="59">
        <v>17.05</v>
      </c>
      <c r="CC182" s="59" t="s">
        <v>98</v>
      </c>
      <c r="CD182" s="59">
        <v>0</v>
      </c>
      <c r="CE182" s="59" t="s">
        <v>98</v>
      </c>
      <c r="CF182" s="59">
        <v>-76.36</v>
      </c>
      <c r="CG182" s="59" t="s">
        <v>98</v>
      </c>
      <c r="CH182" s="59">
        <v>-76.36</v>
      </c>
      <c r="CI182" s="59" t="s">
        <v>98</v>
      </c>
      <c r="CJ182" s="59">
        <v>-59.31</v>
      </c>
      <c r="CK182" s="59" t="s">
        <v>98</v>
      </c>
      <c r="CL182" s="59">
        <v>0</v>
      </c>
      <c r="CM182" s="59" t="s">
        <v>98</v>
      </c>
      <c r="CN182" s="59">
        <v>0</v>
      </c>
      <c r="CO182" s="59" t="s">
        <v>98</v>
      </c>
      <c r="CP182" s="59">
        <v>0</v>
      </c>
      <c r="CQ182" s="59" t="s">
        <v>98</v>
      </c>
      <c r="CR182" s="59">
        <v>1277.8900000000001</v>
      </c>
      <c r="CS182" s="59" t="s">
        <v>98</v>
      </c>
      <c r="CT182" s="59">
        <v>1277.8900000000001</v>
      </c>
      <c r="CU182" s="59" t="s">
        <v>98</v>
      </c>
      <c r="CV182" s="59">
        <v>6074.94</v>
      </c>
      <c r="CW182" s="59" t="s">
        <v>98</v>
      </c>
      <c r="CX182" s="59">
        <v>11475.76</v>
      </c>
      <c r="CY182" s="59" t="s">
        <v>98</v>
      </c>
    </row>
    <row r="183" spans="1:103" ht="14.5" x14ac:dyDescent="0.35">
      <c r="A183" s="58" t="s">
        <v>364</v>
      </c>
      <c r="B183" s="58" t="s">
        <v>319</v>
      </c>
      <c r="C183" s="43" t="str">
        <f>'[10]Correspondance tables'!K6</f>
        <v>ISIC 05-09</v>
      </c>
      <c r="D183" s="43" t="str">
        <f>VLOOKUP(C183, '[10]Correspondance tables'!$O$3:$P$73, 2, FALSE)</f>
        <v>ISIC 05T09</v>
      </c>
      <c r="E183" s="59">
        <v>838.06</v>
      </c>
      <c r="F183" s="59">
        <v>26.1</v>
      </c>
      <c r="G183" s="59">
        <v>52.2</v>
      </c>
      <c r="H183" s="59">
        <v>4293.9799999999996</v>
      </c>
      <c r="I183" s="59">
        <v>1310.76</v>
      </c>
      <c r="J183" s="59">
        <v>82.24</v>
      </c>
      <c r="K183" s="59">
        <v>26.92</v>
      </c>
      <c r="L183" s="59">
        <v>530.13</v>
      </c>
      <c r="M183" s="59">
        <v>32.22</v>
      </c>
      <c r="N183" s="59">
        <v>18154.37</v>
      </c>
      <c r="O183" s="59">
        <v>3248.31</v>
      </c>
      <c r="P183" s="59">
        <v>104.74</v>
      </c>
      <c r="Q183" s="59">
        <v>170.66</v>
      </c>
      <c r="R183" s="59">
        <v>7258.65</v>
      </c>
      <c r="S183" s="59">
        <v>4513.5</v>
      </c>
      <c r="T183" s="59">
        <v>290.99</v>
      </c>
      <c r="U183" s="59">
        <v>30.17</v>
      </c>
      <c r="V183" s="59">
        <v>120.53</v>
      </c>
      <c r="W183" s="59">
        <v>172.98</v>
      </c>
      <c r="X183" s="59">
        <v>133.18</v>
      </c>
      <c r="Y183" s="59">
        <v>67.819999999999993</v>
      </c>
      <c r="Z183" s="59">
        <v>186.93</v>
      </c>
      <c r="AA183" s="59">
        <v>75</v>
      </c>
      <c r="AB183" s="59">
        <v>12328.88</v>
      </c>
      <c r="AC183" s="59">
        <v>110.87</v>
      </c>
      <c r="AD183" s="59">
        <v>266.39</v>
      </c>
      <c r="AE183" s="59">
        <v>8468.98</v>
      </c>
      <c r="AF183" s="59">
        <v>44.14</v>
      </c>
      <c r="AG183" s="59">
        <v>439.37</v>
      </c>
      <c r="AH183" s="59">
        <v>122.25</v>
      </c>
      <c r="AI183" s="59">
        <v>360.69</v>
      </c>
      <c r="AJ183" s="59">
        <v>5.65</v>
      </c>
      <c r="AK183" s="59">
        <v>6.43</v>
      </c>
      <c r="AL183" s="59">
        <v>326.18</v>
      </c>
      <c r="AM183" s="59">
        <v>10.199999999999999</v>
      </c>
      <c r="AN183" s="59">
        <v>343.73</v>
      </c>
      <c r="AO183" s="59">
        <v>3.49</v>
      </c>
      <c r="AP183" s="59">
        <v>9.08</v>
      </c>
      <c r="AQ183" s="59">
        <v>13.05</v>
      </c>
      <c r="AR183" s="59">
        <v>20.77</v>
      </c>
      <c r="AS183" s="59">
        <v>44.13</v>
      </c>
      <c r="AT183" s="59">
        <v>8.6300000000000008</v>
      </c>
      <c r="AU183" s="59">
        <v>6.54</v>
      </c>
      <c r="AV183" s="59">
        <v>250.44</v>
      </c>
      <c r="AW183" s="59">
        <v>52.57</v>
      </c>
      <c r="AX183" s="59">
        <v>123.08</v>
      </c>
      <c r="AY183" s="59">
        <v>28.41</v>
      </c>
      <c r="AZ183" s="59">
        <v>7.39</v>
      </c>
      <c r="BA183" s="59">
        <v>18.170000000000002</v>
      </c>
      <c r="BB183" s="59">
        <v>26.35</v>
      </c>
      <c r="BC183" s="59">
        <v>12.38</v>
      </c>
      <c r="BD183" s="59">
        <v>2.8</v>
      </c>
      <c r="BE183" s="59">
        <v>211.05</v>
      </c>
      <c r="BF183" s="59">
        <v>687.5</v>
      </c>
      <c r="BG183" s="59">
        <v>144.44999999999999</v>
      </c>
      <c r="BH183" s="59">
        <v>93.47</v>
      </c>
      <c r="BI183" s="59">
        <v>124.21</v>
      </c>
      <c r="BJ183" s="59">
        <v>41.29</v>
      </c>
      <c r="BK183" s="59">
        <v>55.67</v>
      </c>
      <c r="BL183" s="59">
        <v>57.72</v>
      </c>
      <c r="BM183" s="59">
        <v>7.77</v>
      </c>
      <c r="BN183" s="59">
        <v>29.94</v>
      </c>
      <c r="BO183" s="59">
        <v>0</v>
      </c>
      <c r="BP183" s="59">
        <v>0</v>
      </c>
      <c r="BQ183" s="59" t="s">
        <v>98</v>
      </c>
      <c r="BR183" s="59">
        <v>66634.559999999998</v>
      </c>
      <c r="BS183" s="59" t="s">
        <v>98</v>
      </c>
      <c r="BT183" s="59">
        <v>5492.14</v>
      </c>
      <c r="BU183" s="59" t="s">
        <v>98</v>
      </c>
      <c r="BV183" s="59">
        <v>0.55000000000000004</v>
      </c>
      <c r="BW183" s="59" t="s">
        <v>98</v>
      </c>
      <c r="BX183" s="59">
        <v>169.83</v>
      </c>
      <c r="BY183" s="59" t="s">
        <v>98</v>
      </c>
      <c r="BZ183" s="59">
        <v>5662.52</v>
      </c>
      <c r="CA183" s="59" t="s">
        <v>98</v>
      </c>
      <c r="CB183" s="59">
        <v>1122.98</v>
      </c>
      <c r="CC183" s="59" t="s">
        <v>98</v>
      </c>
      <c r="CD183" s="59">
        <v>0</v>
      </c>
      <c r="CE183" s="59" t="s">
        <v>98</v>
      </c>
      <c r="CF183" s="59">
        <v>-1506.9</v>
      </c>
      <c r="CG183" s="59" t="s">
        <v>98</v>
      </c>
      <c r="CH183" s="59">
        <v>-1506.9</v>
      </c>
      <c r="CI183" s="59" t="s">
        <v>98</v>
      </c>
      <c r="CJ183" s="59">
        <v>-383.92</v>
      </c>
      <c r="CK183" s="59" t="s">
        <v>98</v>
      </c>
      <c r="CL183" s="59">
        <v>0</v>
      </c>
      <c r="CM183" s="59" t="s">
        <v>98</v>
      </c>
      <c r="CN183" s="59">
        <v>0</v>
      </c>
      <c r="CO183" s="59" t="s">
        <v>98</v>
      </c>
      <c r="CP183" s="59">
        <v>0</v>
      </c>
      <c r="CQ183" s="59" t="s">
        <v>98</v>
      </c>
      <c r="CR183" s="59">
        <v>13128.73</v>
      </c>
      <c r="CS183" s="59" t="s">
        <v>98</v>
      </c>
      <c r="CT183" s="59">
        <v>13128.73</v>
      </c>
      <c r="CU183" s="59" t="s">
        <v>98</v>
      </c>
      <c r="CV183" s="59">
        <v>18407.330000000002</v>
      </c>
      <c r="CW183" s="59" t="s">
        <v>98</v>
      </c>
      <c r="CX183" s="59">
        <v>85041.89</v>
      </c>
      <c r="CY183" s="59" t="s">
        <v>98</v>
      </c>
    </row>
    <row r="184" spans="1:103" ht="14.5" x14ac:dyDescent="0.35">
      <c r="A184" s="58" t="s">
        <v>364</v>
      </c>
      <c r="B184" s="58" t="s">
        <v>425</v>
      </c>
      <c r="C184" s="43" t="str">
        <f>'[10]Correspondance tables'!K7</f>
        <v>ISIC 10-12</v>
      </c>
      <c r="D184" s="43" t="str">
        <f>VLOOKUP(C184, '[10]Correspondance tables'!$O$3:$P$73, 2, FALSE)</f>
        <v>ISIC 10T12</v>
      </c>
      <c r="E184" s="59">
        <v>42255.78</v>
      </c>
      <c r="F184" s="59">
        <v>49.99</v>
      </c>
      <c r="G184" s="59">
        <v>508.78</v>
      </c>
      <c r="H184" s="59">
        <v>119.27</v>
      </c>
      <c r="I184" s="59">
        <v>196488.61</v>
      </c>
      <c r="J184" s="59">
        <v>1967.52</v>
      </c>
      <c r="K184" s="59">
        <v>63.44</v>
      </c>
      <c r="L184" s="59">
        <v>648.51</v>
      </c>
      <c r="M184" s="59">
        <v>21.55</v>
      </c>
      <c r="N184" s="59">
        <v>807.4</v>
      </c>
      <c r="O184" s="59">
        <v>8035.92</v>
      </c>
      <c r="P184" s="59">
        <v>2239.91</v>
      </c>
      <c r="Q184" s="59">
        <v>206.46</v>
      </c>
      <c r="R184" s="59">
        <v>84.14</v>
      </c>
      <c r="S184" s="59">
        <v>249.75</v>
      </c>
      <c r="T184" s="59">
        <v>134.53</v>
      </c>
      <c r="U184" s="59">
        <v>66.040000000000006</v>
      </c>
      <c r="V184" s="59">
        <v>79.319999999999993</v>
      </c>
      <c r="W184" s="59">
        <v>193</v>
      </c>
      <c r="X184" s="59">
        <v>135.47999999999999</v>
      </c>
      <c r="Y184" s="59">
        <v>27.89</v>
      </c>
      <c r="Z184" s="59">
        <v>394.31</v>
      </c>
      <c r="AA184" s="59">
        <v>121.77</v>
      </c>
      <c r="AB184" s="59">
        <v>732.85</v>
      </c>
      <c r="AC184" s="59">
        <v>21.57</v>
      </c>
      <c r="AD184" s="59">
        <v>659.54</v>
      </c>
      <c r="AE184" s="59">
        <v>823.12</v>
      </c>
      <c r="AF184" s="59">
        <v>313.42</v>
      </c>
      <c r="AG184" s="59">
        <v>6393.76</v>
      </c>
      <c r="AH184" s="59">
        <v>3991.94</v>
      </c>
      <c r="AI184" s="59">
        <v>792.64</v>
      </c>
      <c r="AJ184" s="59">
        <v>975.33</v>
      </c>
      <c r="AK184" s="59">
        <v>380.39</v>
      </c>
      <c r="AL184" s="59">
        <v>457.61</v>
      </c>
      <c r="AM184" s="59">
        <v>57.83</v>
      </c>
      <c r="AN184" s="59">
        <v>93827.97</v>
      </c>
      <c r="AO184" s="59">
        <v>77.55</v>
      </c>
      <c r="AP184" s="59">
        <v>456.5</v>
      </c>
      <c r="AQ184" s="59">
        <v>290.99</v>
      </c>
      <c r="AR184" s="59">
        <v>422.35</v>
      </c>
      <c r="AS184" s="59">
        <v>150.66999999999999</v>
      </c>
      <c r="AT184" s="59">
        <v>100.79</v>
      </c>
      <c r="AU184" s="59">
        <v>71.73</v>
      </c>
      <c r="AV184" s="59">
        <v>443.26</v>
      </c>
      <c r="AW184" s="59">
        <v>876.67</v>
      </c>
      <c r="AX184" s="59">
        <v>373.46</v>
      </c>
      <c r="AY184" s="59">
        <v>753.93</v>
      </c>
      <c r="AZ184" s="59">
        <v>304.5</v>
      </c>
      <c r="BA184" s="59">
        <v>232.1</v>
      </c>
      <c r="BB184" s="59">
        <v>459.46</v>
      </c>
      <c r="BC184" s="59">
        <v>128.72</v>
      </c>
      <c r="BD184" s="59">
        <v>59.61</v>
      </c>
      <c r="BE184" s="59">
        <v>1041.9100000000001</v>
      </c>
      <c r="BF184" s="59">
        <v>4491.03</v>
      </c>
      <c r="BG184" s="59">
        <v>4195.83</v>
      </c>
      <c r="BH184" s="59">
        <v>9460.82</v>
      </c>
      <c r="BI184" s="59">
        <v>5224.6899999999996</v>
      </c>
      <c r="BJ184" s="59">
        <v>497.47</v>
      </c>
      <c r="BK184" s="59">
        <v>1742.38</v>
      </c>
      <c r="BL184" s="59">
        <v>752.16</v>
      </c>
      <c r="BM184" s="59">
        <v>52.74</v>
      </c>
      <c r="BN184" s="59">
        <v>307.22000000000003</v>
      </c>
      <c r="BO184" s="59">
        <v>0</v>
      </c>
      <c r="BP184" s="59">
        <v>0</v>
      </c>
      <c r="BQ184" s="59" t="s">
        <v>98</v>
      </c>
      <c r="BR184" s="59">
        <v>397295.88</v>
      </c>
      <c r="BS184" s="59" t="s">
        <v>98</v>
      </c>
      <c r="BT184" s="59">
        <v>474784.55</v>
      </c>
      <c r="BU184" s="59" t="s">
        <v>98</v>
      </c>
      <c r="BV184" s="59">
        <v>10.39</v>
      </c>
      <c r="BW184" s="59" t="s">
        <v>98</v>
      </c>
      <c r="BX184" s="59">
        <v>1076</v>
      </c>
      <c r="BY184" s="59" t="s">
        <v>98</v>
      </c>
      <c r="BZ184" s="59">
        <v>475870.94</v>
      </c>
      <c r="CA184" s="59" t="s">
        <v>98</v>
      </c>
      <c r="CB184" s="59">
        <v>35.57</v>
      </c>
      <c r="CC184" s="59" t="s">
        <v>98</v>
      </c>
      <c r="CD184" s="59">
        <v>1.43</v>
      </c>
      <c r="CE184" s="59" t="s">
        <v>98</v>
      </c>
      <c r="CF184" s="59">
        <v>-1442.1</v>
      </c>
      <c r="CG184" s="59" t="s">
        <v>98</v>
      </c>
      <c r="CH184" s="59">
        <v>-1440.68</v>
      </c>
      <c r="CI184" s="59" t="s">
        <v>98</v>
      </c>
      <c r="CJ184" s="59">
        <v>-1405.11</v>
      </c>
      <c r="CK184" s="59" t="s">
        <v>98</v>
      </c>
      <c r="CL184" s="59">
        <v>0</v>
      </c>
      <c r="CM184" s="59" t="s">
        <v>98</v>
      </c>
      <c r="CN184" s="59">
        <v>0</v>
      </c>
      <c r="CO184" s="59" t="s">
        <v>98</v>
      </c>
      <c r="CP184" s="59">
        <v>0</v>
      </c>
      <c r="CQ184" s="59" t="s">
        <v>98</v>
      </c>
      <c r="CR184" s="59">
        <v>89094.06</v>
      </c>
      <c r="CS184" s="59" t="s">
        <v>98</v>
      </c>
      <c r="CT184" s="59">
        <v>89094.06</v>
      </c>
      <c r="CU184" s="59" t="s">
        <v>98</v>
      </c>
      <c r="CV184" s="59">
        <v>563559.89</v>
      </c>
      <c r="CW184" s="59" t="s">
        <v>98</v>
      </c>
      <c r="CX184" s="59">
        <v>960855.77</v>
      </c>
      <c r="CY184" s="59" t="s">
        <v>98</v>
      </c>
    </row>
    <row r="185" spans="1:103" ht="14.5" x14ac:dyDescent="0.35">
      <c r="A185" s="58" t="s">
        <v>364</v>
      </c>
      <c r="B185" s="58" t="s">
        <v>426</v>
      </c>
      <c r="C185" s="43" t="str">
        <f>'[10]Correspondance tables'!K8</f>
        <v>ISIC 13-15</v>
      </c>
      <c r="D185" s="43" t="str">
        <f>VLOOKUP(C185, '[10]Correspondance tables'!$O$3:$P$73, 2, FALSE)</f>
        <v>ISIC 13T15</v>
      </c>
      <c r="E185" s="59">
        <v>458.41</v>
      </c>
      <c r="F185" s="59">
        <v>45.71</v>
      </c>
      <c r="G185" s="59">
        <v>176.97</v>
      </c>
      <c r="H185" s="59">
        <v>79.239999999999995</v>
      </c>
      <c r="I185" s="59">
        <v>515.45000000000005</v>
      </c>
      <c r="J185" s="59">
        <v>42630.18</v>
      </c>
      <c r="K185" s="59">
        <v>287.75</v>
      </c>
      <c r="L185" s="59">
        <v>858.79</v>
      </c>
      <c r="M185" s="59">
        <v>237.42</v>
      </c>
      <c r="N185" s="59">
        <v>91.35</v>
      </c>
      <c r="O185" s="59">
        <v>541.62</v>
      </c>
      <c r="P185" s="59">
        <v>271.63</v>
      </c>
      <c r="Q185" s="59">
        <v>1719.43</v>
      </c>
      <c r="R185" s="59">
        <v>236.7</v>
      </c>
      <c r="S185" s="59">
        <v>236.95</v>
      </c>
      <c r="T185" s="59">
        <v>609.58000000000004</v>
      </c>
      <c r="U185" s="59">
        <v>190.34</v>
      </c>
      <c r="V185" s="59">
        <v>211.75</v>
      </c>
      <c r="W185" s="59">
        <v>587.37</v>
      </c>
      <c r="X185" s="59">
        <v>3025.19</v>
      </c>
      <c r="Y185" s="59">
        <v>444.31</v>
      </c>
      <c r="Z185" s="59">
        <v>2419.6799999999998</v>
      </c>
      <c r="AA185" s="59">
        <v>271.88</v>
      </c>
      <c r="AB185" s="59">
        <v>163.28</v>
      </c>
      <c r="AC185" s="59">
        <v>25.37</v>
      </c>
      <c r="AD185" s="59">
        <v>185.5</v>
      </c>
      <c r="AE185" s="59">
        <v>1740.99</v>
      </c>
      <c r="AF185" s="59">
        <v>289.32</v>
      </c>
      <c r="AG185" s="59">
        <v>1795.28</v>
      </c>
      <c r="AH185" s="59">
        <v>954.87</v>
      </c>
      <c r="AI185" s="59">
        <v>206.57</v>
      </c>
      <c r="AJ185" s="59">
        <v>49.37</v>
      </c>
      <c r="AK185" s="59">
        <v>35.72</v>
      </c>
      <c r="AL185" s="59">
        <v>174.7</v>
      </c>
      <c r="AM185" s="59">
        <v>45.07</v>
      </c>
      <c r="AN185" s="59">
        <v>928.49</v>
      </c>
      <c r="AO185" s="59">
        <v>31.31</v>
      </c>
      <c r="AP185" s="59">
        <v>405.54</v>
      </c>
      <c r="AQ185" s="59">
        <v>141.99</v>
      </c>
      <c r="AR185" s="59">
        <v>76.83</v>
      </c>
      <c r="AS185" s="59">
        <v>102</v>
      </c>
      <c r="AT185" s="59">
        <v>13.46</v>
      </c>
      <c r="AU185" s="59">
        <v>15.07</v>
      </c>
      <c r="AV185" s="59">
        <v>297.48</v>
      </c>
      <c r="AW185" s="59">
        <v>282.98</v>
      </c>
      <c r="AX185" s="59">
        <v>354.21</v>
      </c>
      <c r="AY185" s="59">
        <v>81.36</v>
      </c>
      <c r="AZ185" s="59">
        <v>69.010000000000005</v>
      </c>
      <c r="BA185" s="59">
        <v>180.99</v>
      </c>
      <c r="BB185" s="59">
        <v>117.48</v>
      </c>
      <c r="BC185" s="59">
        <v>49.4</v>
      </c>
      <c r="BD185" s="59">
        <v>33.42</v>
      </c>
      <c r="BE185" s="59">
        <v>728.03</v>
      </c>
      <c r="BF185" s="59">
        <v>917.54</v>
      </c>
      <c r="BG185" s="59">
        <v>228.96</v>
      </c>
      <c r="BH185" s="59">
        <v>1203.99</v>
      </c>
      <c r="BI185" s="59">
        <v>335.49</v>
      </c>
      <c r="BJ185" s="59">
        <v>176.12</v>
      </c>
      <c r="BK185" s="59">
        <v>280.63</v>
      </c>
      <c r="BL185" s="59">
        <v>126.99</v>
      </c>
      <c r="BM185" s="59">
        <v>189.29</v>
      </c>
      <c r="BN185" s="59">
        <v>560.99</v>
      </c>
      <c r="BO185" s="59">
        <v>0</v>
      </c>
      <c r="BP185" s="59">
        <v>0</v>
      </c>
      <c r="BQ185" s="59" t="s">
        <v>98</v>
      </c>
      <c r="BR185" s="59">
        <v>69742.789999999994</v>
      </c>
      <c r="BS185" s="59" t="s">
        <v>98</v>
      </c>
      <c r="BT185" s="59">
        <v>70127.179999999993</v>
      </c>
      <c r="BU185" s="59" t="s">
        <v>98</v>
      </c>
      <c r="BV185" s="59">
        <v>1.33</v>
      </c>
      <c r="BW185" s="59" t="s">
        <v>98</v>
      </c>
      <c r="BX185" s="59">
        <v>93.25</v>
      </c>
      <c r="BY185" s="59" t="s">
        <v>98</v>
      </c>
      <c r="BZ185" s="59">
        <v>70221.77</v>
      </c>
      <c r="CA185" s="59" t="s">
        <v>98</v>
      </c>
      <c r="CB185" s="59">
        <v>756.57</v>
      </c>
      <c r="CC185" s="59" t="s">
        <v>98</v>
      </c>
      <c r="CD185" s="59">
        <v>1.72</v>
      </c>
      <c r="CE185" s="59" t="s">
        <v>98</v>
      </c>
      <c r="CF185" s="59">
        <v>3016.71</v>
      </c>
      <c r="CG185" s="59" t="s">
        <v>98</v>
      </c>
      <c r="CH185" s="59">
        <v>3018.43</v>
      </c>
      <c r="CI185" s="59" t="s">
        <v>98</v>
      </c>
      <c r="CJ185" s="59">
        <v>3775</v>
      </c>
      <c r="CK185" s="59" t="s">
        <v>98</v>
      </c>
      <c r="CL185" s="59">
        <v>0</v>
      </c>
      <c r="CM185" s="59" t="s">
        <v>98</v>
      </c>
      <c r="CN185" s="59">
        <v>0</v>
      </c>
      <c r="CO185" s="59" t="s">
        <v>98</v>
      </c>
      <c r="CP185" s="59">
        <v>0</v>
      </c>
      <c r="CQ185" s="59" t="s">
        <v>98</v>
      </c>
      <c r="CR185" s="59">
        <v>44482.29</v>
      </c>
      <c r="CS185" s="59" t="s">
        <v>98</v>
      </c>
      <c r="CT185" s="59">
        <v>44482.29</v>
      </c>
      <c r="CU185" s="59" t="s">
        <v>98</v>
      </c>
      <c r="CV185" s="59">
        <v>118479.06</v>
      </c>
      <c r="CW185" s="59" t="s">
        <v>98</v>
      </c>
      <c r="CX185" s="59">
        <v>188221.85</v>
      </c>
      <c r="CY185" s="59" t="s">
        <v>98</v>
      </c>
    </row>
    <row r="186" spans="1:103" ht="14.5" x14ac:dyDescent="0.35">
      <c r="A186" s="58" t="s">
        <v>364</v>
      </c>
      <c r="B186" s="58" t="s">
        <v>427</v>
      </c>
      <c r="C186" s="43" t="str">
        <f>'[10]Correspondance tables'!K9</f>
        <v>ISIC 16</v>
      </c>
      <c r="D186" s="43" t="str">
        <f>VLOOKUP(C186, '[10]Correspondance tables'!$O$3:$P$73, 2, FALSE)</f>
        <v>ISIC 16</v>
      </c>
      <c r="E186" s="59">
        <v>975.78</v>
      </c>
      <c r="F186" s="59">
        <v>196.6</v>
      </c>
      <c r="G186" s="59">
        <v>64.37</v>
      </c>
      <c r="H186" s="59">
        <v>236.49</v>
      </c>
      <c r="I186" s="59">
        <v>1769.07</v>
      </c>
      <c r="J186" s="59">
        <v>150.19999999999999</v>
      </c>
      <c r="K186" s="59">
        <v>24814.23</v>
      </c>
      <c r="L186" s="59">
        <v>3017.5</v>
      </c>
      <c r="M186" s="59">
        <v>87</v>
      </c>
      <c r="N186" s="59">
        <v>59.83</v>
      </c>
      <c r="O186" s="59">
        <v>628.75</v>
      </c>
      <c r="P186" s="59">
        <v>169.11</v>
      </c>
      <c r="Q186" s="59">
        <v>468.53</v>
      </c>
      <c r="R186" s="59">
        <v>981.76</v>
      </c>
      <c r="S186" s="59">
        <v>610.72</v>
      </c>
      <c r="T186" s="59">
        <v>1184.03</v>
      </c>
      <c r="U186" s="59">
        <v>279.97000000000003</v>
      </c>
      <c r="V186" s="59">
        <v>434.69</v>
      </c>
      <c r="W186" s="59">
        <v>888.32</v>
      </c>
      <c r="X186" s="59">
        <v>1377.25</v>
      </c>
      <c r="Y186" s="59">
        <v>865.62</v>
      </c>
      <c r="Z186" s="59">
        <v>12808.51</v>
      </c>
      <c r="AA186" s="59">
        <v>305.42</v>
      </c>
      <c r="AB186" s="59">
        <v>1606.21</v>
      </c>
      <c r="AC186" s="59">
        <v>21.74</v>
      </c>
      <c r="AD186" s="59">
        <v>267.06</v>
      </c>
      <c r="AE186" s="59">
        <v>24241.77</v>
      </c>
      <c r="AF186" s="59">
        <v>96.62</v>
      </c>
      <c r="AG186" s="59">
        <v>1263.3</v>
      </c>
      <c r="AH186" s="59">
        <v>519.63</v>
      </c>
      <c r="AI186" s="59">
        <v>255.35</v>
      </c>
      <c r="AJ186" s="59">
        <v>21.33</v>
      </c>
      <c r="AK186" s="59">
        <v>9.6</v>
      </c>
      <c r="AL186" s="59">
        <v>352.36</v>
      </c>
      <c r="AM186" s="59">
        <v>11.21</v>
      </c>
      <c r="AN186" s="59">
        <v>415.12</v>
      </c>
      <c r="AO186" s="59">
        <v>76.319999999999993</v>
      </c>
      <c r="AP186" s="59">
        <v>267.89999999999998</v>
      </c>
      <c r="AQ186" s="59">
        <v>150.54</v>
      </c>
      <c r="AR186" s="59">
        <v>49.38</v>
      </c>
      <c r="AS186" s="59">
        <v>22.25</v>
      </c>
      <c r="AT186" s="59">
        <v>9.64</v>
      </c>
      <c r="AU186" s="59">
        <v>11.69</v>
      </c>
      <c r="AV186" s="59">
        <v>1768.21</v>
      </c>
      <c r="AW186" s="59">
        <v>133.36000000000001</v>
      </c>
      <c r="AX186" s="59">
        <v>219.25</v>
      </c>
      <c r="AY186" s="59">
        <v>42.56</v>
      </c>
      <c r="AZ186" s="59">
        <v>98.73</v>
      </c>
      <c r="BA186" s="59">
        <v>114.87</v>
      </c>
      <c r="BB186" s="59">
        <v>80.930000000000007</v>
      </c>
      <c r="BC186" s="59">
        <v>14.31</v>
      </c>
      <c r="BD186" s="59">
        <v>7.57</v>
      </c>
      <c r="BE186" s="59">
        <v>895.44</v>
      </c>
      <c r="BF186" s="59">
        <v>237.46</v>
      </c>
      <c r="BG186" s="59">
        <v>212.16</v>
      </c>
      <c r="BH186" s="59">
        <v>55.76</v>
      </c>
      <c r="BI186" s="59">
        <v>72.930000000000007</v>
      </c>
      <c r="BJ186" s="59">
        <v>146.16999999999999</v>
      </c>
      <c r="BK186" s="59">
        <v>103.53</v>
      </c>
      <c r="BL186" s="59">
        <v>58.81</v>
      </c>
      <c r="BM186" s="59">
        <v>120.12</v>
      </c>
      <c r="BN186" s="59">
        <v>1112.72</v>
      </c>
      <c r="BO186" s="59">
        <v>0</v>
      </c>
      <c r="BP186" s="59">
        <v>0</v>
      </c>
      <c r="BQ186" s="59" t="s">
        <v>98</v>
      </c>
      <c r="BR186" s="59">
        <v>87537.67</v>
      </c>
      <c r="BS186" s="59" t="s">
        <v>98</v>
      </c>
      <c r="BT186" s="59">
        <v>6493.24</v>
      </c>
      <c r="BU186" s="59" t="s">
        <v>98</v>
      </c>
      <c r="BV186" s="59">
        <v>0</v>
      </c>
      <c r="BW186" s="59" t="s">
        <v>98</v>
      </c>
      <c r="BX186" s="59">
        <v>0.2</v>
      </c>
      <c r="BY186" s="59" t="s">
        <v>98</v>
      </c>
      <c r="BZ186" s="59">
        <v>6493.43</v>
      </c>
      <c r="CA186" s="59" t="s">
        <v>98</v>
      </c>
      <c r="CB186" s="59">
        <v>6047.65</v>
      </c>
      <c r="CC186" s="59" t="s">
        <v>98</v>
      </c>
      <c r="CD186" s="59">
        <v>0</v>
      </c>
      <c r="CE186" s="59" t="s">
        <v>98</v>
      </c>
      <c r="CF186" s="59">
        <v>1616.27</v>
      </c>
      <c r="CG186" s="59" t="s">
        <v>98</v>
      </c>
      <c r="CH186" s="59">
        <v>1616.27</v>
      </c>
      <c r="CI186" s="59" t="s">
        <v>98</v>
      </c>
      <c r="CJ186" s="59">
        <v>7663.92</v>
      </c>
      <c r="CK186" s="59" t="s">
        <v>98</v>
      </c>
      <c r="CL186" s="59">
        <v>0</v>
      </c>
      <c r="CM186" s="59" t="s">
        <v>98</v>
      </c>
      <c r="CN186" s="59">
        <v>0</v>
      </c>
      <c r="CO186" s="59" t="s">
        <v>98</v>
      </c>
      <c r="CP186" s="59">
        <v>0</v>
      </c>
      <c r="CQ186" s="59" t="s">
        <v>98</v>
      </c>
      <c r="CR186" s="59">
        <v>11240.52</v>
      </c>
      <c r="CS186" s="59" t="s">
        <v>98</v>
      </c>
      <c r="CT186" s="59">
        <v>11240.52</v>
      </c>
      <c r="CU186" s="59" t="s">
        <v>98</v>
      </c>
      <c r="CV186" s="59">
        <v>25397.88</v>
      </c>
      <c r="CW186" s="59" t="s">
        <v>98</v>
      </c>
      <c r="CX186" s="59">
        <v>112935.54</v>
      </c>
      <c r="CY186" s="59" t="s">
        <v>98</v>
      </c>
    </row>
    <row r="187" spans="1:103" ht="14.5" x14ac:dyDescent="0.35">
      <c r="A187" s="58" t="s">
        <v>364</v>
      </c>
      <c r="B187" s="58" t="s">
        <v>239</v>
      </c>
      <c r="C187" s="43" t="str">
        <f>'[10]Correspondance tables'!K10</f>
        <v>ISIC 17</v>
      </c>
      <c r="D187" s="43" t="str">
        <f>VLOOKUP(C187, '[10]Correspondance tables'!$O$3:$P$73, 2, FALSE)</f>
        <v>ISIC 17T18</v>
      </c>
      <c r="E187" s="59">
        <v>442.48</v>
      </c>
      <c r="F187" s="59">
        <v>28.18</v>
      </c>
      <c r="G187" s="59">
        <v>36.78</v>
      </c>
      <c r="H187" s="59">
        <v>155.12</v>
      </c>
      <c r="I187" s="59">
        <v>12065</v>
      </c>
      <c r="J187" s="59">
        <v>893.57</v>
      </c>
      <c r="K187" s="59">
        <v>977.13</v>
      </c>
      <c r="L187" s="59">
        <v>37056.5</v>
      </c>
      <c r="M187" s="59">
        <v>10216.18</v>
      </c>
      <c r="N187" s="59">
        <v>193.77</v>
      </c>
      <c r="O187" s="59">
        <v>3532.26</v>
      </c>
      <c r="P187" s="59">
        <v>1622.59</v>
      </c>
      <c r="Q187" s="59">
        <v>2209.6</v>
      </c>
      <c r="R187" s="59">
        <v>1230.98</v>
      </c>
      <c r="S187" s="59">
        <v>506.96</v>
      </c>
      <c r="T187" s="59">
        <v>1001.21</v>
      </c>
      <c r="U187" s="59">
        <v>802.3</v>
      </c>
      <c r="V187" s="59">
        <v>1318.52</v>
      </c>
      <c r="W187" s="59">
        <v>1216.01</v>
      </c>
      <c r="X187" s="59">
        <v>858.6</v>
      </c>
      <c r="Y187" s="59">
        <v>225.25</v>
      </c>
      <c r="Z187" s="59">
        <v>1695.09</v>
      </c>
      <c r="AA187" s="59">
        <v>285.08</v>
      </c>
      <c r="AB187" s="59">
        <v>413.93</v>
      </c>
      <c r="AC187" s="59">
        <v>61</v>
      </c>
      <c r="AD187" s="59">
        <v>1101.57</v>
      </c>
      <c r="AE187" s="59">
        <v>1285.95</v>
      </c>
      <c r="AF187" s="59">
        <v>371.45</v>
      </c>
      <c r="AG187" s="59">
        <v>3585.28</v>
      </c>
      <c r="AH187" s="59">
        <v>1950.13</v>
      </c>
      <c r="AI187" s="59">
        <v>527.84</v>
      </c>
      <c r="AJ187" s="59">
        <v>62.71</v>
      </c>
      <c r="AK187" s="59">
        <v>27.04</v>
      </c>
      <c r="AL187" s="59">
        <v>882.81</v>
      </c>
      <c r="AM187" s="59">
        <v>112.64</v>
      </c>
      <c r="AN187" s="59">
        <v>1319.26</v>
      </c>
      <c r="AO187" s="59">
        <v>3768.43</v>
      </c>
      <c r="AP187" s="59">
        <v>1062.26</v>
      </c>
      <c r="AQ187" s="59">
        <v>408.72</v>
      </c>
      <c r="AR187" s="59">
        <v>404.6</v>
      </c>
      <c r="AS187" s="59">
        <v>930.92</v>
      </c>
      <c r="AT187" s="59">
        <v>308.99</v>
      </c>
      <c r="AU187" s="59">
        <v>623.16</v>
      </c>
      <c r="AV187" s="59">
        <v>647.62</v>
      </c>
      <c r="AW187" s="59">
        <v>1843.1</v>
      </c>
      <c r="AX187" s="59">
        <v>1389.11</v>
      </c>
      <c r="AY187" s="59">
        <v>282.08</v>
      </c>
      <c r="AZ187" s="59">
        <v>683.91</v>
      </c>
      <c r="BA187" s="59">
        <v>685.16</v>
      </c>
      <c r="BB187" s="59">
        <v>355.33</v>
      </c>
      <c r="BC187" s="59">
        <v>62.77</v>
      </c>
      <c r="BD187" s="59">
        <v>511.97</v>
      </c>
      <c r="BE187" s="59">
        <v>3356.69</v>
      </c>
      <c r="BF187" s="59">
        <v>1422.08</v>
      </c>
      <c r="BG187" s="59">
        <v>982.17</v>
      </c>
      <c r="BH187" s="59">
        <v>1083.1400000000001</v>
      </c>
      <c r="BI187" s="59">
        <v>655.87</v>
      </c>
      <c r="BJ187" s="59">
        <v>369.8</v>
      </c>
      <c r="BK187" s="59">
        <v>274.57</v>
      </c>
      <c r="BL187" s="59">
        <v>305.83999999999997</v>
      </c>
      <c r="BM187" s="59">
        <v>78.58</v>
      </c>
      <c r="BN187" s="59">
        <v>219.84</v>
      </c>
      <c r="BO187" s="59">
        <v>0</v>
      </c>
      <c r="BP187" s="59">
        <v>0</v>
      </c>
      <c r="BQ187" s="59" t="s">
        <v>98</v>
      </c>
      <c r="BR187" s="59">
        <v>112987.49</v>
      </c>
      <c r="BS187" s="59" t="s">
        <v>98</v>
      </c>
      <c r="BT187" s="59">
        <v>16921.36</v>
      </c>
      <c r="BU187" s="59" t="s">
        <v>98</v>
      </c>
      <c r="BV187" s="59">
        <v>0</v>
      </c>
      <c r="BW187" s="59" t="s">
        <v>98</v>
      </c>
      <c r="BX187" s="59">
        <v>114.05</v>
      </c>
      <c r="BY187" s="59" t="s">
        <v>98</v>
      </c>
      <c r="BZ187" s="59">
        <v>17035.41</v>
      </c>
      <c r="CA187" s="59" t="s">
        <v>98</v>
      </c>
      <c r="CB187" s="59">
        <v>0.16</v>
      </c>
      <c r="CC187" s="59" t="s">
        <v>98</v>
      </c>
      <c r="CD187" s="59">
        <v>0</v>
      </c>
      <c r="CE187" s="59" t="s">
        <v>98</v>
      </c>
      <c r="CF187" s="59">
        <v>1667.39</v>
      </c>
      <c r="CG187" s="59" t="s">
        <v>98</v>
      </c>
      <c r="CH187" s="59">
        <v>1667.39</v>
      </c>
      <c r="CI187" s="59" t="s">
        <v>98</v>
      </c>
      <c r="CJ187" s="59">
        <v>1667.55</v>
      </c>
      <c r="CK187" s="59" t="s">
        <v>98</v>
      </c>
      <c r="CL187" s="59">
        <v>0</v>
      </c>
      <c r="CM187" s="59" t="s">
        <v>98</v>
      </c>
      <c r="CN187" s="59">
        <v>0</v>
      </c>
      <c r="CO187" s="59" t="s">
        <v>98</v>
      </c>
      <c r="CP187" s="59">
        <v>0</v>
      </c>
      <c r="CQ187" s="59" t="s">
        <v>98</v>
      </c>
      <c r="CR187" s="59">
        <v>22886.6</v>
      </c>
      <c r="CS187" s="59" t="s">
        <v>98</v>
      </c>
      <c r="CT187" s="59">
        <v>22886.6</v>
      </c>
      <c r="CU187" s="59" t="s">
        <v>98</v>
      </c>
      <c r="CV187" s="59">
        <v>41589.550000000003</v>
      </c>
      <c r="CW187" s="59" t="s">
        <v>98</v>
      </c>
      <c r="CX187" s="59">
        <v>154577.04999999999</v>
      </c>
      <c r="CY187" s="59" t="s">
        <v>98</v>
      </c>
    </row>
    <row r="188" spans="1:103" ht="14.5" x14ac:dyDescent="0.35">
      <c r="A188" s="58" t="s">
        <v>364</v>
      </c>
      <c r="B188" s="58" t="s">
        <v>428</v>
      </c>
      <c r="C188" s="43" t="str">
        <f>'[10]Correspondance tables'!K11</f>
        <v>ISIC 18</v>
      </c>
      <c r="D188" s="43" t="str">
        <f>VLOOKUP(C188, '[10]Correspondance tables'!$O$3:$P$73, 2, FALSE)</f>
        <v>ISIC 17T18</v>
      </c>
      <c r="E188" s="59">
        <v>68.92</v>
      </c>
      <c r="F188" s="59">
        <v>13.08</v>
      </c>
      <c r="G188" s="59">
        <v>9.77</v>
      </c>
      <c r="H188" s="59">
        <v>39.22</v>
      </c>
      <c r="I188" s="59">
        <v>1026.1099999999999</v>
      </c>
      <c r="J188" s="59">
        <v>247.67</v>
      </c>
      <c r="K188" s="59">
        <v>96.18</v>
      </c>
      <c r="L188" s="59">
        <v>869.87</v>
      </c>
      <c r="M188" s="59">
        <v>5787.13</v>
      </c>
      <c r="N188" s="59">
        <v>71.47</v>
      </c>
      <c r="O188" s="59">
        <v>760.63</v>
      </c>
      <c r="P188" s="59">
        <v>580.63</v>
      </c>
      <c r="Q188" s="59">
        <v>347.84</v>
      </c>
      <c r="R188" s="59">
        <v>173.84</v>
      </c>
      <c r="S188" s="59">
        <v>205.09</v>
      </c>
      <c r="T188" s="59">
        <v>368.56</v>
      </c>
      <c r="U188" s="59">
        <v>273.31</v>
      </c>
      <c r="V188" s="59">
        <v>280.14999999999998</v>
      </c>
      <c r="W188" s="59">
        <v>527.62</v>
      </c>
      <c r="X188" s="59">
        <v>709.1</v>
      </c>
      <c r="Y188" s="59">
        <v>115.08</v>
      </c>
      <c r="Z188" s="59">
        <v>337.02</v>
      </c>
      <c r="AA188" s="59">
        <v>124.68</v>
      </c>
      <c r="AB188" s="59">
        <v>284.67</v>
      </c>
      <c r="AC188" s="59">
        <v>54.92</v>
      </c>
      <c r="AD188" s="59">
        <v>162.30000000000001</v>
      </c>
      <c r="AE188" s="59">
        <v>520.22</v>
      </c>
      <c r="AF188" s="59">
        <v>564.21</v>
      </c>
      <c r="AG188" s="59">
        <v>2448.8000000000002</v>
      </c>
      <c r="AH188" s="59">
        <v>3224.02</v>
      </c>
      <c r="AI188" s="59">
        <v>432.23</v>
      </c>
      <c r="AJ188" s="59">
        <v>44.61</v>
      </c>
      <c r="AK188" s="59">
        <v>39.92</v>
      </c>
      <c r="AL188" s="59">
        <v>406.07</v>
      </c>
      <c r="AM188" s="59">
        <v>281.86</v>
      </c>
      <c r="AN188" s="59">
        <v>661.87</v>
      </c>
      <c r="AO188" s="59">
        <v>9030.58</v>
      </c>
      <c r="AP188" s="59">
        <v>2093.83</v>
      </c>
      <c r="AQ188" s="59">
        <v>1264.8499999999999</v>
      </c>
      <c r="AR188" s="59">
        <v>1748.19</v>
      </c>
      <c r="AS188" s="59">
        <v>2050.19</v>
      </c>
      <c r="AT188" s="59">
        <v>807.91</v>
      </c>
      <c r="AU188" s="59">
        <v>665.61</v>
      </c>
      <c r="AV188" s="59">
        <v>584.70000000000005</v>
      </c>
      <c r="AW188" s="59">
        <v>2479.4</v>
      </c>
      <c r="AX188" s="59">
        <v>2091.41</v>
      </c>
      <c r="AY188" s="59">
        <v>747.41</v>
      </c>
      <c r="AZ188" s="59">
        <v>1953.49</v>
      </c>
      <c r="BA188" s="59">
        <v>849.75</v>
      </c>
      <c r="BB188" s="59">
        <v>409.87</v>
      </c>
      <c r="BC188" s="59">
        <v>105.91</v>
      </c>
      <c r="BD188" s="59">
        <v>2104.23</v>
      </c>
      <c r="BE188" s="59">
        <v>2907.77</v>
      </c>
      <c r="BF188" s="59">
        <v>2332.39</v>
      </c>
      <c r="BG188" s="59">
        <v>1519.93</v>
      </c>
      <c r="BH188" s="59">
        <v>425.08</v>
      </c>
      <c r="BI188" s="59">
        <v>487.23</v>
      </c>
      <c r="BJ188" s="59">
        <v>986.47</v>
      </c>
      <c r="BK188" s="59">
        <v>666.5</v>
      </c>
      <c r="BL188" s="59">
        <v>727.65</v>
      </c>
      <c r="BM188" s="59">
        <v>61.33</v>
      </c>
      <c r="BN188" s="59">
        <v>266.08999999999997</v>
      </c>
      <c r="BO188" s="59">
        <v>0</v>
      </c>
      <c r="BP188" s="59">
        <v>0</v>
      </c>
      <c r="BQ188" s="59" t="s">
        <v>98</v>
      </c>
      <c r="BR188" s="59">
        <v>61526.45</v>
      </c>
      <c r="BS188" s="59" t="s">
        <v>98</v>
      </c>
      <c r="BT188" s="59">
        <v>4064.25</v>
      </c>
      <c r="BU188" s="59" t="s">
        <v>98</v>
      </c>
      <c r="BV188" s="59">
        <v>2.2799999999999998</v>
      </c>
      <c r="BW188" s="59" t="s">
        <v>98</v>
      </c>
      <c r="BX188" s="59">
        <v>5.08</v>
      </c>
      <c r="BY188" s="59" t="s">
        <v>98</v>
      </c>
      <c r="BZ188" s="59">
        <v>4071.61</v>
      </c>
      <c r="CA188" s="59" t="s">
        <v>98</v>
      </c>
      <c r="CB188" s="59">
        <v>13.25</v>
      </c>
      <c r="CC188" s="59" t="s">
        <v>98</v>
      </c>
      <c r="CD188" s="59">
        <v>0</v>
      </c>
      <c r="CE188" s="59" t="s">
        <v>98</v>
      </c>
      <c r="CF188" s="59">
        <v>-896.99</v>
      </c>
      <c r="CG188" s="59" t="s">
        <v>98</v>
      </c>
      <c r="CH188" s="59">
        <v>-896.99</v>
      </c>
      <c r="CI188" s="59" t="s">
        <v>98</v>
      </c>
      <c r="CJ188" s="59">
        <v>-883.74</v>
      </c>
      <c r="CK188" s="59" t="s">
        <v>98</v>
      </c>
      <c r="CL188" s="59">
        <v>0</v>
      </c>
      <c r="CM188" s="59" t="s">
        <v>98</v>
      </c>
      <c r="CN188" s="59">
        <v>0</v>
      </c>
      <c r="CO188" s="59" t="s">
        <v>98</v>
      </c>
      <c r="CP188" s="59">
        <v>0</v>
      </c>
      <c r="CQ188" s="59" t="s">
        <v>98</v>
      </c>
      <c r="CR188" s="59">
        <v>1612.9</v>
      </c>
      <c r="CS188" s="59" t="s">
        <v>98</v>
      </c>
      <c r="CT188" s="59">
        <v>1612.9</v>
      </c>
      <c r="CU188" s="59" t="s">
        <v>98</v>
      </c>
      <c r="CV188" s="59">
        <v>4800.76</v>
      </c>
      <c r="CW188" s="59" t="s">
        <v>98</v>
      </c>
      <c r="CX188" s="59">
        <v>66327.210000000006</v>
      </c>
      <c r="CY188" s="59" t="s">
        <v>98</v>
      </c>
    </row>
    <row r="189" spans="1:103" ht="14.5" x14ac:dyDescent="0.35">
      <c r="A189" s="58" t="s">
        <v>364</v>
      </c>
      <c r="B189" s="58" t="s">
        <v>429</v>
      </c>
      <c r="C189" s="43" t="str">
        <f>'[10]Correspondance tables'!K12</f>
        <v>ISIC 19</v>
      </c>
      <c r="D189" s="43" t="str">
        <f>VLOOKUP(C189, '[10]Correspondance tables'!$O$3:$P$73, 2, FALSE)</f>
        <v>ISIC 19</v>
      </c>
      <c r="E189" s="59">
        <v>6753.79</v>
      </c>
      <c r="F189" s="59">
        <v>429.62</v>
      </c>
      <c r="G189" s="59">
        <v>435.29</v>
      </c>
      <c r="H189" s="59">
        <v>908.11</v>
      </c>
      <c r="I189" s="59">
        <v>1536.37</v>
      </c>
      <c r="J189" s="59">
        <v>246.07</v>
      </c>
      <c r="K189" s="59">
        <v>289.79000000000002</v>
      </c>
      <c r="L189" s="59">
        <v>342.11</v>
      </c>
      <c r="M189" s="59">
        <v>83.97</v>
      </c>
      <c r="N189" s="59">
        <v>30554.22</v>
      </c>
      <c r="O189" s="59">
        <v>13813.25</v>
      </c>
      <c r="P189" s="59">
        <v>258.26</v>
      </c>
      <c r="Q189" s="59">
        <v>405.08</v>
      </c>
      <c r="R189" s="59">
        <v>1808.37</v>
      </c>
      <c r="S189" s="59">
        <v>3369.8</v>
      </c>
      <c r="T189" s="59">
        <v>577.08000000000004</v>
      </c>
      <c r="U189" s="59">
        <v>115.97</v>
      </c>
      <c r="V189" s="59">
        <v>364.1</v>
      </c>
      <c r="W189" s="59">
        <v>661.11</v>
      </c>
      <c r="X189" s="59">
        <v>598.36</v>
      </c>
      <c r="Y189" s="59">
        <v>138.91</v>
      </c>
      <c r="Z189" s="59">
        <v>426.43</v>
      </c>
      <c r="AA189" s="59">
        <v>304.32</v>
      </c>
      <c r="AB189" s="59">
        <v>7254.74</v>
      </c>
      <c r="AC189" s="59">
        <v>145.71</v>
      </c>
      <c r="AD189" s="59">
        <v>1092.42</v>
      </c>
      <c r="AE189" s="59">
        <v>7747.18</v>
      </c>
      <c r="AF189" s="59">
        <v>994.16</v>
      </c>
      <c r="AG189" s="59">
        <v>5624.14</v>
      </c>
      <c r="AH189" s="59">
        <v>2104.4</v>
      </c>
      <c r="AI189" s="59">
        <v>19513.37</v>
      </c>
      <c r="AJ189" s="59">
        <v>4124.2</v>
      </c>
      <c r="AK189" s="59">
        <v>12423.83</v>
      </c>
      <c r="AL189" s="59">
        <v>3047.05</v>
      </c>
      <c r="AM189" s="59">
        <v>483.48</v>
      </c>
      <c r="AN189" s="59">
        <v>807.25</v>
      </c>
      <c r="AO189" s="59">
        <v>94.12</v>
      </c>
      <c r="AP189" s="59">
        <v>241.04</v>
      </c>
      <c r="AQ189" s="59">
        <v>270.52</v>
      </c>
      <c r="AR189" s="59">
        <v>350.63</v>
      </c>
      <c r="AS189" s="59">
        <v>354.26</v>
      </c>
      <c r="AT189" s="59">
        <v>345.79</v>
      </c>
      <c r="AU189" s="59">
        <v>201.76</v>
      </c>
      <c r="AV189" s="59">
        <v>671.91</v>
      </c>
      <c r="AW189" s="59">
        <v>760.99</v>
      </c>
      <c r="AX189" s="59">
        <v>409.5</v>
      </c>
      <c r="AY189" s="59">
        <v>233.56</v>
      </c>
      <c r="AZ189" s="59">
        <v>209.48</v>
      </c>
      <c r="BA189" s="59">
        <v>212.98</v>
      </c>
      <c r="BB189" s="59">
        <v>737.47</v>
      </c>
      <c r="BC189" s="59">
        <v>86.32</v>
      </c>
      <c r="BD189" s="59">
        <v>159.05000000000001</v>
      </c>
      <c r="BE189" s="59">
        <v>923.57</v>
      </c>
      <c r="BF189" s="59">
        <v>2576.08</v>
      </c>
      <c r="BG189" s="59">
        <v>739.35</v>
      </c>
      <c r="BH189" s="59">
        <v>744.37</v>
      </c>
      <c r="BI189" s="59">
        <v>402.14</v>
      </c>
      <c r="BJ189" s="59">
        <v>260.11</v>
      </c>
      <c r="BK189" s="59">
        <v>295.81</v>
      </c>
      <c r="BL189" s="59">
        <v>245.28</v>
      </c>
      <c r="BM189" s="59">
        <v>72.650000000000006</v>
      </c>
      <c r="BN189" s="59">
        <v>401.13</v>
      </c>
      <c r="BO189" s="59">
        <v>0</v>
      </c>
      <c r="BP189" s="59">
        <v>0</v>
      </c>
      <c r="BQ189" s="59" t="s">
        <v>98</v>
      </c>
      <c r="BR189" s="59">
        <v>141782.19</v>
      </c>
      <c r="BS189" s="59" t="s">
        <v>98</v>
      </c>
      <c r="BT189" s="59">
        <v>81391.360000000001</v>
      </c>
      <c r="BU189" s="59" t="s">
        <v>98</v>
      </c>
      <c r="BV189" s="59">
        <v>0.98</v>
      </c>
      <c r="BW189" s="59" t="s">
        <v>98</v>
      </c>
      <c r="BX189" s="59">
        <v>198.26</v>
      </c>
      <c r="BY189" s="59" t="s">
        <v>98</v>
      </c>
      <c r="BZ189" s="59">
        <v>81590.600000000006</v>
      </c>
      <c r="CA189" s="59" t="s">
        <v>98</v>
      </c>
      <c r="CB189" s="59">
        <v>0</v>
      </c>
      <c r="CC189" s="59" t="s">
        <v>98</v>
      </c>
      <c r="CD189" s="59">
        <v>0</v>
      </c>
      <c r="CE189" s="59" t="s">
        <v>98</v>
      </c>
      <c r="CF189" s="59">
        <v>1593.53</v>
      </c>
      <c r="CG189" s="59" t="s">
        <v>98</v>
      </c>
      <c r="CH189" s="59">
        <v>1593.53</v>
      </c>
      <c r="CI189" s="59" t="s">
        <v>98</v>
      </c>
      <c r="CJ189" s="59">
        <v>1593.53</v>
      </c>
      <c r="CK189" s="59" t="s">
        <v>98</v>
      </c>
      <c r="CL189" s="59">
        <v>0</v>
      </c>
      <c r="CM189" s="59" t="s">
        <v>98</v>
      </c>
      <c r="CN189" s="59">
        <v>0</v>
      </c>
      <c r="CO189" s="59" t="s">
        <v>98</v>
      </c>
      <c r="CP189" s="59">
        <v>0</v>
      </c>
      <c r="CQ189" s="59" t="s">
        <v>98</v>
      </c>
      <c r="CR189" s="59">
        <v>62283.29</v>
      </c>
      <c r="CS189" s="59" t="s">
        <v>98</v>
      </c>
      <c r="CT189" s="59">
        <v>62283.29</v>
      </c>
      <c r="CU189" s="59" t="s">
        <v>98</v>
      </c>
      <c r="CV189" s="59">
        <v>145467.41</v>
      </c>
      <c r="CW189" s="59" t="s">
        <v>98</v>
      </c>
      <c r="CX189" s="59">
        <v>287249.59999999998</v>
      </c>
      <c r="CY189" s="59" t="s">
        <v>98</v>
      </c>
    </row>
    <row r="190" spans="1:103" ht="14.5" x14ac:dyDescent="0.35">
      <c r="A190" s="58" t="s">
        <v>364</v>
      </c>
      <c r="B190" s="58" t="s">
        <v>430</v>
      </c>
      <c r="C190" s="43" t="str">
        <f>'[10]Correspondance tables'!K13</f>
        <v>ISIC 20</v>
      </c>
      <c r="D190" s="43" t="str">
        <f>VLOOKUP(C190, '[10]Correspondance tables'!$O$3:$P$73, 2, FALSE)</f>
        <v>ISIC 20</v>
      </c>
      <c r="E190" s="59">
        <v>15604.9</v>
      </c>
      <c r="F190" s="59">
        <v>182.3</v>
      </c>
      <c r="G190" s="59">
        <v>241.14</v>
      </c>
      <c r="H190" s="59">
        <v>1105.1500000000001</v>
      </c>
      <c r="I190" s="59">
        <v>7174.73</v>
      </c>
      <c r="J190" s="59">
        <v>6965.16</v>
      </c>
      <c r="K190" s="59">
        <v>3056.56</v>
      </c>
      <c r="L190" s="59">
        <v>6576.87</v>
      </c>
      <c r="M190" s="59">
        <v>2245.41</v>
      </c>
      <c r="N190" s="59">
        <v>15056.02</v>
      </c>
      <c r="O190" s="59">
        <v>110404.58</v>
      </c>
      <c r="P190" s="59">
        <v>10232.709999999999</v>
      </c>
      <c r="Q190" s="59">
        <v>43815.98</v>
      </c>
      <c r="R190" s="59">
        <v>3981.33</v>
      </c>
      <c r="S190" s="59">
        <v>6437.52</v>
      </c>
      <c r="T190" s="59">
        <v>4976.07</v>
      </c>
      <c r="U190" s="59">
        <v>2264.4899999999998</v>
      </c>
      <c r="V190" s="59">
        <v>3740.56</v>
      </c>
      <c r="W190" s="59">
        <v>3504.5</v>
      </c>
      <c r="X190" s="59">
        <v>7115.23</v>
      </c>
      <c r="Y190" s="59">
        <v>1657.89</v>
      </c>
      <c r="Z190" s="59">
        <v>4296.76</v>
      </c>
      <c r="AA190" s="59">
        <v>1339.38</v>
      </c>
      <c r="AB190" s="59">
        <v>5614.91</v>
      </c>
      <c r="AC190" s="59">
        <v>979.23</v>
      </c>
      <c r="AD190" s="59">
        <v>1068.2</v>
      </c>
      <c r="AE190" s="59">
        <v>11201.36</v>
      </c>
      <c r="AF190" s="59">
        <v>1625.49</v>
      </c>
      <c r="AG190" s="59">
        <v>2332.31</v>
      </c>
      <c r="AH190" s="59">
        <v>610.5</v>
      </c>
      <c r="AI190" s="59">
        <v>775.91</v>
      </c>
      <c r="AJ190" s="59">
        <v>76.58</v>
      </c>
      <c r="AK190" s="59">
        <v>102.77</v>
      </c>
      <c r="AL190" s="59">
        <v>466.21</v>
      </c>
      <c r="AM190" s="59">
        <v>32.24</v>
      </c>
      <c r="AN190" s="59">
        <v>2047.7</v>
      </c>
      <c r="AO190" s="59">
        <v>300.23</v>
      </c>
      <c r="AP190" s="59">
        <v>519.41</v>
      </c>
      <c r="AQ190" s="59">
        <v>96.7</v>
      </c>
      <c r="AR190" s="59">
        <v>260.87</v>
      </c>
      <c r="AS190" s="59">
        <v>110.5</v>
      </c>
      <c r="AT190" s="59">
        <v>24.78</v>
      </c>
      <c r="AU190" s="59">
        <v>35.909999999999997</v>
      </c>
      <c r="AV190" s="59">
        <v>1698.38</v>
      </c>
      <c r="AW190" s="59">
        <v>329.81</v>
      </c>
      <c r="AX190" s="59">
        <v>903.63</v>
      </c>
      <c r="AY190" s="59">
        <v>958.55</v>
      </c>
      <c r="AZ190" s="59">
        <v>150.54</v>
      </c>
      <c r="BA190" s="59">
        <v>500.87</v>
      </c>
      <c r="BB190" s="59">
        <v>234.59</v>
      </c>
      <c r="BC190" s="59">
        <v>45.37</v>
      </c>
      <c r="BD190" s="59">
        <v>52.79</v>
      </c>
      <c r="BE190" s="59">
        <v>2282.13</v>
      </c>
      <c r="BF190" s="59">
        <v>1140.17</v>
      </c>
      <c r="BG190" s="59">
        <v>574.96</v>
      </c>
      <c r="BH190" s="59">
        <v>6132.73</v>
      </c>
      <c r="BI190" s="59">
        <v>607.9</v>
      </c>
      <c r="BJ190" s="59">
        <v>292.5</v>
      </c>
      <c r="BK190" s="59">
        <v>292.3</v>
      </c>
      <c r="BL190" s="59">
        <v>218.77</v>
      </c>
      <c r="BM190" s="59">
        <v>90.82</v>
      </c>
      <c r="BN190" s="59">
        <v>1900.1</v>
      </c>
      <c r="BO190" s="59">
        <v>0</v>
      </c>
      <c r="BP190" s="59">
        <v>0</v>
      </c>
      <c r="BQ190" s="59" t="s">
        <v>98</v>
      </c>
      <c r="BR190" s="59">
        <v>308663.96999999997</v>
      </c>
      <c r="BS190" s="59" t="s">
        <v>98</v>
      </c>
      <c r="BT190" s="59">
        <v>32025.200000000001</v>
      </c>
      <c r="BU190" s="59" t="s">
        <v>98</v>
      </c>
      <c r="BV190" s="59">
        <v>0.14000000000000001</v>
      </c>
      <c r="BW190" s="59" t="s">
        <v>98</v>
      </c>
      <c r="BX190" s="59">
        <v>382.42</v>
      </c>
      <c r="BY190" s="59" t="s">
        <v>98</v>
      </c>
      <c r="BZ190" s="59">
        <v>32407.759999999998</v>
      </c>
      <c r="CA190" s="59" t="s">
        <v>98</v>
      </c>
      <c r="CB190" s="59">
        <v>774.95</v>
      </c>
      <c r="CC190" s="59" t="s">
        <v>98</v>
      </c>
      <c r="CD190" s="59">
        <v>0</v>
      </c>
      <c r="CE190" s="59" t="s">
        <v>98</v>
      </c>
      <c r="CF190" s="59">
        <v>3234.01</v>
      </c>
      <c r="CG190" s="59" t="s">
        <v>98</v>
      </c>
      <c r="CH190" s="59">
        <v>3234.01</v>
      </c>
      <c r="CI190" s="59" t="s">
        <v>98</v>
      </c>
      <c r="CJ190" s="59">
        <v>4008.96</v>
      </c>
      <c r="CK190" s="59" t="s">
        <v>98</v>
      </c>
      <c r="CL190" s="59">
        <v>0</v>
      </c>
      <c r="CM190" s="59" t="s">
        <v>98</v>
      </c>
      <c r="CN190" s="59">
        <v>0</v>
      </c>
      <c r="CO190" s="59" t="s">
        <v>98</v>
      </c>
      <c r="CP190" s="59">
        <v>0</v>
      </c>
      <c r="CQ190" s="59" t="s">
        <v>98</v>
      </c>
      <c r="CR190" s="59">
        <v>122193.49</v>
      </c>
      <c r="CS190" s="59" t="s">
        <v>98</v>
      </c>
      <c r="CT190" s="59">
        <v>122193.49</v>
      </c>
      <c r="CU190" s="59" t="s">
        <v>98</v>
      </c>
      <c r="CV190" s="59">
        <v>158610.20000000001</v>
      </c>
      <c r="CW190" s="59" t="s">
        <v>98</v>
      </c>
      <c r="CX190" s="59">
        <v>467274.17</v>
      </c>
      <c r="CY190" s="59" t="s">
        <v>98</v>
      </c>
    </row>
    <row r="191" spans="1:103" ht="14.5" x14ac:dyDescent="0.35">
      <c r="A191" s="58" t="s">
        <v>364</v>
      </c>
      <c r="B191" s="58" t="s">
        <v>431</v>
      </c>
      <c r="C191" s="43" t="str">
        <f>'[10]Correspondance tables'!K14</f>
        <v>ISIC 21</v>
      </c>
      <c r="D191" s="43" t="str">
        <f>VLOOKUP(C191, '[10]Correspondance tables'!$O$3:$P$73, 2, FALSE)</f>
        <v>ISIC 21</v>
      </c>
      <c r="E191" s="59">
        <v>961.03</v>
      </c>
      <c r="F191" s="59">
        <v>0.26</v>
      </c>
      <c r="G191" s="59">
        <v>24.91</v>
      </c>
      <c r="H191" s="59">
        <v>0.78</v>
      </c>
      <c r="I191" s="59">
        <v>949.94</v>
      </c>
      <c r="J191" s="59">
        <v>12.57</v>
      </c>
      <c r="K191" s="59">
        <v>0.92</v>
      </c>
      <c r="L191" s="59">
        <v>5.15</v>
      </c>
      <c r="M191" s="59">
        <v>0.14000000000000001</v>
      </c>
      <c r="N191" s="59">
        <v>5.16</v>
      </c>
      <c r="O191" s="59">
        <v>914.35</v>
      </c>
      <c r="P191" s="59">
        <v>14392.5</v>
      </c>
      <c r="Q191" s="59">
        <v>158.07</v>
      </c>
      <c r="R191" s="59">
        <v>41.92</v>
      </c>
      <c r="S191" s="59">
        <v>1.62</v>
      </c>
      <c r="T191" s="59">
        <v>2.2799999999999998</v>
      </c>
      <c r="U191" s="59">
        <v>4.78</v>
      </c>
      <c r="V191" s="59">
        <v>3.8</v>
      </c>
      <c r="W191" s="59">
        <v>2.78</v>
      </c>
      <c r="X191" s="59">
        <v>38.82</v>
      </c>
      <c r="Y191" s="59">
        <v>0.94</v>
      </c>
      <c r="Z191" s="59">
        <v>44.24</v>
      </c>
      <c r="AA191" s="59">
        <v>1.1399999999999999</v>
      </c>
      <c r="AB191" s="59">
        <v>3.28</v>
      </c>
      <c r="AC191" s="59">
        <v>4.4000000000000004</v>
      </c>
      <c r="AD191" s="59">
        <v>13.13</v>
      </c>
      <c r="AE191" s="59">
        <v>5.0199999999999996</v>
      </c>
      <c r="AF191" s="59">
        <v>2.15</v>
      </c>
      <c r="AG191" s="59">
        <v>240.27</v>
      </c>
      <c r="AH191" s="59">
        <v>30.63</v>
      </c>
      <c r="AI191" s="59">
        <v>4.88</v>
      </c>
      <c r="AJ191" s="59">
        <v>1.99</v>
      </c>
      <c r="AK191" s="59">
        <v>2.3199999999999998</v>
      </c>
      <c r="AL191" s="59">
        <v>8.32</v>
      </c>
      <c r="AM191" s="59">
        <v>0.43</v>
      </c>
      <c r="AN191" s="59">
        <v>6.79</v>
      </c>
      <c r="AO191" s="59">
        <v>0.34</v>
      </c>
      <c r="AP191" s="59">
        <v>1.08</v>
      </c>
      <c r="AQ191" s="59">
        <v>0.78</v>
      </c>
      <c r="AR191" s="59">
        <v>5.45</v>
      </c>
      <c r="AS191" s="59">
        <v>6.28</v>
      </c>
      <c r="AT191" s="59">
        <v>2.36</v>
      </c>
      <c r="AU191" s="59">
        <v>0.37</v>
      </c>
      <c r="AV191" s="59">
        <v>3.4</v>
      </c>
      <c r="AW191" s="59">
        <v>45.48</v>
      </c>
      <c r="AX191" s="59">
        <v>25.11</v>
      </c>
      <c r="AY191" s="59">
        <v>304.5</v>
      </c>
      <c r="AZ191" s="59">
        <v>17.329999999999998</v>
      </c>
      <c r="BA191" s="59">
        <v>528.59</v>
      </c>
      <c r="BB191" s="59">
        <v>12.74</v>
      </c>
      <c r="BC191" s="59">
        <v>1.59</v>
      </c>
      <c r="BD191" s="59">
        <v>0.36</v>
      </c>
      <c r="BE191" s="59">
        <v>25.69</v>
      </c>
      <c r="BF191" s="59">
        <v>299.87</v>
      </c>
      <c r="BG191" s="59">
        <v>228.91</v>
      </c>
      <c r="BH191" s="59">
        <v>25426.47</v>
      </c>
      <c r="BI191" s="59">
        <v>1262.8399999999999</v>
      </c>
      <c r="BJ191" s="59">
        <v>5.87</v>
      </c>
      <c r="BK191" s="59">
        <v>13.36</v>
      </c>
      <c r="BL191" s="59">
        <v>19.43</v>
      </c>
      <c r="BM191" s="59">
        <v>0.28999999999999998</v>
      </c>
      <c r="BN191" s="59">
        <v>9.5399999999999991</v>
      </c>
      <c r="BO191" s="59">
        <v>0</v>
      </c>
      <c r="BP191" s="59">
        <v>0</v>
      </c>
      <c r="BQ191" s="59" t="s">
        <v>98</v>
      </c>
      <c r="BR191" s="59">
        <v>46139.76</v>
      </c>
      <c r="BS191" s="59" t="s">
        <v>98</v>
      </c>
      <c r="BT191" s="59">
        <v>30998.42</v>
      </c>
      <c r="BU191" s="59" t="s">
        <v>98</v>
      </c>
      <c r="BV191" s="59">
        <v>1.39</v>
      </c>
      <c r="BW191" s="59" t="s">
        <v>98</v>
      </c>
      <c r="BX191" s="59">
        <v>40241.910000000003</v>
      </c>
      <c r="BY191" s="59" t="s">
        <v>98</v>
      </c>
      <c r="BZ191" s="59">
        <v>71241.72</v>
      </c>
      <c r="CA191" s="59" t="s">
        <v>98</v>
      </c>
      <c r="CB191" s="59">
        <v>632.16</v>
      </c>
      <c r="CC191" s="59" t="s">
        <v>98</v>
      </c>
      <c r="CD191" s="59">
        <v>0</v>
      </c>
      <c r="CE191" s="59" t="s">
        <v>98</v>
      </c>
      <c r="CF191" s="59">
        <v>-23601.599999999999</v>
      </c>
      <c r="CG191" s="59" t="s">
        <v>98</v>
      </c>
      <c r="CH191" s="59">
        <v>-23601.599999999999</v>
      </c>
      <c r="CI191" s="59" t="s">
        <v>98</v>
      </c>
      <c r="CJ191" s="59">
        <v>-22969.439999999999</v>
      </c>
      <c r="CK191" s="59" t="s">
        <v>98</v>
      </c>
      <c r="CL191" s="59">
        <v>0</v>
      </c>
      <c r="CM191" s="59" t="s">
        <v>98</v>
      </c>
      <c r="CN191" s="59">
        <v>0</v>
      </c>
      <c r="CO191" s="59" t="s">
        <v>98</v>
      </c>
      <c r="CP191" s="59">
        <v>0</v>
      </c>
      <c r="CQ191" s="59" t="s">
        <v>98</v>
      </c>
      <c r="CR191" s="59">
        <v>96458.83</v>
      </c>
      <c r="CS191" s="59" t="s">
        <v>98</v>
      </c>
      <c r="CT191" s="59">
        <v>96458.83</v>
      </c>
      <c r="CU191" s="59" t="s">
        <v>98</v>
      </c>
      <c r="CV191" s="59">
        <v>144731.10999999999</v>
      </c>
      <c r="CW191" s="59" t="s">
        <v>98</v>
      </c>
      <c r="CX191" s="59">
        <v>190870.87</v>
      </c>
      <c r="CY191" s="59" t="s">
        <v>98</v>
      </c>
    </row>
    <row r="192" spans="1:103" ht="14.5" x14ac:dyDescent="0.35">
      <c r="A192" s="58" t="s">
        <v>364</v>
      </c>
      <c r="B192" s="58" t="s">
        <v>432</v>
      </c>
      <c r="C192" s="43" t="str">
        <f>'[10]Correspondance tables'!K15</f>
        <v>ISIC 22</v>
      </c>
      <c r="D192" s="43" t="str">
        <f>VLOOKUP(C192, '[10]Correspondance tables'!$O$3:$P$73, 2, FALSE)</f>
        <v>ISIC 22</v>
      </c>
      <c r="E192" s="59">
        <v>1550.94</v>
      </c>
      <c r="F192" s="59">
        <v>67.319999999999993</v>
      </c>
      <c r="G192" s="59">
        <v>97.24</v>
      </c>
      <c r="H192" s="59">
        <v>392.35</v>
      </c>
      <c r="I192" s="59">
        <v>11595.48</v>
      </c>
      <c r="J192" s="59">
        <v>2404.0300000000002</v>
      </c>
      <c r="K192" s="59">
        <v>969.29</v>
      </c>
      <c r="L192" s="59">
        <v>2239.7600000000002</v>
      </c>
      <c r="M192" s="59">
        <v>815.95</v>
      </c>
      <c r="N192" s="59">
        <v>1639.36</v>
      </c>
      <c r="O192" s="59">
        <v>6370.73</v>
      </c>
      <c r="P192" s="59">
        <v>2450.14</v>
      </c>
      <c r="Q192" s="59">
        <v>32588.78</v>
      </c>
      <c r="R192" s="59">
        <v>2115.33</v>
      </c>
      <c r="S192" s="59">
        <v>1341.17</v>
      </c>
      <c r="T192" s="59">
        <v>5290.8</v>
      </c>
      <c r="U192" s="59">
        <v>3225.25</v>
      </c>
      <c r="V192" s="59">
        <v>6427.08</v>
      </c>
      <c r="W192" s="59">
        <v>10709.43</v>
      </c>
      <c r="X192" s="59">
        <v>29566.81</v>
      </c>
      <c r="Y192" s="59">
        <v>2985.29</v>
      </c>
      <c r="Z192" s="59">
        <v>4133.05</v>
      </c>
      <c r="AA192" s="59">
        <v>2618.7600000000002</v>
      </c>
      <c r="AB192" s="59">
        <v>1015.07</v>
      </c>
      <c r="AC192" s="59">
        <v>138.15</v>
      </c>
      <c r="AD192" s="59">
        <v>941.49</v>
      </c>
      <c r="AE192" s="59">
        <v>29970.27</v>
      </c>
      <c r="AF192" s="59">
        <v>3568.05</v>
      </c>
      <c r="AG192" s="59">
        <v>4456.7700000000004</v>
      </c>
      <c r="AH192" s="59">
        <v>2826.03</v>
      </c>
      <c r="AI192" s="59">
        <v>3314.66</v>
      </c>
      <c r="AJ192" s="59">
        <v>113.02</v>
      </c>
      <c r="AK192" s="59">
        <v>179.22</v>
      </c>
      <c r="AL192" s="59">
        <v>861.12</v>
      </c>
      <c r="AM192" s="59">
        <v>145.13</v>
      </c>
      <c r="AN192" s="59">
        <v>700.43</v>
      </c>
      <c r="AO192" s="59">
        <v>288.04000000000002</v>
      </c>
      <c r="AP192" s="59">
        <v>308.94</v>
      </c>
      <c r="AQ192" s="59">
        <v>851.14</v>
      </c>
      <c r="AR192" s="59">
        <v>426.25</v>
      </c>
      <c r="AS192" s="59">
        <v>327.18</v>
      </c>
      <c r="AT192" s="59">
        <v>146.96</v>
      </c>
      <c r="AU192" s="59">
        <v>144.11000000000001</v>
      </c>
      <c r="AV192" s="59">
        <v>1172.1099999999999</v>
      </c>
      <c r="AW192" s="59">
        <v>751.86</v>
      </c>
      <c r="AX192" s="59">
        <v>1152.3599999999999</v>
      </c>
      <c r="AY192" s="59">
        <v>276.77999999999997</v>
      </c>
      <c r="AZ192" s="59">
        <v>300.56</v>
      </c>
      <c r="BA192" s="59">
        <v>370.16</v>
      </c>
      <c r="BB192" s="59">
        <v>415.15</v>
      </c>
      <c r="BC192" s="59">
        <v>41.36</v>
      </c>
      <c r="BD192" s="59">
        <v>143.04</v>
      </c>
      <c r="BE192" s="59">
        <v>2335.04</v>
      </c>
      <c r="BF192" s="59">
        <v>639.67999999999995</v>
      </c>
      <c r="BG192" s="59">
        <v>213.3</v>
      </c>
      <c r="BH192" s="59">
        <v>1629.36</v>
      </c>
      <c r="BI192" s="59">
        <v>484.24</v>
      </c>
      <c r="BJ192" s="59">
        <v>210.05</v>
      </c>
      <c r="BK192" s="59">
        <v>179.44</v>
      </c>
      <c r="BL192" s="59">
        <v>158.78</v>
      </c>
      <c r="BM192" s="59">
        <v>268.89</v>
      </c>
      <c r="BN192" s="59">
        <v>390.11</v>
      </c>
      <c r="BO192" s="59">
        <v>0</v>
      </c>
      <c r="BP192" s="59">
        <v>0</v>
      </c>
      <c r="BQ192" s="59" t="s">
        <v>98</v>
      </c>
      <c r="BR192" s="59">
        <v>193448.65</v>
      </c>
      <c r="BS192" s="59" t="s">
        <v>98</v>
      </c>
      <c r="BT192" s="59">
        <v>16284.13</v>
      </c>
      <c r="BU192" s="59" t="s">
        <v>98</v>
      </c>
      <c r="BV192" s="59">
        <v>0.13</v>
      </c>
      <c r="BW192" s="59" t="s">
        <v>98</v>
      </c>
      <c r="BX192" s="59">
        <v>86.4</v>
      </c>
      <c r="BY192" s="59" t="s">
        <v>98</v>
      </c>
      <c r="BZ192" s="59">
        <v>16370.65</v>
      </c>
      <c r="CA192" s="59" t="s">
        <v>98</v>
      </c>
      <c r="CB192" s="59">
        <v>2078.25</v>
      </c>
      <c r="CC192" s="59" t="s">
        <v>98</v>
      </c>
      <c r="CD192" s="59">
        <v>0</v>
      </c>
      <c r="CE192" s="59" t="s">
        <v>98</v>
      </c>
      <c r="CF192" s="59">
        <v>2709.85</v>
      </c>
      <c r="CG192" s="59" t="s">
        <v>98</v>
      </c>
      <c r="CH192" s="59">
        <v>2709.85</v>
      </c>
      <c r="CI192" s="59" t="s">
        <v>98</v>
      </c>
      <c r="CJ192" s="59">
        <v>4788.1000000000004</v>
      </c>
      <c r="CK192" s="59" t="s">
        <v>98</v>
      </c>
      <c r="CL192" s="59">
        <v>0</v>
      </c>
      <c r="CM192" s="59" t="s">
        <v>98</v>
      </c>
      <c r="CN192" s="59">
        <v>0</v>
      </c>
      <c r="CO192" s="59" t="s">
        <v>98</v>
      </c>
      <c r="CP192" s="59">
        <v>0</v>
      </c>
      <c r="CQ192" s="59" t="s">
        <v>98</v>
      </c>
      <c r="CR192" s="59">
        <v>34142.980000000003</v>
      </c>
      <c r="CS192" s="59" t="s">
        <v>98</v>
      </c>
      <c r="CT192" s="59">
        <v>34142.980000000003</v>
      </c>
      <c r="CU192" s="59" t="s">
        <v>98</v>
      </c>
      <c r="CV192" s="59">
        <v>55301.74</v>
      </c>
      <c r="CW192" s="59" t="s">
        <v>98</v>
      </c>
      <c r="CX192" s="59">
        <v>248750.39</v>
      </c>
      <c r="CY192" s="59" t="s">
        <v>98</v>
      </c>
    </row>
    <row r="193" spans="1:103" ht="14.5" x14ac:dyDescent="0.35">
      <c r="A193" s="58" t="s">
        <v>364</v>
      </c>
      <c r="B193" s="58" t="s">
        <v>198</v>
      </c>
      <c r="C193" s="43" t="str">
        <f>'[10]Correspondance tables'!K16</f>
        <v>ISIC 23</v>
      </c>
      <c r="D193" s="43" t="str">
        <f>VLOOKUP(C193, '[10]Correspondance tables'!$O$3:$P$73, 2, FALSE)</f>
        <v>ISIC 23</v>
      </c>
      <c r="E193" s="59">
        <v>1314.03</v>
      </c>
      <c r="F193" s="59">
        <v>45.31</v>
      </c>
      <c r="G193" s="59">
        <v>58.27</v>
      </c>
      <c r="H193" s="59">
        <v>552.41</v>
      </c>
      <c r="I193" s="59">
        <v>3968.4</v>
      </c>
      <c r="J193" s="59">
        <v>325.56</v>
      </c>
      <c r="K193" s="59">
        <v>1441.77</v>
      </c>
      <c r="L193" s="59">
        <v>129.77000000000001</v>
      </c>
      <c r="M193" s="59">
        <v>27.05</v>
      </c>
      <c r="N193" s="59">
        <v>152.11000000000001</v>
      </c>
      <c r="O193" s="59">
        <v>1932.61</v>
      </c>
      <c r="P193" s="59">
        <v>705.65</v>
      </c>
      <c r="Q193" s="59">
        <v>1316.34</v>
      </c>
      <c r="R193" s="59">
        <v>22426.53</v>
      </c>
      <c r="S193" s="59">
        <v>2094.63</v>
      </c>
      <c r="T193" s="59">
        <v>2286.61</v>
      </c>
      <c r="U193" s="59">
        <v>1184.02</v>
      </c>
      <c r="V193" s="59">
        <v>1670.63</v>
      </c>
      <c r="W193" s="59">
        <v>1612.16</v>
      </c>
      <c r="X193" s="59">
        <v>3970.39</v>
      </c>
      <c r="Y193" s="59">
        <v>672.38</v>
      </c>
      <c r="Z193" s="59">
        <v>1288.26</v>
      </c>
      <c r="AA193" s="59">
        <v>677.87</v>
      </c>
      <c r="AB193" s="59">
        <v>1791.83</v>
      </c>
      <c r="AC193" s="59">
        <v>250.13</v>
      </c>
      <c r="AD193" s="59">
        <v>554.87</v>
      </c>
      <c r="AE193" s="59">
        <v>71610.48</v>
      </c>
      <c r="AF193" s="59">
        <v>816.75</v>
      </c>
      <c r="AG193" s="59">
        <v>1553.27</v>
      </c>
      <c r="AH193" s="59">
        <v>574.19000000000005</v>
      </c>
      <c r="AI193" s="59">
        <v>421.22</v>
      </c>
      <c r="AJ193" s="59">
        <v>53.41</v>
      </c>
      <c r="AK193" s="59">
        <v>17.7</v>
      </c>
      <c r="AL193" s="59">
        <v>269.10000000000002</v>
      </c>
      <c r="AM193" s="59">
        <v>7.34</v>
      </c>
      <c r="AN193" s="59">
        <v>847.95</v>
      </c>
      <c r="AO193" s="59">
        <v>21.45</v>
      </c>
      <c r="AP193" s="59">
        <v>23.96</v>
      </c>
      <c r="AQ193" s="59">
        <v>249.51</v>
      </c>
      <c r="AR193" s="59">
        <v>73.63</v>
      </c>
      <c r="AS193" s="59">
        <v>55.49</v>
      </c>
      <c r="AT193" s="59">
        <v>2.4</v>
      </c>
      <c r="AU193" s="59">
        <v>14.96</v>
      </c>
      <c r="AV193" s="59">
        <v>2607.36</v>
      </c>
      <c r="AW193" s="59">
        <v>206.42</v>
      </c>
      <c r="AX193" s="59">
        <v>307.55</v>
      </c>
      <c r="AY193" s="59">
        <v>316.32</v>
      </c>
      <c r="AZ193" s="59">
        <v>72.56</v>
      </c>
      <c r="BA193" s="59">
        <v>100.77</v>
      </c>
      <c r="BB193" s="59">
        <v>132.31</v>
      </c>
      <c r="BC193" s="59">
        <v>21.78</v>
      </c>
      <c r="BD193" s="59">
        <v>5.63</v>
      </c>
      <c r="BE193" s="59">
        <v>1107.07</v>
      </c>
      <c r="BF193" s="59">
        <v>545.89</v>
      </c>
      <c r="BG193" s="59">
        <v>289.14999999999998</v>
      </c>
      <c r="BH193" s="59">
        <v>770.38</v>
      </c>
      <c r="BI193" s="59">
        <v>124.07</v>
      </c>
      <c r="BJ193" s="59">
        <v>133.30000000000001</v>
      </c>
      <c r="BK193" s="59">
        <v>125.25</v>
      </c>
      <c r="BL193" s="59">
        <v>144.49</v>
      </c>
      <c r="BM193" s="59">
        <v>80.25</v>
      </c>
      <c r="BN193" s="59">
        <v>279.23</v>
      </c>
      <c r="BO193" s="59">
        <v>0</v>
      </c>
      <c r="BP193" s="59">
        <v>0</v>
      </c>
      <c r="BQ193" s="59" t="s">
        <v>98</v>
      </c>
      <c r="BR193" s="59">
        <v>136432.17000000001</v>
      </c>
      <c r="BS193" s="59" t="s">
        <v>98</v>
      </c>
      <c r="BT193" s="59">
        <v>12266.17</v>
      </c>
      <c r="BU193" s="59" t="s">
        <v>98</v>
      </c>
      <c r="BV193" s="59">
        <v>0</v>
      </c>
      <c r="BW193" s="59" t="s">
        <v>98</v>
      </c>
      <c r="BX193" s="59">
        <v>0</v>
      </c>
      <c r="BY193" s="59" t="s">
        <v>98</v>
      </c>
      <c r="BZ193" s="59">
        <v>12266.17</v>
      </c>
      <c r="CA193" s="59" t="s">
        <v>98</v>
      </c>
      <c r="CB193" s="59">
        <v>4531.6000000000004</v>
      </c>
      <c r="CC193" s="59" t="s">
        <v>98</v>
      </c>
      <c r="CD193" s="59">
        <v>0</v>
      </c>
      <c r="CE193" s="59" t="s">
        <v>98</v>
      </c>
      <c r="CF193" s="59">
        <v>-4564.25</v>
      </c>
      <c r="CG193" s="59" t="s">
        <v>98</v>
      </c>
      <c r="CH193" s="59">
        <v>-4564.25</v>
      </c>
      <c r="CI193" s="59" t="s">
        <v>98</v>
      </c>
      <c r="CJ193" s="59">
        <v>-32.65</v>
      </c>
      <c r="CK193" s="59" t="s">
        <v>98</v>
      </c>
      <c r="CL193" s="59">
        <v>0</v>
      </c>
      <c r="CM193" s="59" t="s">
        <v>98</v>
      </c>
      <c r="CN193" s="59">
        <v>0</v>
      </c>
      <c r="CO193" s="59" t="s">
        <v>98</v>
      </c>
      <c r="CP193" s="59">
        <v>0</v>
      </c>
      <c r="CQ193" s="59" t="s">
        <v>98</v>
      </c>
      <c r="CR193" s="59">
        <v>19740.89</v>
      </c>
      <c r="CS193" s="59" t="s">
        <v>98</v>
      </c>
      <c r="CT193" s="59">
        <v>19740.89</v>
      </c>
      <c r="CU193" s="59" t="s">
        <v>98</v>
      </c>
      <c r="CV193" s="59">
        <v>31974.42</v>
      </c>
      <c r="CW193" s="59" t="s">
        <v>98</v>
      </c>
      <c r="CX193" s="59">
        <v>168406.59</v>
      </c>
      <c r="CY193" s="59" t="s">
        <v>98</v>
      </c>
    </row>
    <row r="194" spans="1:103" ht="14.5" x14ac:dyDescent="0.35">
      <c r="A194" s="58" t="s">
        <v>364</v>
      </c>
      <c r="B194" s="58" t="s">
        <v>433</v>
      </c>
      <c r="C194" s="43" t="str">
        <f>'[10]Correspondance tables'!K17</f>
        <v>ISIC 24</v>
      </c>
      <c r="D194" s="43" t="str">
        <f>VLOOKUP(C194, '[10]Correspondance tables'!$O$3:$P$73, 2, FALSE)</f>
        <v>ISIC 24</v>
      </c>
      <c r="E194" s="59">
        <v>134.13</v>
      </c>
      <c r="F194" s="59">
        <v>19.52</v>
      </c>
      <c r="G194" s="59">
        <v>5.65</v>
      </c>
      <c r="H194" s="59">
        <v>717.05</v>
      </c>
      <c r="I194" s="59">
        <v>780.23</v>
      </c>
      <c r="J194" s="59">
        <v>201.29</v>
      </c>
      <c r="K194" s="59">
        <v>339.71</v>
      </c>
      <c r="L194" s="59">
        <v>314.79000000000002</v>
      </c>
      <c r="M194" s="59">
        <v>153.32</v>
      </c>
      <c r="N194" s="59">
        <v>473.88</v>
      </c>
      <c r="O194" s="59">
        <v>3553.65</v>
      </c>
      <c r="P194" s="59">
        <v>459.22</v>
      </c>
      <c r="Q194" s="59">
        <v>1800.37</v>
      </c>
      <c r="R194" s="59">
        <v>2006.96</v>
      </c>
      <c r="S194" s="59">
        <v>83888.33</v>
      </c>
      <c r="T194" s="59">
        <v>50277.97</v>
      </c>
      <c r="U194" s="59">
        <v>3114.7</v>
      </c>
      <c r="V194" s="59">
        <v>17055.18</v>
      </c>
      <c r="W194" s="59">
        <v>26387.43</v>
      </c>
      <c r="X194" s="59">
        <v>27586.77</v>
      </c>
      <c r="Y194" s="59">
        <v>4195.8900000000003</v>
      </c>
      <c r="Z194" s="59">
        <v>4257.6899999999996</v>
      </c>
      <c r="AA194" s="59">
        <v>5358.53</v>
      </c>
      <c r="AB194" s="59">
        <v>781.28</v>
      </c>
      <c r="AC194" s="59">
        <v>221.05</v>
      </c>
      <c r="AD194" s="59">
        <v>2350.48</v>
      </c>
      <c r="AE194" s="59">
        <v>16414.669999999998</v>
      </c>
      <c r="AF194" s="59">
        <v>645.80999999999995</v>
      </c>
      <c r="AG194" s="59">
        <v>1232.4100000000001</v>
      </c>
      <c r="AH194" s="59">
        <v>228.92</v>
      </c>
      <c r="AI194" s="59">
        <v>462.25</v>
      </c>
      <c r="AJ194" s="59">
        <v>8.93</v>
      </c>
      <c r="AK194" s="59">
        <v>3.17</v>
      </c>
      <c r="AL194" s="59">
        <v>235.58</v>
      </c>
      <c r="AM194" s="59">
        <v>4.33</v>
      </c>
      <c r="AN194" s="59">
        <v>42.06</v>
      </c>
      <c r="AO194" s="59">
        <v>46.93</v>
      </c>
      <c r="AP194" s="59">
        <v>20.36</v>
      </c>
      <c r="AQ194" s="59">
        <v>172.38</v>
      </c>
      <c r="AR194" s="59">
        <v>49.64</v>
      </c>
      <c r="AS194" s="59">
        <v>16.239999999999998</v>
      </c>
      <c r="AT194" s="59">
        <v>0.43</v>
      </c>
      <c r="AU194" s="59">
        <v>2.78</v>
      </c>
      <c r="AV194" s="59">
        <v>662.92</v>
      </c>
      <c r="AW194" s="59">
        <v>181.54</v>
      </c>
      <c r="AX194" s="59">
        <v>747.61</v>
      </c>
      <c r="AY194" s="59">
        <v>158.31</v>
      </c>
      <c r="AZ194" s="59">
        <v>65.569999999999993</v>
      </c>
      <c r="BA194" s="59">
        <v>151.05000000000001</v>
      </c>
      <c r="BB194" s="59">
        <v>140.79</v>
      </c>
      <c r="BC194" s="59">
        <v>9.85</v>
      </c>
      <c r="BD194" s="59">
        <v>0.7</v>
      </c>
      <c r="BE194" s="59">
        <v>296.74</v>
      </c>
      <c r="BF194" s="59">
        <v>149.99</v>
      </c>
      <c r="BG194" s="59">
        <v>33.770000000000003</v>
      </c>
      <c r="BH194" s="59">
        <v>1010.52</v>
      </c>
      <c r="BI194" s="59">
        <v>2.4500000000000002</v>
      </c>
      <c r="BJ194" s="59">
        <v>37.450000000000003</v>
      </c>
      <c r="BK194" s="59">
        <v>9.51</v>
      </c>
      <c r="BL194" s="59">
        <v>9.2899999999999991</v>
      </c>
      <c r="BM194" s="59">
        <v>156.25</v>
      </c>
      <c r="BN194" s="59">
        <v>79.599999999999994</v>
      </c>
      <c r="BO194" s="59">
        <v>0</v>
      </c>
      <c r="BP194" s="59">
        <v>0</v>
      </c>
      <c r="BQ194" s="59" t="s">
        <v>98</v>
      </c>
      <c r="BR194" s="59">
        <v>259925.9</v>
      </c>
      <c r="BS194" s="59" t="s">
        <v>98</v>
      </c>
      <c r="BT194" s="59">
        <v>146.47</v>
      </c>
      <c r="BU194" s="59" t="s">
        <v>98</v>
      </c>
      <c r="BV194" s="59">
        <v>0</v>
      </c>
      <c r="BW194" s="59" t="s">
        <v>98</v>
      </c>
      <c r="BX194" s="59">
        <v>2.5499999999999998</v>
      </c>
      <c r="BY194" s="59" t="s">
        <v>98</v>
      </c>
      <c r="BZ194" s="59">
        <v>149.02000000000001</v>
      </c>
      <c r="CA194" s="59" t="s">
        <v>98</v>
      </c>
      <c r="CB194" s="59">
        <v>2265.66</v>
      </c>
      <c r="CC194" s="59" t="s">
        <v>98</v>
      </c>
      <c r="CD194" s="59">
        <v>4789.07</v>
      </c>
      <c r="CE194" s="59" t="s">
        <v>98</v>
      </c>
      <c r="CF194" s="59">
        <v>1478.45</v>
      </c>
      <c r="CG194" s="59" t="s">
        <v>98</v>
      </c>
      <c r="CH194" s="59">
        <v>6267.52</v>
      </c>
      <c r="CI194" s="59" t="s">
        <v>98</v>
      </c>
      <c r="CJ194" s="59">
        <v>8533.18</v>
      </c>
      <c r="CK194" s="59" t="s">
        <v>98</v>
      </c>
      <c r="CL194" s="59">
        <v>0</v>
      </c>
      <c r="CM194" s="59" t="s">
        <v>98</v>
      </c>
      <c r="CN194" s="59">
        <v>0</v>
      </c>
      <c r="CO194" s="59" t="s">
        <v>98</v>
      </c>
      <c r="CP194" s="59">
        <v>0</v>
      </c>
      <c r="CQ194" s="59" t="s">
        <v>98</v>
      </c>
      <c r="CR194" s="59">
        <v>52974.45</v>
      </c>
      <c r="CS194" s="59" t="s">
        <v>98</v>
      </c>
      <c r="CT194" s="59">
        <v>52974.45</v>
      </c>
      <c r="CU194" s="59" t="s">
        <v>98</v>
      </c>
      <c r="CV194" s="59">
        <v>61656.639999999999</v>
      </c>
      <c r="CW194" s="59" t="s">
        <v>98</v>
      </c>
      <c r="CX194" s="59">
        <v>321582.53999999998</v>
      </c>
      <c r="CY194" s="59" t="s">
        <v>98</v>
      </c>
    </row>
    <row r="195" spans="1:103" ht="14.5" x14ac:dyDescent="0.35">
      <c r="A195" s="58" t="s">
        <v>364</v>
      </c>
      <c r="B195" s="58" t="s">
        <v>434</v>
      </c>
      <c r="C195" s="43" t="str">
        <f>'[10]Correspondance tables'!K18</f>
        <v>ISIC 25</v>
      </c>
      <c r="D195" s="43" t="str">
        <f>VLOOKUP(C195, '[10]Correspondance tables'!$O$3:$P$73, 2, FALSE)</f>
        <v>ISIC 25</v>
      </c>
      <c r="E195" s="59">
        <v>1736.04</v>
      </c>
      <c r="F195" s="59">
        <v>110.87</v>
      </c>
      <c r="G195" s="59">
        <v>79.36</v>
      </c>
      <c r="H195" s="59">
        <v>954.88</v>
      </c>
      <c r="I195" s="59">
        <v>5944.79</v>
      </c>
      <c r="J195" s="59">
        <v>831.72</v>
      </c>
      <c r="K195" s="59">
        <v>1391.77</v>
      </c>
      <c r="L195" s="59">
        <v>772.63</v>
      </c>
      <c r="M195" s="59">
        <v>241.04</v>
      </c>
      <c r="N195" s="59">
        <v>1693.38</v>
      </c>
      <c r="O195" s="59">
        <v>3041.03</v>
      </c>
      <c r="P195" s="59">
        <v>485.02</v>
      </c>
      <c r="Q195" s="59">
        <v>3383.77</v>
      </c>
      <c r="R195" s="59">
        <v>1747.41</v>
      </c>
      <c r="S195" s="59">
        <v>8606.2000000000007</v>
      </c>
      <c r="T195" s="59">
        <v>73762.850000000006</v>
      </c>
      <c r="U195" s="59">
        <v>4597.66</v>
      </c>
      <c r="V195" s="59">
        <v>10429.69</v>
      </c>
      <c r="W195" s="59">
        <v>52687.97</v>
      </c>
      <c r="X195" s="59">
        <v>39881.17</v>
      </c>
      <c r="Y195" s="59">
        <v>9005.6299999999992</v>
      </c>
      <c r="Z195" s="59">
        <v>4997.8999999999996</v>
      </c>
      <c r="AA195" s="59">
        <v>9929.2099999999991</v>
      </c>
      <c r="AB195" s="59">
        <v>3313.61</v>
      </c>
      <c r="AC195" s="59">
        <v>621.04999999999995</v>
      </c>
      <c r="AD195" s="59">
        <v>2553.8000000000002</v>
      </c>
      <c r="AE195" s="59">
        <v>49612.480000000003</v>
      </c>
      <c r="AF195" s="59">
        <v>1922.22</v>
      </c>
      <c r="AG195" s="59">
        <v>2467.54</v>
      </c>
      <c r="AH195" s="59">
        <v>756.16</v>
      </c>
      <c r="AI195" s="59">
        <v>1389.49</v>
      </c>
      <c r="AJ195" s="59">
        <v>348.43</v>
      </c>
      <c r="AK195" s="59">
        <v>66.41</v>
      </c>
      <c r="AL195" s="59">
        <v>1089.8</v>
      </c>
      <c r="AM195" s="59">
        <v>48.36</v>
      </c>
      <c r="AN195" s="59">
        <v>741.41</v>
      </c>
      <c r="AO195" s="59">
        <v>96.22</v>
      </c>
      <c r="AP195" s="59">
        <v>86.55</v>
      </c>
      <c r="AQ195" s="59">
        <v>611.24</v>
      </c>
      <c r="AR195" s="59">
        <v>454.34</v>
      </c>
      <c r="AS195" s="59">
        <v>133.6</v>
      </c>
      <c r="AT195" s="59">
        <v>38.020000000000003</v>
      </c>
      <c r="AU195" s="59">
        <v>56.7</v>
      </c>
      <c r="AV195" s="59">
        <v>1676.64</v>
      </c>
      <c r="AW195" s="59">
        <v>512.34</v>
      </c>
      <c r="AX195" s="59">
        <v>1166.6600000000001</v>
      </c>
      <c r="AY195" s="59">
        <v>223.99</v>
      </c>
      <c r="AZ195" s="59">
        <v>235.64</v>
      </c>
      <c r="BA195" s="59">
        <v>212.5</v>
      </c>
      <c r="BB195" s="59">
        <v>446.86</v>
      </c>
      <c r="BC195" s="59">
        <v>56.71</v>
      </c>
      <c r="BD195" s="59">
        <v>59.78</v>
      </c>
      <c r="BE195" s="59">
        <v>1918.29</v>
      </c>
      <c r="BF195" s="59">
        <v>2244.54</v>
      </c>
      <c r="BG195" s="59">
        <v>358.33</v>
      </c>
      <c r="BH195" s="59">
        <v>429.18</v>
      </c>
      <c r="BI195" s="59">
        <v>212.16</v>
      </c>
      <c r="BJ195" s="59">
        <v>195.05</v>
      </c>
      <c r="BK195" s="59">
        <v>145.54</v>
      </c>
      <c r="BL195" s="59">
        <v>108.94</v>
      </c>
      <c r="BM195" s="59">
        <v>264.89</v>
      </c>
      <c r="BN195" s="59">
        <v>218.4</v>
      </c>
      <c r="BO195" s="59">
        <v>0</v>
      </c>
      <c r="BP195" s="59">
        <v>0</v>
      </c>
      <c r="BQ195" s="59" t="s">
        <v>98</v>
      </c>
      <c r="BR195" s="59">
        <v>313405.88</v>
      </c>
      <c r="BS195" s="59" t="s">
        <v>98</v>
      </c>
      <c r="BT195" s="59">
        <v>12973.28</v>
      </c>
      <c r="BU195" s="59" t="s">
        <v>98</v>
      </c>
      <c r="BV195" s="59">
        <v>0.28999999999999998</v>
      </c>
      <c r="BW195" s="59" t="s">
        <v>98</v>
      </c>
      <c r="BX195" s="59">
        <v>110.53</v>
      </c>
      <c r="BY195" s="59" t="s">
        <v>98</v>
      </c>
      <c r="BZ195" s="59">
        <v>13084.1</v>
      </c>
      <c r="CA195" s="59" t="s">
        <v>98</v>
      </c>
      <c r="CB195" s="59">
        <v>42878.82</v>
      </c>
      <c r="CC195" s="59" t="s">
        <v>98</v>
      </c>
      <c r="CD195" s="59">
        <v>0</v>
      </c>
      <c r="CE195" s="59" t="s">
        <v>98</v>
      </c>
      <c r="CF195" s="59">
        <v>8363.48</v>
      </c>
      <c r="CG195" s="59" t="s">
        <v>98</v>
      </c>
      <c r="CH195" s="59">
        <v>8363.48</v>
      </c>
      <c r="CI195" s="59" t="s">
        <v>98</v>
      </c>
      <c r="CJ195" s="59">
        <v>51242.3</v>
      </c>
      <c r="CK195" s="59" t="s">
        <v>98</v>
      </c>
      <c r="CL195" s="59">
        <v>0</v>
      </c>
      <c r="CM195" s="59" t="s">
        <v>98</v>
      </c>
      <c r="CN195" s="59">
        <v>0</v>
      </c>
      <c r="CO195" s="59" t="s">
        <v>98</v>
      </c>
      <c r="CP195" s="59">
        <v>0</v>
      </c>
      <c r="CQ195" s="59" t="s">
        <v>98</v>
      </c>
      <c r="CR195" s="59">
        <v>42487.1</v>
      </c>
      <c r="CS195" s="59" t="s">
        <v>98</v>
      </c>
      <c r="CT195" s="59">
        <v>42487.1</v>
      </c>
      <c r="CU195" s="59" t="s">
        <v>98</v>
      </c>
      <c r="CV195" s="59">
        <v>106813.5</v>
      </c>
      <c r="CW195" s="59" t="s">
        <v>98</v>
      </c>
      <c r="CX195" s="59">
        <v>420219.38</v>
      </c>
      <c r="CY195" s="59" t="s">
        <v>98</v>
      </c>
    </row>
    <row r="196" spans="1:103" ht="14.5" x14ac:dyDescent="0.35">
      <c r="A196" s="58" t="s">
        <v>364</v>
      </c>
      <c r="B196" s="58" t="s">
        <v>435</v>
      </c>
      <c r="C196" s="43" t="str">
        <f>'[10]Correspondance tables'!K19</f>
        <v>ISIC 26</v>
      </c>
      <c r="D196" s="43" t="str">
        <f>VLOOKUP(C196, '[10]Correspondance tables'!$O$3:$P$73, 2, FALSE)</f>
        <v>ISIC 26</v>
      </c>
      <c r="E196" s="59">
        <v>38.229999999999997</v>
      </c>
      <c r="F196" s="59">
        <v>9.9</v>
      </c>
      <c r="G196" s="59">
        <v>30.17</v>
      </c>
      <c r="H196" s="59">
        <v>58.82</v>
      </c>
      <c r="I196" s="59">
        <v>282.61</v>
      </c>
      <c r="J196" s="59">
        <v>44.5</v>
      </c>
      <c r="K196" s="59">
        <v>58.18</v>
      </c>
      <c r="L196" s="59">
        <v>85.44</v>
      </c>
      <c r="M196" s="59">
        <v>238.38</v>
      </c>
      <c r="N196" s="59">
        <v>180.39</v>
      </c>
      <c r="O196" s="59">
        <v>353.67</v>
      </c>
      <c r="P196" s="59">
        <v>340.75</v>
      </c>
      <c r="Q196" s="59">
        <v>255.99</v>
      </c>
      <c r="R196" s="59">
        <v>171.18</v>
      </c>
      <c r="S196" s="59">
        <v>252.8</v>
      </c>
      <c r="T196" s="59">
        <v>757.96</v>
      </c>
      <c r="U196" s="59">
        <v>27975.4</v>
      </c>
      <c r="V196" s="59">
        <v>4939.2</v>
      </c>
      <c r="W196" s="59">
        <v>3650.99</v>
      </c>
      <c r="X196" s="59">
        <v>4626.6899999999996</v>
      </c>
      <c r="Y196" s="59">
        <v>3391.17</v>
      </c>
      <c r="Z196" s="59">
        <v>1421.55</v>
      </c>
      <c r="AA196" s="59">
        <v>2277.11</v>
      </c>
      <c r="AB196" s="59">
        <v>1630.07</v>
      </c>
      <c r="AC196" s="59">
        <v>115.16</v>
      </c>
      <c r="AD196" s="59">
        <v>134.13999999999999</v>
      </c>
      <c r="AE196" s="59">
        <v>3418.85</v>
      </c>
      <c r="AF196" s="59">
        <v>355.78</v>
      </c>
      <c r="AG196" s="59">
        <v>1362.09</v>
      </c>
      <c r="AH196" s="59">
        <v>264.67</v>
      </c>
      <c r="AI196" s="59">
        <v>376.42</v>
      </c>
      <c r="AJ196" s="59">
        <v>30.22</v>
      </c>
      <c r="AK196" s="59">
        <v>100.2</v>
      </c>
      <c r="AL196" s="59">
        <v>264.60000000000002</v>
      </c>
      <c r="AM196" s="59">
        <v>154.38</v>
      </c>
      <c r="AN196" s="59">
        <v>260.16000000000003</v>
      </c>
      <c r="AO196" s="59">
        <v>261.57</v>
      </c>
      <c r="AP196" s="59">
        <v>387.42</v>
      </c>
      <c r="AQ196" s="59">
        <v>5288.63</v>
      </c>
      <c r="AR196" s="59">
        <v>2748.06</v>
      </c>
      <c r="AS196" s="59">
        <v>357.97</v>
      </c>
      <c r="AT196" s="59">
        <v>86.43</v>
      </c>
      <c r="AU196" s="59">
        <v>173.77</v>
      </c>
      <c r="AV196" s="59">
        <v>232.82</v>
      </c>
      <c r="AW196" s="59">
        <v>635.38</v>
      </c>
      <c r="AX196" s="59">
        <v>1517.72</v>
      </c>
      <c r="AY196" s="59">
        <v>1080.48</v>
      </c>
      <c r="AZ196" s="59">
        <v>173.09</v>
      </c>
      <c r="BA196" s="59">
        <v>449.38</v>
      </c>
      <c r="BB196" s="59">
        <v>213.92</v>
      </c>
      <c r="BC196" s="59">
        <v>72.42</v>
      </c>
      <c r="BD196" s="59">
        <v>30.79</v>
      </c>
      <c r="BE196" s="59">
        <v>938.63</v>
      </c>
      <c r="BF196" s="59">
        <v>1470.56</v>
      </c>
      <c r="BG196" s="59">
        <v>439.76</v>
      </c>
      <c r="BH196" s="59">
        <v>2240.08</v>
      </c>
      <c r="BI196" s="59">
        <v>394.44</v>
      </c>
      <c r="BJ196" s="59">
        <v>454.49</v>
      </c>
      <c r="BK196" s="59">
        <v>129.21</v>
      </c>
      <c r="BL196" s="59">
        <v>130.16</v>
      </c>
      <c r="BM196" s="59">
        <v>634.94000000000005</v>
      </c>
      <c r="BN196" s="59">
        <v>110.48</v>
      </c>
      <c r="BO196" s="59">
        <v>0</v>
      </c>
      <c r="BP196" s="59">
        <v>0</v>
      </c>
      <c r="BQ196" s="59" t="s">
        <v>98</v>
      </c>
      <c r="BR196" s="59">
        <v>80560.399999999994</v>
      </c>
      <c r="BS196" s="59" t="s">
        <v>98</v>
      </c>
      <c r="BT196" s="59">
        <v>31023.99</v>
      </c>
      <c r="BU196" s="59" t="s">
        <v>98</v>
      </c>
      <c r="BV196" s="59">
        <v>2.7</v>
      </c>
      <c r="BW196" s="59" t="s">
        <v>98</v>
      </c>
      <c r="BX196" s="59">
        <v>1092.26</v>
      </c>
      <c r="BY196" s="59" t="s">
        <v>98</v>
      </c>
      <c r="BZ196" s="59">
        <v>32118.95</v>
      </c>
      <c r="CA196" s="59" t="s">
        <v>98</v>
      </c>
      <c r="CB196" s="59">
        <v>52212.55</v>
      </c>
      <c r="CC196" s="59" t="s">
        <v>98</v>
      </c>
      <c r="CD196" s="59">
        <v>26.01</v>
      </c>
      <c r="CE196" s="59" t="s">
        <v>98</v>
      </c>
      <c r="CF196" s="59">
        <v>-5543.13</v>
      </c>
      <c r="CG196" s="59" t="s">
        <v>98</v>
      </c>
      <c r="CH196" s="59">
        <v>-5517.12</v>
      </c>
      <c r="CI196" s="59" t="s">
        <v>98</v>
      </c>
      <c r="CJ196" s="59">
        <v>46695.44</v>
      </c>
      <c r="CK196" s="59" t="s">
        <v>98</v>
      </c>
      <c r="CL196" s="59">
        <v>0</v>
      </c>
      <c r="CM196" s="59" t="s">
        <v>98</v>
      </c>
      <c r="CN196" s="59">
        <v>0</v>
      </c>
      <c r="CO196" s="59" t="s">
        <v>98</v>
      </c>
      <c r="CP196" s="59">
        <v>0</v>
      </c>
      <c r="CQ196" s="59" t="s">
        <v>98</v>
      </c>
      <c r="CR196" s="59">
        <v>110439.74</v>
      </c>
      <c r="CS196" s="59" t="s">
        <v>98</v>
      </c>
      <c r="CT196" s="59">
        <v>110439.74</v>
      </c>
      <c r="CU196" s="59" t="s">
        <v>98</v>
      </c>
      <c r="CV196" s="59">
        <v>189254.13</v>
      </c>
      <c r="CW196" s="59" t="s">
        <v>98</v>
      </c>
      <c r="CX196" s="59">
        <v>269814.53000000003</v>
      </c>
      <c r="CY196" s="59" t="s">
        <v>98</v>
      </c>
    </row>
    <row r="197" spans="1:103" ht="14.5" x14ac:dyDescent="0.35">
      <c r="A197" s="58" t="s">
        <v>364</v>
      </c>
      <c r="B197" s="58" t="s">
        <v>436</v>
      </c>
      <c r="C197" s="43" t="str">
        <f>'[10]Correspondance tables'!K20</f>
        <v>ISIC 27</v>
      </c>
      <c r="D197" s="43" t="str">
        <f>VLOOKUP(C197, '[10]Correspondance tables'!$O$3:$P$73, 2, FALSE)</f>
        <v>ISIC 27</v>
      </c>
      <c r="E197" s="59">
        <v>240.02</v>
      </c>
      <c r="F197" s="59">
        <v>17.3</v>
      </c>
      <c r="G197" s="59">
        <v>32.92</v>
      </c>
      <c r="H197" s="59">
        <v>183.49</v>
      </c>
      <c r="I197" s="59">
        <v>576.70000000000005</v>
      </c>
      <c r="J197" s="59">
        <v>120.53</v>
      </c>
      <c r="K197" s="59">
        <v>100.91</v>
      </c>
      <c r="L197" s="59">
        <v>154.41999999999999</v>
      </c>
      <c r="M197" s="59">
        <v>58.61</v>
      </c>
      <c r="N197" s="59">
        <v>355.65</v>
      </c>
      <c r="O197" s="59">
        <v>549.07000000000005</v>
      </c>
      <c r="P197" s="59">
        <v>75.8</v>
      </c>
      <c r="Q197" s="59">
        <v>488.96</v>
      </c>
      <c r="R197" s="59">
        <v>306.02</v>
      </c>
      <c r="S197" s="59">
        <v>1007.23</v>
      </c>
      <c r="T197" s="59">
        <v>2429.1999999999998</v>
      </c>
      <c r="U197" s="59">
        <v>5159.33</v>
      </c>
      <c r="V197" s="59">
        <v>32538.21</v>
      </c>
      <c r="W197" s="59">
        <v>10833.03</v>
      </c>
      <c r="X197" s="59">
        <v>12416</v>
      </c>
      <c r="Y197" s="59">
        <v>2453.37</v>
      </c>
      <c r="Z197" s="59">
        <v>1142.0999999999999</v>
      </c>
      <c r="AA197" s="59">
        <v>3393.02</v>
      </c>
      <c r="AB197" s="59">
        <v>5534.19</v>
      </c>
      <c r="AC197" s="59">
        <v>261.32</v>
      </c>
      <c r="AD197" s="59">
        <v>228.33</v>
      </c>
      <c r="AE197" s="59">
        <v>22059.55</v>
      </c>
      <c r="AF197" s="59">
        <v>791.86</v>
      </c>
      <c r="AG197" s="59">
        <v>1268.83</v>
      </c>
      <c r="AH197" s="59">
        <v>456.56</v>
      </c>
      <c r="AI197" s="59">
        <v>763.95</v>
      </c>
      <c r="AJ197" s="59">
        <v>41.72</v>
      </c>
      <c r="AK197" s="59">
        <v>62.01</v>
      </c>
      <c r="AL197" s="59">
        <v>581.83000000000004</v>
      </c>
      <c r="AM197" s="59">
        <v>84.69</v>
      </c>
      <c r="AN197" s="59">
        <v>1007.41</v>
      </c>
      <c r="AO197" s="59">
        <v>55.05</v>
      </c>
      <c r="AP197" s="59">
        <v>97.28</v>
      </c>
      <c r="AQ197" s="59">
        <v>1938.06</v>
      </c>
      <c r="AR197" s="59">
        <v>738.36</v>
      </c>
      <c r="AS197" s="59">
        <v>64.98</v>
      </c>
      <c r="AT197" s="59">
        <v>23.01</v>
      </c>
      <c r="AU197" s="59">
        <v>36.33</v>
      </c>
      <c r="AV197" s="59">
        <v>855.82</v>
      </c>
      <c r="AW197" s="59">
        <v>600.70000000000005</v>
      </c>
      <c r="AX197" s="59">
        <v>867</v>
      </c>
      <c r="AY197" s="59">
        <v>379.58</v>
      </c>
      <c r="AZ197" s="59">
        <v>107.79</v>
      </c>
      <c r="BA197" s="59">
        <v>120.95</v>
      </c>
      <c r="BB197" s="59">
        <v>328.04</v>
      </c>
      <c r="BC197" s="59">
        <v>30.36</v>
      </c>
      <c r="BD197" s="59">
        <v>28.36</v>
      </c>
      <c r="BE197" s="59">
        <v>854.28</v>
      </c>
      <c r="BF197" s="59">
        <v>469.25</v>
      </c>
      <c r="BG197" s="59">
        <v>181.83</v>
      </c>
      <c r="BH197" s="59">
        <v>230.01</v>
      </c>
      <c r="BI197" s="59">
        <v>142</v>
      </c>
      <c r="BJ197" s="59">
        <v>171.83</v>
      </c>
      <c r="BK197" s="59">
        <v>141.18</v>
      </c>
      <c r="BL197" s="59">
        <v>51.75</v>
      </c>
      <c r="BM197" s="59">
        <v>327.86</v>
      </c>
      <c r="BN197" s="59">
        <v>359.08</v>
      </c>
      <c r="BO197" s="59">
        <v>0</v>
      </c>
      <c r="BP197" s="59">
        <v>0</v>
      </c>
      <c r="BQ197" s="59" t="s">
        <v>98</v>
      </c>
      <c r="BR197" s="59">
        <v>116974.89</v>
      </c>
      <c r="BS197" s="59" t="s">
        <v>98</v>
      </c>
      <c r="BT197" s="59">
        <v>24250.080000000002</v>
      </c>
      <c r="BU197" s="59" t="s">
        <v>98</v>
      </c>
      <c r="BV197" s="59">
        <v>1.02</v>
      </c>
      <c r="BW197" s="59" t="s">
        <v>98</v>
      </c>
      <c r="BX197" s="59">
        <v>49.27</v>
      </c>
      <c r="BY197" s="59" t="s">
        <v>98</v>
      </c>
      <c r="BZ197" s="59">
        <v>24300.36</v>
      </c>
      <c r="CA197" s="59" t="s">
        <v>98</v>
      </c>
      <c r="CB197" s="59">
        <v>25431.61</v>
      </c>
      <c r="CC197" s="59" t="s">
        <v>98</v>
      </c>
      <c r="CD197" s="59">
        <v>0</v>
      </c>
      <c r="CE197" s="59" t="s">
        <v>98</v>
      </c>
      <c r="CF197" s="59">
        <v>5028.9799999999996</v>
      </c>
      <c r="CG197" s="59" t="s">
        <v>98</v>
      </c>
      <c r="CH197" s="59">
        <v>5028.9799999999996</v>
      </c>
      <c r="CI197" s="59" t="s">
        <v>98</v>
      </c>
      <c r="CJ197" s="59">
        <v>30460.59</v>
      </c>
      <c r="CK197" s="59" t="s">
        <v>98</v>
      </c>
      <c r="CL197" s="59">
        <v>0</v>
      </c>
      <c r="CM197" s="59" t="s">
        <v>98</v>
      </c>
      <c r="CN197" s="59">
        <v>0</v>
      </c>
      <c r="CO197" s="59" t="s">
        <v>98</v>
      </c>
      <c r="CP197" s="59">
        <v>0</v>
      </c>
      <c r="CQ197" s="59" t="s">
        <v>98</v>
      </c>
      <c r="CR197" s="59">
        <v>68000.73</v>
      </c>
      <c r="CS197" s="59" t="s">
        <v>98</v>
      </c>
      <c r="CT197" s="59">
        <v>68000.73</v>
      </c>
      <c r="CU197" s="59" t="s">
        <v>98</v>
      </c>
      <c r="CV197" s="59">
        <v>122761.68</v>
      </c>
      <c r="CW197" s="59" t="s">
        <v>98</v>
      </c>
      <c r="CX197" s="59">
        <v>239736.57</v>
      </c>
      <c r="CY197" s="59" t="s">
        <v>98</v>
      </c>
    </row>
    <row r="198" spans="1:103" ht="14.5" x14ac:dyDescent="0.35">
      <c r="A198" s="58" t="s">
        <v>364</v>
      </c>
      <c r="B198" s="58" t="s">
        <v>437</v>
      </c>
      <c r="C198" s="43" t="str">
        <f>'[10]Correspondance tables'!K21</f>
        <v>ISIC 28</v>
      </c>
      <c r="D198" s="43" t="str">
        <f>VLOOKUP(C198, '[10]Correspondance tables'!$O$3:$P$73, 2, FALSE)</f>
        <v>ISIC 28</v>
      </c>
      <c r="E198" s="59">
        <v>1819.24</v>
      </c>
      <c r="F198" s="59">
        <v>387.12</v>
      </c>
      <c r="G198" s="59">
        <v>90.91</v>
      </c>
      <c r="H198" s="59">
        <v>1184.25</v>
      </c>
      <c r="I198" s="59">
        <v>2459.64</v>
      </c>
      <c r="J198" s="59">
        <v>657.58</v>
      </c>
      <c r="K198" s="59">
        <v>350.39</v>
      </c>
      <c r="L198" s="59">
        <v>704.08</v>
      </c>
      <c r="M198" s="59">
        <v>342.11</v>
      </c>
      <c r="N198" s="59">
        <v>1112.46</v>
      </c>
      <c r="O198" s="59">
        <v>1588.27</v>
      </c>
      <c r="P198" s="59">
        <v>706.75</v>
      </c>
      <c r="Q198" s="59">
        <v>1516.18</v>
      </c>
      <c r="R198" s="59">
        <v>1047.81</v>
      </c>
      <c r="S198" s="59">
        <v>2355.4299999999998</v>
      </c>
      <c r="T198" s="59">
        <v>4771.8</v>
      </c>
      <c r="U198" s="59">
        <v>1654.24</v>
      </c>
      <c r="V198" s="59">
        <v>3609.17</v>
      </c>
      <c r="W198" s="59">
        <v>79144.3</v>
      </c>
      <c r="X198" s="59">
        <v>26612.33</v>
      </c>
      <c r="Y198" s="59">
        <v>5911.64</v>
      </c>
      <c r="Z198" s="59">
        <v>909.3</v>
      </c>
      <c r="AA198" s="59">
        <v>7813.09</v>
      </c>
      <c r="AB198" s="59">
        <v>2389.08</v>
      </c>
      <c r="AC198" s="59">
        <v>900.36</v>
      </c>
      <c r="AD198" s="59">
        <v>818.64</v>
      </c>
      <c r="AE198" s="59">
        <v>13887.27</v>
      </c>
      <c r="AF198" s="59">
        <v>2074.13</v>
      </c>
      <c r="AG198" s="59">
        <v>1335.41</v>
      </c>
      <c r="AH198" s="59">
        <v>528.07000000000005</v>
      </c>
      <c r="AI198" s="59">
        <v>725.97</v>
      </c>
      <c r="AJ198" s="59">
        <v>140.33000000000001</v>
      </c>
      <c r="AK198" s="59">
        <v>130.24</v>
      </c>
      <c r="AL198" s="59">
        <v>696.88</v>
      </c>
      <c r="AM198" s="59">
        <v>57.12</v>
      </c>
      <c r="AN198" s="59">
        <v>614.92999999999995</v>
      </c>
      <c r="AO198" s="59">
        <v>99.85</v>
      </c>
      <c r="AP198" s="59">
        <v>126.29</v>
      </c>
      <c r="AQ198" s="59">
        <v>509.9</v>
      </c>
      <c r="AR198" s="59">
        <v>306.13</v>
      </c>
      <c r="AS198" s="59">
        <v>176.53</v>
      </c>
      <c r="AT198" s="59">
        <v>42.29</v>
      </c>
      <c r="AU198" s="59">
        <v>33.68</v>
      </c>
      <c r="AV198" s="59">
        <v>316.54000000000002</v>
      </c>
      <c r="AW198" s="59">
        <v>412.05</v>
      </c>
      <c r="AX198" s="59">
        <v>999.53</v>
      </c>
      <c r="AY198" s="59">
        <v>292.39999999999998</v>
      </c>
      <c r="AZ198" s="59">
        <v>107.99</v>
      </c>
      <c r="BA198" s="59">
        <v>163.43</v>
      </c>
      <c r="BB198" s="59">
        <v>810.22</v>
      </c>
      <c r="BC198" s="59">
        <v>44.45</v>
      </c>
      <c r="BD198" s="59">
        <v>89.74</v>
      </c>
      <c r="BE198" s="59">
        <v>693.25</v>
      </c>
      <c r="BF198" s="59">
        <v>461.7</v>
      </c>
      <c r="BG198" s="59">
        <v>131.4</v>
      </c>
      <c r="BH198" s="59">
        <v>414.29</v>
      </c>
      <c r="BI198" s="59">
        <v>262.72000000000003</v>
      </c>
      <c r="BJ198" s="59">
        <v>111.5</v>
      </c>
      <c r="BK198" s="59">
        <v>114.52</v>
      </c>
      <c r="BL198" s="59">
        <v>83.85</v>
      </c>
      <c r="BM198" s="59">
        <v>207.36</v>
      </c>
      <c r="BN198" s="59">
        <v>214.31</v>
      </c>
      <c r="BO198" s="59">
        <v>0</v>
      </c>
      <c r="BP198" s="59">
        <v>0</v>
      </c>
      <c r="BQ198" s="59" t="s">
        <v>98</v>
      </c>
      <c r="BR198" s="59">
        <v>178272.41</v>
      </c>
      <c r="BS198" s="59" t="s">
        <v>98</v>
      </c>
      <c r="BT198" s="59">
        <v>4858.76</v>
      </c>
      <c r="BU198" s="59" t="s">
        <v>98</v>
      </c>
      <c r="BV198" s="59">
        <v>0.61</v>
      </c>
      <c r="BW198" s="59" t="s">
        <v>98</v>
      </c>
      <c r="BX198" s="59">
        <v>6.89</v>
      </c>
      <c r="BY198" s="59" t="s">
        <v>98</v>
      </c>
      <c r="BZ198" s="59">
        <v>4866.2700000000004</v>
      </c>
      <c r="CA198" s="59" t="s">
        <v>98</v>
      </c>
      <c r="CB198" s="59">
        <v>146638.51999999999</v>
      </c>
      <c r="CC198" s="59" t="s">
        <v>98</v>
      </c>
      <c r="CD198" s="59">
        <v>0</v>
      </c>
      <c r="CE198" s="59" t="s">
        <v>98</v>
      </c>
      <c r="CF198" s="59">
        <v>699.29</v>
      </c>
      <c r="CG198" s="59" t="s">
        <v>98</v>
      </c>
      <c r="CH198" s="59">
        <v>699.29</v>
      </c>
      <c r="CI198" s="59" t="s">
        <v>98</v>
      </c>
      <c r="CJ198" s="59">
        <v>147337.79999999999</v>
      </c>
      <c r="CK198" s="59" t="s">
        <v>98</v>
      </c>
      <c r="CL198" s="59">
        <v>0</v>
      </c>
      <c r="CM198" s="59" t="s">
        <v>98</v>
      </c>
      <c r="CN198" s="59">
        <v>0</v>
      </c>
      <c r="CO198" s="59" t="s">
        <v>98</v>
      </c>
      <c r="CP198" s="59">
        <v>0</v>
      </c>
      <c r="CQ198" s="59" t="s">
        <v>98</v>
      </c>
      <c r="CR198" s="59">
        <v>205973.39</v>
      </c>
      <c r="CS198" s="59" t="s">
        <v>98</v>
      </c>
      <c r="CT198" s="59">
        <v>205973.39</v>
      </c>
      <c r="CU198" s="59" t="s">
        <v>98</v>
      </c>
      <c r="CV198" s="59">
        <v>358177.46</v>
      </c>
      <c r="CW198" s="59" t="s">
        <v>98</v>
      </c>
      <c r="CX198" s="59">
        <v>536449.87</v>
      </c>
      <c r="CY198" s="59" t="s">
        <v>98</v>
      </c>
    </row>
    <row r="199" spans="1:103" ht="14.5" x14ac:dyDescent="0.35">
      <c r="A199" s="58" t="s">
        <v>364</v>
      </c>
      <c r="B199" s="58" t="s">
        <v>438</v>
      </c>
      <c r="C199" s="43" t="str">
        <f>'[10]Correspondance tables'!K22</f>
        <v>ISIC 29</v>
      </c>
      <c r="D199" s="43" t="str">
        <f>VLOOKUP(C199, '[10]Correspondance tables'!$O$3:$P$73, 2, FALSE)</f>
        <v>ISIC 29</v>
      </c>
      <c r="E199" s="59">
        <v>538.32000000000005</v>
      </c>
      <c r="F199" s="59">
        <v>90.92</v>
      </c>
      <c r="G199" s="59">
        <v>2.82</v>
      </c>
      <c r="H199" s="59">
        <v>103.4</v>
      </c>
      <c r="I199" s="59">
        <v>316.01</v>
      </c>
      <c r="J199" s="59">
        <v>38.47</v>
      </c>
      <c r="K199" s="59">
        <v>112.91</v>
      </c>
      <c r="L199" s="59">
        <v>21.4</v>
      </c>
      <c r="M199" s="59">
        <v>6.04</v>
      </c>
      <c r="N199" s="59">
        <v>261.13</v>
      </c>
      <c r="O199" s="59">
        <v>741.34</v>
      </c>
      <c r="P199" s="59">
        <v>9.1</v>
      </c>
      <c r="Q199" s="59">
        <v>489.07</v>
      </c>
      <c r="R199" s="59">
        <v>563.77</v>
      </c>
      <c r="S199" s="59">
        <v>184.84</v>
      </c>
      <c r="T199" s="59">
        <v>1234.52</v>
      </c>
      <c r="U199" s="59">
        <v>301.45</v>
      </c>
      <c r="V199" s="59">
        <v>1964.92</v>
      </c>
      <c r="W199" s="59">
        <v>11952.07</v>
      </c>
      <c r="X199" s="59">
        <v>208787.14</v>
      </c>
      <c r="Y199" s="59">
        <v>1214.69</v>
      </c>
      <c r="Z199" s="59">
        <v>275.77999999999997</v>
      </c>
      <c r="AA199" s="59">
        <v>2095.34</v>
      </c>
      <c r="AB199" s="59">
        <v>254.55</v>
      </c>
      <c r="AC199" s="59">
        <v>52.32</v>
      </c>
      <c r="AD199" s="59">
        <v>932.5</v>
      </c>
      <c r="AE199" s="59">
        <v>2094.0500000000002</v>
      </c>
      <c r="AF199" s="59">
        <v>14065.97</v>
      </c>
      <c r="AG199" s="59">
        <v>988.01</v>
      </c>
      <c r="AH199" s="59">
        <v>340.03</v>
      </c>
      <c r="AI199" s="59">
        <v>5634.07</v>
      </c>
      <c r="AJ199" s="59">
        <v>37.26</v>
      </c>
      <c r="AK199" s="59">
        <v>75.78</v>
      </c>
      <c r="AL199" s="59">
        <v>927.01</v>
      </c>
      <c r="AM199" s="59">
        <v>35.04</v>
      </c>
      <c r="AN199" s="59">
        <v>42.99</v>
      </c>
      <c r="AO199" s="59">
        <v>11.92</v>
      </c>
      <c r="AP199" s="59">
        <v>74.39</v>
      </c>
      <c r="AQ199" s="59">
        <v>95.51</v>
      </c>
      <c r="AR199" s="59">
        <v>54.62</v>
      </c>
      <c r="AS199" s="59">
        <v>111.13</v>
      </c>
      <c r="AT199" s="59">
        <v>12.64</v>
      </c>
      <c r="AU199" s="59">
        <v>20.29</v>
      </c>
      <c r="AV199" s="59">
        <v>64.37</v>
      </c>
      <c r="AW199" s="59">
        <v>206.18</v>
      </c>
      <c r="AX199" s="59">
        <v>117.57</v>
      </c>
      <c r="AY199" s="59">
        <v>159.6</v>
      </c>
      <c r="AZ199" s="59">
        <v>49.73</v>
      </c>
      <c r="BA199" s="59">
        <v>88.2</v>
      </c>
      <c r="BB199" s="59">
        <v>623.46</v>
      </c>
      <c r="BC199" s="59">
        <v>26.94</v>
      </c>
      <c r="BD199" s="59">
        <v>54.98</v>
      </c>
      <c r="BE199" s="59">
        <v>226.78</v>
      </c>
      <c r="BF199" s="59">
        <v>388.06</v>
      </c>
      <c r="BG199" s="59">
        <v>42.87</v>
      </c>
      <c r="BH199" s="59">
        <v>125.95</v>
      </c>
      <c r="BI199" s="59">
        <v>95</v>
      </c>
      <c r="BJ199" s="59">
        <v>48.15</v>
      </c>
      <c r="BK199" s="59">
        <v>93.79</v>
      </c>
      <c r="BL199" s="59">
        <v>107.73</v>
      </c>
      <c r="BM199" s="59">
        <v>10.94</v>
      </c>
      <c r="BN199" s="59">
        <v>32.74</v>
      </c>
      <c r="BO199" s="59">
        <v>0</v>
      </c>
      <c r="BP199" s="59">
        <v>0</v>
      </c>
      <c r="BQ199" s="59" t="s">
        <v>98</v>
      </c>
      <c r="BR199" s="59">
        <v>259728.58</v>
      </c>
      <c r="BS199" s="59" t="s">
        <v>98</v>
      </c>
      <c r="BT199" s="59">
        <v>142845.51999999999</v>
      </c>
      <c r="BU199" s="59" t="s">
        <v>98</v>
      </c>
      <c r="BV199" s="59">
        <v>0.88</v>
      </c>
      <c r="BW199" s="59" t="s">
        <v>98</v>
      </c>
      <c r="BX199" s="59">
        <v>36.729999999999997</v>
      </c>
      <c r="BY199" s="59" t="s">
        <v>98</v>
      </c>
      <c r="BZ199" s="59">
        <v>142883.13</v>
      </c>
      <c r="CA199" s="59" t="s">
        <v>98</v>
      </c>
      <c r="CB199" s="59">
        <v>104508.65</v>
      </c>
      <c r="CC199" s="59" t="s">
        <v>98</v>
      </c>
      <c r="CD199" s="59">
        <v>0</v>
      </c>
      <c r="CE199" s="59" t="s">
        <v>98</v>
      </c>
      <c r="CF199" s="59">
        <v>-3033.24</v>
      </c>
      <c r="CG199" s="59" t="s">
        <v>98</v>
      </c>
      <c r="CH199" s="59">
        <v>-3033.24</v>
      </c>
      <c r="CI199" s="59" t="s">
        <v>98</v>
      </c>
      <c r="CJ199" s="59">
        <v>101475.41</v>
      </c>
      <c r="CK199" s="59" t="s">
        <v>98</v>
      </c>
      <c r="CL199" s="59">
        <v>0</v>
      </c>
      <c r="CM199" s="59" t="s">
        <v>98</v>
      </c>
      <c r="CN199" s="59">
        <v>0</v>
      </c>
      <c r="CO199" s="59" t="s">
        <v>98</v>
      </c>
      <c r="CP199" s="59">
        <v>0</v>
      </c>
      <c r="CQ199" s="59" t="s">
        <v>98</v>
      </c>
      <c r="CR199" s="59">
        <v>188306.94</v>
      </c>
      <c r="CS199" s="59" t="s">
        <v>98</v>
      </c>
      <c r="CT199" s="59">
        <v>188306.94</v>
      </c>
      <c r="CU199" s="59" t="s">
        <v>98</v>
      </c>
      <c r="CV199" s="59">
        <v>432665.48</v>
      </c>
      <c r="CW199" s="59" t="s">
        <v>98</v>
      </c>
      <c r="CX199" s="59">
        <v>692394.06</v>
      </c>
      <c r="CY199" s="59" t="s">
        <v>98</v>
      </c>
    </row>
    <row r="200" spans="1:103" ht="14.5" x14ac:dyDescent="0.35">
      <c r="A200" s="58" t="s">
        <v>364</v>
      </c>
      <c r="B200" s="58" t="s">
        <v>439</v>
      </c>
      <c r="C200" s="43" t="str">
        <f>'[10]Correspondance tables'!K23</f>
        <v>ISIC 30</v>
      </c>
      <c r="D200" s="43" t="str">
        <f>VLOOKUP(C200, '[10]Correspondance tables'!$O$3:$P$73, 2, FALSE)</f>
        <v>ISIC 30</v>
      </c>
      <c r="E200" s="59">
        <v>15.3</v>
      </c>
      <c r="F200" s="59">
        <v>3.5</v>
      </c>
      <c r="G200" s="59">
        <v>160.03</v>
      </c>
      <c r="H200" s="59">
        <v>34.31</v>
      </c>
      <c r="I200" s="59">
        <v>23.19</v>
      </c>
      <c r="J200" s="59">
        <v>5.01</v>
      </c>
      <c r="K200" s="59">
        <v>13.75</v>
      </c>
      <c r="L200" s="59">
        <v>3.64</v>
      </c>
      <c r="M200" s="59">
        <v>2.2400000000000002</v>
      </c>
      <c r="N200" s="59">
        <v>4.6500000000000004</v>
      </c>
      <c r="O200" s="59">
        <v>7.54</v>
      </c>
      <c r="P200" s="59">
        <v>2.5099999999999998</v>
      </c>
      <c r="Q200" s="59">
        <v>97.11</v>
      </c>
      <c r="R200" s="59">
        <v>10.55</v>
      </c>
      <c r="S200" s="59">
        <v>29.01</v>
      </c>
      <c r="T200" s="59">
        <v>103.45</v>
      </c>
      <c r="U200" s="59">
        <v>32.799999999999997</v>
      </c>
      <c r="V200" s="59">
        <v>287.16000000000003</v>
      </c>
      <c r="W200" s="59">
        <v>206.11</v>
      </c>
      <c r="X200" s="59">
        <v>634.36</v>
      </c>
      <c r="Y200" s="59">
        <v>30336.83</v>
      </c>
      <c r="Z200" s="59">
        <v>335.09</v>
      </c>
      <c r="AA200" s="59">
        <v>3330.36</v>
      </c>
      <c r="AB200" s="59">
        <v>86.8</v>
      </c>
      <c r="AC200" s="59">
        <v>1.1200000000000001</v>
      </c>
      <c r="AD200" s="59">
        <v>13.96</v>
      </c>
      <c r="AE200" s="59">
        <v>197.08</v>
      </c>
      <c r="AF200" s="59">
        <v>307.66000000000003</v>
      </c>
      <c r="AG200" s="59">
        <v>348.02</v>
      </c>
      <c r="AH200" s="59">
        <v>32.61</v>
      </c>
      <c r="AI200" s="59">
        <v>1855.57</v>
      </c>
      <c r="AJ200" s="59">
        <v>308.69</v>
      </c>
      <c r="AK200" s="59">
        <v>1740.23</v>
      </c>
      <c r="AL200" s="59">
        <v>185.33</v>
      </c>
      <c r="AM200" s="59">
        <v>1.93</v>
      </c>
      <c r="AN200" s="59">
        <v>41.12</v>
      </c>
      <c r="AO200" s="59">
        <v>0.19</v>
      </c>
      <c r="AP200" s="59">
        <v>2.3199999999999998</v>
      </c>
      <c r="AQ200" s="59">
        <v>5.47</v>
      </c>
      <c r="AR200" s="59">
        <v>66.08</v>
      </c>
      <c r="AS200" s="59">
        <v>3.19</v>
      </c>
      <c r="AT200" s="59">
        <v>0.02</v>
      </c>
      <c r="AU200" s="59">
        <v>0.2</v>
      </c>
      <c r="AV200" s="59">
        <v>1.06</v>
      </c>
      <c r="AW200" s="59">
        <v>4.46</v>
      </c>
      <c r="AX200" s="59">
        <v>111.58</v>
      </c>
      <c r="AY200" s="59">
        <v>51.79</v>
      </c>
      <c r="AZ200" s="59">
        <v>1.2</v>
      </c>
      <c r="BA200" s="59">
        <v>49.45</v>
      </c>
      <c r="BB200" s="59">
        <v>895.39</v>
      </c>
      <c r="BC200" s="59">
        <v>0.62</v>
      </c>
      <c r="BD200" s="59">
        <v>1.56</v>
      </c>
      <c r="BE200" s="59">
        <v>147.94999999999999</v>
      </c>
      <c r="BF200" s="59">
        <v>4138.38</v>
      </c>
      <c r="BG200" s="59">
        <v>22.68</v>
      </c>
      <c r="BH200" s="59">
        <v>108.48</v>
      </c>
      <c r="BI200" s="59">
        <v>30.89</v>
      </c>
      <c r="BJ200" s="59">
        <v>14.08</v>
      </c>
      <c r="BK200" s="59">
        <v>99.95</v>
      </c>
      <c r="BL200" s="59">
        <v>14.77</v>
      </c>
      <c r="BM200" s="59">
        <v>12.34</v>
      </c>
      <c r="BN200" s="59">
        <v>92.99</v>
      </c>
      <c r="BO200" s="59">
        <v>0</v>
      </c>
      <c r="BP200" s="59">
        <v>0</v>
      </c>
      <c r="BQ200" s="59" t="s">
        <v>98</v>
      </c>
      <c r="BR200" s="59">
        <v>46675.69</v>
      </c>
      <c r="BS200" s="59" t="s">
        <v>98</v>
      </c>
      <c r="BT200" s="59">
        <v>8021.83</v>
      </c>
      <c r="BU200" s="59" t="s">
        <v>98</v>
      </c>
      <c r="BV200" s="59">
        <v>2.15</v>
      </c>
      <c r="BW200" s="59" t="s">
        <v>98</v>
      </c>
      <c r="BX200" s="59">
        <v>368.54</v>
      </c>
      <c r="BY200" s="59" t="s">
        <v>98</v>
      </c>
      <c r="BZ200" s="59">
        <v>8392.52</v>
      </c>
      <c r="CA200" s="59" t="s">
        <v>98</v>
      </c>
      <c r="CB200" s="59">
        <v>37422.230000000003</v>
      </c>
      <c r="CC200" s="59" t="s">
        <v>98</v>
      </c>
      <c r="CD200" s="59">
        <v>0</v>
      </c>
      <c r="CE200" s="59" t="s">
        <v>98</v>
      </c>
      <c r="CF200" s="59">
        <v>-8538.17</v>
      </c>
      <c r="CG200" s="59" t="s">
        <v>98</v>
      </c>
      <c r="CH200" s="59">
        <v>-8538.17</v>
      </c>
      <c r="CI200" s="59" t="s">
        <v>98</v>
      </c>
      <c r="CJ200" s="59">
        <v>28884.06</v>
      </c>
      <c r="CK200" s="59" t="s">
        <v>98</v>
      </c>
      <c r="CL200" s="59">
        <v>0</v>
      </c>
      <c r="CM200" s="59" t="s">
        <v>98</v>
      </c>
      <c r="CN200" s="59">
        <v>0</v>
      </c>
      <c r="CO200" s="59" t="s">
        <v>98</v>
      </c>
      <c r="CP200" s="59">
        <v>0</v>
      </c>
      <c r="CQ200" s="59" t="s">
        <v>98</v>
      </c>
      <c r="CR200" s="59">
        <v>93383.38</v>
      </c>
      <c r="CS200" s="59" t="s">
        <v>98</v>
      </c>
      <c r="CT200" s="59">
        <v>93383.38</v>
      </c>
      <c r="CU200" s="59" t="s">
        <v>98</v>
      </c>
      <c r="CV200" s="59">
        <v>130659.95</v>
      </c>
      <c r="CW200" s="59" t="s">
        <v>98</v>
      </c>
      <c r="CX200" s="59">
        <v>177335.64</v>
      </c>
      <c r="CY200" s="59" t="s">
        <v>98</v>
      </c>
    </row>
    <row r="201" spans="1:103" ht="14.5" x14ac:dyDescent="0.35">
      <c r="A201" s="58" t="s">
        <v>364</v>
      </c>
      <c r="B201" s="58" t="s">
        <v>440</v>
      </c>
      <c r="C201" s="43" t="str">
        <f>'[10]Correspondance tables'!K24</f>
        <v>ISIC 31-32</v>
      </c>
      <c r="D201" s="43" t="str">
        <f>VLOOKUP(C201, '[10]Correspondance tables'!$O$3:$P$73, 2, FALSE)</f>
        <v>ISIC 31T33</v>
      </c>
      <c r="E201" s="59">
        <v>107.05</v>
      </c>
      <c r="F201" s="59">
        <v>20.91</v>
      </c>
      <c r="G201" s="59">
        <v>15.7</v>
      </c>
      <c r="H201" s="59">
        <v>36.869999999999997</v>
      </c>
      <c r="I201" s="59">
        <v>441.94</v>
      </c>
      <c r="J201" s="59">
        <v>366.1</v>
      </c>
      <c r="K201" s="59">
        <v>334.53</v>
      </c>
      <c r="L201" s="59">
        <v>66.34</v>
      </c>
      <c r="M201" s="59">
        <v>53.33</v>
      </c>
      <c r="N201" s="59">
        <v>73.62</v>
      </c>
      <c r="O201" s="59">
        <v>330.5</v>
      </c>
      <c r="P201" s="59">
        <v>607.48</v>
      </c>
      <c r="Q201" s="59">
        <v>200.39</v>
      </c>
      <c r="R201" s="59">
        <v>142.15</v>
      </c>
      <c r="S201" s="59">
        <v>219.84</v>
      </c>
      <c r="T201" s="59">
        <v>338.75</v>
      </c>
      <c r="U201" s="59">
        <v>1154.77</v>
      </c>
      <c r="V201" s="59">
        <v>259.43</v>
      </c>
      <c r="W201" s="59">
        <v>400.91</v>
      </c>
      <c r="X201" s="59">
        <v>1191.46</v>
      </c>
      <c r="Y201" s="59">
        <v>290.7</v>
      </c>
      <c r="Z201" s="59">
        <v>13399.55</v>
      </c>
      <c r="AA201" s="59">
        <v>596.91999999999996</v>
      </c>
      <c r="AB201" s="59">
        <v>202.51</v>
      </c>
      <c r="AC201" s="59">
        <v>33.130000000000003</v>
      </c>
      <c r="AD201" s="59">
        <v>134.4</v>
      </c>
      <c r="AE201" s="59">
        <v>3521.26</v>
      </c>
      <c r="AF201" s="59">
        <v>141.13</v>
      </c>
      <c r="AG201" s="59">
        <v>810.16</v>
      </c>
      <c r="AH201" s="59">
        <v>545.80999999999995</v>
      </c>
      <c r="AI201" s="59">
        <v>292.63</v>
      </c>
      <c r="AJ201" s="59">
        <v>96.95</v>
      </c>
      <c r="AK201" s="59">
        <v>70.8</v>
      </c>
      <c r="AL201" s="59">
        <v>246.82</v>
      </c>
      <c r="AM201" s="59">
        <v>18.559999999999999</v>
      </c>
      <c r="AN201" s="59">
        <v>883.25</v>
      </c>
      <c r="AO201" s="59">
        <v>85.18</v>
      </c>
      <c r="AP201" s="59">
        <v>249.39</v>
      </c>
      <c r="AQ201" s="59">
        <v>232.91</v>
      </c>
      <c r="AR201" s="59">
        <v>207.45</v>
      </c>
      <c r="AS201" s="59">
        <v>260.24</v>
      </c>
      <c r="AT201" s="59">
        <v>101.04</v>
      </c>
      <c r="AU201" s="59">
        <v>97.88</v>
      </c>
      <c r="AV201" s="59">
        <v>605.07000000000005</v>
      </c>
      <c r="AW201" s="59">
        <v>323.77</v>
      </c>
      <c r="AX201" s="59">
        <v>321.51</v>
      </c>
      <c r="AY201" s="59">
        <v>188.66</v>
      </c>
      <c r="AZ201" s="59">
        <v>191.08</v>
      </c>
      <c r="BA201" s="59">
        <v>283.43</v>
      </c>
      <c r="BB201" s="59">
        <v>211.75</v>
      </c>
      <c r="BC201" s="59">
        <v>32.229999999999997</v>
      </c>
      <c r="BD201" s="59">
        <v>81.16</v>
      </c>
      <c r="BE201" s="59">
        <v>531.77</v>
      </c>
      <c r="BF201" s="59">
        <v>818.12</v>
      </c>
      <c r="BG201" s="59">
        <v>689.26</v>
      </c>
      <c r="BH201" s="59">
        <v>11695.99</v>
      </c>
      <c r="BI201" s="59">
        <v>658.96</v>
      </c>
      <c r="BJ201" s="59">
        <v>652.74</v>
      </c>
      <c r="BK201" s="59">
        <v>526.4</v>
      </c>
      <c r="BL201" s="59">
        <v>295.25</v>
      </c>
      <c r="BM201" s="59">
        <v>139.1</v>
      </c>
      <c r="BN201" s="59">
        <v>217.07</v>
      </c>
      <c r="BO201" s="59">
        <v>0</v>
      </c>
      <c r="BP201" s="59">
        <v>0</v>
      </c>
      <c r="BQ201" s="59" t="s">
        <v>98</v>
      </c>
      <c r="BR201" s="59">
        <v>47344.06</v>
      </c>
      <c r="BS201" s="59" t="s">
        <v>98</v>
      </c>
      <c r="BT201" s="59">
        <v>59981.78</v>
      </c>
      <c r="BU201" s="59" t="s">
        <v>98</v>
      </c>
      <c r="BV201" s="59">
        <v>1.28</v>
      </c>
      <c r="BW201" s="59" t="s">
        <v>98</v>
      </c>
      <c r="BX201" s="59">
        <v>3154.64</v>
      </c>
      <c r="BY201" s="59" t="s">
        <v>98</v>
      </c>
      <c r="BZ201" s="59">
        <v>63137.71</v>
      </c>
      <c r="CA201" s="59" t="s">
        <v>98</v>
      </c>
      <c r="CB201" s="59">
        <v>29138.52</v>
      </c>
      <c r="CC201" s="59" t="s">
        <v>98</v>
      </c>
      <c r="CD201" s="59">
        <v>3182.83</v>
      </c>
      <c r="CE201" s="59" t="s">
        <v>98</v>
      </c>
      <c r="CF201" s="59">
        <v>322.37</v>
      </c>
      <c r="CG201" s="59" t="s">
        <v>98</v>
      </c>
      <c r="CH201" s="59">
        <v>3505.2</v>
      </c>
      <c r="CI201" s="59" t="s">
        <v>98</v>
      </c>
      <c r="CJ201" s="59">
        <v>32643.72</v>
      </c>
      <c r="CK201" s="59" t="s">
        <v>98</v>
      </c>
      <c r="CL201" s="59">
        <v>0</v>
      </c>
      <c r="CM201" s="59" t="s">
        <v>98</v>
      </c>
      <c r="CN201" s="59">
        <v>0</v>
      </c>
      <c r="CO201" s="59" t="s">
        <v>98</v>
      </c>
      <c r="CP201" s="59">
        <v>0</v>
      </c>
      <c r="CQ201" s="59" t="s">
        <v>98</v>
      </c>
      <c r="CR201" s="59">
        <v>48462.33</v>
      </c>
      <c r="CS201" s="59" t="s">
        <v>98</v>
      </c>
      <c r="CT201" s="59">
        <v>48462.33</v>
      </c>
      <c r="CU201" s="59" t="s">
        <v>98</v>
      </c>
      <c r="CV201" s="59">
        <v>144243.76</v>
      </c>
      <c r="CW201" s="59" t="s">
        <v>98</v>
      </c>
      <c r="CX201" s="59">
        <v>191587.82</v>
      </c>
      <c r="CY201" s="59" t="s">
        <v>98</v>
      </c>
    </row>
    <row r="202" spans="1:103" ht="14.5" x14ac:dyDescent="0.35">
      <c r="A202" s="58" t="s">
        <v>364</v>
      </c>
      <c r="B202" s="58" t="s">
        <v>441</v>
      </c>
      <c r="C202" s="43" t="str">
        <f>'[10]Correspondance tables'!K25</f>
        <v>ISIC 33</v>
      </c>
      <c r="D202" s="43" t="str">
        <f>VLOOKUP(C202, '[10]Correspondance tables'!$O$3:$P$73, 2, FALSE)</f>
        <v>ISIC 31T33</v>
      </c>
      <c r="E202" s="59">
        <v>7084.33</v>
      </c>
      <c r="F202" s="59">
        <v>372.37</v>
      </c>
      <c r="G202" s="59">
        <v>273.98</v>
      </c>
      <c r="H202" s="59">
        <v>2720.98</v>
      </c>
      <c r="I202" s="59">
        <v>3986.99</v>
      </c>
      <c r="J202" s="59">
        <v>992.69</v>
      </c>
      <c r="K202" s="59">
        <v>1229.31</v>
      </c>
      <c r="L202" s="59">
        <v>2185.11</v>
      </c>
      <c r="M202" s="59">
        <v>577.66999999999996</v>
      </c>
      <c r="N202" s="59">
        <v>1497.93</v>
      </c>
      <c r="O202" s="59">
        <v>3854.04</v>
      </c>
      <c r="P202" s="59">
        <v>544.88</v>
      </c>
      <c r="Q202" s="59">
        <v>1364.63</v>
      </c>
      <c r="R202" s="59">
        <v>2075.3200000000002</v>
      </c>
      <c r="S202" s="59">
        <v>5330.86</v>
      </c>
      <c r="T202" s="59">
        <v>4790.7</v>
      </c>
      <c r="U202" s="59">
        <v>1536.39</v>
      </c>
      <c r="V202" s="59">
        <v>2515.2600000000002</v>
      </c>
      <c r="W202" s="59">
        <v>7664.63</v>
      </c>
      <c r="X202" s="59">
        <v>8384.3799999999992</v>
      </c>
      <c r="Y202" s="59">
        <v>8996.33</v>
      </c>
      <c r="Z202" s="59">
        <v>1004.16</v>
      </c>
      <c r="AA202" s="59">
        <v>11801.09</v>
      </c>
      <c r="AB202" s="59">
        <v>6593.94</v>
      </c>
      <c r="AC202" s="59">
        <v>748.14</v>
      </c>
      <c r="AD202" s="59">
        <v>1795.98</v>
      </c>
      <c r="AE202" s="59">
        <v>9436.32</v>
      </c>
      <c r="AF202" s="59">
        <v>1461.75</v>
      </c>
      <c r="AG202" s="59">
        <v>4315.7700000000004</v>
      </c>
      <c r="AH202" s="59">
        <v>1700.07</v>
      </c>
      <c r="AI202" s="59">
        <v>5536.38</v>
      </c>
      <c r="AJ202" s="59">
        <v>2148.04</v>
      </c>
      <c r="AK202" s="59">
        <v>4884.63</v>
      </c>
      <c r="AL202" s="59">
        <v>2680.76</v>
      </c>
      <c r="AM202" s="59">
        <v>260.73</v>
      </c>
      <c r="AN202" s="59">
        <v>1422.04</v>
      </c>
      <c r="AO202" s="59">
        <v>329.15</v>
      </c>
      <c r="AP202" s="59">
        <v>264.89</v>
      </c>
      <c r="AQ202" s="59">
        <v>2579.59</v>
      </c>
      <c r="AR202" s="59">
        <v>909.36</v>
      </c>
      <c r="AS202" s="59">
        <v>380.3</v>
      </c>
      <c r="AT202" s="59">
        <v>116.55</v>
      </c>
      <c r="AU202" s="59">
        <v>159.93</v>
      </c>
      <c r="AV202" s="59">
        <v>5195.16</v>
      </c>
      <c r="AW202" s="59">
        <v>1081.8900000000001</v>
      </c>
      <c r="AX202" s="59">
        <v>776.03</v>
      </c>
      <c r="AY202" s="59">
        <v>669.46</v>
      </c>
      <c r="AZ202" s="59">
        <v>203.63</v>
      </c>
      <c r="BA202" s="59">
        <v>423.94</v>
      </c>
      <c r="BB202" s="59">
        <v>1337.06</v>
      </c>
      <c r="BC202" s="59">
        <v>134.87</v>
      </c>
      <c r="BD202" s="59">
        <v>205.07</v>
      </c>
      <c r="BE202" s="59">
        <v>1676.9</v>
      </c>
      <c r="BF202" s="59">
        <v>4909.8599999999997</v>
      </c>
      <c r="BG202" s="59">
        <v>565.4</v>
      </c>
      <c r="BH202" s="59">
        <v>3251.47</v>
      </c>
      <c r="BI202" s="59">
        <v>600.9</v>
      </c>
      <c r="BJ202" s="59">
        <v>398.72</v>
      </c>
      <c r="BK202" s="59">
        <v>633.04999999999995</v>
      </c>
      <c r="BL202" s="59">
        <v>197.95</v>
      </c>
      <c r="BM202" s="59">
        <v>97.53</v>
      </c>
      <c r="BN202" s="59">
        <v>323.5</v>
      </c>
      <c r="BO202" s="59">
        <v>0</v>
      </c>
      <c r="BP202" s="59">
        <v>0</v>
      </c>
      <c r="BQ202" s="59" t="s">
        <v>98</v>
      </c>
      <c r="BR202" s="59">
        <v>151190.73000000001</v>
      </c>
      <c r="BS202" s="59" t="s">
        <v>98</v>
      </c>
      <c r="BT202" s="59">
        <v>2015.34</v>
      </c>
      <c r="BU202" s="59" t="s">
        <v>98</v>
      </c>
      <c r="BV202" s="59">
        <v>0</v>
      </c>
      <c r="BW202" s="59" t="s">
        <v>98</v>
      </c>
      <c r="BX202" s="59">
        <v>58.48</v>
      </c>
      <c r="BY202" s="59" t="s">
        <v>98</v>
      </c>
      <c r="BZ202" s="59">
        <v>2073.81</v>
      </c>
      <c r="CA202" s="59" t="s">
        <v>98</v>
      </c>
      <c r="CB202" s="59">
        <v>67970.81</v>
      </c>
      <c r="CC202" s="59" t="s">
        <v>98</v>
      </c>
      <c r="CD202" s="59">
        <v>0</v>
      </c>
      <c r="CE202" s="59" t="s">
        <v>98</v>
      </c>
      <c r="CF202" s="59">
        <v>888.16</v>
      </c>
      <c r="CG202" s="59" t="s">
        <v>98</v>
      </c>
      <c r="CH202" s="59">
        <v>888.16</v>
      </c>
      <c r="CI202" s="59" t="s">
        <v>98</v>
      </c>
      <c r="CJ202" s="59">
        <v>68858.97</v>
      </c>
      <c r="CK202" s="59" t="s">
        <v>98</v>
      </c>
      <c r="CL202" s="59">
        <v>0</v>
      </c>
      <c r="CM202" s="59" t="s">
        <v>98</v>
      </c>
      <c r="CN202" s="59">
        <v>0</v>
      </c>
      <c r="CO202" s="59" t="s">
        <v>98</v>
      </c>
      <c r="CP202" s="59">
        <v>0</v>
      </c>
      <c r="CQ202" s="59" t="s">
        <v>98</v>
      </c>
      <c r="CR202" s="59">
        <v>10046.77</v>
      </c>
      <c r="CS202" s="59" t="s">
        <v>98</v>
      </c>
      <c r="CT202" s="59">
        <v>10046.77</v>
      </c>
      <c r="CU202" s="59" t="s">
        <v>98</v>
      </c>
      <c r="CV202" s="59">
        <v>80979.55</v>
      </c>
      <c r="CW202" s="59" t="s">
        <v>98</v>
      </c>
      <c r="CX202" s="59">
        <v>232170.28</v>
      </c>
      <c r="CY202" s="59" t="s">
        <v>98</v>
      </c>
    </row>
    <row r="203" spans="1:103" ht="14.5" x14ac:dyDescent="0.35">
      <c r="A203" s="58" t="s">
        <v>364</v>
      </c>
      <c r="B203" s="58" t="s">
        <v>442</v>
      </c>
      <c r="C203" s="43" t="str">
        <f>'[10]Correspondance tables'!K26</f>
        <v>ISIC 35</v>
      </c>
      <c r="D203" s="43" t="str">
        <f>VLOOKUP(C203, '[10]Correspondance tables'!$O$3:$P$73, 2, FALSE)</f>
        <v>ISIC 35</v>
      </c>
      <c r="E203" s="59">
        <v>6385.74</v>
      </c>
      <c r="F203" s="59">
        <v>146.29</v>
      </c>
      <c r="G203" s="59">
        <v>241.51</v>
      </c>
      <c r="H203" s="59">
        <v>4142.95</v>
      </c>
      <c r="I203" s="59">
        <v>14199.63</v>
      </c>
      <c r="J203" s="59">
        <v>2617.02</v>
      </c>
      <c r="K203" s="59">
        <v>2550.4</v>
      </c>
      <c r="L203" s="59">
        <v>7073.17</v>
      </c>
      <c r="M203" s="59">
        <v>1058.71</v>
      </c>
      <c r="N203" s="59">
        <v>4412.26</v>
      </c>
      <c r="O203" s="59">
        <v>15307.34</v>
      </c>
      <c r="P203" s="59">
        <v>1610</v>
      </c>
      <c r="Q203" s="59">
        <v>5292.82</v>
      </c>
      <c r="R203" s="59">
        <v>8859.3700000000008</v>
      </c>
      <c r="S203" s="59">
        <v>17766.7</v>
      </c>
      <c r="T203" s="59">
        <v>5746.62</v>
      </c>
      <c r="U203" s="59">
        <v>1886.84</v>
      </c>
      <c r="V203" s="59">
        <v>2109.9699999999998</v>
      </c>
      <c r="W203" s="59">
        <v>4855.4799999999996</v>
      </c>
      <c r="X203" s="59">
        <v>5350.85</v>
      </c>
      <c r="Y203" s="59">
        <v>911.87</v>
      </c>
      <c r="Z203" s="59">
        <v>1755.53</v>
      </c>
      <c r="AA203" s="59">
        <v>1475.02</v>
      </c>
      <c r="AB203" s="59">
        <v>171503.65</v>
      </c>
      <c r="AC203" s="59">
        <v>2826.66</v>
      </c>
      <c r="AD203" s="59">
        <v>2397.5300000000002</v>
      </c>
      <c r="AE203" s="59">
        <v>6384.2</v>
      </c>
      <c r="AF203" s="59">
        <v>2487.58</v>
      </c>
      <c r="AG203" s="59">
        <v>8445.98</v>
      </c>
      <c r="AH203" s="59">
        <v>14209.9</v>
      </c>
      <c r="AI203" s="59">
        <v>8916.65</v>
      </c>
      <c r="AJ203" s="59">
        <v>241.77</v>
      </c>
      <c r="AK203" s="59">
        <v>404.09</v>
      </c>
      <c r="AL203" s="59">
        <v>4722.78</v>
      </c>
      <c r="AM203" s="59">
        <v>873.58</v>
      </c>
      <c r="AN203" s="59">
        <v>9915.02</v>
      </c>
      <c r="AO203" s="59">
        <v>456.29</v>
      </c>
      <c r="AP203" s="59">
        <v>2114.08</v>
      </c>
      <c r="AQ203" s="59">
        <v>3987.73</v>
      </c>
      <c r="AR203" s="59">
        <v>1647.07</v>
      </c>
      <c r="AS203" s="59">
        <v>2208.89</v>
      </c>
      <c r="AT203" s="59">
        <v>768.8</v>
      </c>
      <c r="AU203" s="59">
        <v>469.47</v>
      </c>
      <c r="AV203" s="59">
        <v>8528</v>
      </c>
      <c r="AW203" s="59">
        <v>3095.9</v>
      </c>
      <c r="AX203" s="59">
        <v>1211.19</v>
      </c>
      <c r="AY203" s="59">
        <v>1417.8</v>
      </c>
      <c r="AZ203" s="59">
        <v>610.29</v>
      </c>
      <c r="BA203" s="59">
        <v>1483.4</v>
      </c>
      <c r="BB203" s="59">
        <v>541.20000000000005</v>
      </c>
      <c r="BC203" s="59">
        <v>379.59</v>
      </c>
      <c r="BD203" s="59">
        <v>310.89999999999998</v>
      </c>
      <c r="BE203" s="59">
        <v>2448.8000000000002</v>
      </c>
      <c r="BF203" s="59">
        <v>9731.8700000000008</v>
      </c>
      <c r="BG203" s="59">
        <v>5976.2</v>
      </c>
      <c r="BH203" s="59">
        <v>7719.32</v>
      </c>
      <c r="BI203" s="59">
        <v>3258.52</v>
      </c>
      <c r="BJ203" s="59">
        <v>1793.26</v>
      </c>
      <c r="BK203" s="59">
        <v>2022.9</v>
      </c>
      <c r="BL203" s="59">
        <v>1188.94</v>
      </c>
      <c r="BM203" s="59">
        <v>188.32</v>
      </c>
      <c r="BN203" s="59">
        <v>3758.47</v>
      </c>
      <c r="BO203" s="59">
        <v>0</v>
      </c>
      <c r="BP203" s="59">
        <v>0</v>
      </c>
      <c r="BQ203" s="59" t="s">
        <v>98</v>
      </c>
      <c r="BR203" s="59">
        <v>416402.72</v>
      </c>
      <c r="BS203" s="59" t="s">
        <v>98</v>
      </c>
      <c r="BT203" s="59">
        <v>161195.57</v>
      </c>
      <c r="BU203" s="59" t="s">
        <v>98</v>
      </c>
      <c r="BV203" s="59">
        <v>-1.52</v>
      </c>
      <c r="BW203" s="59" t="s">
        <v>98</v>
      </c>
      <c r="BX203" s="59">
        <v>772.76</v>
      </c>
      <c r="BY203" s="59" t="s">
        <v>98</v>
      </c>
      <c r="BZ203" s="59">
        <v>161966.81</v>
      </c>
      <c r="CA203" s="59" t="s">
        <v>98</v>
      </c>
      <c r="CB203" s="59">
        <v>97.72</v>
      </c>
      <c r="CC203" s="59" t="s">
        <v>98</v>
      </c>
      <c r="CD203" s="59">
        <v>0</v>
      </c>
      <c r="CE203" s="59" t="s">
        <v>98</v>
      </c>
      <c r="CF203" s="59">
        <v>-7666.43</v>
      </c>
      <c r="CG203" s="59" t="s">
        <v>98</v>
      </c>
      <c r="CH203" s="59">
        <v>-7666.43</v>
      </c>
      <c r="CI203" s="59" t="s">
        <v>98</v>
      </c>
      <c r="CJ203" s="59">
        <v>-7568.71</v>
      </c>
      <c r="CK203" s="59" t="s">
        <v>98</v>
      </c>
      <c r="CL203" s="59">
        <v>0</v>
      </c>
      <c r="CM203" s="59" t="s">
        <v>98</v>
      </c>
      <c r="CN203" s="59">
        <v>0</v>
      </c>
      <c r="CO203" s="59" t="s">
        <v>98</v>
      </c>
      <c r="CP203" s="59">
        <v>0</v>
      </c>
      <c r="CQ203" s="59" t="s">
        <v>98</v>
      </c>
      <c r="CR203" s="59">
        <v>2734.52</v>
      </c>
      <c r="CS203" s="59" t="s">
        <v>98</v>
      </c>
      <c r="CT203" s="59">
        <v>2734.52</v>
      </c>
      <c r="CU203" s="59" t="s">
        <v>98</v>
      </c>
      <c r="CV203" s="59">
        <v>157132.62</v>
      </c>
      <c r="CW203" s="59" t="s">
        <v>98</v>
      </c>
      <c r="CX203" s="59">
        <v>573535.32999999996</v>
      </c>
      <c r="CY203" s="59" t="s">
        <v>98</v>
      </c>
    </row>
    <row r="204" spans="1:103" ht="14.5" x14ac:dyDescent="0.35">
      <c r="A204" s="58" t="s">
        <v>364</v>
      </c>
      <c r="B204" s="58" t="s">
        <v>443</v>
      </c>
      <c r="C204" s="43" t="str">
        <f>'[10]Correspondance tables'!K27</f>
        <v>ISIC 36</v>
      </c>
      <c r="D204" s="43" t="str">
        <f>VLOOKUP(C204, '[10]Correspondance tables'!$O$3:$P$73, 2, FALSE)</f>
        <v>ISIC 36T39</v>
      </c>
      <c r="E204" s="59">
        <v>1683.32</v>
      </c>
      <c r="F204" s="59">
        <v>20.239999999999998</v>
      </c>
      <c r="G204" s="59">
        <v>43.88</v>
      </c>
      <c r="H204" s="59">
        <v>115.87</v>
      </c>
      <c r="I204" s="59">
        <v>1358.44</v>
      </c>
      <c r="J204" s="59">
        <v>146.44</v>
      </c>
      <c r="K204" s="59">
        <v>59.75</v>
      </c>
      <c r="L204" s="59">
        <v>207.97</v>
      </c>
      <c r="M204" s="59">
        <v>54.66</v>
      </c>
      <c r="N204" s="59">
        <v>195.07</v>
      </c>
      <c r="O204" s="59">
        <v>609.55999999999995</v>
      </c>
      <c r="P204" s="59">
        <v>104.61</v>
      </c>
      <c r="Q204" s="59">
        <v>196.37</v>
      </c>
      <c r="R204" s="59">
        <v>220.71</v>
      </c>
      <c r="S204" s="59">
        <v>449.9</v>
      </c>
      <c r="T204" s="59">
        <v>342.13</v>
      </c>
      <c r="U204" s="59">
        <v>138.01</v>
      </c>
      <c r="V204" s="59">
        <v>119.22</v>
      </c>
      <c r="W204" s="59">
        <v>262.79000000000002</v>
      </c>
      <c r="X204" s="59">
        <v>268.82</v>
      </c>
      <c r="Y204" s="59">
        <v>77.56</v>
      </c>
      <c r="Z204" s="59">
        <v>92.91</v>
      </c>
      <c r="AA204" s="59">
        <v>81.39</v>
      </c>
      <c r="AB204" s="59">
        <v>765.02</v>
      </c>
      <c r="AC204" s="59">
        <v>2684.47</v>
      </c>
      <c r="AD204" s="59">
        <v>501.58</v>
      </c>
      <c r="AE204" s="59">
        <v>757.75</v>
      </c>
      <c r="AF204" s="59">
        <v>169.51</v>
      </c>
      <c r="AG204" s="59">
        <v>670.22</v>
      </c>
      <c r="AH204" s="59">
        <v>765.3</v>
      </c>
      <c r="AI204" s="59">
        <v>255.01</v>
      </c>
      <c r="AJ204" s="59">
        <v>31.74</v>
      </c>
      <c r="AK204" s="59">
        <v>15.97</v>
      </c>
      <c r="AL204" s="59">
        <v>301.54000000000002</v>
      </c>
      <c r="AM204" s="59">
        <v>54.29</v>
      </c>
      <c r="AN204" s="59">
        <v>1532.63</v>
      </c>
      <c r="AO204" s="59">
        <v>45.65</v>
      </c>
      <c r="AP204" s="59">
        <v>339.66</v>
      </c>
      <c r="AQ204" s="59">
        <v>536.45000000000005</v>
      </c>
      <c r="AR204" s="59">
        <v>122.96</v>
      </c>
      <c r="AS204" s="59">
        <v>188.51</v>
      </c>
      <c r="AT204" s="59">
        <v>78.94</v>
      </c>
      <c r="AU204" s="59">
        <v>129.83000000000001</v>
      </c>
      <c r="AV204" s="59">
        <v>2075.2199999999998</v>
      </c>
      <c r="AW204" s="59">
        <v>235.95</v>
      </c>
      <c r="AX204" s="59">
        <v>119.76</v>
      </c>
      <c r="AY204" s="59">
        <v>202.67</v>
      </c>
      <c r="AZ204" s="59">
        <v>31.16</v>
      </c>
      <c r="BA204" s="59">
        <v>50.09</v>
      </c>
      <c r="BB204" s="59">
        <v>68.91</v>
      </c>
      <c r="BC204" s="59">
        <v>13.66</v>
      </c>
      <c r="BD204" s="59">
        <v>39.049999999999997</v>
      </c>
      <c r="BE204" s="59">
        <v>257.39</v>
      </c>
      <c r="BF204" s="59">
        <v>1804.65</v>
      </c>
      <c r="BG204" s="59">
        <v>1216.6300000000001</v>
      </c>
      <c r="BH204" s="59">
        <v>1308.1500000000001</v>
      </c>
      <c r="BI204" s="59">
        <v>584.76</v>
      </c>
      <c r="BJ204" s="59">
        <v>245.43</v>
      </c>
      <c r="BK204" s="59">
        <v>433.07</v>
      </c>
      <c r="BL204" s="59">
        <v>221.31</v>
      </c>
      <c r="BM204" s="59">
        <v>13.41</v>
      </c>
      <c r="BN204" s="59">
        <v>377.59</v>
      </c>
      <c r="BO204" s="59">
        <v>0</v>
      </c>
      <c r="BP204" s="59">
        <v>0</v>
      </c>
      <c r="BQ204" s="59" t="s">
        <v>98</v>
      </c>
      <c r="BR204" s="59">
        <v>26095.49</v>
      </c>
      <c r="BS204" s="59" t="s">
        <v>98</v>
      </c>
      <c r="BT204" s="59">
        <v>23978.639999999999</v>
      </c>
      <c r="BU204" s="59" t="s">
        <v>98</v>
      </c>
      <c r="BV204" s="59">
        <v>0</v>
      </c>
      <c r="BW204" s="59" t="s">
        <v>98</v>
      </c>
      <c r="BX204" s="59">
        <v>1658.29</v>
      </c>
      <c r="BY204" s="59" t="s">
        <v>98</v>
      </c>
      <c r="BZ204" s="59">
        <v>25636.93</v>
      </c>
      <c r="CA204" s="59" t="s">
        <v>98</v>
      </c>
      <c r="CB204" s="59">
        <v>0</v>
      </c>
      <c r="CC204" s="59" t="s">
        <v>98</v>
      </c>
      <c r="CD204" s="59">
        <v>0</v>
      </c>
      <c r="CE204" s="59" t="s">
        <v>98</v>
      </c>
      <c r="CF204" s="59">
        <v>10.039999999999999</v>
      </c>
      <c r="CG204" s="59" t="s">
        <v>98</v>
      </c>
      <c r="CH204" s="59">
        <v>10.039999999999999</v>
      </c>
      <c r="CI204" s="59" t="s">
        <v>98</v>
      </c>
      <c r="CJ204" s="59">
        <v>10.039999999999999</v>
      </c>
      <c r="CK204" s="59" t="s">
        <v>98</v>
      </c>
      <c r="CL204" s="59">
        <v>0</v>
      </c>
      <c r="CM204" s="59" t="s">
        <v>98</v>
      </c>
      <c r="CN204" s="59">
        <v>0</v>
      </c>
      <c r="CO204" s="59" t="s">
        <v>98</v>
      </c>
      <c r="CP204" s="59">
        <v>0</v>
      </c>
      <c r="CQ204" s="59" t="s">
        <v>98</v>
      </c>
      <c r="CR204" s="59">
        <v>4.8600000000000003</v>
      </c>
      <c r="CS204" s="59" t="s">
        <v>98</v>
      </c>
      <c r="CT204" s="59">
        <v>4.8600000000000003</v>
      </c>
      <c r="CU204" s="59" t="s">
        <v>98</v>
      </c>
      <c r="CV204" s="59">
        <v>25651.83</v>
      </c>
      <c r="CW204" s="59" t="s">
        <v>98</v>
      </c>
      <c r="CX204" s="59">
        <v>51747.32</v>
      </c>
      <c r="CY204" s="59" t="s">
        <v>98</v>
      </c>
    </row>
    <row r="205" spans="1:103" ht="14.5" x14ac:dyDescent="0.35">
      <c r="A205" s="58" t="s">
        <v>364</v>
      </c>
      <c r="B205" s="58" t="s">
        <v>444</v>
      </c>
      <c r="C205" s="43" t="str">
        <f>'[10]Correspondance tables'!K28</f>
        <v>ISIC 37-39</v>
      </c>
      <c r="D205" s="43" t="str">
        <f>VLOOKUP(C205, '[10]Correspondance tables'!$O$3:$P$73, 2, FALSE)</f>
        <v>ISIC 36T39</v>
      </c>
      <c r="E205" s="59">
        <v>1683.37</v>
      </c>
      <c r="F205" s="59">
        <v>52.63</v>
      </c>
      <c r="G205" s="59">
        <v>23.73</v>
      </c>
      <c r="H205" s="59">
        <v>683.8</v>
      </c>
      <c r="I205" s="59">
        <v>5023.67</v>
      </c>
      <c r="J205" s="59">
        <v>1279.6400000000001</v>
      </c>
      <c r="K205" s="59">
        <v>990.08</v>
      </c>
      <c r="L205" s="59">
        <v>4505.5600000000004</v>
      </c>
      <c r="M205" s="59">
        <v>251.94</v>
      </c>
      <c r="N205" s="59">
        <v>1229.22</v>
      </c>
      <c r="O205" s="59">
        <v>3345.6</v>
      </c>
      <c r="P205" s="59">
        <v>631</v>
      </c>
      <c r="Q205" s="59">
        <v>3730.11</v>
      </c>
      <c r="R205" s="59">
        <v>1976.6</v>
      </c>
      <c r="S205" s="59">
        <v>23730.07</v>
      </c>
      <c r="T205" s="59">
        <v>5586.35</v>
      </c>
      <c r="U205" s="59">
        <v>436.99</v>
      </c>
      <c r="V205" s="59">
        <v>591.25</v>
      </c>
      <c r="W205" s="59">
        <v>1516.76</v>
      </c>
      <c r="X205" s="59">
        <v>1462.11</v>
      </c>
      <c r="Y205" s="59">
        <v>651.41999999999996</v>
      </c>
      <c r="Z205" s="59">
        <v>664.56</v>
      </c>
      <c r="AA205" s="59">
        <v>532.1</v>
      </c>
      <c r="AB205" s="59">
        <v>2344.94</v>
      </c>
      <c r="AC205" s="59">
        <v>2606.5700000000002</v>
      </c>
      <c r="AD205" s="59">
        <v>34813.230000000003</v>
      </c>
      <c r="AE205" s="59">
        <v>6084.43</v>
      </c>
      <c r="AF205" s="59">
        <v>854.73</v>
      </c>
      <c r="AG205" s="59">
        <v>3170.93</v>
      </c>
      <c r="AH205" s="59">
        <v>3023.41</v>
      </c>
      <c r="AI205" s="59">
        <v>730.29</v>
      </c>
      <c r="AJ205" s="59">
        <v>232.81</v>
      </c>
      <c r="AK205" s="59">
        <v>175.51</v>
      </c>
      <c r="AL205" s="59">
        <v>742.23</v>
      </c>
      <c r="AM205" s="59">
        <v>232.77</v>
      </c>
      <c r="AN205" s="59">
        <v>3163.5</v>
      </c>
      <c r="AO205" s="59">
        <v>280.17</v>
      </c>
      <c r="AP205" s="59">
        <v>307.69</v>
      </c>
      <c r="AQ205" s="59">
        <v>604.71</v>
      </c>
      <c r="AR205" s="59">
        <v>914.55</v>
      </c>
      <c r="AS205" s="59">
        <v>454.24</v>
      </c>
      <c r="AT205" s="59">
        <v>236.98</v>
      </c>
      <c r="AU205" s="59">
        <v>160.61000000000001</v>
      </c>
      <c r="AV205" s="59">
        <v>7059.22</v>
      </c>
      <c r="AW205" s="59">
        <v>1453.8</v>
      </c>
      <c r="AX205" s="59">
        <v>706.28</v>
      </c>
      <c r="AY205" s="59">
        <v>544.6</v>
      </c>
      <c r="AZ205" s="59">
        <v>366.17</v>
      </c>
      <c r="BA205" s="59">
        <v>486.59</v>
      </c>
      <c r="BB205" s="59">
        <v>466.79</v>
      </c>
      <c r="BC205" s="59">
        <v>92.61</v>
      </c>
      <c r="BD205" s="59">
        <v>153.82</v>
      </c>
      <c r="BE205" s="59">
        <v>2314.5500000000002</v>
      </c>
      <c r="BF205" s="59">
        <v>14121.82</v>
      </c>
      <c r="BG205" s="59">
        <v>1110.02</v>
      </c>
      <c r="BH205" s="59">
        <v>2326.54</v>
      </c>
      <c r="BI205" s="59">
        <v>986.36</v>
      </c>
      <c r="BJ205" s="59">
        <v>432.64</v>
      </c>
      <c r="BK205" s="59">
        <v>489.8</v>
      </c>
      <c r="BL205" s="59">
        <v>279.26</v>
      </c>
      <c r="BM205" s="59">
        <v>49.33</v>
      </c>
      <c r="BN205" s="59">
        <v>660.46</v>
      </c>
      <c r="BO205" s="59">
        <v>0</v>
      </c>
      <c r="BP205" s="59">
        <v>0</v>
      </c>
      <c r="BQ205" s="59" t="s">
        <v>98</v>
      </c>
      <c r="BR205" s="59">
        <v>155813.53</v>
      </c>
      <c r="BS205" s="59" t="s">
        <v>98</v>
      </c>
      <c r="BT205" s="59">
        <v>40810.04</v>
      </c>
      <c r="BU205" s="59" t="s">
        <v>98</v>
      </c>
      <c r="BV205" s="59">
        <v>3.94</v>
      </c>
      <c r="BW205" s="59" t="s">
        <v>98</v>
      </c>
      <c r="BX205" s="59">
        <v>10019.15</v>
      </c>
      <c r="BY205" s="59" t="s">
        <v>98</v>
      </c>
      <c r="BZ205" s="59">
        <v>50833.14</v>
      </c>
      <c r="CA205" s="59" t="s">
        <v>98</v>
      </c>
      <c r="CB205" s="59">
        <v>-698.26</v>
      </c>
      <c r="CC205" s="59" t="s">
        <v>98</v>
      </c>
      <c r="CD205" s="59">
        <v>0</v>
      </c>
      <c r="CE205" s="59" t="s">
        <v>98</v>
      </c>
      <c r="CF205" s="59">
        <v>-1050.4000000000001</v>
      </c>
      <c r="CG205" s="59" t="s">
        <v>98</v>
      </c>
      <c r="CH205" s="59">
        <v>-1050.4000000000001</v>
      </c>
      <c r="CI205" s="59" t="s">
        <v>98</v>
      </c>
      <c r="CJ205" s="59">
        <v>-1748.66</v>
      </c>
      <c r="CK205" s="59" t="s">
        <v>98</v>
      </c>
      <c r="CL205" s="59">
        <v>0</v>
      </c>
      <c r="CM205" s="59" t="s">
        <v>98</v>
      </c>
      <c r="CN205" s="59">
        <v>0</v>
      </c>
      <c r="CO205" s="59" t="s">
        <v>98</v>
      </c>
      <c r="CP205" s="59">
        <v>0</v>
      </c>
      <c r="CQ205" s="59" t="s">
        <v>98</v>
      </c>
      <c r="CR205" s="59">
        <v>7396.94</v>
      </c>
      <c r="CS205" s="59" t="s">
        <v>98</v>
      </c>
      <c r="CT205" s="59">
        <v>7396.94</v>
      </c>
      <c r="CU205" s="59" t="s">
        <v>98</v>
      </c>
      <c r="CV205" s="59">
        <v>56481.42</v>
      </c>
      <c r="CW205" s="59" t="s">
        <v>98</v>
      </c>
      <c r="CX205" s="59">
        <v>212294.95</v>
      </c>
      <c r="CY205" s="59" t="s">
        <v>98</v>
      </c>
    </row>
    <row r="206" spans="1:103" ht="14.5" x14ac:dyDescent="0.35">
      <c r="A206" s="58" t="s">
        <v>364</v>
      </c>
      <c r="B206" s="58" t="s">
        <v>445</v>
      </c>
      <c r="C206" s="43" t="str">
        <f>'[10]Correspondance tables'!K29</f>
        <v>ISIC 41-43</v>
      </c>
      <c r="D206" s="43" t="str">
        <f>VLOOKUP(C206, '[10]Correspondance tables'!$O$3:$P$73, 2, FALSE)</f>
        <v>ISIC 41T43</v>
      </c>
      <c r="E206" s="59">
        <v>3536.94</v>
      </c>
      <c r="F206" s="59">
        <v>426.23</v>
      </c>
      <c r="G206" s="59">
        <v>82.56</v>
      </c>
      <c r="H206" s="59">
        <v>1476.62</v>
      </c>
      <c r="I206" s="59">
        <v>3469.97</v>
      </c>
      <c r="J206" s="59">
        <v>761.32</v>
      </c>
      <c r="K206" s="59">
        <v>767.95</v>
      </c>
      <c r="L206" s="59">
        <v>887.08</v>
      </c>
      <c r="M206" s="59">
        <v>547.20000000000005</v>
      </c>
      <c r="N206" s="59">
        <v>1333.7</v>
      </c>
      <c r="O206" s="59">
        <v>3121.98</v>
      </c>
      <c r="P206" s="59">
        <v>1037.8800000000001</v>
      </c>
      <c r="Q206" s="59">
        <v>1287.44</v>
      </c>
      <c r="R206" s="59">
        <v>1701.01</v>
      </c>
      <c r="S206" s="59">
        <v>2396.9499999999998</v>
      </c>
      <c r="T206" s="59">
        <v>2844.19</v>
      </c>
      <c r="U206" s="59">
        <v>878.18</v>
      </c>
      <c r="V206" s="59">
        <v>1378.37</v>
      </c>
      <c r="W206" s="59">
        <v>2843.42</v>
      </c>
      <c r="X206" s="59">
        <v>2375.65</v>
      </c>
      <c r="Y206" s="59">
        <v>1143.73</v>
      </c>
      <c r="Z206" s="59">
        <v>1061.7</v>
      </c>
      <c r="AA206" s="59">
        <v>2284.35</v>
      </c>
      <c r="AB206" s="59">
        <v>16001.93</v>
      </c>
      <c r="AC206" s="59">
        <v>1355.9</v>
      </c>
      <c r="AD206" s="59">
        <v>4486.3599999999997</v>
      </c>
      <c r="AE206" s="59">
        <v>252120.66</v>
      </c>
      <c r="AF206" s="59">
        <v>1434.08</v>
      </c>
      <c r="AG206" s="59">
        <v>6374.1</v>
      </c>
      <c r="AH206" s="59">
        <v>7384.28</v>
      </c>
      <c r="AI206" s="59">
        <v>5135.22</v>
      </c>
      <c r="AJ206" s="59">
        <v>354.98</v>
      </c>
      <c r="AK206" s="59">
        <v>451.23</v>
      </c>
      <c r="AL206" s="59">
        <v>9821.49</v>
      </c>
      <c r="AM206" s="59">
        <v>768.84</v>
      </c>
      <c r="AN206" s="59">
        <v>4589.8</v>
      </c>
      <c r="AO206" s="59">
        <v>535.46</v>
      </c>
      <c r="AP206" s="59">
        <v>1134.8800000000001</v>
      </c>
      <c r="AQ206" s="59">
        <v>3873.35</v>
      </c>
      <c r="AR206" s="59">
        <v>1871.26</v>
      </c>
      <c r="AS206" s="59">
        <v>2862.97</v>
      </c>
      <c r="AT206" s="59">
        <v>1789.06</v>
      </c>
      <c r="AU206" s="59">
        <v>1107.67</v>
      </c>
      <c r="AV206" s="59">
        <v>75648.240000000005</v>
      </c>
      <c r="AW206" s="59">
        <v>3332.98</v>
      </c>
      <c r="AX206" s="59">
        <v>5272.27</v>
      </c>
      <c r="AY206" s="59">
        <v>1890.98</v>
      </c>
      <c r="AZ206" s="59">
        <v>553.51</v>
      </c>
      <c r="BA206" s="59">
        <v>1325.36</v>
      </c>
      <c r="BB206" s="59">
        <v>1023.79</v>
      </c>
      <c r="BC206" s="59">
        <v>456.5</v>
      </c>
      <c r="BD206" s="59">
        <v>368.37</v>
      </c>
      <c r="BE206" s="59">
        <v>3745.97</v>
      </c>
      <c r="BF206" s="59">
        <v>22525.94</v>
      </c>
      <c r="BG206" s="59">
        <v>7300.39</v>
      </c>
      <c r="BH206" s="59">
        <v>6430.4</v>
      </c>
      <c r="BI206" s="59">
        <v>3020.33</v>
      </c>
      <c r="BJ206" s="59">
        <v>2131.42</v>
      </c>
      <c r="BK206" s="59">
        <v>1431.08</v>
      </c>
      <c r="BL206" s="59">
        <v>1399.87</v>
      </c>
      <c r="BM206" s="59">
        <v>164.52</v>
      </c>
      <c r="BN206" s="59">
        <v>875.5</v>
      </c>
      <c r="BO206" s="59">
        <v>0</v>
      </c>
      <c r="BP206" s="59">
        <v>0</v>
      </c>
      <c r="BQ206" s="59" t="s">
        <v>98</v>
      </c>
      <c r="BR206" s="59">
        <v>499995.38</v>
      </c>
      <c r="BS206" s="59" t="s">
        <v>98</v>
      </c>
      <c r="BT206" s="59">
        <v>44414.93</v>
      </c>
      <c r="BU206" s="59" t="s">
        <v>98</v>
      </c>
      <c r="BV206" s="59">
        <v>0</v>
      </c>
      <c r="BW206" s="59" t="s">
        <v>98</v>
      </c>
      <c r="BX206" s="59">
        <v>5203.5600000000004</v>
      </c>
      <c r="BY206" s="59" t="s">
        <v>98</v>
      </c>
      <c r="BZ206" s="59">
        <v>49618.49</v>
      </c>
      <c r="CA206" s="59" t="s">
        <v>98</v>
      </c>
      <c r="CB206" s="59">
        <v>901353.41</v>
      </c>
      <c r="CC206" s="59" t="s">
        <v>98</v>
      </c>
      <c r="CD206" s="59">
        <v>0</v>
      </c>
      <c r="CE206" s="59" t="s">
        <v>98</v>
      </c>
      <c r="CF206" s="59">
        <v>6618.33</v>
      </c>
      <c r="CG206" s="59" t="s">
        <v>98</v>
      </c>
      <c r="CH206" s="59">
        <v>6618.33</v>
      </c>
      <c r="CI206" s="59" t="s">
        <v>98</v>
      </c>
      <c r="CJ206" s="59">
        <v>907971.74</v>
      </c>
      <c r="CK206" s="59" t="s">
        <v>98</v>
      </c>
      <c r="CL206" s="59">
        <v>0</v>
      </c>
      <c r="CM206" s="59" t="s">
        <v>98</v>
      </c>
      <c r="CN206" s="59">
        <v>0</v>
      </c>
      <c r="CO206" s="59" t="s">
        <v>98</v>
      </c>
      <c r="CP206" s="59">
        <v>0</v>
      </c>
      <c r="CQ206" s="59" t="s">
        <v>98</v>
      </c>
      <c r="CR206" s="59">
        <v>7511.08</v>
      </c>
      <c r="CS206" s="59" t="s">
        <v>98</v>
      </c>
      <c r="CT206" s="59">
        <v>7511.08</v>
      </c>
      <c r="CU206" s="59" t="s">
        <v>98</v>
      </c>
      <c r="CV206" s="59">
        <v>965101.31</v>
      </c>
      <c r="CW206" s="59" t="s">
        <v>98</v>
      </c>
      <c r="CX206" s="59">
        <v>1465096.68</v>
      </c>
      <c r="CY206" s="59" t="s">
        <v>98</v>
      </c>
    </row>
    <row r="207" spans="1:103" ht="14.5" x14ac:dyDescent="0.35">
      <c r="A207" s="58" t="s">
        <v>364</v>
      </c>
      <c r="B207" s="58" t="s">
        <v>446</v>
      </c>
      <c r="C207" s="43" t="str">
        <f>'[10]Correspondance tables'!K30</f>
        <v>ISIC 45</v>
      </c>
      <c r="D207" s="43" t="str">
        <f>VLOOKUP(C207, '[10]Correspondance tables'!$O$3:$P$73, 2, FALSE)</f>
        <v>ISIC 45T47</v>
      </c>
      <c r="E207" s="59">
        <v>1232.3499999999999</v>
      </c>
      <c r="F207" s="59">
        <v>245.19</v>
      </c>
      <c r="G207" s="59">
        <v>52.36</v>
      </c>
      <c r="H207" s="59">
        <v>261.83999999999997</v>
      </c>
      <c r="I207" s="59">
        <v>1463.92</v>
      </c>
      <c r="J207" s="59">
        <v>300.91000000000003</v>
      </c>
      <c r="K207" s="59">
        <v>353.37</v>
      </c>
      <c r="L207" s="59">
        <v>247.04</v>
      </c>
      <c r="M207" s="59">
        <v>169.2</v>
      </c>
      <c r="N207" s="59">
        <v>469.39</v>
      </c>
      <c r="O207" s="59">
        <v>736.19</v>
      </c>
      <c r="P207" s="59">
        <v>192.87</v>
      </c>
      <c r="Q207" s="59">
        <v>558.96</v>
      </c>
      <c r="R207" s="59">
        <v>857.71</v>
      </c>
      <c r="S207" s="59">
        <v>516.38</v>
      </c>
      <c r="T207" s="59">
        <v>1099.03</v>
      </c>
      <c r="U207" s="59">
        <v>468.67</v>
      </c>
      <c r="V207" s="59">
        <v>663.52</v>
      </c>
      <c r="W207" s="59">
        <v>3070.26</v>
      </c>
      <c r="X207" s="59">
        <v>24022.89</v>
      </c>
      <c r="Y207" s="59">
        <v>2275.3200000000002</v>
      </c>
      <c r="Z207" s="59">
        <v>433.83</v>
      </c>
      <c r="AA207" s="59">
        <v>902.42</v>
      </c>
      <c r="AB207" s="59">
        <v>714.57</v>
      </c>
      <c r="AC207" s="59">
        <v>172.91</v>
      </c>
      <c r="AD207" s="59">
        <v>1702.12</v>
      </c>
      <c r="AE207" s="59">
        <v>4134.6099999999997</v>
      </c>
      <c r="AF207" s="59">
        <v>10886.46</v>
      </c>
      <c r="AG207" s="59">
        <v>4807.72</v>
      </c>
      <c r="AH207" s="59">
        <v>3245.81</v>
      </c>
      <c r="AI207" s="59">
        <v>12446.25</v>
      </c>
      <c r="AJ207" s="59">
        <v>105.52</v>
      </c>
      <c r="AK207" s="59">
        <v>379.25</v>
      </c>
      <c r="AL207" s="59">
        <v>5378.2</v>
      </c>
      <c r="AM207" s="59">
        <v>3703.62</v>
      </c>
      <c r="AN207" s="59">
        <v>842.29</v>
      </c>
      <c r="AO207" s="59">
        <v>224.54</v>
      </c>
      <c r="AP207" s="59">
        <v>314.43</v>
      </c>
      <c r="AQ207" s="59">
        <v>676.77</v>
      </c>
      <c r="AR207" s="59">
        <v>589.64</v>
      </c>
      <c r="AS207" s="59">
        <v>390.63</v>
      </c>
      <c r="AT207" s="59">
        <v>263.11</v>
      </c>
      <c r="AU207" s="59">
        <v>201.04</v>
      </c>
      <c r="AV207" s="59">
        <v>381.27</v>
      </c>
      <c r="AW207" s="59">
        <v>1115.19</v>
      </c>
      <c r="AX207" s="59">
        <v>506.66</v>
      </c>
      <c r="AY207" s="59">
        <v>295.54000000000002</v>
      </c>
      <c r="AZ207" s="59">
        <v>215.79</v>
      </c>
      <c r="BA207" s="59">
        <v>367.66</v>
      </c>
      <c r="BB207" s="59">
        <v>3967.55</v>
      </c>
      <c r="BC207" s="59">
        <v>123.14</v>
      </c>
      <c r="BD207" s="59">
        <v>136.80000000000001</v>
      </c>
      <c r="BE207" s="59">
        <v>981.94</v>
      </c>
      <c r="BF207" s="59">
        <v>2831.25</v>
      </c>
      <c r="BG207" s="59">
        <v>601.85</v>
      </c>
      <c r="BH207" s="59">
        <v>1085.32</v>
      </c>
      <c r="BI207" s="59">
        <v>576.91</v>
      </c>
      <c r="BJ207" s="59">
        <v>364.4</v>
      </c>
      <c r="BK207" s="59">
        <v>250.56</v>
      </c>
      <c r="BL207" s="59">
        <v>362.61</v>
      </c>
      <c r="BM207" s="59">
        <v>41</v>
      </c>
      <c r="BN207" s="59">
        <v>218.96</v>
      </c>
      <c r="BO207" s="59">
        <v>0</v>
      </c>
      <c r="BP207" s="59">
        <v>0</v>
      </c>
      <c r="BQ207" s="59" t="s">
        <v>98</v>
      </c>
      <c r="BR207" s="59">
        <v>106197.5</v>
      </c>
      <c r="BS207" s="59" t="s">
        <v>98</v>
      </c>
      <c r="BT207" s="59">
        <v>134110.28</v>
      </c>
      <c r="BU207" s="59" t="s">
        <v>98</v>
      </c>
      <c r="BV207" s="59">
        <v>1.25</v>
      </c>
      <c r="BW207" s="59" t="s">
        <v>98</v>
      </c>
      <c r="BX207" s="59">
        <v>247.77</v>
      </c>
      <c r="BY207" s="59" t="s">
        <v>98</v>
      </c>
      <c r="BZ207" s="59">
        <v>134359.29999999999</v>
      </c>
      <c r="CA207" s="59" t="s">
        <v>98</v>
      </c>
      <c r="CB207" s="59">
        <v>26957.81</v>
      </c>
      <c r="CC207" s="59" t="s">
        <v>98</v>
      </c>
      <c r="CD207" s="59">
        <v>10.82</v>
      </c>
      <c r="CE207" s="59" t="s">
        <v>98</v>
      </c>
      <c r="CF207" s="59">
        <v>-379.01</v>
      </c>
      <c r="CG207" s="59" t="s">
        <v>98</v>
      </c>
      <c r="CH207" s="59">
        <v>-368.19</v>
      </c>
      <c r="CI207" s="59" t="s">
        <v>98</v>
      </c>
      <c r="CJ207" s="59">
        <v>26589.62</v>
      </c>
      <c r="CK207" s="59" t="s">
        <v>98</v>
      </c>
      <c r="CL207" s="59">
        <v>0</v>
      </c>
      <c r="CM207" s="59" t="s">
        <v>98</v>
      </c>
      <c r="CN207" s="59">
        <v>0</v>
      </c>
      <c r="CO207" s="59" t="s">
        <v>98</v>
      </c>
      <c r="CP207" s="59">
        <v>0</v>
      </c>
      <c r="CQ207" s="59" t="s">
        <v>98</v>
      </c>
      <c r="CR207" s="59">
        <v>15681.6</v>
      </c>
      <c r="CS207" s="59" t="s">
        <v>98</v>
      </c>
      <c r="CT207" s="59">
        <v>15681.6</v>
      </c>
      <c r="CU207" s="59" t="s">
        <v>98</v>
      </c>
      <c r="CV207" s="59">
        <v>176630.53</v>
      </c>
      <c r="CW207" s="59" t="s">
        <v>98</v>
      </c>
      <c r="CX207" s="59">
        <v>282828.03000000003</v>
      </c>
      <c r="CY207" s="59" t="s">
        <v>98</v>
      </c>
    </row>
    <row r="208" spans="1:103" ht="14.5" x14ac:dyDescent="0.35">
      <c r="A208" s="58" t="s">
        <v>364</v>
      </c>
      <c r="B208" s="58" t="s">
        <v>447</v>
      </c>
      <c r="C208" s="43" t="str">
        <f>'[10]Correspondance tables'!K31</f>
        <v>ISIC 46</v>
      </c>
      <c r="D208" s="43" t="str">
        <f>VLOOKUP(C208, '[10]Correspondance tables'!$O$3:$P$73, 2, FALSE)</f>
        <v>ISIC 45T47</v>
      </c>
      <c r="E208" s="59">
        <v>20673.21</v>
      </c>
      <c r="F208" s="59">
        <v>1420.02</v>
      </c>
      <c r="G208" s="59">
        <v>552.63</v>
      </c>
      <c r="H208" s="59">
        <v>2079.48</v>
      </c>
      <c r="I208" s="59">
        <v>69396.11</v>
      </c>
      <c r="J208" s="59">
        <v>12011.05</v>
      </c>
      <c r="K208" s="59">
        <v>7401.83</v>
      </c>
      <c r="L208" s="59">
        <v>7416.01</v>
      </c>
      <c r="M208" s="59">
        <v>3627.94</v>
      </c>
      <c r="N208" s="59">
        <v>13188.82</v>
      </c>
      <c r="O208" s="59">
        <v>23302.46</v>
      </c>
      <c r="P208" s="59">
        <v>17899.580000000002</v>
      </c>
      <c r="Q208" s="59">
        <v>11307.12</v>
      </c>
      <c r="R208" s="59">
        <v>9575.26</v>
      </c>
      <c r="S208" s="59">
        <v>14893.19</v>
      </c>
      <c r="T208" s="59">
        <v>17682.71</v>
      </c>
      <c r="U208" s="59">
        <v>26989.72</v>
      </c>
      <c r="V208" s="59">
        <v>13841.89</v>
      </c>
      <c r="W208" s="59">
        <v>28900.19</v>
      </c>
      <c r="X208" s="59">
        <v>25723.27</v>
      </c>
      <c r="Y208" s="59">
        <v>8155.47</v>
      </c>
      <c r="Z208" s="59">
        <v>15532.19</v>
      </c>
      <c r="AA208" s="59">
        <v>9162.8700000000008</v>
      </c>
      <c r="AB208" s="59">
        <v>10052.16</v>
      </c>
      <c r="AC208" s="59">
        <v>1118.55</v>
      </c>
      <c r="AD208" s="59">
        <v>4651.25</v>
      </c>
      <c r="AE208" s="59">
        <v>64717.93</v>
      </c>
      <c r="AF208" s="59">
        <v>7050.06</v>
      </c>
      <c r="AG208" s="59">
        <v>69742.89</v>
      </c>
      <c r="AH208" s="59">
        <v>12680.78</v>
      </c>
      <c r="AI208" s="59">
        <v>6894.46</v>
      </c>
      <c r="AJ208" s="59">
        <v>1952.65</v>
      </c>
      <c r="AK208" s="59">
        <v>3588.62</v>
      </c>
      <c r="AL208" s="59">
        <v>3996.12</v>
      </c>
      <c r="AM208" s="59">
        <v>530.07000000000005</v>
      </c>
      <c r="AN208" s="59">
        <v>31912.81</v>
      </c>
      <c r="AO208" s="59">
        <v>6824.47</v>
      </c>
      <c r="AP208" s="59">
        <v>2363.36</v>
      </c>
      <c r="AQ208" s="59">
        <v>6315.73</v>
      </c>
      <c r="AR208" s="59">
        <v>18459.189999999999</v>
      </c>
      <c r="AS208" s="59">
        <v>1328.42</v>
      </c>
      <c r="AT208" s="59">
        <v>1097.2</v>
      </c>
      <c r="AU208" s="59">
        <v>5367.86</v>
      </c>
      <c r="AV208" s="59">
        <v>4103.1099999999997</v>
      </c>
      <c r="AW208" s="59">
        <v>4314.42</v>
      </c>
      <c r="AX208" s="59">
        <v>3623.24</v>
      </c>
      <c r="AY208" s="59">
        <v>2484.4</v>
      </c>
      <c r="AZ208" s="59">
        <v>2639.71</v>
      </c>
      <c r="BA208" s="59">
        <v>1974.12</v>
      </c>
      <c r="BB208" s="59">
        <v>2362.58</v>
      </c>
      <c r="BC208" s="59">
        <v>408.26</v>
      </c>
      <c r="BD208" s="59">
        <v>2081.12</v>
      </c>
      <c r="BE208" s="59">
        <v>6443.86</v>
      </c>
      <c r="BF208" s="59">
        <v>6930.62</v>
      </c>
      <c r="BG208" s="59">
        <v>4488.3500000000004</v>
      </c>
      <c r="BH208" s="59">
        <v>24037.8</v>
      </c>
      <c r="BI208" s="59">
        <v>4800.46</v>
      </c>
      <c r="BJ208" s="59">
        <v>3102.68</v>
      </c>
      <c r="BK208" s="59">
        <v>1990.68</v>
      </c>
      <c r="BL208" s="59">
        <v>1392.8</v>
      </c>
      <c r="BM208" s="59">
        <v>1017.71</v>
      </c>
      <c r="BN208" s="59">
        <v>1906.06</v>
      </c>
      <c r="BO208" s="59">
        <v>0</v>
      </c>
      <c r="BP208" s="59">
        <v>0</v>
      </c>
      <c r="BQ208" s="59" t="s">
        <v>98</v>
      </c>
      <c r="BR208" s="59">
        <v>701479.58</v>
      </c>
      <c r="BS208" s="59" t="s">
        <v>98</v>
      </c>
      <c r="BT208" s="59">
        <v>249319.35</v>
      </c>
      <c r="BU208" s="59" t="s">
        <v>98</v>
      </c>
      <c r="BV208" s="59">
        <v>10.87</v>
      </c>
      <c r="BW208" s="59" t="s">
        <v>98</v>
      </c>
      <c r="BX208" s="59">
        <v>15197.31</v>
      </c>
      <c r="BY208" s="59" t="s">
        <v>98</v>
      </c>
      <c r="BZ208" s="59">
        <v>264527.53000000003</v>
      </c>
      <c r="CA208" s="59" t="s">
        <v>98</v>
      </c>
      <c r="CB208" s="59">
        <v>86581.02</v>
      </c>
      <c r="CC208" s="59" t="s">
        <v>98</v>
      </c>
      <c r="CD208" s="59">
        <v>710.41</v>
      </c>
      <c r="CE208" s="59" t="s">
        <v>98</v>
      </c>
      <c r="CF208" s="59">
        <v>25510.2</v>
      </c>
      <c r="CG208" s="59" t="s">
        <v>98</v>
      </c>
      <c r="CH208" s="59">
        <v>26220.62</v>
      </c>
      <c r="CI208" s="59" t="s">
        <v>98</v>
      </c>
      <c r="CJ208" s="59">
        <v>112801.63</v>
      </c>
      <c r="CK208" s="59" t="s">
        <v>98</v>
      </c>
      <c r="CL208" s="59">
        <v>0</v>
      </c>
      <c r="CM208" s="59" t="s">
        <v>98</v>
      </c>
      <c r="CN208" s="59">
        <v>0</v>
      </c>
      <c r="CO208" s="59" t="s">
        <v>98</v>
      </c>
      <c r="CP208" s="59">
        <v>0</v>
      </c>
      <c r="CQ208" s="59" t="s">
        <v>98</v>
      </c>
      <c r="CR208" s="59">
        <v>130488.54</v>
      </c>
      <c r="CS208" s="59" t="s">
        <v>98</v>
      </c>
      <c r="CT208" s="59">
        <v>130488.54</v>
      </c>
      <c r="CU208" s="59" t="s">
        <v>98</v>
      </c>
      <c r="CV208" s="59">
        <v>507817.71</v>
      </c>
      <c r="CW208" s="59" t="s">
        <v>98</v>
      </c>
      <c r="CX208" s="59">
        <v>1209297.29</v>
      </c>
      <c r="CY208" s="59" t="s">
        <v>98</v>
      </c>
    </row>
    <row r="209" spans="1:103" ht="14.5" x14ac:dyDescent="0.35">
      <c r="A209" s="58" t="s">
        <v>364</v>
      </c>
      <c r="B209" s="58" t="s">
        <v>448</v>
      </c>
      <c r="C209" s="43" t="str">
        <f>'[10]Correspondance tables'!K32</f>
        <v>ISIC 47</v>
      </c>
      <c r="D209" s="43" t="str">
        <f>VLOOKUP(C209, '[10]Correspondance tables'!$O$3:$P$73, 2, FALSE)</f>
        <v>ISIC 45T47</v>
      </c>
      <c r="E209" s="59">
        <v>6920.25</v>
      </c>
      <c r="F209" s="59">
        <v>273.14</v>
      </c>
      <c r="G209" s="59">
        <v>205.06</v>
      </c>
      <c r="H209" s="59">
        <v>605.61</v>
      </c>
      <c r="I209" s="59">
        <v>14530.74</v>
      </c>
      <c r="J209" s="59">
        <v>2849.21</v>
      </c>
      <c r="K209" s="59">
        <v>1488.15</v>
      </c>
      <c r="L209" s="59">
        <v>1336.97</v>
      </c>
      <c r="M209" s="59">
        <v>490.32</v>
      </c>
      <c r="N209" s="59">
        <v>1116.8900000000001</v>
      </c>
      <c r="O209" s="59">
        <v>3911.55</v>
      </c>
      <c r="P209" s="59">
        <v>1354.44</v>
      </c>
      <c r="Q209" s="59">
        <v>2455.85</v>
      </c>
      <c r="R209" s="59">
        <v>1302.79</v>
      </c>
      <c r="S209" s="59">
        <v>1752.24</v>
      </c>
      <c r="T209" s="59">
        <v>2872.55</v>
      </c>
      <c r="U209" s="59">
        <v>3749.23</v>
      </c>
      <c r="V209" s="59">
        <v>3146.47</v>
      </c>
      <c r="W209" s="59">
        <v>4011.97</v>
      </c>
      <c r="X209" s="59">
        <v>7118.53</v>
      </c>
      <c r="Y209" s="59">
        <v>1805.73</v>
      </c>
      <c r="Z209" s="59">
        <v>3428.78</v>
      </c>
      <c r="AA209" s="59">
        <v>1456.99</v>
      </c>
      <c r="AB209" s="59">
        <v>2384.62</v>
      </c>
      <c r="AC209" s="59">
        <v>243.02</v>
      </c>
      <c r="AD209" s="59">
        <v>670.75</v>
      </c>
      <c r="AE209" s="59">
        <v>10715.52</v>
      </c>
      <c r="AF209" s="59">
        <v>876.4</v>
      </c>
      <c r="AG209" s="59">
        <v>3189.02</v>
      </c>
      <c r="AH209" s="59">
        <v>24471.11</v>
      </c>
      <c r="AI209" s="59">
        <v>2905.82</v>
      </c>
      <c r="AJ209" s="59">
        <v>413.87</v>
      </c>
      <c r="AK209" s="59">
        <v>554.79999999999995</v>
      </c>
      <c r="AL209" s="59">
        <v>814.26</v>
      </c>
      <c r="AM209" s="59">
        <v>139.93</v>
      </c>
      <c r="AN209" s="59">
        <v>8573.15</v>
      </c>
      <c r="AO209" s="59">
        <v>491.59</v>
      </c>
      <c r="AP209" s="59">
        <v>337.12</v>
      </c>
      <c r="AQ209" s="59">
        <v>1465.2</v>
      </c>
      <c r="AR209" s="59">
        <v>654.84</v>
      </c>
      <c r="AS209" s="59">
        <v>351.34</v>
      </c>
      <c r="AT209" s="59">
        <v>235.83</v>
      </c>
      <c r="AU209" s="59">
        <v>135.87</v>
      </c>
      <c r="AV209" s="59">
        <v>799.51</v>
      </c>
      <c r="AW209" s="59">
        <v>704.61</v>
      </c>
      <c r="AX209" s="59">
        <v>999</v>
      </c>
      <c r="AY209" s="59">
        <v>514.61</v>
      </c>
      <c r="AZ209" s="59">
        <v>504.54</v>
      </c>
      <c r="BA209" s="59">
        <v>544.28</v>
      </c>
      <c r="BB209" s="59">
        <v>235.59</v>
      </c>
      <c r="BC209" s="59">
        <v>77.28</v>
      </c>
      <c r="BD209" s="59">
        <v>86.6</v>
      </c>
      <c r="BE209" s="59">
        <v>1329.34</v>
      </c>
      <c r="BF209" s="59">
        <v>3853.19</v>
      </c>
      <c r="BG209" s="59">
        <v>1401.11</v>
      </c>
      <c r="BH209" s="59">
        <v>11060.53</v>
      </c>
      <c r="BI209" s="59">
        <v>2811.7</v>
      </c>
      <c r="BJ209" s="59">
        <v>594.69000000000005</v>
      </c>
      <c r="BK209" s="59">
        <v>390.66</v>
      </c>
      <c r="BL209" s="59">
        <v>478.5</v>
      </c>
      <c r="BM209" s="59">
        <v>197.81</v>
      </c>
      <c r="BN209" s="59">
        <v>601.75</v>
      </c>
      <c r="BO209" s="59">
        <v>0</v>
      </c>
      <c r="BP209" s="59">
        <v>0</v>
      </c>
      <c r="BQ209" s="59" t="s">
        <v>98</v>
      </c>
      <c r="BR209" s="59">
        <v>154992.82</v>
      </c>
      <c r="BS209" s="59" t="s">
        <v>98</v>
      </c>
      <c r="BT209" s="59">
        <v>577436.22</v>
      </c>
      <c r="BU209" s="59" t="s">
        <v>98</v>
      </c>
      <c r="BV209" s="59">
        <v>13.01</v>
      </c>
      <c r="BW209" s="59" t="s">
        <v>98</v>
      </c>
      <c r="BX209" s="59">
        <v>27714.06</v>
      </c>
      <c r="BY209" s="59" t="s">
        <v>98</v>
      </c>
      <c r="BZ209" s="59">
        <v>605163.29</v>
      </c>
      <c r="CA209" s="59" t="s">
        <v>98</v>
      </c>
      <c r="CB209" s="59">
        <v>20717.54</v>
      </c>
      <c r="CC209" s="59" t="s">
        <v>98</v>
      </c>
      <c r="CD209" s="59">
        <v>1197.6099999999999</v>
      </c>
      <c r="CE209" s="59" t="s">
        <v>98</v>
      </c>
      <c r="CF209" s="59">
        <v>541.11</v>
      </c>
      <c r="CG209" s="59" t="s">
        <v>98</v>
      </c>
      <c r="CH209" s="59">
        <v>1738.71</v>
      </c>
      <c r="CI209" s="59" t="s">
        <v>98</v>
      </c>
      <c r="CJ209" s="59">
        <v>22456.25</v>
      </c>
      <c r="CK209" s="59" t="s">
        <v>98</v>
      </c>
      <c r="CL209" s="59">
        <v>0</v>
      </c>
      <c r="CM209" s="59" t="s">
        <v>98</v>
      </c>
      <c r="CN209" s="59">
        <v>0</v>
      </c>
      <c r="CO209" s="59" t="s">
        <v>98</v>
      </c>
      <c r="CP209" s="59">
        <v>0</v>
      </c>
      <c r="CQ209" s="59" t="s">
        <v>98</v>
      </c>
      <c r="CR209" s="59">
        <v>16598.189999999999</v>
      </c>
      <c r="CS209" s="59" t="s">
        <v>98</v>
      </c>
      <c r="CT209" s="59">
        <v>16598.189999999999</v>
      </c>
      <c r="CU209" s="59" t="s">
        <v>98</v>
      </c>
      <c r="CV209" s="59">
        <v>644217.73</v>
      </c>
      <c r="CW209" s="59" t="s">
        <v>98</v>
      </c>
      <c r="CX209" s="59">
        <v>799210.55</v>
      </c>
      <c r="CY209" s="59" t="s">
        <v>98</v>
      </c>
    </row>
    <row r="210" spans="1:103" ht="14.5" x14ac:dyDescent="0.35">
      <c r="A210" s="58" t="s">
        <v>364</v>
      </c>
      <c r="B210" s="58" t="s">
        <v>449</v>
      </c>
      <c r="C210" s="43" t="str">
        <f>'[10]Correspondance tables'!K33</f>
        <v>ISIC 49</v>
      </c>
      <c r="D210" s="43" t="str">
        <f>VLOOKUP(C210, '[10]Correspondance tables'!$O$3:$P$73, 2, FALSE)</f>
        <v>ISIC 49T53</v>
      </c>
      <c r="E210" s="59">
        <v>3814.38</v>
      </c>
      <c r="F210" s="59">
        <v>1914.31</v>
      </c>
      <c r="G210" s="59">
        <v>129.34</v>
      </c>
      <c r="H210" s="59">
        <v>3161.89</v>
      </c>
      <c r="I210" s="59">
        <v>23813.25</v>
      </c>
      <c r="J210" s="59">
        <v>2709.38</v>
      </c>
      <c r="K210" s="59">
        <v>4112.47</v>
      </c>
      <c r="L210" s="59">
        <v>5548.65</v>
      </c>
      <c r="M210" s="59">
        <v>855.63</v>
      </c>
      <c r="N210" s="59">
        <v>7814.41</v>
      </c>
      <c r="O210" s="59">
        <v>10584.4</v>
      </c>
      <c r="P210" s="59">
        <v>1386.21</v>
      </c>
      <c r="Q210" s="59">
        <v>5077.63</v>
      </c>
      <c r="R210" s="59">
        <v>7987.48</v>
      </c>
      <c r="S210" s="59">
        <v>9573.86</v>
      </c>
      <c r="T210" s="59">
        <v>4609.4399999999996</v>
      </c>
      <c r="U210" s="59">
        <v>2163.6999999999998</v>
      </c>
      <c r="V210" s="59">
        <v>3270.28</v>
      </c>
      <c r="W210" s="59">
        <v>6326.04</v>
      </c>
      <c r="X210" s="59">
        <v>9643.74</v>
      </c>
      <c r="Y210" s="59">
        <v>1224.92</v>
      </c>
      <c r="Z210" s="59">
        <v>3423.88</v>
      </c>
      <c r="AA210" s="59">
        <v>1297.58</v>
      </c>
      <c r="AB210" s="59">
        <v>15622.7</v>
      </c>
      <c r="AC210" s="59">
        <v>324.75</v>
      </c>
      <c r="AD210" s="59">
        <v>3065.29</v>
      </c>
      <c r="AE210" s="59">
        <v>13148.26</v>
      </c>
      <c r="AF210" s="59">
        <v>5121.3999999999996</v>
      </c>
      <c r="AG210" s="59">
        <v>57414.23</v>
      </c>
      <c r="AH210" s="59">
        <v>13499</v>
      </c>
      <c r="AI210" s="59">
        <v>55787.51</v>
      </c>
      <c r="AJ210" s="59">
        <v>1149.43</v>
      </c>
      <c r="AK210" s="59">
        <v>573.01</v>
      </c>
      <c r="AL210" s="59">
        <v>46741.8</v>
      </c>
      <c r="AM210" s="59">
        <v>1999.55</v>
      </c>
      <c r="AN210" s="59">
        <v>3182.47</v>
      </c>
      <c r="AO210" s="59">
        <v>1738.33</v>
      </c>
      <c r="AP210" s="59">
        <v>1252.79</v>
      </c>
      <c r="AQ210" s="59">
        <v>1028.98</v>
      </c>
      <c r="AR210" s="59">
        <v>1329.11</v>
      </c>
      <c r="AS210" s="59">
        <v>871.81</v>
      </c>
      <c r="AT210" s="59">
        <v>372.65</v>
      </c>
      <c r="AU210" s="59">
        <v>562.91999999999996</v>
      </c>
      <c r="AV210" s="59">
        <v>780.36</v>
      </c>
      <c r="AW210" s="59">
        <v>2000.23</v>
      </c>
      <c r="AX210" s="59">
        <v>1033.1500000000001</v>
      </c>
      <c r="AY210" s="59">
        <v>1176.19</v>
      </c>
      <c r="AZ210" s="59">
        <v>640.77</v>
      </c>
      <c r="BA210" s="59">
        <v>591.48</v>
      </c>
      <c r="BB210" s="59">
        <v>1289.8599999999999</v>
      </c>
      <c r="BC210" s="59">
        <v>207.5</v>
      </c>
      <c r="BD210" s="59">
        <v>2423.4</v>
      </c>
      <c r="BE210" s="59">
        <v>1979.78</v>
      </c>
      <c r="BF210" s="59">
        <v>9284.16</v>
      </c>
      <c r="BG210" s="59">
        <v>10736.57</v>
      </c>
      <c r="BH210" s="59">
        <v>2871.81</v>
      </c>
      <c r="BI210" s="59">
        <v>1725.57</v>
      </c>
      <c r="BJ210" s="59">
        <v>688.34</v>
      </c>
      <c r="BK210" s="59">
        <v>719.52</v>
      </c>
      <c r="BL210" s="59">
        <v>1550.3</v>
      </c>
      <c r="BM210" s="59">
        <v>228.56</v>
      </c>
      <c r="BN210" s="59">
        <v>806.05</v>
      </c>
      <c r="BO210" s="59">
        <v>0</v>
      </c>
      <c r="BP210" s="59">
        <v>0</v>
      </c>
      <c r="BQ210" s="59" t="s">
        <v>98</v>
      </c>
      <c r="BR210" s="59">
        <v>385962.49</v>
      </c>
      <c r="BS210" s="59" t="s">
        <v>98</v>
      </c>
      <c r="BT210" s="59">
        <v>136321.71</v>
      </c>
      <c r="BU210" s="59" t="s">
        <v>98</v>
      </c>
      <c r="BV210" s="59">
        <v>0.1</v>
      </c>
      <c r="BW210" s="59" t="s">
        <v>98</v>
      </c>
      <c r="BX210" s="59">
        <v>17987.13</v>
      </c>
      <c r="BY210" s="59" t="s">
        <v>98</v>
      </c>
      <c r="BZ210" s="59">
        <v>154308.94</v>
      </c>
      <c r="CA210" s="59" t="s">
        <v>98</v>
      </c>
      <c r="CB210" s="59">
        <v>4436.55</v>
      </c>
      <c r="CC210" s="59" t="s">
        <v>98</v>
      </c>
      <c r="CD210" s="59">
        <v>37.18</v>
      </c>
      <c r="CE210" s="59" t="s">
        <v>98</v>
      </c>
      <c r="CF210" s="59">
        <v>-4013.17</v>
      </c>
      <c r="CG210" s="59" t="s">
        <v>98</v>
      </c>
      <c r="CH210" s="59">
        <v>-3975.99</v>
      </c>
      <c r="CI210" s="59" t="s">
        <v>98</v>
      </c>
      <c r="CJ210" s="59">
        <v>460.56</v>
      </c>
      <c r="CK210" s="59" t="s">
        <v>98</v>
      </c>
      <c r="CL210" s="59">
        <v>0</v>
      </c>
      <c r="CM210" s="59" t="s">
        <v>98</v>
      </c>
      <c r="CN210" s="59">
        <v>0</v>
      </c>
      <c r="CO210" s="59" t="s">
        <v>98</v>
      </c>
      <c r="CP210" s="59">
        <v>0</v>
      </c>
      <c r="CQ210" s="59" t="s">
        <v>98</v>
      </c>
      <c r="CR210" s="59">
        <v>21442.54</v>
      </c>
      <c r="CS210" s="59" t="s">
        <v>98</v>
      </c>
      <c r="CT210" s="59">
        <v>21442.54</v>
      </c>
      <c r="CU210" s="59" t="s">
        <v>98</v>
      </c>
      <c r="CV210" s="59">
        <v>176212.04</v>
      </c>
      <c r="CW210" s="59" t="s">
        <v>98</v>
      </c>
      <c r="CX210" s="59">
        <v>562174.53</v>
      </c>
      <c r="CY210" s="59" t="s">
        <v>98</v>
      </c>
    </row>
    <row r="211" spans="1:103" ht="14.5" x14ac:dyDescent="0.35">
      <c r="A211" s="58" t="s">
        <v>364</v>
      </c>
      <c r="B211" s="58" t="s">
        <v>450</v>
      </c>
      <c r="C211" s="43" t="str">
        <f>'[10]Correspondance tables'!K34</f>
        <v>ISIC 50</v>
      </c>
      <c r="D211" s="43" t="str">
        <f>VLOOKUP(C211, '[10]Correspondance tables'!$O$3:$P$73, 2, FALSE)</f>
        <v>ISIC 49T53</v>
      </c>
      <c r="E211" s="59">
        <v>134.04</v>
      </c>
      <c r="F211" s="59">
        <v>324.37</v>
      </c>
      <c r="G211" s="59">
        <v>81.42</v>
      </c>
      <c r="H211" s="59">
        <v>235.27</v>
      </c>
      <c r="I211" s="59">
        <v>1253.0899999999999</v>
      </c>
      <c r="J211" s="59">
        <v>185.62</v>
      </c>
      <c r="K211" s="59">
        <v>385.74</v>
      </c>
      <c r="L211" s="59">
        <v>478.27</v>
      </c>
      <c r="M211" s="59">
        <v>41.01</v>
      </c>
      <c r="N211" s="59">
        <v>2116</v>
      </c>
      <c r="O211" s="59">
        <v>1316.68</v>
      </c>
      <c r="P211" s="59">
        <v>90.52</v>
      </c>
      <c r="Q211" s="59">
        <v>280.85000000000002</v>
      </c>
      <c r="R211" s="59">
        <v>509.62</v>
      </c>
      <c r="S211" s="59">
        <v>1466.01</v>
      </c>
      <c r="T211" s="59">
        <v>578.92999999999995</v>
      </c>
      <c r="U211" s="59">
        <v>176.37</v>
      </c>
      <c r="V211" s="59">
        <v>219.57</v>
      </c>
      <c r="W211" s="59">
        <v>584.15</v>
      </c>
      <c r="X211" s="59">
        <v>389.34</v>
      </c>
      <c r="Y211" s="59">
        <v>85.02</v>
      </c>
      <c r="Z211" s="59">
        <v>168.96</v>
      </c>
      <c r="AA211" s="59">
        <v>88.29</v>
      </c>
      <c r="AB211" s="59">
        <v>574.45000000000005</v>
      </c>
      <c r="AC211" s="59">
        <v>6.42</v>
      </c>
      <c r="AD211" s="59">
        <v>155.80000000000001</v>
      </c>
      <c r="AE211" s="59">
        <v>616.70000000000005</v>
      </c>
      <c r="AF211" s="59">
        <v>1064.0999999999999</v>
      </c>
      <c r="AG211" s="59">
        <v>5823.17</v>
      </c>
      <c r="AH211" s="59">
        <v>179.23</v>
      </c>
      <c r="AI211" s="59">
        <v>2402.2199999999998</v>
      </c>
      <c r="AJ211" s="59">
        <v>12669.45</v>
      </c>
      <c r="AK211" s="59">
        <v>90.09</v>
      </c>
      <c r="AL211" s="59">
        <v>4498.8999999999996</v>
      </c>
      <c r="AM211" s="59">
        <v>104.49</v>
      </c>
      <c r="AN211" s="59">
        <v>152.76</v>
      </c>
      <c r="AO211" s="59">
        <v>86.84</v>
      </c>
      <c r="AP211" s="59">
        <v>12.53</v>
      </c>
      <c r="AQ211" s="59">
        <v>110.05</v>
      </c>
      <c r="AR211" s="59">
        <v>77.959999999999994</v>
      </c>
      <c r="AS211" s="59">
        <v>23.2</v>
      </c>
      <c r="AT211" s="59">
        <v>1.8</v>
      </c>
      <c r="AU211" s="59">
        <v>16.239999999999998</v>
      </c>
      <c r="AV211" s="59">
        <v>33.67</v>
      </c>
      <c r="AW211" s="59">
        <v>84.66</v>
      </c>
      <c r="AX211" s="59">
        <v>66.08</v>
      </c>
      <c r="AY211" s="59">
        <v>19.600000000000001</v>
      </c>
      <c r="AZ211" s="59">
        <v>60.16</v>
      </c>
      <c r="BA211" s="59">
        <v>31.68</v>
      </c>
      <c r="BB211" s="59">
        <v>124.02</v>
      </c>
      <c r="BC211" s="59">
        <v>13.51</v>
      </c>
      <c r="BD211" s="59">
        <v>448.62</v>
      </c>
      <c r="BE211" s="59">
        <v>101.99</v>
      </c>
      <c r="BF211" s="59">
        <v>155.9</v>
      </c>
      <c r="BG211" s="59">
        <v>117.54</v>
      </c>
      <c r="BH211" s="59">
        <v>113.48</v>
      </c>
      <c r="BI211" s="59">
        <v>69.81</v>
      </c>
      <c r="BJ211" s="59">
        <v>21.57</v>
      </c>
      <c r="BK211" s="59">
        <v>23.16</v>
      </c>
      <c r="BL211" s="59">
        <v>48.32</v>
      </c>
      <c r="BM211" s="59">
        <v>5</v>
      </c>
      <c r="BN211" s="59">
        <v>13.99</v>
      </c>
      <c r="BO211" s="59">
        <v>0</v>
      </c>
      <c r="BP211" s="59">
        <v>0</v>
      </c>
      <c r="BQ211" s="59" t="s">
        <v>98</v>
      </c>
      <c r="BR211" s="59">
        <v>41408.33</v>
      </c>
      <c r="BS211" s="59" t="s">
        <v>98</v>
      </c>
      <c r="BT211" s="59">
        <v>11000.05</v>
      </c>
      <c r="BU211" s="59" t="s">
        <v>98</v>
      </c>
      <c r="BV211" s="59">
        <v>0</v>
      </c>
      <c r="BW211" s="59" t="s">
        <v>98</v>
      </c>
      <c r="BX211" s="59">
        <v>195.55</v>
      </c>
      <c r="BY211" s="59" t="s">
        <v>98</v>
      </c>
      <c r="BZ211" s="59">
        <v>11195.6</v>
      </c>
      <c r="CA211" s="59" t="s">
        <v>98</v>
      </c>
      <c r="CB211" s="59">
        <v>245.13</v>
      </c>
      <c r="CC211" s="59" t="s">
        <v>98</v>
      </c>
      <c r="CD211" s="59">
        <v>4.07</v>
      </c>
      <c r="CE211" s="59" t="s">
        <v>98</v>
      </c>
      <c r="CF211" s="59">
        <v>-1497.66</v>
      </c>
      <c r="CG211" s="59" t="s">
        <v>98</v>
      </c>
      <c r="CH211" s="59">
        <v>-1493.59</v>
      </c>
      <c r="CI211" s="59" t="s">
        <v>98</v>
      </c>
      <c r="CJ211" s="59">
        <v>-1248.46</v>
      </c>
      <c r="CK211" s="59" t="s">
        <v>98</v>
      </c>
      <c r="CL211" s="59">
        <v>0</v>
      </c>
      <c r="CM211" s="59" t="s">
        <v>98</v>
      </c>
      <c r="CN211" s="59">
        <v>0</v>
      </c>
      <c r="CO211" s="59" t="s">
        <v>98</v>
      </c>
      <c r="CP211" s="59">
        <v>0</v>
      </c>
      <c r="CQ211" s="59" t="s">
        <v>98</v>
      </c>
      <c r="CR211" s="59">
        <v>64304.9</v>
      </c>
      <c r="CS211" s="59" t="s">
        <v>98</v>
      </c>
      <c r="CT211" s="59">
        <v>64304.9</v>
      </c>
      <c r="CU211" s="59" t="s">
        <v>98</v>
      </c>
      <c r="CV211" s="59">
        <v>74252.039999999994</v>
      </c>
      <c r="CW211" s="59" t="s">
        <v>98</v>
      </c>
      <c r="CX211" s="59">
        <v>115660.37</v>
      </c>
      <c r="CY211" s="59" t="s">
        <v>98</v>
      </c>
    </row>
    <row r="212" spans="1:103" ht="14.5" x14ac:dyDescent="0.35">
      <c r="A212" s="58" t="s">
        <v>364</v>
      </c>
      <c r="B212" s="58" t="s">
        <v>451</v>
      </c>
      <c r="C212" s="43" t="str">
        <f>'[10]Correspondance tables'!K35</f>
        <v>ISIC 51</v>
      </c>
      <c r="D212" s="43" t="str">
        <f>VLOOKUP(C212, '[10]Correspondance tables'!$O$3:$P$73, 2, FALSE)</f>
        <v>ISIC 49T53</v>
      </c>
      <c r="E212" s="59">
        <v>79.040000000000006</v>
      </c>
      <c r="F212" s="59">
        <v>32.119999999999997</v>
      </c>
      <c r="G212" s="59">
        <v>18.18</v>
      </c>
      <c r="H212" s="59">
        <v>97.53</v>
      </c>
      <c r="I212" s="59">
        <v>777.24</v>
      </c>
      <c r="J212" s="59">
        <v>156.66999999999999</v>
      </c>
      <c r="K212" s="59">
        <v>79.83</v>
      </c>
      <c r="L212" s="59">
        <v>140.04</v>
      </c>
      <c r="M212" s="59">
        <v>62.05</v>
      </c>
      <c r="N212" s="59">
        <v>181.67</v>
      </c>
      <c r="O212" s="59">
        <v>561.89</v>
      </c>
      <c r="P212" s="59">
        <v>242.83</v>
      </c>
      <c r="Q212" s="59">
        <v>234.88</v>
      </c>
      <c r="R212" s="59">
        <v>209.53</v>
      </c>
      <c r="S212" s="59">
        <v>194.8</v>
      </c>
      <c r="T212" s="59">
        <v>346.84</v>
      </c>
      <c r="U212" s="59">
        <v>707.02</v>
      </c>
      <c r="V212" s="59">
        <v>336.94</v>
      </c>
      <c r="W212" s="59">
        <v>981.97</v>
      </c>
      <c r="X212" s="59">
        <v>575.30999999999995</v>
      </c>
      <c r="Y212" s="59">
        <v>203.18</v>
      </c>
      <c r="Z212" s="59">
        <v>291.64</v>
      </c>
      <c r="AA212" s="59">
        <v>222.9</v>
      </c>
      <c r="AB212" s="59">
        <v>439.12</v>
      </c>
      <c r="AC212" s="59">
        <v>14.83</v>
      </c>
      <c r="AD212" s="59">
        <v>144.66999999999999</v>
      </c>
      <c r="AE212" s="59">
        <v>620.07000000000005</v>
      </c>
      <c r="AF212" s="59">
        <v>283.76</v>
      </c>
      <c r="AG212" s="59">
        <v>2556.4499999999998</v>
      </c>
      <c r="AH212" s="59">
        <v>844.5</v>
      </c>
      <c r="AI212" s="59">
        <v>1159.19</v>
      </c>
      <c r="AJ212" s="59">
        <v>141.93</v>
      </c>
      <c r="AK212" s="59">
        <v>4742.32</v>
      </c>
      <c r="AL212" s="59">
        <v>3234.3</v>
      </c>
      <c r="AM212" s="59">
        <v>505.23</v>
      </c>
      <c r="AN212" s="59">
        <v>289.06</v>
      </c>
      <c r="AO212" s="59">
        <v>171.46</v>
      </c>
      <c r="AP212" s="59">
        <v>230.44</v>
      </c>
      <c r="AQ212" s="59">
        <v>243.06</v>
      </c>
      <c r="AR212" s="59">
        <v>502.13</v>
      </c>
      <c r="AS212" s="59">
        <v>1570.06</v>
      </c>
      <c r="AT212" s="59">
        <v>525.88</v>
      </c>
      <c r="AU212" s="59">
        <v>809.14</v>
      </c>
      <c r="AV212" s="59">
        <v>144.44</v>
      </c>
      <c r="AW212" s="59">
        <v>1288.21</v>
      </c>
      <c r="AX212" s="59">
        <v>705.25</v>
      </c>
      <c r="AY212" s="59">
        <v>484.49</v>
      </c>
      <c r="AZ212" s="59">
        <v>193.42</v>
      </c>
      <c r="BA212" s="59">
        <v>230.21</v>
      </c>
      <c r="BB212" s="59">
        <v>510.06</v>
      </c>
      <c r="BC212" s="59">
        <v>111.45</v>
      </c>
      <c r="BD212" s="59">
        <v>6183.43</v>
      </c>
      <c r="BE212" s="59">
        <v>544.01</v>
      </c>
      <c r="BF212" s="59">
        <v>1874.61</v>
      </c>
      <c r="BG212" s="59">
        <v>549.4</v>
      </c>
      <c r="BH212" s="59">
        <v>488.14</v>
      </c>
      <c r="BI212" s="59">
        <v>298.14</v>
      </c>
      <c r="BJ212" s="59">
        <v>290.19</v>
      </c>
      <c r="BK212" s="59">
        <v>188.87</v>
      </c>
      <c r="BL212" s="59">
        <v>688.77</v>
      </c>
      <c r="BM212" s="59">
        <v>23.55</v>
      </c>
      <c r="BN212" s="59">
        <v>79.87</v>
      </c>
      <c r="BO212" s="59">
        <v>0</v>
      </c>
      <c r="BP212" s="59">
        <v>0</v>
      </c>
      <c r="BQ212" s="59" t="s">
        <v>98</v>
      </c>
      <c r="BR212" s="59">
        <v>40638.160000000003</v>
      </c>
      <c r="BS212" s="59" t="s">
        <v>98</v>
      </c>
      <c r="BT212" s="59">
        <v>44464.55</v>
      </c>
      <c r="BU212" s="59" t="s">
        <v>98</v>
      </c>
      <c r="BV212" s="59">
        <v>0</v>
      </c>
      <c r="BW212" s="59" t="s">
        <v>98</v>
      </c>
      <c r="BX212" s="59">
        <v>351.93</v>
      </c>
      <c r="BY212" s="59" t="s">
        <v>98</v>
      </c>
      <c r="BZ212" s="59">
        <v>44816.480000000003</v>
      </c>
      <c r="CA212" s="59" t="s">
        <v>98</v>
      </c>
      <c r="CB212" s="59">
        <v>43.16</v>
      </c>
      <c r="CC212" s="59" t="s">
        <v>98</v>
      </c>
      <c r="CD212" s="59">
        <v>0.65</v>
      </c>
      <c r="CE212" s="59" t="s">
        <v>98</v>
      </c>
      <c r="CF212" s="59">
        <v>0.06</v>
      </c>
      <c r="CG212" s="59" t="s">
        <v>98</v>
      </c>
      <c r="CH212" s="59">
        <v>0.71</v>
      </c>
      <c r="CI212" s="59" t="s">
        <v>98</v>
      </c>
      <c r="CJ212" s="59">
        <v>43.87</v>
      </c>
      <c r="CK212" s="59" t="s">
        <v>98</v>
      </c>
      <c r="CL212" s="59">
        <v>0</v>
      </c>
      <c r="CM212" s="59" t="s">
        <v>98</v>
      </c>
      <c r="CN212" s="59">
        <v>0</v>
      </c>
      <c r="CO212" s="59" t="s">
        <v>98</v>
      </c>
      <c r="CP212" s="59">
        <v>0</v>
      </c>
      <c r="CQ212" s="59" t="s">
        <v>98</v>
      </c>
      <c r="CR212" s="59">
        <v>24052.59</v>
      </c>
      <c r="CS212" s="59" t="s">
        <v>98</v>
      </c>
      <c r="CT212" s="59">
        <v>24052.59</v>
      </c>
      <c r="CU212" s="59" t="s">
        <v>98</v>
      </c>
      <c r="CV212" s="59">
        <v>68912.94</v>
      </c>
      <c r="CW212" s="59" t="s">
        <v>98</v>
      </c>
      <c r="CX212" s="59">
        <v>109551.1</v>
      </c>
      <c r="CY212" s="59" t="s">
        <v>98</v>
      </c>
    </row>
    <row r="213" spans="1:103" ht="14.5" x14ac:dyDescent="0.35">
      <c r="A213" s="58" t="s">
        <v>364</v>
      </c>
      <c r="B213" s="58" t="s">
        <v>452</v>
      </c>
      <c r="C213" s="43" t="str">
        <f>'[10]Correspondance tables'!K36</f>
        <v>ISIC 52</v>
      </c>
      <c r="D213" s="43" t="str">
        <f>VLOOKUP(C213, '[10]Correspondance tables'!$O$3:$P$73, 2, FALSE)</f>
        <v>ISIC 49T53</v>
      </c>
      <c r="E213" s="59">
        <v>875.05</v>
      </c>
      <c r="F213" s="59">
        <v>151.41</v>
      </c>
      <c r="G213" s="59">
        <v>338</v>
      </c>
      <c r="H213" s="59">
        <v>1719.46</v>
      </c>
      <c r="I213" s="59">
        <v>14328.12</v>
      </c>
      <c r="J213" s="59">
        <v>1149.54</v>
      </c>
      <c r="K213" s="59">
        <v>1599.18</v>
      </c>
      <c r="L213" s="59">
        <v>2884.24</v>
      </c>
      <c r="M213" s="59">
        <v>575.16999999999996</v>
      </c>
      <c r="N213" s="59">
        <v>3945.95</v>
      </c>
      <c r="O213" s="59">
        <v>5193.33</v>
      </c>
      <c r="P213" s="59">
        <v>1156.6500000000001</v>
      </c>
      <c r="Q213" s="59">
        <v>2283.5700000000002</v>
      </c>
      <c r="R213" s="59">
        <v>2838.26</v>
      </c>
      <c r="S213" s="59">
        <v>3417.86</v>
      </c>
      <c r="T213" s="59">
        <v>2425.6999999999998</v>
      </c>
      <c r="U213" s="59">
        <v>1708.89</v>
      </c>
      <c r="V213" s="59">
        <v>1983.65</v>
      </c>
      <c r="W213" s="59">
        <v>5105.6099999999997</v>
      </c>
      <c r="X213" s="59">
        <v>6930.22</v>
      </c>
      <c r="Y213" s="59">
        <v>1058.6199999999999</v>
      </c>
      <c r="Z213" s="59">
        <v>1297.3900000000001</v>
      </c>
      <c r="AA213" s="59">
        <v>867.95</v>
      </c>
      <c r="AB213" s="59">
        <v>3345.62</v>
      </c>
      <c r="AC213" s="59">
        <v>203.21</v>
      </c>
      <c r="AD213" s="59">
        <v>1306.26</v>
      </c>
      <c r="AE213" s="59">
        <v>5838.38</v>
      </c>
      <c r="AF213" s="59">
        <v>3643.48</v>
      </c>
      <c r="AG213" s="59">
        <v>63741.599999999999</v>
      </c>
      <c r="AH213" s="59">
        <v>10691.19</v>
      </c>
      <c r="AI213" s="59">
        <v>58983.47</v>
      </c>
      <c r="AJ213" s="59">
        <v>21415.67</v>
      </c>
      <c r="AK213" s="59">
        <v>15718.2</v>
      </c>
      <c r="AL213" s="59">
        <v>90250.28</v>
      </c>
      <c r="AM213" s="59">
        <v>9110.2199999999993</v>
      </c>
      <c r="AN213" s="59">
        <v>1802.65</v>
      </c>
      <c r="AO213" s="59">
        <v>1186.8</v>
      </c>
      <c r="AP213" s="59">
        <v>355.1</v>
      </c>
      <c r="AQ213" s="59">
        <v>899.2</v>
      </c>
      <c r="AR213" s="59">
        <v>1090.28</v>
      </c>
      <c r="AS213" s="59">
        <v>213.65</v>
      </c>
      <c r="AT213" s="59">
        <v>148.09</v>
      </c>
      <c r="AU213" s="59">
        <v>187.97</v>
      </c>
      <c r="AV213" s="59">
        <v>807.93</v>
      </c>
      <c r="AW213" s="59">
        <v>2435.52</v>
      </c>
      <c r="AX213" s="59">
        <v>1061.67</v>
      </c>
      <c r="AY213" s="59">
        <v>398.15</v>
      </c>
      <c r="AZ213" s="59">
        <v>332.69</v>
      </c>
      <c r="BA213" s="59">
        <v>767.34</v>
      </c>
      <c r="BB213" s="59">
        <v>1337.24</v>
      </c>
      <c r="BC213" s="59">
        <v>210.99</v>
      </c>
      <c r="BD213" s="59">
        <v>770.28</v>
      </c>
      <c r="BE213" s="59">
        <v>1983.82</v>
      </c>
      <c r="BF213" s="59">
        <v>2138.5300000000002</v>
      </c>
      <c r="BG213" s="59">
        <v>440.8</v>
      </c>
      <c r="BH213" s="59">
        <v>471.85</v>
      </c>
      <c r="BI213" s="59">
        <v>139.41</v>
      </c>
      <c r="BJ213" s="59">
        <v>400</v>
      </c>
      <c r="BK213" s="59">
        <v>318.26</v>
      </c>
      <c r="BL213" s="59">
        <v>158.97</v>
      </c>
      <c r="BM213" s="59">
        <v>126.69</v>
      </c>
      <c r="BN213" s="59">
        <v>246.17</v>
      </c>
      <c r="BO213" s="59">
        <v>0</v>
      </c>
      <c r="BP213" s="59">
        <v>0</v>
      </c>
      <c r="BQ213" s="59" t="s">
        <v>98</v>
      </c>
      <c r="BR213" s="59">
        <v>368511.46</v>
      </c>
      <c r="BS213" s="59" t="s">
        <v>98</v>
      </c>
      <c r="BT213" s="59">
        <v>25310.080000000002</v>
      </c>
      <c r="BU213" s="59" t="s">
        <v>98</v>
      </c>
      <c r="BV213" s="59">
        <v>16.8</v>
      </c>
      <c r="BW213" s="59" t="s">
        <v>98</v>
      </c>
      <c r="BX213" s="59">
        <v>40320.620000000003</v>
      </c>
      <c r="BY213" s="59" t="s">
        <v>98</v>
      </c>
      <c r="BZ213" s="59">
        <v>65647.5</v>
      </c>
      <c r="CA213" s="59" t="s">
        <v>98</v>
      </c>
      <c r="CB213" s="59">
        <v>318.85000000000002</v>
      </c>
      <c r="CC213" s="59" t="s">
        <v>98</v>
      </c>
      <c r="CD213" s="59">
        <v>1.83</v>
      </c>
      <c r="CE213" s="59" t="s">
        <v>98</v>
      </c>
      <c r="CF213" s="59">
        <v>11.17</v>
      </c>
      <c r="CG213" s="59" t="s">
        <v>98</v>
      </c>
      <c r="CH213" s="59">
        <v>13</v>
      </c>
      <c r="CI213" s="59" t="s">
        <v>98</v>
      </c>
      <c r="CJ213" s="59">
        <v>331.85</v>
      </c>
      <c r="CK213" s="59" t="s">
        <v>98</v>
      </c>
      <c r="CL213" s="59">
        <v>0</v>
      </c>
      <c r="CM213" s="59" t="s">
        <v>98</v>
      </c>
      <c r="CN213" s="59">
        <v>0</v>
      </c>
      <c r="CO213" s="59" t="s">
        <v>98</v>
      </c>
      <c r="CP213" s="59">
        <v>0</v>
      </c>
      <c r="CQ213" s="59" t="s">
        <v>98</v>
      </c>
      <c r="CR213" s="59">
        <v>26523.200000000001</v>
      </c>
      <c r="CS213" s="59" t="s">
        <v>98</v>
      </c>
      <c r="CT213" s="59">
        <v>26523.200000000001</v>
      </c>
      <c r="CU213" s="59" t="s">
        <v>98</v>
      </c>
      <c r="CV213" s="59">
        <v>92502.55</v>
      </c>
      <c r="CW213" s="59" t="s">
        <v>98</v>
      </c>
      <c r="CX213" s="59">
        <v>461014.01</v>
      </c>
      <c r="CY213" s="59" t="s">
        <v>98</v>
      </c>
    </row>
    <row r="214" spans="1:103" ht="14.5" x14ac:dyDescent="0.35">
      <c r="A214" s="58" t="s">
        <v>364</v>
      </c>
      <c r="B214" s="58" t="s">
        <v>453</v>
      </c>
      <c r="C214" s="43" t="str">
        <f>'[10]Correspondance tables'!K37</f>
        <v>ISIC 53</v>
      </c>
      <c r="D214" s="43" t="str">
        <f>VLOOKUP(C214, '[10]Correspondance tables'!$O$3:$P$73, 2, FALSE)</f>
        <v>ISIC 49T53</v>
      </c>
      <c r="E214" s="59">
        <v>119.95</v>
      </c>
      <c r="F214" s="59">
        <v>27.79</v>
      </c>
      <c r="G214" s="59">
        <v>6.29</v>
      </c>
      <c r="H214" s="59">
        <v>78.87</v>
      </c>
      <c r="I214" s="59">
        <v>773.33</v>
      </c>
      <c r="J214" s="59">
        <v>251.07</v>
      </c>
      <c r="K214" s="59">
        <v>78.400000000000006</v>
      </c>
      <c r="L214" s="59">
        <v>127.38</v>
      </c>
      <c r="M214" s="59">
        <v>318.18</v>
      </c>
      <c r="N214" s="59">
        <v>186.52</v>
      </c>
      <c r="O214" s="59">
        <v>1491.44</v>
      </c>
      <c r="P214" s="59">
        <v>722.98</v>
      </c>
      <c r="Q214" s="59">
        <v>395.32</v>
      </c>
      <c r="R214" s="59">
        <v>169.63</v>
      </c>
      <c r="S214" s="59">
        <v>219.98</v>
      </c>
      <c r="T214" s="59">
        <v>671.81</v>
      </c>
      <c r="U214" s="59">
        <v>1136.8699999999999</v>
      </c>
      <c r="V214" s="59">
        <v>1164.8699999999999</v>
      </c>
      <c r="W214" s="59">
        <v>2453.33</v>
      </c>
      <c r="X214" s="59">
        <v>1158.5</v>
      </c>
      <c r="Y214" s="59">
        <v>86.78</v>
      </c>
      <c r="Z214" s="59">
        <v>561.99</v>
      </c>
      <c r="AA214" s="59">
        <v>352.98</v>
      </c>
      <c r="AB214" s="59">
        <v>1349.55</v>
      </c>
      <c r="AC214" s="59">
        <v>271.44</v>
      </c>
      <c r="AD214" s="59">
        <v>692.39</v>
      </c>
      <c r="AE214" s="59">
        <v>969.89</v>
      </c>
      <c r="AF214" s="59">
        <v>787.5</v>
      </c>
      <c r="AG214" s="59">
        <v>7195.84</v>
      </c>
      <c r="AH214" s="59">
        <v>13138.98</v>
      </c>
      <c r="AI214" s="59">
        <v>1816.31</v>
      </c>
      <c r="AJ214" s="59">
        <v>113.28</v>
      </c>
      <c r="AK214" s="59">
        <v>245.43</v>
      </c>
      <c r="AL214" s="59">
        <v>1442.84</v>
      </c>
      <c r="AM214" s="59">
        <v>6249.47</v>
      </c>
      <c r="AN214" s="59">
        <v>1578.79</v>
      </c>
      <c r="AO214" s="59">
        <v>1627.73</v>
      </c>
      <c r="AP214" s="59">
        <v>415.09</v>
      </c>
      <c r="AQ214" s="59">
        <v>4232.3900000000003</v>
      </c>
      <c r="AR214" s="59">
        <v>1167.04</v>
      </c>
      <c r="AS214" s="59">
        <v>2657.13</v>
      </c>
      <c r="AT214" s="59">
        <v>1383.15</v>
      </c>
      <c r="AU214" s="59">
        <v>1202.1500000000001</v>
      </c>
      <c r="AV214" s="59">
        <v>695.3</v>
      </c>
      <c r="AW214" s="59">
        <v>2464.71</v>
      </c>
      <c r="AX214" s="59">
        <v>857.95</v>
      </c>
      <c r="AY214" s="59">
        <v>421.94</v>
      </c>
      <c r="AZ214" s="59">
        <v>482.39</v>
      </c>
      <c r="BA214" s="59">
        <v>542.94000000000005</v>
      </c>
      <c r="BB214" s="59">
        <v>544.54999999999995</v>
      </c>
      <c r="BC214" s="59">
        <v>821.69</v>
      </c>
      <c r="BD214" s="59">
        <v>312.76</v>
      </c>
      <c r="BE214" s="59">
        <v>1545.03</v>
      </c>
      <c r="BF214" s="59">
        <v>6719.22</v>
      </c>
      <c r="BG214" s="59">
        <v>979.41</v>
      </c>
      <c r="BH214" s="59">
        <v>1038.98</v>
      </c>
      <c r="BI214" s="59">
        <v>968.15</v>
      </c>
      <c r="BJ214" s="59">
        <v>719.24</v>
      </c>
      <c r="BK214" s="59">
        <v>335.81</v>
      </c>
      <c r="BL214" s="59">
        <v>625.96</v>
      </c>
      <c r="BM214" s="59">
        <v>46.74</v>
      </c>
      <c r="BN214" s="59">
        <v>221.09</v>
      </c>
      <c r="BO214" s="59">
        <v>0</v>
      </c>
      <c r="BP214" s="59">
        <v>0</v>
      </c>
      <c r="BQ214" s="59" t="s">
        <v>98</v>
      </c>
      <c r="BR214" s="59">
        <v>81434.559999999998</v>
      </c>
      <c r="BS214" s="59" t="s">
        <v>98</v>
      </c>
      <c r="BT214" s="59">
        <v>8215.66</v>
      </c>
      <c r="BU214" s="59" t="s">
        <v>98</v>
      </c>
      <c r="BV214" s="59">
        <v>0</v>
      </c>
      <c r="BW214" s="59" t="s">
        <v>98</v>
      </c>
      <c r="BX214" s="59">
        <v>5.88</v>
      </c>
      <c r="BY214" s="59" t="s">
        <v>98</v>
      </c>
      <c r="BZ214" s="59">
        <v>8221.5400000000009</v>
      </c>
      <c r="CA214" s="59" t="s">
        <v>98</v>
      </c>
      <c r="CB214" s="59">
        <v>0.23</v>
      </c>
      <c r="CC214" s="59" t="s">
        <v>98</v>
      </c>
      <c r="CD214" s="59">
        <v>0</v>
      </c>
      <c r="CE214" s="59" t="s">
        <v>98</v>
      </c>
      <c r="CF214" s="59">
        <v>-0.14000000000000001</v>
      </c>
      <c r="CG214" s="59" t="s">
        <v>98</v>
      </c>
      <c r="CH214" s="59">
        <v>-0.14000000000000001</v>
      </c>
      <c r="CI214" s="59" t="s">
        <v>98</v>
      </c>
      <c r="CJ214" s="59">
        <v>0.09</v>
      </c>
      <c r="CK214" s="59" t="s">
        <v>98</v>
      </c>
      <c r="CL214" s="59">
        <v>0</v>
      </c>
      <c r="CM214" s="59" t="s">
        <v>98</v>
      </c>
      <c r="CN214" s="59">
        <v>0</v>
      </c>
      <c r="CO214" s="59" t="s">
        <v>98</v>
      </c>
      <c r="CP214" s="59">
        <v>0</v>
      </c>
      <c r="CQ214" s="59" t="s">
        <v>98</v>
      </c>
      <c r="CR214" s="59">
        <v>2058.39</v>
      </c>
      <c r="CS214" s="59" t="s">
        <v>98</v>
      </c>
      <c r="CT214" s="59">
        <v>2058.39</v>
      </c>
      <c r="CU214" s="59" t="s">
        <v>98</v>
      </c>
      <c r="CV214" s="59">
        <v>10280.02</v>
      </c>
      <c r="CW214" s="59" t="s">
        <v>98</v>
      </c>
      <c r="CX214" s="59">
        <v>91714.58</v>
      </c>
      <c r="CY214" s="59" t="s">
        <v>98</v>
      </c>
    </row>
    <row r="215" spans="1:103" ht="14.5" x14ac:dyDescent="0.35">
      <c r="A215" s="58" t="s">
        <v>364</v>
      </c>
      <c r="B215" s="58" t="s">
        <v>454</v>
      </c>
      <c r="C215" s="43" t="str">
        <f>'[10]Correspondance tables'!K38</f>
        <v>ISIC 55-56</v>
      </c>
      <c r="D215" s="43" t="str">
        <f>VLOOKUP(C215, '[10]Correspondance tables'!$O$3:$P$73, 2, FALSE)</f>
        <v>ISIC 55T56</v>
      </c>
      <c r="E215" s="59">
        <v>327.49</v>
      </c>
      <c r="F215" s="59">
        <v>46.21</v>
      </c>
      <c r="G215" s="59">
        <v>11.07</v>
      </c>
      <c r="H215" s="59">
        <v>275.85000000000002</v>
      </c>
      <c r="I215" s="59">
        <v>1434.76</v>
      </c>
      <c r="J215" s="59">
        <v>643.29</v>
      </c>
      <c r="K215" s="59">
        <v>357.33</v>
      </c>
      <c r="L215" s="59">
        <v>158.19999999999999</v>
      </c>
      <c r="M215" s="59">
        <v>206.27</v>
      </c>
      <c r="N215" s="59">
        <v>362.47</v>
      </c>
      <c r="O215" s="59">
        <v>1228.1300000000001</v>
      </c>
      <c r="P215" s="59">
        <v>571.04</v>
      </c>
      <c r="Q215" s="59">
        <v>913.25</v>
      </c>
      <c r="R215" s="59">
        <v>548.13</v>
      </c>
      <c r="S215" s="59">
        <v>1060.0999999999999</v>
      </c>
      <c r="T215" s="59">
        <v>1416.3</v>
      </c>
      <c r="U215" s="59">
        <v>679.77</v>
      </c>
      <c r="V215" s="59">
        <v>829.14</v>
      </c>
      <c r="W215" s="59">
        <v>2171.4699999999998</v>
      </c>
      <c r="X215" s="59">
        <v>738.97</v>
      </c>
      <c r="Y215" s="59">
        <v>491.14</v>
      </c>
      <c r="Z215" s="59">
        <v>665.79</v>
      </c>
      <c r="AA215" s="59">
        <v>1025.57</v>
      </c>
      <c r="AB215" s="59">
        <v>2249.8200000000002</v>
      </c>
      <c r="AC215" s="59">
        <v>232.17</v>
      </c>
      <c r="AD215" s="59">
        <v>567.6</v>
      </c>
      <c r="AE215" s="59">
        <v>5535.29</v>
      </c>
      <c r="AF215" s="59">
        <v>1514.55</v>
      </c>
      <c r="AG215" s="59">
        <v>9702.75</v>
      </c>
      <c r="AH215" s="59">
        <v>4320.32</v>
      </c>
      <c r="AI215" s="59">
        <v>3062.92</v>
      </c>
      <c r="AJ215" s="59">
        <v>884.69</v>
      </c>
      <c r="AK215" s="59">
        <v>2362.0500000000002</v>
      </c>
      <c r="AL215" s="59">
        <v>1927.44</v>
      </c>
      <c r="AM215" s="59">
        <v>239.79</v>
      </c>
      <c r="AN215" s="59">
        <v>4467.6400000000003</v>
      </c>
      <c r="AO215" s="59">
        <v>525.94000000000005</v>
      </c>
      <c r="AP215" s="59">
        <v>1228.01</v>
      </c>
      <c r="AQ215" s="59">
        <v>1146.02</v>
      </c>
      <c r="AR215" s="59">
        <v>2795.71</v>
      </c>
      <c r="AS215" s="59">
        <v>2110.8000000000002</v>
      </c>
      <c r="AT215" s="59">
        <v>750.43</v>
      </c>
      <c r="AU215" s="59">
        <v>1565.39</v>
      </c>
      <c r="AV215" s="59">
        <v>1620.06</v>
      </c>
      <c r="AW215" s="59">
        <v>4392.1099999999997</v>
      </c>
      <c r="AX215" s="59">
        <v>2267.63</v>
      </c>
      <c r="AY215" s="59">
        <v>1145.58</v>
      </c>
      <c r="AZ215" s="59">
        <v>554.21</v>
      </c>
      <c r="BA215" s="59">
        <v>598.52</v>
      </c>
      <c r="BB215" s="59">
        <v>1702.37</v>
      </c>
      <c r="BC215" s="59">
        <v>529.54</v>
      </c>
      <c r="BD215" s="59">
        <v>11795.89</v>
      </c>
      <c r="BE215" s="59">
        <v>3763.52</v>
      </c>
      <c r="BF215" s="59">
        <v>4516.83</v>
      </c>
      <c r="BG215" s="59">
        <v>3902.2</v>
      </c>
      <c r="BH215" s="59">
        <v>4260.2700000000004</v>
      </c>
      <c r="BI215" s="59">
        <v>3551.59</v>
      </c>
      <c r="BJ215" s="59">
        <v>1094.56</v>
      </c>
      <c r="BK215" s="59">
        <v>977.41</v>
      </c>
      <c r="BL215" s="59">
        <v>1730.64</v>
      </c>
      <c r="BM215" s="59">
        <v>81.459999999999994</v>
      </c>
      <c r="BN215" s="59">
        <v>1170.1199999999999</v>
      </c>
      <c r="BO215" s="59">
        <v>0</v>
      </c>
      <c r="BP215" s="59">
        <v>0</v>
      </c>
      <c r="BQ215" s="59" t="s">
        <v>98</v>
      </c>
      <c r="BR215" s="59">
        <v>113005.6</v>
      </c>
      <c r="BS215" s="59" t="s">
        <v>98</v>
      </c>
      <c r="BT215" s="59">
        <v>489102.72</v>
      </c>
      <c r="BU215" s="59" t="s">
        <v>98</v>
      </c>
      <c r="BV215" s="59">
        <v>1776.65</v>
      </c>
      <c r="BW215" s="59" t="s">
        <v>98</v>
      </c>
      <c r="BX215" s="59">
        <v>2420.4499999999998</v>
      </c>
      <c r="BY215" s="59" t="s">
        <v>98</v>
      </c>
      <c r="BZ215" s="59">
        <v>493299.82</v>
      </c>
      <c r="CA215" s="59" t="s">
        <v>98</v>
      </c>
      <c r="CB215" s="59">
        <v>0.4</v>
      </c>
      <c r="CC215" s="59" t="s">
        <v>98</v>
      </c>
      <c r="CD215" s="59">
        <v>0</v>
      </c>
      <c r="CE215" s="59" t="s">
        <v>98</v>
      </c>
      <c r="CF215" s="59">
        <v>1.44</v>
      </c>
      <c r="CG215" s="59" t="s">
        <v>98</v>
      </c>
      <c r="CH215" s="59">
        <v>1.44</v>
      </c>
      <c r="CI215" s="59" t="s">
        <v>98</v>
      </c>
      <c r="CJ215" s="59">
        <v>1.84</v>
      </c>
      <c r="CK215" s="59" t="s">
        <v>98</v>
      </c>
      <c r="CL215" s="59">
        <v>0</v>
      </c>
      <c r="CM215" s="59" t="s">
        <v>98</v>
      </c>
      <c r="CN215" s="59">
        <v>0</v>
      </c>
      <c r="CO215" s="59" t="s">
        <v>98</v>
      </c>
      <c r="CP215" s="59">
        <v>0</v>
      </c>
      <c r="CQ215" s="59" t="s">
        <v>98</v>
      </c>
      <c r="CR215" s="59">
        <v>7117.25</v>
      </c>
      <c r="CS215" s="59" t="s">
        <v>98</v>
      </c>
      <c r="CT215" s="59">
        <v>7117.25</v>
      </c>
      <c r="CU215" s="59" t="s">
        <v>98</v>
      </c>
      <c r="CV215" s="59">
        <v>500418.9</v>
      </c>
      <c r="CW215" s="59" t="s">
        <v>98</v>
      </c>
      <c r="CX215" s="59">
        <v>613424.5</v>
      </c>
      <c r="CY215" s="59" t="s">
        <v>98</v>
      </c>
    </row>
    <row r="216" spans="1:103" ht="14.5" x14ac:dyDescent="0.35">
      <c r="A216" s="58" t="s">
        <v>364</v>
      </c>
      <c r="B216" s="58" t="s">
        <v>455</v>
      </c>
      <c r="C216" s="43" t="str">
        <f>'[10]Correspondance tables'!K39</f>
        <v>ISIC 58</v>
      </c>
      <c r="D216" s="43" t="str">
        <f>VLOOKUP(C216, '[10]Correspondance tables'!$O$3:$P$73, 2, FALSE)</f>
        <v>ISIC 58T60</v>
      </c>
      <c r="E216" s="59">
        <v>235.09</v>
      </c>
      <c r="F216" s="59">
        <v>33.770000000000003</v>
      </c>
      <c r="G216" s="59">
        <v>3.86</v>
      </c>
      <c r="H216" s="59">
        <v>333.86</v>
      </c>
      <c r="I216" s="59">
        <v>863.38</v>
      </c>
      <c r="J216" s="59">
        <v>172.51</v>
      </c>
      <c r="K216" s="59">
        <v>96.41</v>
      </c>
      <c r="L216" s="59">
        <v>242.76</v>
      </c>
      <c r="M216" s="59">
        <v>914.43</v>
      </c>
      <c r="N216" s="59">
        <v>460.96</v>
      </c>
      <c r="O216" s="59">
        <v>670.91</v>
      </c>
      <c r="P216" s="59">
        <v>759.66</v>
      </c>
      <c r="Q216" s="59">
        <v>271.02999999999997</v>
      </c>
      <c r="R216" s="59">
        <v>210.86</v>
      </c>
      <c r="S216" s="59">
        <v>314.38</v>
      </c>
      <c r="T216" s="59">
        <v>446.49</v>
      </c>
      <c r="U216" s="59">
        <v>548.08000000000004</v>
      </c>
      <c r="V216" s="59">
        <v>512.42999999999995</v>
      </c>
      <c r="W216" s="59">
        <v>680.23</v>
      </c>
      <c r="X216" s="59">
        <v>856</v>
      </c>
      <c r="Y216" s="59">
        <v>139.27000000000001</v>
      </c>
      <c r="Z216" s="59">
        <v>310.88</v>
      </c>
      <c r="AA216" s="59">
        <v>188.12</v>
      </c>
      <c r="AB216" s="59">
        <v>608.21</v>
      </c>
      <c r="AC216" s="59">
        <v>83.3</v>
      </c>
      <c r="AD216" s="59">
        <v>660.99</v>
      </c>
      <c r="AE216" s="59">
        <v>713.16</v>
      </c>
      <c r="AF216" s="59">
        <v>751.3</v>
      </c>
      <c r="AG216" s="59">
        <v>2993.31</v>
      </c>
      <c r="AH216" s="59">
        <v>1896.64</v>
      </c>
      <c r="AI216" s="59">
        <v>471.35</v>
      </c>
      <c r="AJ216" s="59">
        <v>91.49</v>
      </c>
      <c r="AK216" s="59">
        <v>191.55</v>
      </c>
      <c r="AL216" s="59">
        <v>536.34</v>
      </c>
      <c r="AM216" s="59">
        <v>178.5</v>
      </c>
      <c r="AN216" s="59">
        <v>1040.29</v>
      </c>
      <c r="AO216" s="59">
        <v>4485.38</v>
      </c>
      <c r="AP216" s="59">
        <v>823.82</v>
      </c>
      <c r="AQ216" s="59">
        <v>1091.27</v>
      </c>
      <c r="AR216" s="59">
        <v>2980.44</v>
      </c>
      <c r="AS216" s="59">
        <v>3241.21</v>
      </c>
      <c r="AT216" s="59">
        <v>1214.45</v>
      </c>
      <c r="AU216" s="59">
        <v>1927.44</v>
      </c>
      <c r="AV216" s="59">
        <v>620.05999999999995</v>
      </c>
      <c r="AW216" s="59">
        <v>2581.7600000000002</v>
      </c>
      <c r="AX216" s="59">
        <v>2004.34</v>
      </c>
      <c r="AY216" s="59">
        <v>1782.19</v>
      </c>
      <c r="AZ216" s="59">
        <v>5309.02</v>
      </c>
      <c r="BA216" s="59">
        <v>1174.18</v>
      </c>
      <c r="BB216" s="59">
        <v>500.89</v>
      </c>
      <c r="BC216" s="59">
        <v>334.18</v>
      </c>
      <c r="BD216" s="59">
        <v>298.23</v>
      </c>
      <c r="BE216" s="59">
        <v>1887.5</v>
      </c>
      <c r="BF216" s="59">
        <v>5273.94</v>
      </c>
      <c r="BG216" s="59">
        <v>5308.39</v>
      </c>
      <c r="BH216" s="59">
        <v>1972.37</v>
      </c>
      <c r="BI216" s="59">
        <v>1245.3900000000001</v>
      </c>
      <c r="BJ216" s="59">
        <v>2161.33</v>
      </c>
      <c r="BK216" s="59">
        <v>685.8</v>
      </c>
      <c r="BL216" s="59">
        <v>1284.6300000000001</v>
      </c>
      <c r="BM216" s="59">
        <v>27.67</v>
      </c>
      <c r="BN216" s="59">
        <v>217.23</v>
      </c>
      <c r="BO216" s="59">
        <v>0</v>
      </c>
      <c r="BP216" s="59">
        <v>0</v>
      </c>
      <c r="BQ216" s="59" t="s">
        <v>98</v>
      </c>
      <c r="BR216" s="59">
        <v>69914.95</v>
      </c>
      <c r="BS216" s="59" t="s">
        <v>98</v>
      </c>
      <c r="BT216" s="59">
        <v>42735.94</v>
      </c>
      <c r="BU216" s="59" t="s">
        <v>98</v>
      </c>
      <c r="BV216" s="59">
        <v>43.88</v>
      </c>
      <c r="BW216" s="59" t="s">
        <v>98</v>
      </c>
      <c r="BX216" s="59">
        <v>299.95</v>
      </c>
      <c r="BY216" s="59" t="s">
        <v>98</v>
      </c>
      <c r="BZ216" s="59">
        <v>43079.76</v>
      </c>
      <c r="CA216" s="59" t="s">
        <v>98</v>
      </c>
      <c r="CB216" s="59">
        <v>22802.01</v>
      </c>
      <c r="CC216" s="59" t="s">
        <v>98</v>
      </c>
      <c r="CD216" s="59">
        <v>0</v>
      </c>
      <c r="CE216" s="59" t="s">
        <v>98</v>
      </c>
      <c r="CF216" s="59">
        <v>-8.48</v>
      </c>
      <c r="CG216" s="59" t="s">
        <v>98</v>
      </c>
      <c r="CH216" s="59">
        <v>-8.48</v>
      </c>
      <c r="CI216" s="59" t="s">
        <v>98</v>
      </c>
      <c r="CJ216" s="59">
        <v>22793.53</v>
      </c>
      <c r="CK216" s="59" t="s">
        <v>98</v>
      </c>
      <c r="CL216" s="59">
        <v>0</v>
      </c>
      <c r="CM216" s="59" t="s">
        <v>98</v>
      </c>
      <c r="CN216" s="59">
        <v>0</v>
      </c>
      <c r="CO216" s="59" t="s">
        <v>98</v>
      </c>
      <c r="CP216" s="59">
        <v>0</v>
      </c>
      <c r="CQ216" s="59" t="s">
        <v>98</v>
      </c>
      <c r="CR216" s="59">
        <v>23971.43</v>
      </c>
      <c r="CS216" s="59" t="s">
        <v>98</v>
      </c>
      <c r="CT216" s="59">
        <v>23971.43</v>
      </c>
      <c r="CU216" s="59" t="s">
        <v>98</v>
      </c>
      <c r="CV216" s="59">
        <v>89844.72</v>
      </c>
      <c r="CW216" s="59" t="s">
        <v>98</v>
      </c>
      <c r="CX216" s="59">
        <v>159759.67000000001</v>
      </c>
      <c r="CY216" s="59" t="s">
        <v>98</v>
      </c>
    </row>
    <row r="217" spans="1:103" ht="14.5" x14ac:dyDescent="0.35">
      <c r="A217" s="58" t="s">
        <v>364</v>
      </c>
      <c r="B217" s="58" t="s">
        <v>456</v>
      </c>
      <c r="C217" s="43" t="str">
        <f>'[10]Correspondance tables'!K40</f>
        <v>ISIC 59-60</v>
      </c>
      <c r="D217" s="43" t="str">
        <f>VLOOKUP(C217, '[10]Correspondance tables'!$O$3:$P$73, 2, FALSE)</f>
        <v>ISIC 58T60</v>
      </c>
      <c r="E217" s="59">
        <v>7.12</v>
      </c>
      <c r="F217" s="59">
        <v>6.33</v>
      </c>
      <c r="G217" s="59">
        <v>6.74</v>
      </c>
      <c r="H217" s="59">
        <v>20.58</v>
      </c>
      <c r="I217" s="59">
        <v>941.65</v>
      </c>
      <c r="J217" s="59">
        <v>83.82</v>
      </c>
      <c r="K217" s="59">
        <v>42.51</v>
      </c>
      <c r="L217" s="59">
        <v>44.58</v>
      </c>
      <c r="M217" s="59">
        <v>209.13</v>
      </c>
      <c r="N217" s="59">
        <v>48.36</v>
      </c>
      <c r="O217" s="59">
        <v>205.79</v>
      </c>
      <c r="P217" s="59">
        <v>174.65</v>
      </c>
      <c r="Q217" s="59">
        <v>50.96</v>
      </c>
      <c r="R217" s="59">
        <v>49.62</v>
      </c>
      <c r="S217" s="59">
        <v>39.64</v>
      </c>
      <c r="T217" s="59">
        <v>94.58</v>
      </c>
      <c r="U217" s="59">
        <v>108.5</v>
      </c>
      <c r="V217" s="59">
        <v>65.040000000000006</v>
      </c>
      <c r="W217" s="59">
        <v>114.78</v>
      </c>
      <c r="X217" s="59">
        <v>108.8</v>
      </c>
      <c r="Y217" s="59">
        <v>150.88999999999999</v>
      </c>
      <c r="Z217" s="59">
        <v>109.13</v>
      </c>
      <c r="AA217" s="59">
        <v>41.87</v>
      </c>
      <c r="AB217" s="59">
        <v>220.02</v>
      </c>
      <c r="AC217" s="59">
        <v>47.11</v>
      </c>
      <c r="AD217" s="59">
        <v>52.59</v>
      </c>
      <c r="AE217" s="59">
        <v>389.97</v>
      </c>
      <c r="AF217" s="59">
        <v>364.6</v>
      </c>
      <c r="AG217" s="59">
        <v>2164.36</v>
      </c>
      <c r="AH217" s="59">
        <v>1968.41</v>
      </c>
      <c r="AI217" s="59">
        <v>116</v>
      </c>
      <c r="AJ217" s="59">
        <v>78.47</v>
      </c>
      <c r="AK217" s="59">
        <v>101.91</v>
      </c>
      <c r="AL217" s="59">
        <v>231.87</v>
      </c>
      <c r="AM217" s="59">
        <v>58.9</v>
      </c>
      <c r="AN217" s="59">
        <v>1336.94</v>
      </c>
      <c r="AO217" s="59">
        <v>1763.66</v>
      </c>
      <c r="AP217" s="59">
        <v>18786.68</v>
      </c>
      <c r="AQ217" s="59">
        <v>3712.54</v>
      </c>
      <c r="AR217" s="59">
        <v>3028.2</v>
      </c>
      <c r="AS217" s="59">
        <v>235.48</v>
      </c>
      <c r="AT217" s="59">
        <v>159.88999999999999</v>
      </c>
      <c r="AU217" s="59">
        <v>73.33</v>
      </c>
      <c r="AV217" s="59">
        <v>439.59</v>
      </c>
      <c r="AW217" s="59">
        <v>2336.37</v>
      </c>
      <c r="AX217" s="59">
        <v>1054.83</v>
      </c>
      <c r="AY217" s="59">
        <v>648.65</v>
      </c>
      <c r="AZ217" s="59">
        <v>10902.2</v>
      </c>
      <c r="BA217" s="59">
        <v>275.33999999999997</v>
      </c>
      <c r="BB217" s="59">
        <v>829.67</v>
      </c>
      <c r="BC217" s="59">
        <v>123.57</v>
      </c>
      <c r="BD217" s="59">
        <v>77.36</v>
      </c>
      <c r="BE217" s="59">
        <v>1442.2</v>
      </c>
      <c r="BF217" s="59">
        <v>300.60000000000002</v>
      </c>
      <c r="BG217" s="59">
        <v>457.54</v>
      </c>
      <c r="BH217" s="59">
        <v>337.32</v>
      </c>
      <c r="BI217" s="59">
        <v>152.61000000000001</v>
      </c>
      <c r="BJ217" s="59">
        <v>795.34</v>
      </c>
      <c r="BK217" s="59">
        <v>789.16</v>
      </c>
      <c r="BL217" s="59">
        <v>407.58</v>
      </c>
      <c r="BM217" s="59">
        <v>26.3</v>
      </c>
      <c r="BN217" s="59">
        <v>175.89</v>
      </c>
      <c r="BO217" s="59">
        <v>0</v>
      </c>
      <c r="BP217" s="59">
        <v>0</v>
      </c>
      <c r="BQ217" s="59" t="s">
        <v>98</v>
      </c>
      <c r="BR217" s="59">
        <v>59188.08</v>
      </c>
      <c r="BS217" s="59" t="s">
        <v>98</v>
      </c>
      <c r="BT217" s="59">
        <v>23565.08</v>
      </c>
      <c r="BU217" s="59" t="s">
        <v>98</v>
      </c>
      <c r="BV217" s="59">
        <v>5807.66</v>
      </c>
      <c r="BW217" s="59" t="s">
        <v>98</v>
      </c>
      <c r="BX217" s="59">
        <v>10662.4</v>
      </c>
      <c r="BY217" s="59" t="s">
        <v>98</v>
      </c>
      <c r="BZ217" s="59">
        <v>40035.129999999997</v>
      </c>
      <c r="CA217" s="59" t="s">
        <v>98</v>
      </c>
      <c r="CB217" s="59">
        <v>13536.95</v>
      </c>
      <c r="CC217" s="59" t="s">
        <v>98</v>
      </c>
      <c r="CD217" s="59">
        <v>-11.59</v>
      </c>
      <c r="CE217" s="59" t="s">
        <v>98</v>
      </c>
      <c r="CF217" s="59">
        <v>288.35000000000002</v>
      </c>
      <c r="CG217" s="59" t="s">
        <v>98</v>
      </c>
      <c r="CH217" s="59">
        <v>276.76</v>
      </c>
      <c r="CI217" s="59" t="s">
        <v>98</v>
      </c>
      <c r="CJ217" s="59">
        <v>13813.71</v>
      </c>
      <c r="CK217" s="59" t="s">
        <v>98</v>
      </c>
      <c r="CL217" s="59">
        <v>0</v>
      </c>
      <c r="CM217" s="59" t="s">
        <v>98</v>
      </c>
      <c r="CN217" s="59">
        <v>0</v>
      </c>
      <c r="CO217" s="59" t="s">
        <v>98</v>
      </c>
      <c r="CP217" s="59">
        <v>0</v>
      </c>
      <c r="CQ217" s="59" t="s">
        <v>98</v>
      </c>
      <c r="CR217" s="59">
        <v>4068.31</v>
      </c>
      <c r="CS217" s="59" t="s">
        <v>98</v>
      </c>
      <c r="CT217" s="59">
        <v>4068.31</v>
      </c>
      <c r="CU217" s="59" t="s">
        <v>98</v>
      </c>
      <c r="CV217" s="59">
        <v>57917.16</v>
      </c>
      <c r="CW217" s="59" t="s">
        <v>98</v>
      </c>
      <c r="CX217" s="59">
        <v>117105.24</v>
      </c>
      <c r="CY217" s="59" t="s">
        <v>98</v>
      </c>
    </row>
    <row r="218" spans="1:103" ht="14.5" x14ac:dyDescent="0.35">
      <c r="A218" s="58" t="s">
        <v>364</v>
      </c>
      <c r="B218" s="58" t="s">
        <v>457</v>
      </c>
      <c r="C218" s="43" t="str">
        <f>'[10]Correspondance tables'!K41</f>
        <v>ISIC 61</v>
      </c>
      <c r="D218" s="43" t="str">
        <f>VLOOKUP(C218, '[10]Correspondance tables'!$O$3:$P$73, 2, FALSE)</f>
        <v>ISIC 61</v>
      </c>
      <c r="E218" s="59">
        <v>371.63</v>
      </c>
      <c r="F218" s="59">
        <v>62.54</v>
      </c>
      <c r="G218" s="59">
        <v>72.95</v>
      </c>
      <c r="H218" s="59">
        <v>331.25</v>
      </c>
      <c r="I218" s="59">
        <v>2383.33</v>
      </c>
      <c r="J218" s="59">
        <v>638.22</v>
      </c>
      <c r="K218" s="59">
        <v>307.91000000000003</v>
      </c>
      <c r="L218" s="59">
        <v>454.47</v>
      </c>
      <c r="M218" s="59">
        <v>288.33</v>
      </c>
      <c r="N218" s="59">
        <v>429.56</v>
      </c>
      <c r="O218" s="59">
        <v>1267.51</v>
      </c>
      <c r="P218" s="59">
        <v>667.79</v>
      </c>
      <c r="Q218" s="59">
        <v>878.99</v>
      </c>
      <c r="R218" s="59">
        <v>845.12</v>
      </c>
      <c r="S218" s="59">
        <v>933.97</v>
      </c>
      <c r="T218" s="59">
        <v>1222.5</v>
      </c>
      <c r="U218" s="59">
        <v>810.86</v>
      </c>
      <c r="V218" s="59">
        <v>636.85</v>
      </c>
      <c r="W218" s="59">
        <v>1615.32</v>
      </c>
      <c r="X218" s="59">
        <v>1114.78</v>
      </c>
      <c r="Y218" s="59">
        <v>404.19</v>
      </c>
      <c r="Z218" s="59">
        <v>625.33000000000004</v>
      </c>
      <c r="AA218" s="59">
        <v>381.96</v>
      </c>
      <c r="AB218" s="59">
        <v>2456.7399999999998</v>
      </c>
      <c r="AC218" s="59">
        <v>422.17</v>
      </c>
      <c r="AD218" s="59">
        <v>678.23</v>
      </c>
      <c r="AE218" s="59">
        <v>2471.2600000000002</v>
      </c>
      <c r="AF218" s="59">
        <v>1367.43</v>
      </c>
      <c r="AG218" s="59">
        <v>7857.95</v>
      </c>
      <c r="AH218" s="59">
        <v>5263.67</v>
      </c>
      <c r="AI218" s="59">
        <v>1506.38</v>
      </c>
      <c r="AJ218" s="59">
        <v>229.57</v>
      </c>
      <c r="AK218" s="59">
        <v>290.58999999999997</v>
      </c>
      <c r="AL218" s="59">
        <v>1731.58</v>
      </c>
      <c r="AM218" s="59">
        <v>1784.18</v>
      </c>
      <c r="AN218" s="59">
        <v>4135</v>
      </c>
      <c r="AO218" s="59">
        <v>1731.55</v>
      </c>
      <c r="AP218" s="59">
        <v>1996.16</v>
      </c>
      <c r="AQ218" s="59">
        <v>48251.97</v>
      </c>
      <c r="AR218" s="59">
        <v>4688.91</v>
      </c>
      <c r="AS218" s="59">
        <v>6989.51</v>
      </c>
      <c r="AT218" s="59">
        <v>2194.3000000000002</v>
      </c>
      <c r="AU218" s="59">
        <v>2731.03</v>
      </c>
      <c r="AV218" s="59">
        <v>2213.63</v>
      </c>
      <c r="AW218" s="59">
        <v>4436.7700000000004</v>
      </c>
      <c r="AX218" s="59">
        <v>1892.05</v>
      </c>
      <c r="AY218" s="59">
        <v>1390.22</v>
      </c>
      <c r="AZ218" s="59">
        <v>1178.02</v>
      </c>
      <c r="BA218" s="59">
        <v>1043.03</v>
      </c>
      <c r="BB218" s="59">
        <v>1312.99</v>
      </c>
      <c r="BC218" s="59">
        <v>1016.56</v>
      </c>
      <c r="BD218" s="59">
        <v>1298.44</v>
      </c>
      <c r="BE218" s="59">
        <v>2699.9</v>
      </c>
      <c r="BF218" s="59">
        <v>6915.3</v>
      </c>
      <c r="BG218" s="59">
        <v>1742.6</v>
      </c>
      <c r="BH218" s="59">
        <v>2451.79</v>
      </c>
      <c r="BI218" s="59">
        <v>1256.54</v>
      </c>
      <c r="BJ218" s="59">
        <v>1369.34</v>
      </c>
      <c r="BK218" s="59">
        <v>706.76</v>
      </c>
      <c r="BL218" s="59">
        <v>834.73</v>
      </c>
      <c r="BM218" s="59">
        <v>106.35</v>
      </c>
      <c r="BN218" s="59">
        <v>894.01</v>
      </c>
      <c r="BO218" s="59">
        <v>0</v>
      </c>
      <c r="BP218" s="59">
        <v>0</v>
      </c>
      <c r="BQ218" s="59" t="s">
        <v>98</v>
      </c>
      <c r="BR218" s="59">
        <v>150282.53</v>
      </c>
      <c r="BS218" s="59" t="s">
        <v>98</v>
      </c>
      <c r="BT218" s="59">
        <v>123151.31</v>
      </c>
      <c r="BU218" s="59" t="s">
        <v>98</v>
      </c>
      <c r="BV218" s="59">
        <v>4.4000000000000004</v>
      </c>
      <c r="BW218" s="59" t="s">
        <v>98</v>
      </c>
      <c r="BX218" s="59">
        <v>779.57</v>
      </c>
      <c r="BY218" s="59" t="s">
        <v>98</v>
      </c>
      <c r="BZ218" s="59">
        <v>123935.28</v>
      </c>
      <c r="CA218" s="59" t="s">
        <v>98</v>
      </c>
      <c r="CB218" s="59">
        <v>13.66</v>
      </c>
      <c r="CC218" s="59" t="s">
        <v>98</v>
      </c>
      <c r="CD218" s="59">
        <v>0</v>
      </c>
      <c r="CE218" s="59" t="s">
        <v>98</v>
      </c>
      <c r="CF218" s="59">
        <v>154.11000000000001</v>
      </c>
      <c r="CG218" s="59" t="s">
        <v>98</v>
      </c>
      <c r="CH218" s="59">
        <v>154.11000000000001</v>
      </c>
      <c r="CI218" s="59" t="s">
        <v>98</v>
      </c>
      <c r="CJ218" s="59">
        <v>167.77</v>
      </c>
      <c r="CK218" s="59" t="s">
        <v>98</v>
      </c>
      <c r="CL218" s="59">
        <v>0</v>
      </c>
      <c r="CM218" s="59" t="s">
        <v>98</v>
      </c>
      <c r="CN218" s="59">
        <v>0</v>
      </c>
      <c r="CO218" s="59" t="s">
        <v>98</v>
      </c>
      <c r="CP218" s="59">
        <v>0</v>
      </c>
      <c r="CQ218" s="59" t="s">
        <v>98</v>
      </c>
      <c r="CR218" s="59">
        <v>12504.97</v>
      </c>
      <c r="CS218" s="59" t="s">
        <v>98</v>
      </c>
      <c r="CT218" s="59">
        <v>12504.97</v>
      </c>
      <c r="CU218" s="59" t="s">
        <v>98</v>
      </c>
      <c r="CV218" s="59">
        <v>136608.01999999999</v>
      </c>
      <c r="CW218" s="59" t="s">
        <v>98</v>
      </c>
      <c r="CX218" s="59">
        <v>286890.53999999998</v>
      </c>
      <c r="CY218" s="59" t="s">
        <v>98</v>
      </c>
    </row>
    <row r="219" spans="1:103" ht="14.5" x14ac:dyDescent="0.35">
      <c r="A219" s="58" t="s">
        <v>364</v>
      </c>
      <c r="B219" s="58" t="s">
        <v>795</v>
      </c>
      <c r="C219" s="43" t="str">
        <f>'[10]Correspondance tables'!K42</f>
        <v>ISIC 62-63</v>
      </c>
      <c r="D219" s="43" t="str">
        <f>VLOOKUP(C219, '[10]Correspondance tables'!$O$3:$P$73, 2, FALSE)</f>
        <v>ISIC 62T63</v>
      </c>
      <c r="E219" s="59">
        <v>255.63</v>
      </c>
      <c r="F219" s="59">
        <v>71.150000000000006</v>
      </c>
      <c r="G219" s="59">
        <v>12.49</v>
      </c>
      <c r="H219" s="59">
        <v>474.15</v>
      </c>
      <c r="I219" s="59">
        <v>3090.81</v>
      </c>
      <c r="J219" s="59">
        <v>820.21</v>
      </c>
      <c r="K219" s="59">
        <v>362.42</v>
      </c>
      <c r="L219" s="59">
        <v>905.25</v>
      </c>
      <c r="M219" s="59">
        <v>753.02</v>
      </c>
      <c r="N219" s="59">
        <v>1239.42</v>
      </c>
      <c r="O219" s="59">
        <v>3261.61</v>
      </c>
      <c r="P219" s="59">
        <v>1450.19</v>
      </c>
      <c r="Q219" s="59">
        <v>1147.26</v>
      </c>
      <c r="R219" s="59">
        <v>867.18</v>
      </c>
      <c r="S219" s="59">
        <v>1660.67</v>
      </c>
      <c r="T219" s="59">
        <v>2540.37</v>
      </c>
      <c r="U219" s="59">
        <v>2921.99</v>
      </c>
      <c r="V219" s="59">
        <v>2078.75</v>
      </c>
      <c r="W219" s="59">
        <v>4751.43</v>
      </c>
      <c r="X219" s="59">
        <v>4038.88</v>
      </c>
      <c r="Y219" s="59">
        <v>1415.98</v>
      </c>
      <c r="Z219" s="59">
        <v>1022.96</v>
      </c>
      <c r="AA219" s="59">
        <v>1293.28</v>
      </c>
      <c r="AB219" s="59">
        <v>4481.76</v>
      </c>
      <c r="AC219" s="59">
        <v>500.38</v>
      </c>
      <c r="AD219" s="59">
        <v>2340.69</v>
      </c>
      <c r="AE219" s="59">
        <v>4693.9799999999996</v>
      </c>
      <c r="AF219" s="59">
        <v>2066.66</v>
      </c>
      <c r="AG219" s="59">
        <v>12873.95</v>
      </c>
      <c r="AH219" s="59">
        <v>6806.1</v>
      </c>
      <c r="AI219" s="59">
        <v>3954.95</v>
      </c>
      <c r="AJ219" s="59">
        <v>592.71</v>
      </c>
      <c r="AK219" s="59">
        <v>1344.68</v>
      </c>
      <c r="AL219" s="59">
        <v>4467.03</v>
      </c>
      <c r="AM219" s="59">
        <v>1827.75</v>
      </c>
      <c r="AN219" s="59">
        <v>1989.04</v>
      </c>
      <c r="AO219" s="59">
        <v>6561.8</v>
      </c>
      <c r="AP219" s="59">
        <v>2172.5700000000002</v>
      </c>
      <c r="AQ219" s="59">
        <v>9138.58</v>
      </c>
      <c r="AR219" s="59">
        <v>97030.07</v>
      </c>
      <c r="AS219" s="59">
        <v>19811.919999999998</v>
      </c>
      <c r="AT219" s="59">
        <v>5165.17</v>
      </c>
      <c r="AU219" s="59">
        <v>5445.21</v>
      </c>
      <c r="AV219" s="59">
        <v>3013.1</v>
      </c>
      <c r="AW219" s="59">
        <v>11540.49</v>
      </c>
      <c r="AX219" s="59">
        <v>4533.41</v>
      </c>
      <c r="AY219" s="59">
        <v>4075.25</v>
      </c>
      <c r="AZ219" s="59">
        <v>2061.84</v>
      </c>
      <c r="BA219" s="59">
        <v>2108.23</v>
      </c>
      <c r="BB219" s="59">
        <v>2310.9</v>
      </c>
      <c r="BC219" s="59">
        <v>1090.82</v>
      </c>
      <c r="BD219" s="59">
        <v>936.8</v>
      </c>
      <c r="BE219" s="59">
        <v>4855.47</v>
      </c>
      <c r="BF219" s="59">
        <v>11400.75</v>
      </c>
      <c r="BG219" s="59">
        <v>4354.62</v>
      </c>
      <c r="BH219" s="59">
        <v>5102.92</v>
      </c>
      <c r="BI219" s="59">
        <v>1603.68</v>
      </c>
      <c r="BJ219" s="59">
        <v>2073.7600000000002</v>
      </c>
      <c r="BK219" s="59">
        <v>605.02</v>
      </c>
      <c r="BL219" s="59">
        <v>1181.3599999999999</v>
      </c>
      <c r="BM219" s="59">
        <v>408.66</v>
      </c>
      <c r="BN219" s="59">
        <v>686.76</v>
      </c>
      <c r="BO219" s="59">
        <v>0</v>
      </c>
      <c r="BP219" s="59">
        <v>0</v>
      </c>
      <c r="BQ219" s="59" t="s">
        <v>98</v>
      </c>
      <c r="BR219" s="59">
        <v>293643.95</v>
      </c>
      <c r="BS219" s="59" t="s">
        <v>98</v>
      </c>
      <c r="BT219" s="59">
        <v>2797.48</v>
      </c>
      <c r="BU219" s="59" t="s">
        <v>98</v>
      </c>
      <c r="BV219" s="59">
        <v>3.14</v>
      </c>
      <c r="BW219" s="59" t="s">
        <v>98</v>
      </c>
      <c r="BX219" s="59">
        <v>1097.06</v>
      </c>
      <c r="BY219" s="59" t="s">
        <v>98</v>
      </c>
      <c r="BZ219" s="59">
        <v>3897.68</v>
      </c>
      <c r="CA219" s="59" t="s">
        <v>98</v>
      </c>
      <c r="CB219" s="59">
        <v>182680.04</v>
      </c>
      <c r="CC219" s="59" t="s">
        <v>98</v>
      </c>
      <c r="CD219" s="59">
        <v>0</v>
      </c>
      <c r="CE219" s="59" t="s">
        <v>98</v>
      </c>
      <c r="CF219" s="59">
        <v>365.27</v>
      </c>
      <c r="CG219" s="59" t="s">
        <v>98</v>
      </c>
      <c r="CH219" s="59">
        <v>365.27</v>
      </c>
      <c r="CI219" s="59" t="s">
        <v>98</v>
      </c>
      <c r="CJ219" s="59">
        <v>183045.31</v>
      </c>
      <c r="CK219" s="59" t="s">
        <v>98</v>
      </c>
      <c r="CL219" s="59">
        <v>0</v>
      </c>
      <c r="CM219" s="59" t="s">
        <v>98</v>
      </c>
      <c r="CN219" s="59">
        <v>0</v>
      </c>
      <c r="CO219" s="59" t="s">
        <v>98</v>
      </c>
      <c r="CP219" s="59">
        <v>0</v>
      </c>
      <c r="CQ219" s="59" t="s">
        <v>98</v>
      </c>
      <c r="CR219" s="59">
        <v>56714.47</v>
      </c>
      <c r="CS219" s="59" t="s">
        <v>98</v>
      </c>
      <c r="CT219" s="59">
        <v>56714.47</v>
      </c>
      <c r="CU219" s="59" t="s">
        <v>98</v>
      </c>
      <c r="CV219" s="59">
        <v>243657.47</v>
      </c>
      <c r="CW219" s="59" t="s">
        <v>98</v>
      </c>
      <c r="CX219" s="59">
        <v>537301.42000000004</v>
      </c>
      <c r="CY219" s="59" t="s">
        <v>98</v>
      </c>
    </row>
    <row r="220" spans="1:103" ht="14.5" x14ac:dyDescent="0.35">
      <c r="A220" s="58" t="s">
        <v>364</v>
      </c>
      <c r="B220" s="58" t="s">
        <v>459</v>
      </c>
      <c r="C220" s="43" t="str">
        <f>'[10]Correspondance tables'!K43</f>
        <v>ISIC 64</v>
      </c>
      <c r="D220" s="43" t="str">
        <f>VLOOKUP(C220, '[10]Correspondance tables'!$O$3:$P$73, 2, FALSE)</f>
        <v>ISIC 64T66</v>
      </c>
      <c r="E220" s="59">
        <v>6022.44</v>
      </c>
      <c r="F220" s="59">
        <v>500.63</v>
      </c>
      <c r="G220" s="59">
        <v>298.41000000000003</v>
      </c>
      <c r="H220" s="59">
        <v>1051.1099999999999</v>
      </c>
      <c r="I220" s="59">
        <v>10054.98</v>
      </c>
      <c r="J220" s="59">
        <v>2477.27</v>
      </c>
      <c r="K220" s="59">
        <v>1192.57</v>
      </c>
      <c r="L220" s="59">
        <v>1540.61</v>
      </c>
      <c r="M220" s="59">
        <v>867.69</v>
      </c>
      <c r="N220" s="59">
        <v>3255.01</v>
      </c>
      <c r="O220" s="59">
        <v>4515.05</v>
      </c>
      <c r="P220" s="59">
        <v>1698.93</v>
      </c>
      <c r="Q220" s="59">
        <v>2612.16</v>
      </c>
      <c r="R220" s="59">
        <v>1889.33</v>
      </c>
      <c r="S220" s="59">
        <v>3235.17</v>
      </c>
      <c r="T220" s="59">
        <v>4360.6099999999997</v>
      </c>
      <c r="U220" s="59">
        <v>2787.91</v>
      </c>
      <c r="V220" s="59">
        <v>2400.09</v>
      </c>
      <c r="W220" s="59">
        <v>5739.37</v>
      </c>
      <c r="X220" s="59">
        <v>5703.2</v>
      </c>
      <c r="Y220" s="59">
        <v>1553.8</v>
      </c>
      <c r="Z220" s="59">
        <v>2075.7199999999998</v>
      </c>
      <c r="AA220" s="59">
        <v>1538.84</v>
      </c>
      <c r="AB220" s="59">
        <v>7565.1</v>
      </c>
      <c r="AC220" s="59">
        <v>1238.78</v>
      </c>
      <c r="AD220" s="59">
        <v>1914.29</v>
      </c>
      <c r="AE220" s="59">
        <v>20915.86</v>
      </c>
      <c r="AF220" s="59">
        <v>4934.3900000000003</v>
      </c>
      <c r="AG220" s="59">
        <v>23390.87</v>
      </c>
      <c r="AH220" s="59">
        <v>16539.11</v>
      </c>
      <c r="AI220" s="59">
        <v>6762.42</v>
      </c>
      <c r="AJ220" s="59">
        <v>1626.54</v>
      </c>
      <c r="AK220" s="59">
        <v>1331.91</v>
      </c>
      <c r="AL220" s="59">
        <v>7215.15</v>
      </c>
      <c r="AM220" s="59">
        <v>1061.43</v>
      </c>
      <c r="AN220" s="59">
        <v>8302.83</v>
      </c>
      <c r="AO220" s="59">
        <v>1184.18</v>
      </c>
      <c r="AP220" s="59">
        <v>1356.92</v>
      </c>
      <c r="AQ220" s="59">
        <v>3380.29</v>
      </c>
      <c r="AR220" s="59">
        <v>4686.3500000000004</v>
      </c>
      <c r="AS220" s="59">
        <v>93421.69</v>
      </c>
      <c r="AT220" s="59">
        <v>20504.77</v>
      </c>
      <c r="AU220" s="59">
        <v>10934.97</v>
      </c>
      <c r="AV220" s="59">
        <v>106496.14</v>
      </c>
      <c r="AW220" s="59">
        <v>14956.98</v>
      </c>
      <c r="AX220" s="59">
        <v>3614.18</v>
      </c>
      <c r="AY220" s="59">
        <v>1275</v>
      </c>
      <c r="AZ220" s="59">
        <v>1796.9</v>
      </c>
      <c r="BA220" s="59">
        <v>1804.91</v>
      </c>
      <c r="BB220" s="59">
        <v>3507.01</v>
      </c>
      <c r="BC220" s="59">
        <v>1128.2</v>
      </c>
      <c r="BD220" s="59">
        <v>1247.68</v>
      </c>
      <c r="BE220" s="59">
        <v>4842.62</v>
      </c>
      <c r="BF220" s="59">
        <v>19871.38</v>
      </c>
      <c r="BG220" s="59">
        <v>3210.53</v>
      </c>
      <c r="BH220" s="59">
        <v>8153.38</v>
      </c>
      <c r="BI220" s="59">
        <v>2171.31</v>
      </c>
      <c r="BJ220" s="59">
        <v>1886.94</v>
      </c>
      <c r="BK220" s="59">
        <v>1320.33</v>
      </c>
      <c r="BL220" s="59">
        <v>3497.85</v>
      </c>
      <c r="BM220" s="59">
        <v>261.42</v>
      </c>
      <c r="BN220" s="59">
        <v>1994.96</v>
      </c>
      <c r="BO220" s="59">
        <v>0</v>
      </c>
      <c r="BP220" s="59">
        <v>0</v>
      </c>
      <c r="BQ220" s="59" t="s">
        <v>98</v>
      </c>
      <c r="BR220" s="59">
        <v>488676.46</v>
      </c>
      <c r="BS220" s="59" t="s">
        <v>98</v>
      </c>
      <c r="BT220" s="59">
        <v>121738.07</v>
      </c>
      <c r="BU220" s="59" t="s">
        <v>98</v>
      </c>
      <c r="BV220" s="59">
        <v>82.61</v>
      </c>
      <c r="BW220" s="59" t="s">
        <v>98</v>
      </c>
      <c r="BX220" s="59">
        <v>362</v>
      </c>
      <c r="BY220" s="59" t="s">
        <v>98</v>
      </c>
      <c r="BZ220" s="59">
        <v>122182.68</v>
      </c>
      <c r="CA220" s="59" t="s">
        <v>98</v>
      </c>
      <c r="CB220" s="59">
        <v>31.47</v>
      </c>
      <c r="CC220" s="59" t="s">
        <v>98</v>
      </c>
      <c r="CD220" s="59">
        <v>24.46</v>
      </c>
      <c r="CE220" s="59" t="s">
        <v>98</v>
      </c>
      <c r="CF220" s="59">
        <v>0.65</v>
      </c>
      <c r="CG220" s="59" t="s">
        <v>98</v>
      </c>
      <c r="CH220" s="59">
        <v>25.11</v>
      </c>
      <c r="CI220" s="59" t="s">
        <v>98</v>
      </c>
      <c r="CJ220" s="59">
        <v>56.58</v>
      </c>
      <c r="CK220" s="59" t="s">
        <v>98</v>
      </c>
      <c r="CL220" s="59">
        <v>0</v>
      </c>
      <c r="CM220" s="59" t="s">
        <v>98</v>
      </c>
      <c r="CN220" s="59">
        <v>0</v>
      </c>
      <c r="CO220" s="59" t="s">
        <v>98</v>
      </c>
      <c r="CP220" s="59">
        <v>0</v>
      </c>
      <c r="CQ220" s="59" t="s">
        <v>98</v>
      </c>
      <c r="CR220" s="59">
        <v>47768.639999999999</v>
      </c>
      <c r="CS220" s="59" t="s">
        <v>98</v>
      </c>
      <c r="CT220" s="59">
        <v>47768.639999999999</v>
      </c>
      <c r="CU220" s="59" t="s">
        <v>98</v>
      </c>
      <c r="CV220" s="59">
        <v>170007.9</v>
      </c>
      <c r="CW220" s="59" t="s">
        <v>98</v>
      </c>
      <c r="CX220" s="59">
        <v>658684.36</v>
      </c>
      <c r="CY220" s="59" t="s">
        <v>98</v>
      </c>
    </row>
    <row r="221" spans="1:103" ht="14.5" x14ac:dyDescent="0.35">
      <c r="A221" s="58" t="s">
        <v>364</v>
      </c>
      <c r="B221" s="58" t="s">
        <v>460</v>
      </c>
      <c r="C221" s="43" t="str">
        <f>'[10]Correspondance tables'!K44</f>
        <v>ISIC 65</v>
      </c>
      <c r="D221" s="43" t="str">
        <f>VLOOKUP(C221, '[10]Correspondance tables'!$O$3:$P$73, 2, FALSE)</f>
        <v>ISIC 64T66</v>
      </c>
      <c r="E221" s="59">
        <v>2744.26</v>
      </c>
      <c r="F221" s="59">
        <v>153.35</v>
      </c>
      <c r="G221" s="59">
        <v>101.01</v>
      </c>
      <c r="H221" s="59">
        <v>226.03</v>
      </c>
      <c r="I221" s="59">
        <v>2055.85</v>
      </c>
      <c r="J221" s="59">
        <v>314.72000000000003</v>
      </c>
      <c r="K221" s="59">
        <v>364.58</v>
      </c>
      <c r="L221" s="59">
        <v>388.55</v>
      </c>
      <c r="M221" s="59">
        <v>223.62</v>
      </c>
      <c r="N221" s="59">
        <v>376.05</v>
      </c>
      <c r="O221" s="59">
        <v>1349.1</v>
      </c>
      <c r="P221" s="59">
        <v>409</v>
      </c>
      <c r="Q221" s="59">
        <v>629.01</v>
      </c>
      <c r="R221" s="59">
        <v>530.96</v>
      </c>
      <c r="S221" s="59">
        <v>477.76</v>
      </c>
      <c r="T221" s="59">
        <v>700.05</v>
      </c>
      <c r="U221" s="59">
        <v>410.09</v>
      </c>
      <c r="V221" s="59">
        <v>408.75</v>
      </c>
      <c r="W221" s="59">
        <v>981.78</v>
      </c>
      <c r="X221" s="59">
        <v>884.03</v>
      </c>
      <c r="Y221" s="59">
        <v>325.83999999999997</v>
      </c>
      <c r="Z221" s="59">
        <v>496.97</v>
      </c>
      <c r="AA221" s="59">
        <v>303.42</v>
      </c>
      <c r="AB221" s="59">
        <v>2092.87</v>
      </c>
      <c r="AC221" s="59">
        <v>213.53</v>
      </c>
      <c r="AD221" s="59">
        <v>981.69</v>
      </c>
      <c r="AE221" s="59">
        <v>3974.63</v>
      </c>
      <c r="AF221" s="59">
        <v>933.75</v>
      </c>
      <c r="AG221" s="59">
        <v>3740.48</v>
      </c>
      <c r="AH221" s="59">
        <v>2969.06</v>
      </c>
      <c r="AI221" s="59">
        <v>5250.82</v>
      </c>
      <c r="AJ221" s="59">
        <v>1003.7</v>
      </c>
      <c r="AK221" s="59">
        <v>507.06</v>
      </c>
      <c r="AL221" s="59">
        <v>2350.71</v>
      </c>
      <c r="AM221" s="59">
        <v>246.79</v>
      </c>
      <c r="AN221" s="59">
        <v>1172.83</v>
      </c>
      <c r="AO221" s="59">
        <v>270.24</v>
      </c>
      <c r="AP221" s="59">
        <v>171.44</v>
      </c>
      <c r="AQ221" s="59">
        <v>1036.3900000000001</v>
      </c>
      <c r="AR221" s="59">
        <v>794.06</v>
      </c>
      <c r="AS221" s="59">
        <v>2485.2800000000002</v>
      </c>
      <c r="AT221" s="59">
        <v>25956.44</v>
      </c>
      <c r="AU221" s="59">
        <v>3388.86</v>
      </c>
      <c r="AV221" s="59">
        <v>5662.08</v>
      </c>
      <c r="AW221" s="59">
        <v>2260.0700000000002</v>
      </c>
      <c r="AX221" s="59">
        <v>789.01</v>
      </c>
      <c r="AY221" s="59">
        <v>324.66000000000003</v>
      </c>
      <c r="AZ221" s="59">
        <v>234.52</v>
      </c>
      <c r="BA221" s="59">
        <v>329.26</v>
      </c>
      <c r="BB221" s="59">
        <v>2178.37</v>
      </c>
      <c r="BC221" s="59">
        <v>196.17</v>
      </c>
      <c r="BD221" s="59">
        <v>282.73</v>
      </c>
      <c r="BE221" s="59">
        <v>1341.08</v>
      </c>
      <c r="BF221" s="59">
        <v>3599.53</v>
      </c>
      <c r="BG221" s="59">
        <v>1754.43</v>
      </c>
      <c r="BH221" s="59">
        <v>1572.07</v>
      </c>
      <c r="BI221" s="59">
        <v>491.51</v>
      </c>
      <c r="BJ221" s="59">
        <v>243.82</v>
      </c>
      <c r="BK221" s="59">
        <v>271.5</v>
      </c>
      <c r="BL221" s="59">
        <v>377.47</v>
      </c>
      <c r="BM221" s="59">
        <v>59.06</v>
      </c>
      <c r="BN221" s="59">
        <v>279.64</v>
      </c>
      <c r="BO221" s="59">
        <v>0</v>
      </c>
      <c r="BP221" s="59">
        <v>0</v>
      </c>
      <c r="BQ221" s="59" t="s">
        <v>98</v>
      </c>
      <c r="BR221" s="59">
        <v>96642.37</v>
      </c>
      <c r="BS221" s="59" t="s">
        <v>98</v>
      </c>
      <c r="BT221" s="59">
        <v>157619.01999999999</v>
      </c>
      <c r="BU221" s="59" t="s">
        <v>98</v>
      </c>
      <c r="BV221" s="59">
        <v>0</v>
      </c>
      <c r="BW221" s="59" t="s">
        <v>98</v>
      </c>
      <c r="BX221" s="59">
        <v>815.61</v>
      </c>
      <c r="BY221" s="59" t="s">
        <v>98</v>
      </c>
      <c r="BZ221" s="59">
        <v>158434.63</v>
      </c>
      <c r="CA221" s="59" t="s">
        <v>98</v>
      </c>
      <c r="CB221" s="59">
        <v>13.06</v>
      </c>
      <c r="CC221" s="59" t="s">
        <v>98</v>
      </c>
      <c r="CD221" s="59">
        <v>0.11</v>
      </c>
      <c r="CE221" s="59" t="s">
        <v>98</v>
      </c>
      <c r="CF221" s="59">
        <v>0.06</v>
      </c>
      <c r="CG221" s="59" t="s">
        <v>98</v>
      </c>
      <c r="CH221" s="59">
        <v>0.17</v>
      </c>
      <c r="CI221" s="59" t="s">
        <v>98</v>
      </c>
      <c r="CJ221" s="59">
        <v>13.23</v>
      </c>
      <c r="CK221" s="59" t="s">
        <v>98</v>
      </c>
      <c r="CL221" s="59">
        <v>0</v>
      </c>
      <c r="CM221" s="59" t="s">
        <v>98</v>
      </c>
      <c r="CN221" s="59">
        <v>0</v>
      </c>
      <c r="CO221" s="59" t="s">
        <v>98</v>
      </c>
      <c r="CP221" s="59">
        <v>0</v>
      </c>
      <c r="CQ221" s="59" t="s">
        <v>98</v>
      </c>
      <c r="CR221" s="59">
        <v>9464.68</v>
      </c>
      <c r="CS221" s="59" t="s">
        <v>98</v>
      </c>
      <c r="CT221" s="59">
        <v>9464.68</v>
      </c>
      <c r="CU221" s="59" t="s">
        <v>98</v>
      </c>
      <c r="CV221" s="59">
        <v>167912.54</v>
      </c>
      <c r="CW221" s="59" t="s">
        <v>98</v>
      </c>
      <c r="CX221" s="59">
        <v>264554.90999999997</v>
      </c>
      <c r="CY221" s="59" t="s">
        <v>98</v>
      </c>
    </row>
    <row r="222" spans="1:103" ht="14.5" x14ac:dyDescent="0.35">
      <c r="A222" s="58" t="s">
        <v>364</v>
      </c>
      <c r="B222" s="58" t="s">
        <v>461</v>
      </c>
      <c r="C222" s="43" t="str">
        <f>'[10]Correspondance tables'!K45</f>
        <v>ISIC 66</v>
      </c>
      <c r="D222" s="43" t="str">
        <f>VLOOKUP(C222, '[10]Correspondance tables'!$O$3:$P$73, 2, FALSE)</f>
        <v>ISIC 64T66</v>
      </c>
      <c r="E222" s="59">
        <v>403.57</v>
      </c>
      <c r="F222" s="59">
        <v>38.270000000000003</v>
      </c>
      <c r="G222" s="59">
        <v>28.74</v>
      </c>
      <c r="H222" s="59">
        <v>71.44</v>
      </c>
      <c r="I222" s="59">
        <v>1323.14</v>
      </c>
      <c r="J222" s="59">
        <v>567.30999999999995</v>
      </c>
      <c r="K222" s="59">
        <v>174.43</v>
      </c>
      <c r="L222" s="59">
        <v>219.63</v>
      </c>
      <c r="M222" s="59">
        <v>90.85</v>
      </c>
      <c r="N222" s="59">
        <v>347.13</v>
      </c>
      <c r="O222" s="59">
        <v>844.8</v>
      </c>
      <c r="P222" s="59">
        <v>284.91000000000003</v>
      </c>
      <c r="Q222" s="59">
        <v>260.63</v>
      </c>
      <c r="R222" s="59">
        <v>336.44</v>
      </c>
      <c r="S222" s="59">
        <v>341.03</v>
      </c>
      <c r="T222" s="59">
        <v>402.5</v>
      </c>
      <c r="U222" s="59">
        <v>276.5</v>
      </c>
      <c r="V222" s="59">
        <v>318.11</v>
      </c>
      <c r="W222" s="59">
        <v>1080.03</v>
      </c>
      <c r="X222" s="59">
        <v>272.2</v>
      </c>
      <c r="Y222" s="59">
        <v>371.26</v>
      </c>
      <c r="Z222" s="59">
        <v>411.03</v>
      </c>
      <c r="AA222" s="59">
        <v>138.94</v>
      </c>
      <c r="AB222" s="59">
        <v>921.48</v>
      </c>
      <c r="AC222" s="59">
        <v>102.44</v>
      </c>
      <c r="AD222" s="59">
        <v>170.36</v>
      </c>
      <c r="AE222" s="59">
        <v>1612.85</v>
      </c>
      <c r="AF222" s="59">
        <v>773.6</v>
      </c>
      <c r="AG222" s="59">
        <v>4355.47</v>
      </c>
      <c r="AH222" s="59">
        <v>1767.31</v>
      </c>
      <c r="AI222" s="59">
        <v>989.94</v>
      </c>
      <c r="AJ222" s="59">
        <v>365.27</v>
      </c>
      <c r="AK222" s="59">
        <v>565.39</v>
      </c>
      <c r="AL222" s="59">
        <v>483.54</v>
      </c>
      <c r="AM222" s="59">
        <v>148.09</v>
      </c>
      <c r="AN222" s="59">
        <v>725.19</v>
      </c>
      <c r="AO222" s="59">
        <v>322.60000000000002</v>
      </c>
      <c r="AP222" s="59">
        <v>124.03</v>
      </c>
      <c r="AQ222" s="59">
        <v>1355.86</v>
      </c>
      <c r="AR222" s="59">
        <v>839.65</v>
      </c>
      <c r="AS222" s="59">
        <v>55277.47</v>
      </c>
      <c r="AT222" s="59">
        <v>65797.58</v>
      </c>
      <c r="AU222" s="59">
        <v>27243.63</v>
      </c>
      <c r="AV222" s="59">
        <v>1004.86</v>
      </c>
      <c r="AW222" s="59">
        <v>2326.7199999999998</v>
      </c>
      <c r="AX222" s="59">
        <v>421.9</v>
      </c>
      <c r="AY222" s="59">
        <v>184.81</v>
      </c>
      <c r="AZ222" s="59">
        <v>344.34</v>
      </c>
      <c r="BA222" s="59">
        <v>217.54</v>
      </c>
      <c r="BB222" s="59">
        <v>804.85</v>
      </c>
      <c r="BC222" s="59">
        <v>100.4</v>
      </c>
      <c r="BD222" s="59">
        <v>607.91999999999996</v>
      </c>
      <c r="BE222" s="59">
        <v>922.24</v>
      </c>
      <c r="BF222" s="59">
        <v>387.24</v>
      </c>
      <c r="BG222" s="59">
        <v>229.25</v>
      </c>
      <c r="BH222" s="59">
        <v>453.95</v>
      </c>
      <c r="BI222" s="59">
        <v>233.52</v>
      </c>
      <c r="BJ222" s="59">
        <v>300.14</v>
      </c>
      <c r="BK222" s="59">
        <v>100.84</v>
      </c>
      <c r="BL222" s="59">
        <v>417.1</v>
      </c>
      <c r="BM222" s="59">
        <v>40.950000000000003</v>
      </c>
      <c r="BN222" s="59">
        <v>103.38</v>
      </c>
      <c r="BO222" s="59">
        <v>0</v>
      </c>
      <c r="BP222" s="59">
        <v>0</v>
      </c>
      <c r="BQ222" s="59" t="s">
        <v>98</v>
      </c>
      <c r="BR222" s="59">
        <v>181746.6</v>
      </c>
      <c r="BS222" s="59" t="s">
        <v>98</v>
      </c>
      <c r="BT222" s="59">
        <v>18867.77</v>
      </c>
      <c r="BU222" s="59" t="s">
        <v>98</v>
      </c>
      <c r="BV222" s="59">
        <v>0</v>
      </c>
      <c r="BW222" s="59" t="s">
        <v>98</v>
      </c>
      <c r="BX222" s="59">
        <v>183.68</v>
      </c>
      <c r="BY222" s="59" t="s">
        <v>98</v>
      </c>
      <c r="BZ222" s="59">
        <v>19051.45</v>
      </c>
      <c r="CA222" s="59" t="s">
        <v>98</v>
      </c>
      <c r="CB222" s="59">
        <v>672.36</v>
      </c>
      <c r="CC222" s="59" t="s">
        <v>98</v>
      </c>
      <c r="CD222" s="59">
        <v>0</v>
      </c>
      <c r="CE222" s="59" t="s">
        <v>98</v>
      </c>
      <c r="CF222" s="59">
        <v>1.2</v>
      </c>
      <c r="CG222" s="59" t="s">
        <v>98</v>
      </c>
      <c r="CH222" s="59">
        <v>1.2</v>
      </c>
      <c r="CI222" s="59" t="s">
        <v>98</v>
      </c>
      <c r="CJ222" s="59">
        <v>673.56</v>
      </c>
      <c r="CK222" s="59" t="s">
        <v>98</v>
      </c>
      <c r="CL222" s="59">
        <v>0</v>
      </c>
      <c r="CM222" s="59" t="s">
        <v>98</v>
      </c>
      <c r="CN222" s="59">
        <v>0</v>
      </c>
      <c r="CO222" s="59" t="s">
        <v>98</v>
      </c>
      <c r="CP222" s="59">
        <v>0</v>
      </c>
      <c r="CQ222" s="59" t="s">
        <v>98</v>
      </c>
      <c r="CR222" s="59">
        <v>8520.0400000000009</v>
      </c>
      <c r="CS222" s="59" t="s">
        <v>98</v>
      </c>
      <c r="CT222" s="59">
        <v>8520.0400000000009</v>
      </c>
      <c r="CU222" s="59" t="s">
        <v>98</v>
      </c>
      <c r="CV222" s="59">
        <v>28245.05</v>
      </c>
      <c r="CW222" s="59" t="s">
        <v>98</v>
      </c>
      <c r="CX222" s="59">
        <v>209991.65</v>
      </c>
      <c r="CY222" s="59" t="s">
        <v>98</v>
      </c>
    </row>
    <row r="223" spans="1:103" ht="14.5" x14ac:dyDescent="0.35">
      <c r="A223" s="58" t="s">
        <v>364</v>
      </c>
      <c r="B223" s="58" t="s">
        <v>462</v>
      </c>
      <c r="C223" s="43" t="str">
        <f>'[10]Correspondance tables'!K46</f>
        <v>ISIC 68</v>
      </c>
      <c r="D223" s="43" t="str">
        <f>VLOOKUP(C223, '[10]Correspondance tables'!$O$3:$P$73, 2, FALSE)</f>
        <v>ISIC 68</v>
      </c>
      <c r="E223" s="59">
        <v>1442.73</v>
      </c>
      <c r="F223" s="59">
        <v>115.32</v>
      </c>
      <c r="G223" s="59">
        <v>26.37</v>
      </c>
      <c r="H223" s="59">
        <v>495.33</v>
      </c>
      <c r="I223" s="59">
        <v>6928.48</v>
      </c>
      <c r="J223" s="59">
        <v>2584.64</v>
      </c>
      <c r="K223" s="59">
        <v>1111.25</v>
      </c>
      <c r="L223" s="59">
        <v>1238.3800000000001</v>
      </c>
      <c r="M223" s="59">
        <v>1373.74</v>
      </c>
      <c r="N223" s="59">
        <v>673.15</v>
      </c>
      <c r="O223" s="59">
        <v>2820.9</v>
      </c>
      <c r="P223" s="59">
        <v>1227.05</v>
      </c>
      <c r="Q223" s="59">
        <v>2605.52</v>
      </c>
      <c r="R223" s="59">
        <v>1895.01</v>
      </c>
      <c r="S223" s="59">
        <v>1751.56</v>
      </c>
      <c r="T223" s="59">
        <v>5332.91</v>
      </c>
      <c r="U223" s="59">
        <v>1989.57</v>
      </c>
      <c r="V223" s="59">
        <v>2424.0700000000002</v>
      </c>
      <c r="W223" s="59">
        <v>6096.22</v>
      </c>
      <c r="X223" s="59">
        <v>6145.43</v>
      </c>
      <c r="Y223" s="59">
        <v>1295.8</v>
      </c>
      <c r="Z223" s="59">
        <v>2648.51</v>
      </c>
      <c r="AA223" s="59">
        <v>1735.18</v>
      </c>
      <c r="AB223" s="59">
        <v>5228.97</v>
      </c>
      <c r="AC223" s="59">
        <v>651.01</v>
      </c>
      <c r="AD223" s="59">
        <v>2055.42</v>
      </c>
      <c r="AE223" s="59">
        <v>29349.34</v>
      </c>
      <c r="AF223" s="59">
        <v>10926.78</v>
      </c>
      <c r="AG223" s="59">
        <v>40952.379999999997</v>
      </c>
      <c r="AH223" s="59">
        <v>66283.81</v>
      </c>
      <c r="AI223" s="59">
        <v>5648.98</v>
      </c>
      <c r="AJ223" s="59">
        <v>855.27</v>
      </c>
      <c r="AK223" s="59">
        <v>1070.75</v>
      </c>
      <c r="AL223" s="59">
        <v>9897.0300000000007</v>
      </c>
      <c r="AM223" s="59">
        <v>1719.65</v>
      </c>
      <c r="AN223" s="59">
        <v>29100.959999999999</v>
      </c>
      <c r="AO223" s="59">
        <v>2406.39</v>
      </c>
      <c r="AP223" s="59">
        <v>3366.71</v>
      </c>
      <c r="AQ223" s="59">
        <v>12983.95</v>
      </c>
      <c r="AR223" s="59">
        <v>8865.85</v>
      </c>
      <c r="AS223" s="59">
        <v>19581.84</v>
      </c>
      <c r="AT223" s="59">
        <v>7598.66</v>
      </c>
      <c r="AU223" s="59">
        <v>5093.42</v>
      </c>
      <c r="AV223" s="59">
        <v>36198.720000000001</v>
      </c>
      <c r="AW223" s="59">
        <v>20826.73</v>
      </c>
      <c r="AX223" s="59">
        <v>9330.86</v>
      </c>
      <c r="AY223" s="59">
        <v>4043.93</v>
      </c>
      <c r="AZ223" s="59">
        <v>3369.93</v>
      </c>
      <c r="BA223" s="59">
        <v>3501.41</v>
      </c>
      <c r="BB223" s="59">
        <v>4366.43</v>
      </c>
      <c r="BC223" s="59">
        <v>2768.66</v>
      </c>
      <c r="BD223" s="59">
        <v>1387.1</v>
      </c>
      <c r="BE223" s="59">
        <v>11512.03</v>
      </c>
      <c r="BF223" s="59">
        <v>19735.61</v>
      </c>
      <c r="BG223" s="59">
        <v>8792.19</v>
      </c>
      <c r="BH223" s="59">
        <v>11903.91</v>
      </c>
      <c r="BI223" s="59">
        <v>7956.7</v>
      </c>
      <c r="BJ223" s="59">
        <v>3430.71</v>
      </c>
      <c r="BK223" s="59">
        <v>3732.4</v>
      </c>
      <c r="BL223" s="59">
        <v>2516.3000000000002</v>
      </c>
      <c r="BM223" s="59">
        <v>455.93</v>
      </c>
      <c r="BN223" s="59">
        <v>4358.29</v>
      </c>
      <c r="BO223" s="59">
        <v>0</v>
      </c>
      <c r="BP223" s="59">
        <v>0</v>
      </c>
      <c r="BQ223" s="59" t="s">
        <v>98</v>
      </c>
      <c r="BR223" s="59">
        <v>477782.12</v>
      </c>
      <c r="BS223" s="59" t="s">
        <v>98</v>
      </c>
      <c r="BT223" s="59">
        <v>1118704</v>
      </c>
      <c r="BU223" s="59" t="s">
        <v>98</v>
      </c>
      <c r="BV223" s="59">
        <v>308.66000000000003</v>
      </c>
      <c r="BW223" s="59" t="s">
        <v>98</v>
      </c>
      <c r="BX223" s="59">
        <v>24306.1</v>
      </c>
      <c r="BY223" s="59" t="s">
        <v>98</v>
      </c>
      <c r="BZ223" s="59">
        <v>1143318.77</v>
      </c>
      <c r="CA223" s="59" t="s">
        <v>98</v>
      </c>
      <c r="CB223" s="59">
        <v>22711.279999999999</v>
      </c>
      <c r="CC223" s="59" t="s">
        <v>98</v>
      </c>
      <c r="CD223" s="59">
        <v>0</v>
      </c>
      <c r="CE223" s="59" t="s">
        <v>98</v>
      </c>
      <c r="CF223" s="59">
        <v>73.290000000000006</v>
      </c>
      <c r="CG223" s="59" t="s">
        <v>98</v>
      </c>
      <c r="CH223" s="59">
        <v>73.290000000000006</v>
      </c>
      <c r="CI223" s="59" t="s">
        <v>98</v>
      </c>
      <c r="CJ223" s="59">
        <v>22784.57</v>
      </c>
      <c r="CK223" s="59" t="s">
        <v>98</v>
      </c>
      <c r="CL223" s="59">
        <v>0</v>
      </c>
      <c r="CM223" s="59" t="s">
        <v>98</v>
      </c>
      <c r="CN223" s="59">
        <v>0</v>
      </c>
      <c r="CO223" s="59" t="s">
        <v>98</v>
      </c>
      <c r="CP223" s="59">
        <v>0</v>
      </c>
      <c r="CQ223" s="59" t="s">
        <v>98</v>
      </c>
      <c r="CR223" s="59">
        <v>1387.06</v>
      </c>
      <c r="CS223" s="59" t="s">
        <v>98</v>
      </c>
      <c r="CT223" s="59">
        <v>1387.06</v>
      </c>
      <c r="CU223" s="59" t="s">
        <v>98</v>
      </c>
      <c r="CV223" s="59">
        <v>1167490.3899999999</v>
      </c>
      <c r="CW223" s="59" t="s">
        <v>98</v>
      </c>
      <c r="CX223" s="59">
        <v>1645272.52</v>
      </c>
      <c r="CY223" s="59" t="s">
        <v>98</v>
      </c>
    </row>
    <row r="224" spans="1:103" ht="14.5" x14ac:dyDescent="0.35">
      <c r="A224" s="58" t="s">
        <v>364</v>
      </c>
      <c r="B224" s="58" t="s">
        <v>499</v>
      </c>
      <c r="C224" s="43" t="str">
        <f>'[10]Correspondance tables'!K48</f>
        <v>ISIC 69-70</v>
      </c>
      <c r="D224" s="43" t="str">
        <f>VLOOKUP(C224, '[10]Correspondance tables'!$O$3:$P$73, 2, FALSE)</f>
        <v>ISIC 69T82</v>
      </c>
      <c r="E224" s="59">
        <v>0</v>
      </c>
      <c r="F224" s="59">
        <v>0</v>
      </c>
      <c r="G224" s="59">
        <v>0</v>
      </c>
      <c r="H224" s="59">
        <v>0</v>
      </c>
      <c r="I224" s="59">
        <v>0</v>
      </c>
      <c r="J224" s="59">
        <v>0</v>
      </c>
      <c r="K224" s="59">
        <v>0</v>
      </c>
      <c r="L224" s="59">
        <v>0</v>
      </c>
      <c r="M224" s="59">
        <v>0</v>
      </c>
      <c r="N224" s="59">
        <v>0</v>
      </c>
      <c r="O224" s="59">
        <v>0</v>
      </c>
      <c r="P224" s="59">
        <v>0</v>
      </c>
      <c r="Q224" s="59">
        <v>0</v>
      </c>
      <c r="R224" s="59">
        <v>0</v>
      </c>
      <c r="S224" s="59">
        <v>0</v>
      </c>
      <c r="T224" s="59">
        <v>0</v>
      </c>
      <c r="U224" s="59">
        <v>0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>
        <v>0</v>
      </c>
      <c r="AE224" s="59">
        <v>0</v>
      </c>
      <c r="AF224" s="59">
        <v>0</v>
      </c>
      <c r="AG224" s="59">
        <v>0</v>
      </c>
      <c r="AH224" s="59">
        <v>0</v>
      </c>
      <c r="AI224" s="59">
        <v>0</v>
      </c>
      <c r="AJ224" s="59">
        <v>0</v>
      </c>
      <c r="AK224" s="59">
        <v>0</v>
      </c>
      <c r="AL224" s="59">
        <v>0</v>
      </c>
      <c r="AM224" s="59">
        <v>0</v>
      </c>
      <c r="AN224" s="59">
        <v>0</v>
      </c>
      <c r="AO224" s="59">
        <v>0</v>
      </c>
      <c r="AP224" s="59">
        <v>0</v>
      </c>
      <c r="AQ224" s="59">
        <v>0</v>
      </c>
      <c r="AR224" s="59">
        <v>0</v>
      </c>
      <c r="AS224" s="59">
        <v>0</v>
      </c>
      <c r="AT224" s="59">
        <v>0</v>
      </c>
      <c r="AU224" s="59">
        <v>0</v>
      </c>
      <c r="AV224" s="59">
        <v>0</v>
      </c>
      <c r="AW224" s="59">
        <v>0</v>
      </c>
      <c r="AX224" s="59">
        <v>0</v>
      </c>
      <c r="AY224" s="59">
        <v>0</v>
      </c>
      <c r="AZ224" s="59">
        <v>0</v>
      </c>
      <c r="BA224" s="59">
        <v>0</v>
      </c>
      <c r="BB224" s="59">
        <v>0</v>
      </c>
      <c r="BC224" s="59">
        <v>0</v>
      </c>
      <c r="BD224" s="59">
        <v>0</v>
      </c>
      <c r="BE224" s="59">
        <v>0</v>
      </c>
      <c r="BF224" s="59">
        <v>0</v>
      </c>
      <c r="BG224" s="59">
        <v>0</v>
      </c>
      <c r="BH224" s="59">
        <v>0</v>
      </c>
      <c r="BI224" s="59">
        <v>0</v>
      </c>
      <c r="BJ224" s="59">
        <v>0</v>
      </c>
      <c r="BK224" s="59">
        <v>0</v>
      </c>
      <c r="BL224" s="59">
        <v>0</v>
      </c>
      <c r="BM224" s="59">
        <v>0</v>
      </c>
      <c r="BN224" s="59">
        <v>0</v>
      </c>
      <c r="BO224" s="59">
        <v>0</v>
      </c>
      <c r="BP224" s="59">
        <v>0</v>
      </c>
      <c r="BQ224" s="59" t="s">
        <v>98</v>
      </c>
      <c r="BR224" s="59">
        <v>0</v>
      </c>
      <c r="BS224" s="59" t="s">
        <v>98</v>
      </c>
      <c r="BT224" s="59">
        <v>0</v>
      </c>
      <c r="BU224" s="59" t="s">
        <v>98</v>
      </c>
      <c r="BV224" s="59">
        <v>0</v>
      </c>
      <c r="BW224" s="59" t="s">
        <v>98</v>
      </c>
      <c r="BX224" s="59">
        <v>0</v>
      </c>
      <c r="BY224" s="59" t="s">
        <v>98</v>
      </c>
      <c r="BZ224" s="59">
        <v>0</v>
      </c>
      <c r="CA224" s="59" t="s">
        <v>98</v>
      </c>
      <c r="CB224" s="59">
        <v>0</v>
      </c>
      <c r="CC224" s="59" t="s">
        <v>98</v>
      </c>
      <c r="CD224" s="59">
        <v>0</v>
      </c>
      <c r="CE224" s="59" t="s">
        <v>98</v>
      </c>
      <c r="CF224" s="59">
        <v>0</v>
      </c>
      <c r="CG224" s="59" t="s">
        <v>98</v>
      </c>
      <c r="CH224" s="59">
        <v>0</v>
      </c>
      <c r="CI224" s="59" t="s">
        <v>98</v>
      </c>
      <c r="CJ224" s="59">
        <v>0</v>
      </c>
      <c r="CK224" s="59" t="s">
        <v>98</v>
      </c>
      <c r="CL224" s="59">
        <v>0</v>
      </c>
      <c r="CM224" s="59" t="s">
        <v>98</v>
      </c>
      <c r="CN224" s="59">
        <v>0</v>
      </c>
      <c r="CO224" s="59" t="s">
        <v>98</v>
      </c>
      <c r="CP224" s="59">
        <v>0</v>
      </c>
      <c r="CQ224" s="59" t="s">
        <v>98</v>
      </c>
      <c r="CR224" s="59">
        <v>0</v>
      </c>
      <c r="CS224" s="59" t="s">
        <v>98</v>
      </c>
      <c r="CT224" s="59">
        <v>0</v>
      </c>
      <c r="CU224" s="59" t="s">
        <v>98</v>
      </c>
      <c r="CV224" s="59">
        <v>0</v>
      </c>
      <c r="CW224" s="59" t="s">
        <v>98</v>
      </c>
      <c r="CX224" s="59">
        <v>0</v>
      </c>
      <c r="CY224" s="59" t="s">
        <v>98</v>
      </c>
    </row>
    <row r="225" spans="1:103" ht="14.5" x14ac:dyDescent="0.35">
      <c r="A225" s="58" t="s">
        <v>364</v>
      </c>
      <c r="B225" s="58" t="s">
        <v>463</v>
      </c>
      <c r="C225" s="43" t="str">
        <f>'[10]Correspondance tables'!K49</f>
        <v>ISIC 71</v>
      </c>
      <c r="D225" s="43" t="str">
        <f>VLOOKUP(C225, '[10]Correspondance tables'!$O$3:$P$73, 2, FALSE)</f>
        <v>ISIC 69T82</v>
      </c>
      <c r="E225" s="59">
        <v>2401.0300000000002</v>
      </c>
      <c r="F225" s="59">
        <v>332.78</v>
      </c>
      <c r="G225" s="59">
        <v>153.87</v>
      </c>
      <c r="H225" s="59">
        <v>1525.32</v>
      </c>
      <c r="I225" s="59">
        <v>15837.06</v>
      </c>
      <c r="J225" s="59">
        <v>2822.61</v>
      </c>
      <c r="K225" s="59">
        <v>1628.63</v>
      </c>
      <c r="L225" s="59">
        <v>3074.22</v>
      </c>
      <c r="M225" s="59">
        <v>1695.77</v>
      </c>
      <c r="N225" s="59">
        <v>5871.26</v>
      </c>
      <c r="O225" s="59">
        <v>8913.65</v>
      </c>
      <c r="P225" s="59">
        <v>5965.89</v>
      </c>
      <c r="Q225" s="59">
        <v>4613.6400000000003</v>
      </c>
      <c r="R225" s="59">
        <v>3728.84</v>
      </c>
      <c r="S225" s="59">
        <v>5062.47</v>
      </c>
      <c r="T225" s="59">
        <v>6656.54</v>
      </c>
      <c r="U225" s="59">
        <v>5473.96</v>
      </c>
      <c r="V225" s="59">
        <v>5196.4399999999996</v>
      </c>
      <c r="W225" s="59">
        <v>12982.2</v>
      </c>
      <c r="X225" s="59">
        <v>9892.32</v>
      </c>
      <c r="Y225" s="59">
        <v>3563.48</v>
      </c>
      <c r="Z225" s="59">
        <v>3105.79</v>
      </c>
      <c r="AA225" s="59">
        <v>3230.09</v>
      </c>
      <c r="AB225" s="59">
        <v>8260.25</v>
      </c>
      <c r="AC225" s="59">
        <v>945.49</v>
      </c>
      <c r="AD225" s="59">
        <v>3522.7</v>
      </c>
      <c r="AE225" s="59">
        <v>26051.29</v>
      </c>
      <c r="AF225" s="59">
        <v>6921.56</v>
      </c>
      <c r="AG225" s="59">
        <v>50602.07</v>
      </c>
      <c r="AH225" s="59">
        <v>22146.18</v>
      </c>
      <c r="AI225" s="59">
        <v>6363.93</v>
      </c>
      <c r="AJ225" s="59">
        <v>2349.35</v>
      </c>
      <c r="AK225" s="59">
        <v>1565.94</v>
      </c>
      <c r="AL225" s="59">
        <v>9278.92</v>
      </c>
      <c r="AM225" s="59">
        <v>1558.68</v>
      </c>
      <c r="AN225" s="59">
        <v>9497.85</v>
      </c>
      <c r="AO225" s="59">
        <v>4250.25</v>
      </c>
      <c r="AP225" s="59">
        <v>3674.37</v>
      </c>
      <c r="AQ225" s="59">
        <v>6592.45</v>
      </c>
      <c r="AR225" s="59">
        <v>17258.599999999999</v>
      </c>
      <c r="AS225" s="59">
        <v>25015.86</v>
      </c>
      <c r="AT225" s="59">
        <v>9007.83</v>
      </c>
      <c r="AU225" s="59">
        <v>8400.41</v>
      </c>
      <c r="AV225" s="59">
        <v>21191.57</v>
      </c>
      <c r="AW225" s="59">
        <v>104707.07</v>
      </c>
      <c r="AX225" s="59">
        <v>18342.93</v>
      </c>
      <c r="AY225" s="59">
        <v>5934.19</v>
      </c>
      <c r="AZ225" s="59">
        <v>4814.1099999999997</v>
      </c>
      <c r="BA225" s="59">
        <v>7423.76</v>
      </c>
      <c r="BB225" s="59">
        <v>6972.33</v>
      </c>
      <c r="BC225" s="59">
        <v>2981.01</v>
      </c>
      <c r="BD225" s="59">
        <v>2835.13</v>
      </c>
      <c r="BE225" s="59">
        <v>22177.18</v>
      </c>
      <c r="BF225" s="59">
        <v>14641.13</v>
      </c>
      <c r="BG225" s="59">
        <v>5087.29</v>
      </c>
      <c r="BH225" s="59">
        <v>8905.89</v>
      </c>
      <c r="BI225" s="59">
        <v>3812.18</v>
      </c>
      <c r="BJ225" s="59">
        <v>3242.64</v>
      </c>
      <c r="BK225" s="59">
        <v>2198.63</v>
      </c>
      <c r="BL225" s="59">
        <v>3664.2</v>
      </c>
      <c r="BM225" s="59">
        <v>566.27</v>
      </c>
      <c r="BN225" s="59">
        <v>2241.81</v>
      </c>
      <c r="BO225" s="59">
        <v>0</v>
      </c>
      <c r="BP225" s="59">
        <v>0</v>
      </c>
      <c r="BQ225" s="59" t="s">
        <v>98</v>
      </c>
      <c r="BR225" s="59">
        <v>578731.19999999995</v>
      </c>
      <c r="BS225" s="59" t="s">
        <v>98</v>
      </c>
      <c r="BT225" s="59">
        <v>18299.34</v>
      </c>
      <c r="BU225" s="59" t="s">
        <v>98</v>
      </c>
      <c r="BV225" s="59">
        <v>438.08</v>
      </c>
      <c r="BW225" s="59" t="s">
        <v>98</v>
      </c>
      <c r="BX225" s="59">
        <v>1864.92</v>
      </c>
      <c r="BY225" s="59" t="s">
        <v>98</v>
      </c>
      <c r="BZ225" s="59">
        <v>20602.349999999999</v>
      </c>
      <c r="CA225" s="59" t="s">
        <v>98</v>
      </c>
      <c r="CB225" s="59">
        <v>22006.959999999999</v>
      </c>
      <c r="CC225" s="59" t="s">
        <v>98</v>
      </c>
      <c r="CD225" s="59">
        <v>0</v>
      </c>
      <c r="CE225" s="59" t="s">
        <v>98</v>
      </c>
      <c r="CF225" s="59">
        <v>-224.41</v>
      </c>
      <c r="CG225" s="59" t="s">
        <v>98</v>
      </c>
      <c r="CH225" s="59">
        <v>-224.41</v>
      </c>
      <c r="CI225" s="59" t="s">
        <v>98</v>
      </c>
      <c r="CJ225" s="59">
        <v>21782.55</v>
      </c>
      <c r="CK225" s="59" t="s">
        <v>98</v>
      </c>
      <c r="CL225" s="59">
        <v>0</v>
      </c>
      <c r="CM225" s="59" t="s">
        <v>98</v>
      </c>
      <c r="CN225" s="59">
        <v>0</v>
      </c>
      <c r="CO225" s="59" t="s">
        <v>98</v>
      </c>
      <c r="CP225" s="59">
        <v>0</v>
      </c>
      <c r="CQ225" s="59" t="s">
        <v>98</v>
      </c>
      <c r="CR225" s="59">
        <v>39489.39</v>
      </c>
      <c r="CS225" s="59" t="s">
        <v>98</v>
      </c>
      <c r="CT225" s="59">
        <v>39489.39</v>
      </c>
      <c r="CU225" s="59" t="s">
        <v>98</v>
      </c>
      <c r="CV225" s="59">
        <v>81874.289999999994</v>
      </c>
      <c r="CW225" s="59" t="s">
        <v>98</v>
      </c>
      <c r="CX225" s="59">
        <v>660605.48</v>
      </c>
      <c r="CY225" s="59" t="s">
        <v>98</v>
      </c>
    </row>
    <row r="226" spans="1:103" ht="14.5" x14ac:dyDescent="0.35">
      <c r="A226" s="58" t="s">
        <v>364</v>
      </c>
      <c r="B226" s="58" t="s">
        <v>464</v>
      </c>
      <c r="C226" s="43" t="str">
        <f>'[10]Correspondance tables'!K50</f>
        <v>ISIC 72</v>
      </c>
      <c r="D226" s="43" t="str">
        <f>VLOOKUP(C226, '[10]Correspondance tables'!$O$3:$P$73, 2, FALSE)</f>
        <v>ISIC 69T82</v>
      </c>
      <c r="E226" s="59">
        <v>933.59</v>
      </c>
      <c r="F226" s="59">
        <v>119.54</v>
      </c>
      <c r="G226" s="59">
        <v>17.97</v>
      </c>
      <c r="H226" s="59">
        <v>1447.01</v>
      </c>
      <c r="I226" s="59">
        <v>3443.78</v>
      </c>
      <c r="J226" s="59">
        <v>1014.26</v>
      </c>
      <c r="K226" s="59">
        <v>614.4</v>
      </c>
      <c r="L226" s="59">
        <v>847.86</v>
      </c>
      <c r="M226" s="59">
        <v>289.58</v>
      </c>
      <c r="N226" s="59">
        <v>2727.22</v>
      </c>
      <c r="O226" s="59">
        <v>3973.29</v>
      </c>
      <c r="P226" s="59">
        <v>1929.27</v>
      </c>
      <c r="Q226" s="59">
        <v>2243.89</v>
      </c>
      <c r="R226" s="59">
        <v>1825.98</v>
      </c>
      <c r="S226" s="59">
        <v>1612.01</v>
      </c>
      <c r="T226" s="59">
        <v>3338.31</v>
      </c>
      <c r="U226" s="59">
        <v>2407.13</v>
      </c>
      <c r="V226" s="59">
        <v>3089.74</v>
      </c>
      <c r="W226" s="59">
        <v>5640.58</v>
      </c>
      <c r="X226" s="59">
        <v>6228.46</v>
      </c>
      <c r="Y226" s="59">
        <v>2778.09</v>
      </c>
      <c r="Z226" s="59">
        <v>799.71</v>
      </c>
      <c r="AA226" s="59">
        <v>1637.86</v>
      </c>
      <c r="AB226" s="59">
        <v>5502.4</v>
      </c>
      <c r="AC226" s="59">
        <v>893.1</v>
      </c>
      <c r="AD226" s="59">
        <v>4821</v>
      </c>
      <c r="AE226" s="59">
        <v>38082.83</v>
      </c>
      <c r="AF226" s="59">
        <v>970.06</v>
      </c>
      <c r="AG226" s="59">
        <v>6382.31</v>
      </c>
      <c r="AH226" s="59">
        <v>2964.02</v>
      </c>
      <c r="AI226" s="59">
        <v>3542.05</v>
      </c>
      <c r="AJ226" s="59">
        <v>936.11</v>
      </c>
      <c r="AK226" s="59">
        <v>689.37</v>
      </c>
      <c r="AL226" s="59">
        <v>3664.56</v>
      </c>
      <c r="AM226" s="59">
        <v>287.99</v>
      </c>
      <c r="AN226" s="59">
        <v>1648</v>
      </c>
      <c r="AO226" s="59">
        <v>899.63</v>
      </c>
      <c r="AP226" s="59">
        <v>648.86</v>
      </c>
      <c r="AQ226" s="59">
        <v>2205.5100000000002</v>
      </c>
      <c r="AR226" s="59">
        <v>4493.2</v>
      </c>
      <c r="AS226" s="59">
        <v>1812.37</v>
      </c>
      <c r="AT226" s="59">
        <v>824.74</v>
      </c>
      <c r="AU226" s="59">
        <v>997.82</v>
      </c>
      <c r="AV226" s="59">
        <v>5994.02</v>
      </c>
      <c r="AW226" s="59">
        <v>6993.23</v>
      </c>
      <c r="AX226" s="59">
        <v>35011.96</v>
      </c>
      <c r="AY226" s="59">
        <v>2828.24</v>
      </c>
      <c r="AZ226" s="59">
        <v>1487.68</v>
      </c>
      <c r="BA226" s="59">
        <v>2010.7</v>
      </c>
      <c r="BB226" s="59">
        <v>1743.05</v>
      </c>
      <c r="BC226" s="59">
        <v>567.82000000000005</v>
      </c>
      <c r="BD226" s="59">
        <v>276.56</v>
      </c>
      <c r="BE226" s="59">
        <v>5607.59</v>
      </c>
      <c r="BF226" s="59">
        <v>7349.26</v>
      </c>
      <c r="BG226" s="59">
        <v>1585.87</v>
      </c>
      <c r="BH226" s="59">
        <v>1439.03</v>
      </c>
      <c r="BI226" s="59">
        <v>636</v>
      </c>
      <c r="BJ226" s="59">
        <v>1254.46</v>
      </c>
      <c r="BK226" s="59">
        <v>705.81</v>
      </c>
      <c r="BL226" s="59">
        <v>501.86</v>
      </c>
      <c r="BM226" s="59">
        <v>124.84</v>
      </c>
      <c r="BN226" s="59">
        <v>687.52</v>
      </c>
      <c r="BO226" s="59">
        <v>0</v>
      </c>
      <c r="BP226" s="59">
        <v>0</v>
      </c>
      <c r="BQ226" s="59" t="s">
        <v>98</v>
      </c>
      <c r="BR226" s="59">
        <v>208030.96</v>
      </c>
      <c r="BS226" s="59" t="s">
        <v>98</v>
      </c>
      <c r="BT226" s="59">
        <v>6637.47</v>
      </c>
      <c r="BU226" s="59" t="s">
        <v>98</v>
      </c>
      <c r="BV226" s="59">
        <v>15.28</v>
      </c>
      <c r="BW226" s="59" t="s">
        <v>98</v>
      </c>
      <c r="BX226" s="59">
        <v>1358.54</v>
      </c>
      <c r="BY226" s="59" t="s">
        <v>98</v>
      </c>
      <c r="BZ226" s="59">
        <v>8011.28</v>
      </c>
      <c r="CA226" s="59" t="s">
        <v>98</v>
      </c>
      <c r="CB226" s="59">
        <v>60112.9</v>
      </c>
      <c r="CC226" s="59" t="s">
        <v>98</v>
      </c>
      <c r="CD226" s="59">
        <v>0</v>
      </c>
      <c r="CE226" s="59" t="s">
        <v>98</v>
      </c>
      <c r="CF226" s="59">
        <v>93.65</v>
      </c>
      <c r="CG226" s="59" t="s">
        <v>98</v>
      </c>
      <c r="CH226" s="59">
        <v>93.65</v>
      </c>
      <c r="CI226" s="59" t="s">
        <v>98</v>
      </c>
      <c r="CJ226" s="59">
        <v>60206.55</v>
      </c>
      <c r="CK226" s="59" t="s">
        <v>98</v>
      </c>
      <c r="CL226" s="59">
        <v>0</v>
      </c>
      <c r="CM226" s="59" t="s">
        <v>98</v>
      </c>
      <c r="CN226" s="59">
        <v>0</v>
      </c>
      <c r="CO226" s="59" t="s">
        <v>98</v>
      </c>
      <c r="CP226" s="59">
        <v>0</v>
      </c>
      <c r="CQ226" s="59" t="s">
        <v>98</v>
      </c>
      <c r="CR226" s="59">
        <v>24698.18</v>
      </c>
      <c r="CS226" s="59" t="s">
        <v>98</v>
      </c>
      <c r="CT226" s="59">
        <v>24698.18</v>
      </c>
      <c r="CU226" s="59" t="s">
        <v>98</v>
      </c>
      <c r="CV226" s="59">
        <v>92916.01</v>
      </c>
      <c r="CW226" s="59" t="s">
        <v>98</v>
      </c>
      <c r="CX226" s="59">
        <v>300946.96999999997</v>
      </c>
      <c r="CY226" s="59" t="s">
        <v>98</v>
      </c>
    </row>
    <row r="227" spans="1:103" ht="14.5" x14ac:dyDescent="0.35">
      <c r="A227" s="58" t="s">
        <v>364</v>
      </c>
      <c r="B227" s="58" t="s">
        <v>465</v>
      </c>
      <c r="C227" s="43" t="str">
        <f>'[10]Correspondance tables'!K51</f>
        <v>ISIC 73</v>
      </c>
      <c r="D227" s="43" t="str">
        <f>VLOOKUP(C227, '[10]Correspondance tables'!$O$3:$P$73, 2, FALSE)</f>
        <v>ISIC 69T82</v>
      </c>
      <c r="E227" s="59">
        <v>46</v>
      </c>
      <c r="F227" s="59">
        <v>0.2</v>
      </c>
      <c r="G227" s="59">
        <v>0.22</v>
      </c>
      <c r="H227" s="59">
        <v>23.12</v>
      </c>
      <c r="I227" s="59">
        <v>173.55</v>
      </c>
      <c r="J227" s="59">
        <v>129.6</v>
      </c>
      <c r="K227" s="59">
        <v>2.98</v>
      </c>
      <c r="L227" s="59">
        <v>22.08</v>
      </c>
      <c r="M227" s="59">
        <v>10.66</v>
      </c>
      <c r="N227" s="59">
        <v>52.29</v>
      </c>
      <c r="O227" s="59">
        <v>122.5</v>
      </c>
      <c r="P227" s="59">
        <v>1487.53</v>
      </c>
      <c r="Q227" s="59">
        <v>70</v>
      </c>
      <c r="R227" s="59">
        <v>28.63</v>
      </c>
      <c r="S227" s="59">
        <v>18.18</v>
      </c>
      <c r="T227" s="59">
        <v>111.14</v>
      </c>
      <c r="U227" s="59">
        <v>862.43</v>
      </c>
      <c r="V227" s="59">
        <v>127.67</v>
      </c>
      <c r="W227" s="59">
        <v>646.33000000000004</v>
      </c>
      <c r="X227" s="59">
        <v>1763.61</v>
      </c>
      <c r="Y227" s="59">
        <v>106.87</v>
      </c>
      <c r="Z227" s="59">
        <v>56.33</v>
      </c>
      <c r="AA227" s="59">
        <v>37.369999999999997</v>
      </c>
      <c r="AB227" s="59">
        <v>101.26</v>
      </c>
      <c r="AC227" s="59">
        <v>7.32</v>
      </c>
      <c r="AD227" s="59">
        <v>28.61</v>
      </c>
      <c r="AE227" s="59">
        <v>330.7</v>
      </c>
      <c r="AF227" s="59">
        <v>11.84</v>
      </c>
      <c r="AG227" s="59">
        <v>485.47</v>
      </c>
      <c r="AH227" s="59">
        <v>72.819999999999993</v>
      </c>
      <c r="AI227" s="59">
        <v>28.92</v>
      </c>
      <c r="AJ227" s="59">
        <v>0.64</v>
      </c>
      <c r="AK227" s="59">
        <v>2.0499999999999998</v>
      </c>
      <c r="AL227" s="59">
        <v>11.12</v>
      </c>
      <c r="AM227" s="59">
        <v>-0.69</v>
      </c>
      <c r="AN227" s="59">
        <v>4.5</v>
      </c>
      <c r="AO227" s="59">
        <v>168.2</v>
      </c>
      <c r="AP227" s="59">
        <v>27.5</v>
      </c>
      <c r="AQ227" s="59">
        <v>17.989999999999998</v>
      </c>
      <c r="AR227" s="59">
        <v>334.65</v>
      </c>
      <c r="AS227" s="59">
        <v>79.05</v>
      </c>
      <c r="AT227" s="59">
        <v>22.93</v>
      </c>
      <c r="AU227" s="59">
        <v>5.03</v>
      </c>
      <c r="AV227" s="59">
        <v>83.63</v>
      </c>
      <c r="AW227" s="59">
        <v>414.45</v>
      </c>
      <c r="AX227" s="59">
        <v>103.56</v>
      </c>
      <c r="AY227" s="59">
        <v>6228.72</v>
      </c>
      <c r="AZ227" s="59">
        <v>124.47</v>
      </c>
      <c r="BA227" s="59">
        <v>27.24</v>
      </c>
      <c r="BB227" s="59">
        <v>20.43</v>
      </c>
      <c r="BC227" s="59">
        <v>6.42</v>
      </c>
      <c r="BD227" s="59">
        <v>0.17</v>
      </c>
      <c r="BE227" s="59">
        <v>32.4</v>
      </c>
      <c r="BF227" s="59">
        <v>371.16</v>
      </c>
      <c r="BG227" s="59">
        <v>236.32</v>
      </c>
      <c r="BH227" s="59">
        <v>235.98</v>
      </c>
      <c r="BI227" s="59">
        <v>37.14</v>
      </c>
      <c r="BJ227" s="59">
        <v>21.63</v>
      </c>
      <c r="BK227" s="59">
        <v>22.19</v>
      </c>
      <c r="BL227" s="59">
        <v>62.44</v>
      </c>
      <c r="BM227" s="59">
        <v>0.55000000000000004</v>
      </c>
      <c r="BN227" s="59">
        <v>4.74</v>
      </c>
      <c r="BO227" s="59">
        <v>0</v>
      </c>
      <c r="BP227" s="59">
        <v>0</v>
      </c>
      <c r="BQ227" s="59" t="s">
        <v>98</v>
      </c>
      <c r="BR227" s="59">
        <v>15672.81</v>
      </c>
      <c r="BS227" s="59" t="s">
        <v>98</v>
      </c>
      <c r="BT227" s="59">
        <v>54.26</v>
      </c>
      <c r="BU227" s="59" t="s">
        <v>98</v>
      </c>
      <c r="BV227" s="59">
        <v>1975.51</v>
      </c>
      <c r="BW227" s="59" t="s">
        <v>98</v>
      </c>
      <c r="BX227" s="59">
        <v>39543.199999999997</v>
      </c>
      <c r="BY227" s="59" t="s">
        <v>98</v>
      </c>
      <c r="BZ227" s="59">
        <v>41572.97</v>
      </c>
      <c r="CA227" s="59" t="s">
        <v>98</v>
      </c>
      <c r="CB227" s="59">
        <v>218757.46</v>
      </c>
      <c r="CC227" s="59" t="s">
        <v>98</v>
      </c>
      <c r="CD227" s="59">
        <v>0</v>
      </c>
      <c r="CE227" s="59" t="s">
        <v>98</v>
      </c>
      <c r="CF227" s="59">
        <v>-145.55000000000001</v>
      </c>
      <c r="CG227" s="59" t="s">
        <v>98</v>
      </c>
      <c r="CH227" s="59">
        <v>-145.55000000000001</v>
      </c>
      <c r="CI227" s="59" t="s">
        <v>98</v>
      </c>
      <c r="CJ227" s="59">
        <v>218611.91</v>
      </c>
      <c r="CK227" s="59" t="s">
        <v>98</v>
      </c>
      <c r="CL227" s="59">
        <v>0</v>
      </c>
      <c r="CM227" s="59" t="s">
        <v>98</v>
      </c>
      <c r="CN227" s="59">
        <v>0</v>
      </c>
      <c r="CO227" s="59" t="s">
        <v>98</v>
      </c>
      <c r="CP227" s="59">
        <v>0</v>
      </c>
      <c r="CQ227" s="59" t="s">
        <v>98</v>
      </c>
      <c r="CR227" s="59">
        <v>30534.74</v>
      </c>
      <c r="CS227" s="59" t="s">
        <v>98</v>
      </c>
      <c r="CT227" s="59">
        <v>30534.74</v>
      </c>
      <c r="CU227" s="59" t="s">
        <v>98</v>
      </c>
      <c r="CV227" s="59">
        <v>290719.63</v>
      </c>
      <c r="CW227" s="59" t="s">
        <v>98</v>
      </c>
      <c r="CX227" s="59">
        <v>306392.43</v>
      </c>
      <c r="CY227" s="59" t="s">
        <v>98</v>
      </c>
    </row>
    <row r="228" spans="1:103" ht="14.5" x14ac:dyDescent="0.35">
      <c r="A228" s="58" t="s">
        <v>364</v>
      </c>
      <c r="B228" s="58" t="s">
        <v>466</v>
      </c>
      <c r="C228" s="43" t="str">
        <f>'[10]Correspondance tables'!K52</f>
        <v>ISIC 74-75</v>
      </c>
      <c r="D228" s="43" t="str">
        <f>VLOOKUP(C228, '[10]Correspondance tables'!$O$3:$P$73, 2, FALSE)</f>
        <v>ISIC 69T82</v>
      </c>
      <c r="E228" s="59">
        <v>197.14</v>
      </c>
      <c r="F228" s="59">
        <v>44.1</v>
      </c>
      <c r="G228" s="59">
        <v>15.29</v>
      </c>
      <c r="H228" s="59">
        <v>229.61</v>
      </c>
      <c r="I228" s="59">
        <v>14073.56</v>
      </c>
      <c r="J228" s="59">
        <v>1478.06</v>
      </c>
      <c r="K228" s="59">
        <v>267.91000000000003</v>
      </c>
      <c r="L228" s="59">
        <v>723.24</v>
      </c>
      <c r="M228" s="59">
        <v>470.2</v>
      </c>
      <c r="N228" s="59">
        <v>1136.6600000000001</v>
      </c>
      <c r="O228" s="59">
        <v>4227.93</v>
      </c>
      <c r="P228" s="59">
        <v>3757.36</v>
      </c>
      <c r="Q228" s="59">
        <v>1001.67</v>
      </c>
      <c r="R228" s="59">
        <v>660.78</v>
      </c>
      <c r="S228" s="59">
        <v>401.9</v>
      </c>
      <c r="T228" s="59">
        <v>1118.25</v>
      </c>
      <c r="U228" s="59">
        <v>1278.7</v>
      </c>
      <c r="V228" s="59">
        <v>1161.22</v>
      </c>
      <c r="W228" s="59">
        <v>1685.58</v>
      </c>
      <c r="X228" s="59">
        <v>3566.93</v>
      </c>
      <c r="Y228" s="59">
        <v>458.94</v>
      </c>
      <c r="Z228" s="59">
        <v>1733.96</v>
      </c>
      <c r="AA228" s="59">
        <v>440.09</v>
      </c>
      <c r="AB228" s="59">
        <v>1133.8399999999999</v>
      </c>
      <c r="AC228" s="59">
        <v>129.28</v>
      </c>
      <c r="AD228" s="59">
        <v>563.94000000000005</v>
      </c>
      <c r="AE228" s="59">
        <v>2154.29</v>
      </c>
      <c r="AF228" s="59">
        <v>4523.6499999999996</v>
      </c>
      <c r="AG228" s="59">
        <v>16990.98</v>
      </c>
      <c r="AH228" s="59">
        <v>11154.71</v>
      </c>
      <c r="AI228" s="59">
        <v>1100.6199999999999</v>
      </c>
      <c r="AJ228" s="59">
        <v>169.71</v>
      </c>
      <c r="AK228" s="59">
        <v>476.61</v>
      </c>
      <c r="AL228" s="59">
        <v>897.07</v>
      </c>
      <c r="AM228" s="59">
        <v>386.77</v>
      </c>
      <c r="AN228" s="59">
        <v>1948.35</v>
      </c>
      <c r="AO228" s="59">
        <v>2694.95</v>
      </c>
      <c r="AP228" s="59">
        <v>1626.01</v>
      </c>
      <c r="AQ228" s="59">
        <v>2986.38</v>
      </c>
      <c r="AR228" s="59">
        <v>2824.45</v>
      </c>
      <c r="AS228" s="59">
        <v>4703.05</v>
      </c>
      <c r="AT228" s="59">
        <v>2119.98</v>
      </c>
      <c r="AU228" s="59">
        <v>986.13</v>
      </c>
      <c r="AV228" s="59">
        <v>1280.6400000000001</v>
      </c>
      <c r="AW228" s="59">
        <v>3794.38</v>
      </c>
      <c r="AX228" s="59">
        <v>957.77</v>
      </c>
      <c r="AY228" s="59">
        <v>342.52</v>
      </c>
      <c r="AZ228" s="59">
        <v>14049.94</v>
      </c>
      <c r="BA228" s="59">
        <v>740.46</v>
      </c>
      <c r="BB228" s="59">
        <v>1043.8399999999999</v>
      </c>
      <c r="BC228" s="59">
        <v>739.93</v>
      </c>
      <c r="BD228" s="59">
        <v>1906.86</v>
      </c>
      <c r="BE228" s="59">
        <v>1823</v>
      </c>
      <c r="BF228" s="59">
        <v>2260.9</v>
      </c>
      <c r="BG228" s="59">
        <v>689.26</v>
      </c>
      <c r="BH228" s="59">
        <v>1025.8699999999999</v>
      </c>
      <c r="BI228" s="59">
        <v>269.45</v>
      </c>
      <c r="BJ228" s="59">
        <v>1308.21</v>
      </c>
      <c r="BK228" s="59">
        <v>1021.88</v>
      </c>
      <c r="BL228" s="59">
        <v>617.32000000000005</v>
      </c>
      <c r="BM228" s="59">
        <v>87.42</v>
      </c>
      <c r="BN228" s="59">
        <v>465.58</v>
      </c>
      <c r="BO228" s="59">
        <v>0</v>
      </c>
      <c r="BP228" s="59">
        <v>0</v>
      </c>
      <c r="BQ228" s="59" t="s">
        <v>98</v>
      </c>
      <c r="BR228" s="59">
        <v>134125.16</v>
      </c>
      <c r="BS228" s="59" t="s">
        <v>98</v>
      </c>
      <c r="BT228" s="59">
        <v>127.94</v>
      </c>
      <c r="BU228" s="59" t="s">
        <v>98</v>
      </c>
      <c r="BV228" s="59">
        <v>11.8</v>
      </c>
      <c r="BW228" s="59" t="s">
        <v>98</v>
      </c>
      <c r="BX228" s="59">
        <v>13.95</v>
      </c>
      <c r="BY228" s="59" t="s">
        <v>98</v>
      </c>
      <c r="BZ228" s="59">
        <v>153.69</v>
      </c>
      <c r="CA228" s="59" t="s">
        <v>98</v>
      </c>
      <c r="CB228" s="59">
        <v>112.65</v>
      </c>
      <c r="CC228" s="59" t="s">
        <v>98</v>
      </c>
      <c r="CD228" s="59">
        <v>0</v>
      </c>
      <c r="CE228" s="59" t="s">
        <v>98</v>
      </c>
      <c r="CF228" s="59">
        <v>585.23</v>
      </c>
      <c r="CG228" s="59" t="s">
        <v>98</v>
      </c>
      <c r="CH228" s="59">
        <v>585.23</v>
      </c>
      <c r="CI228" s="59" t="s">
        <v>98</v>
      </c>
      <c r="CJ228" s="59">
        <v>697.89</v>
      </c>
      <c r="CK228" s="59" t="s">
        <v>98</v>
      </c>
      <c r="CL228" s="59">
        <v>0</v>
      </c>
      <c r="CM228" s="59" t="s">
        <v>98</v>
      </c>
      <c r="CN228" s="59">
        <v>0</v>
      </c>
      <c r="CO228" s="59" t="s">
        <v>98</v>
      </c>
      <c r="CP228" s="59">
        <v>0</v>
      </c>
      <c r="CQ228" s="59" t="s">
        <v>98</v>
      </c>
      <c r="CR228" s="59">
        <v>11304.43</v>
      </c>
      <c r="CS228" s="59" t="s">
        <v>98</v>
      </c>
      <c r="CT228" s="59">
        <v>11304.43</v>
      </c>
      <c r="CU228" s="59" t="s">
        <v>98</v>
      </c>
      <c r="CV228" s="59">
        <v>12156.01</v>
      </c>
      <c r="CW228" s="59" t="s">
        <v>98</v>
      </c>
      <c r="CX228" s="59">
        <v>146281.16</v>
      </c>
      <c r="CY228" s="59" t="s">
        <v>98</v>
      </c>
    </row>
    <row r="229" spans="1:103" ht="14.5" x14ac:dyDescent="0.35">
      <c r="A229" s="58" t="s">
        <v>364</v>
      </c>
      <c r="B229" s="58" t="s">
        <v>467</v>
      </c>
      <c r="C229" s="43" t="str">
        <f>'[10]Correspondance tables'!K53</f>
        <v>ISIC 77</v>
      </c>
      <c r="D229" s="43" t="str">
        <f>VLOOKUP(C229, '[10]Correspondance tables'!$O$3:$P$73, 2, FALSE)</f>
        <v>ISIC 69T82</v>
      </c>
      <c r="E229" s="59">
        <v>4083.68</v>
      </c>
      <c r="F229" s="59">
        <v>81.5</v>
      </c>
      <c r="G229" s="59">
        <v>22.56</v>
      </c>
      <c r="H229" s="59">
        <v>345.88</v>
      </c>
      <c r="I229" s="59">
        <v>1842.73</v>
      </c>
      <c r="J229" s="59">
        <v>1298.6300000000001</v>
      </c>
      <c r="K229" s="59">
        <v>174.08</v>
      </c>
      <c r="L229" s="59">
        <v>366.64</v>
      </c>
      <c r="M229" s="59">
        <v>246.41</v>
      </c>
      <c r="N229" s="59">
        <v>325.08999999999997</v>
      </c>
      <c r="O229" s="59">
        <v>1072.19</v>
      </c>
      <c r="P229" s="59">
        <v>499.64</v>
      </c>
      <c r="Q229" s="59">
        <v>788.27</v>
      </c>
      <c r="R229" s="59">
        <v>404.83</v>
      </c>
      <c r="S229" s="59">
        <v>612.94000000000005</v>
      </c>
      <c r="T229" s="59">
        <v>878.05</v>
      </c>
      <c r="U229" s="59">
        <v>936.83</v>
      </c>
      <c r="V229" s="59">
        <v>968.54</v>
      </c>
      <c r="W229" s="59">
        <v>1866.05</v>
      </c>
      <c r="X229" s="59">
        <v>1981.64</v>
      </c>
      <c r="Y229" s="59">
        <v>563.17999999999995</v>
      </c>
      <c r="Z229" s="59">
        <v>1095.75</v>
      </c>
      <c r="AA229" s="59">
        <v>346.88</v>
      </c>
      <c r="AB229" s="59">
        <v>1681.46</v>
      </c>
      <c r="AC229" s="59">
        <v>220.53</v>
      </c>
      <c r="AD229" s="59">
        <v>810.42</v>
      </c>
      <c r="AE229" s="59">
        <v>4149.05</v>
      </c>
      <c r="AF229" s="59">
        <v>932.9</v>
      </c>
      <c r="AG229" s="59">
        <v>7404.03</v>
      </c>
      <c r="AH229" s="59">
        <v>3196.65</v>
      </c>
      <c r="AI229" s="59">
        <v>1033.74</v>
      </c>
      <c r="AJ229" s="59">
        <v>495.64</v>
      </c>
      <c r="AK229" s="59">
        <v>409.65</v>
      </c>
      <c r="AL229" s="59">
        <v>1118</v>
      </c>
      <c r="AM229" s="59">
        <v>198.21</v>
      </c>
      <c r="AN229" s="59">
        <v>1480.04</v>
      </c>
      <c r="AO229" s="59">
        <v>2444.9699999999998</v>
      </c>
      <c r="AP229" s="59">
        <v>1016.55</v>
      </c>
      <c r="AQ229" s="59">
        <v>1451.78</v>
      </c>
      <c r="AR229" s="59">
        <v>4525.95</v>
      </c>
      <c r="AS229" s="59">
        <v>3910.74</v>
      </c>
      <c r="AT229" s="59">
        <v>2045.18</v>
      </c>
      <c r="AU229" s="59">
        <v>2054.73</v>
      </c>
      <c r="AV229" s="59">
        <v>2063.59</v>
      </c>
      <c r="AW229" s="59">
        <v>6294.42</v>
      </c>
      <c r="AX229" s="59">
        <v>2571.58</v>
      </c>
      <c r="AY229" s="59">
        <v>1057.44</v>
      </c>
      <c r="AZ229" s="59">
        <v>1520.53</v>
      </c>
      <c r="BA229" s="59">
        <v>5333.98</v>
      </c>
      <c r="BB229" s="59">
        <v>894.48</v>
      </c>
      <c r="BC229" s="59">
        <v>487.09</v>
      </c>
      <c r="BD229" s="59">
        <v>423.61</v>
      </c>
      <c r="BE229" s="59">
        <v>3187.94</v>
      </c>
      <c r="BF229" s="59">
        <v>3995.83</v>
      </c>
      <c r="BG229" s="59">
        <v>1580.12</v>
      </c>
      <c r="BH229" s="59">
        <v>1580.49</v>
      </c>
      <c r="BI229" s="59">
        <v>928.32</v>
      </c>
      <c r="BJ229" s="59">
        <v>1338.32</v>
      </c>
      <c r="BK229" s="59">
        <v>811.84</v>
      </c>
      <c r="BL229" s="59">
        <v>577.21</v>
      </c>
      <c r="BM229" s="59">
        <v>82.96</v>
      </c>
      <c r="BN229" s="59">
        <v>330.48</v>
      </c>
      <c r="BO229" s="59">
        <v>0</v>
      </c>
      <c r="BP229" s="59">
        <v>0</v>
      </c>
      <c r="BQ229" s="59" t="s">
        <v>98</v>
      </c>
      <c r="BR229" s="59">
        <v>96442.42</v>
      </c>
      <c r="BS229" s="59" t="s">
        <v>98</v>
      </c>
      <c r="BT229" s="59">
        <v>15741.79</v>
      </c>
      <c r="BU229" s="59" t="s">
        <v>98</v>
      </c>
      <c r="BV229" s="59">
        <v>14.01</v>
      </c>
      <c r="BW229" s="59" t="s">
        <v>98</v>
      </c>
      <c r="BX229" s="59">
        <v>1121.21</v>
      </c>
      <c r="BY229" s="59" t="s">
        <v>98</v>
      </c>
      <c r="BZ229" s="59">
        <v>16877.02</v>
      </c>
      <c r="CA229" s="59" t="s">
        <v>98</v>
      </c>
      <c r="CB229" s="59">
        <v>482.85</v>
      </c>
      <c r="CC229" s="59" t="s">
        <v>98</v>
      </c>
      <c r="CD229" s="59">
        <v>0</v>
      </c>
      <c r="CE229" s="59" t="s">
        <v>98</v>
      </c>
      <c r="CF229" s="59">
        <v>126.34</v>
      </c>
      <c r="CG229" s="59" t="s">
        <v>98</v>
      </c>
      <c r="CH229" s="59">
        <v>126.34</v>
      </c>
      <c r="CI229" s="59" t="s">
        <v>98</v>
      </c>
      <c r="CJ229" s="59">
        <v>609.19000000000005</v>
      </c>
      <c r="CK229" s="59" t="s">
        <v>98</v>
      </c>
      <c r="CL229" s="59">
        <v>0</v>
      </c>
      <c r="CM229" s="59" t="s">
        <v>98</v>
      </c>
      <c r="CN229" s="59">
        <v>0</v>
      </c>
      <c r="CO229" s="59" t="s">
        <v>98</v>
      </c>
      <c r="CP229" s="59">
        <v>0</v>
      </c>
      <c r="CQ229" s="59" t="s">
        <v>98</v>
      </c>
      <c r="CR229" s="59">
        <v>6694.43</v>
      </c>
      <c r="CS229" s="59" t="s">
        <v>98</v>
      </c>
      <c r="CT229" s="59">
        <v>6694.43</v>
      </c>
      <c r="CU229" s="59" t="s">
        <v>98</v>
      </c>
      <c r="CV229" s="59">
        <v>24180.639999999999</v>
      </c>
      <c r="CW229" s="59" t="s">
        <v>98</v>
      </c>
      <c r="CX229" s="59">
        <v>120623.06</v>
      </c>
      <c r="CY229" s="59" t="s">
        <v>98</v>
      </c>
    </row>
    <row r="230" spans="1:103" ht="14.5" x14ac:dyDescent="0.35">
      <c r="A230" s="58" t="s">
        <v>364</v>
      </c>
      <c r="B230" s="58" t="s">
        <v>468</v>
      </c>
      <c r="C230" s="43" t="str">
        <f>'[10]Correspondance tables'!K54</f>
        <v>ISIC 78</v>
      </c>
      <c r="D230" s="43" t="str">
        <f>VLOOKUP(C230, '[10]Correspondance tables'!$O$3:$P$73, 2, FALSE)</f>
        <v>ISIC 69T82</v>
      </c>
      <c r="E230" s="59">
        <v>3540.68</v>
      </c>
      <c r="F230" s="59">
        <v>237.85</v>
      </c>
      <c r="G230" s="59">
        <v>52.35</v>
      </c>
      <c r="H230" s="59">
        <v>1237.58</v>
      </c>
      <c r="I230" s="59">
        <v>4579.6000000000004</v>
      </c>
      <c r="J230" s="59">
        <v>890.48</v>
      </c>
      <c r="K230" s="59">
        <v>743.64</v>
      </c>
      <c r="L230" s="59">
        <v>1006.13</v>
      </c>
      <c r="M230" s="59">
        <v>1267.92</v>
      </c>
      <c r="N230" s="59">
        <v>1060.6400000000001</v>
      </c>
      <c r="O230" s="59">
        <v>3309.56</v>
      </c>
      <c r="P230" s="59">
        <v>8535.34</v>
      </c>
      <c r="Q230" s="59">
        <v>1770.02</v>
      </c>
      <c r="R230" s="59">
        <v>1678.2</v>
      </c>
      <c r="S230" s="59">
        <v>1992.09</v>
      </c>
      <c r="T230" s="59">
        <v>2488.58</v>
      </c>
      <c r="U230" s="59">
        <v>3092.25</v>
      </c>
      <c r="V230" s="59">
        <v>1606.3</v>
      </c>
      <c r="W230" s="59">
        <v>3083.62</v>
      </c>
      <c r="X230" s="59">
        <v>3337.76</v>
      </c>
      <c r="Y230" s="59">
        <v>1257.26</v>
      </c>
      <c r="Z230" s="59">
        <v>1616.88</v>
      </c>
      <c r="AA230" s="59">
        <v>1000.64</v>
      </c>
      <c r="AB230" s="59">
        <v>4160.95</v>
      </c>
      <c r="AC230" s="59">
        <v>747.78</v>
      </c>
      <c r="AD230" s="59">
        <v>2786.08</v>
      </c>
      <c r="AE230" s="59">
        <v>19537.14</v>
      </c>
      <c r="AF230" s="59">
        <v>2063.9499999999998</v>
      </c>
      <c r="AG230" s="59">
        <v>16207.41</v>
      </c>
      <c r="AH230" s="59">
        <v>9332.0400000000009</v>
      </c>
      <c r="AI230" s="59">
        <v>8529.06</v>
      </c>
      <c r="AJ230" s="59">
        <v>2329.0300000000002</v>
      </c>
      <c r="AK230" s="59">
        <v>5091.38</v>
      </c>
      <c r="AL230" s="59">
        <v>5263.78</v>
      </c>
      <c r="AM230" s="59">
        <v>726.4</v>
      </c>
      <c r="AN230" s="59">
        <v>4242.8</v>
      </c>
      <c r="AO230" s="59">
        <v>1553.21</v>
      </c>
      <c r="AP230" s="59">
        <v>3275.83</v>
      </c>
      <c r="AQ230" s="59">
        <v>4604.8599999999997</v>
      </c>
      <c r="AR230" s="59">
        <v>11327.42</v>
      </c>
      <c r="AS230" s="59">
        <v>3683.71</v>
      </c>
      <c r="AT230" s="59">
        <v>1944.65</v>
      </c>
      <c r="AU230" s="59">
        <v>2309.9699999999998</v>
      </c>
      <c r="AV230" s="59">
        <v>1900.4</v>
      </c>
      <c r="AW230" s="59">
        <v>7317.26</v>
      </c>
      <c r="AX230" s="59">
        <v>2286.44</v>
      </c>
      <c r="AY230" s="59">
        <v>2610.62</v>
      </c>
      <c r="AZ230" s="59">
        <v>1532.35</v>
      </c>
      <c r="BA230" s="59">
        <v>1231.1099999999999</v>
      </c>
      <c r="BB230" s="59">
        <v>25230.3</v>
      </c>
      <c r="BC230" s="59">
        <v>395.48</v>
      </c>
      <c r="BD230" s="59">
        <v>948.53</v>
      </c>
      <c r="BE230" s="59">
        <v>5952.25</v>
      </c>
      <c r="BF230" s="59">
        <v>4957.25</v>
      </c>
      <c r="BG230" s="59">
        <v>2624.04</v>
      </c>
      <c r="BH230" s="59">
        <v>3849.37</v>
      </c>
      <c r="BI230" s="59">
        <v>1493.17</v>
      </c>
      <c r="BJ230" s="59">
        <v>1721.84</v>
      </c>
      <c r="BK230" s="59">
        <v>1501.61</v>
      </c>
      <c r="BL230" s="59">
        <v>815.65</v>
      </c>
      <c r="BM230" s="59">
        <v>281.70999999999998</v>
      </c>
      <c r="BN230" s="59">
        <v>2305.5100000000002</v>
      </c>
      <c r="BO230" s="59">
        <v>0</v>
      </c>
      <c r="BP230" s="59">
        <v>0</v>
      </c>
      <c r="BQ230" s="59" t="s">
        <v>98</v>
      </c>
      <c r="BR230" s="59">
        <v>228057.71</v>
      </c>
      <c r="BS230" s="59" t="s">
        <v>98</v>
      </c>
      <c r="BT230" s="59">
        <v>24064.880000000001</v>
      </c>
      <c r="BU230" s="59" t="s">
        <v>98</v>
      </c>
      <c r="BV230" s="59">
        <v>0</v>
      </c>
      <c r="BW230" s="59" t="s">
        <v>98</v>
      </c>
      <c r="BX230" s="59">
        <v>933.4</v>
      </c>
      <c r="BY230" s="59" t="s">
        <v>98</v>
      </c>
      <c r="BZ230" s="59">
        <v>24998.28</v>
      </c>
      <c r="CA230" s="59" t="s">
        <v>98</v>
      </c>
      <c r="CB230" s="59">
        <v>-2567.91</v>
      </c>
      <c r="CC230" s="59" t="s">
        <v>98</v>
      </c>
      <c r="CD230" s="59">
        <v>0</v>
      </c>
      <c r="CE230" s="59" t="s">
        <v>98</v>
      </c>
      <c r="CF230" s="59">
        <v>39</v>
      </c>
      <c r="CG230" s="59" t="s">
        <v>98</v>
      </c>
      <c r="CH230" s="59">
        <v>39</v>
      </c>
      <c r="CI230" s="59" t="s">
        <v>98</v>
      </c>
      <c r="CJ230" s="59">
        <v>-2528.92</v>
      </c>
      <c r="CK230" s="59" t="s">
        <v>98</v>
      </c>
      <c r="CL230" s="59">
        <v>0</v>
      </c>
      <c r="CM230" s="59" t="s">
        <v>98</v>
      </c>
      <c r="CN230" s="59">
        <v>0</v>
      </c>
      <c r="CO230" s="59" t="s">
        <v>98</v>
      </c>
      <c r="CP230" s="59">
        <v>0</v>
      </c>
      <c r="CQ230" s="59" t="s">
        <v>98</v>
      </c>
      <c r="CR230" s="59">
        <v>60911.93</v>
      </c>
      <c r="CS230" s="59" t="s">
        <v>98</v>
      </c>
      <c r="CT230" s="59">
        <v>60911.93</v>
      </c>
      <c r="CU230" s="59" t="s">
        <v>98</v>
      </c>
      <c r="CV230" s="59">
        <v>83381.3</v>
      </c>
      <c r="CW230" s="59" t="s">
        <v>98</v>
      </c>
      <c r="CX230" s="59">
        <v>311439.01</v>
      </c>
      <c r="CY230" s="59" t="s">
        <v>98</v>
      </c>
    </row>
    <row r="231" spans="1:103" ht="14.5" x14ac:dyDescent="0.35">
      <c r="A231" s="58" t="s">
        <v>364</v>
      </c>
      <c r="B231" s="58" t="s">
        <v>469</v>
      </c>
      <c r="C231" s="43" t="str">
        <f>'[10]Correspondance tables'!K55</f>
        <v>ISIC 79</v>
      </c>
      <c r="D231" s="43" t="str">
        <f>VLOOKUP(C231, '[10]Correspondance tables'!$O$3:$P$73, 2, FALSE)</f>
        <v>ISIC 69T82</v>
      </c>
      <c r="E231" s="59">
        <v>3026.1</v>
      </c>
      <c r="F231" s="59">
        <v>134.84</v>
      </c>
      <c r="G231" s="59">
        <v>20.07</v>
      </c>
      <c r="H231" s="59">
        <v>701.71</v>
      </c>
      <c r="I231" s="59">
        <v>7581.63</v>
      </c>
      <c r="J231" s="59">
        <v>1037.95</v>
      </c>
      <c r="K231" s="59">
        <v>765.47</v>
      </c>
      <c r="L231" s="59">
        <v>865.82</v>
      </c>
      <c r="M231" s="59">
        <v>665.47</v>
      </c>
      <c r="N231" s="59">
        <v>192.96</v>
      </c>
      <c r="O231" s="59">
        <v>2404.79</v>
      </c>
      <c r="P231" s="59">
        <v>1996.39</v>
      </c>
      <c r="Q231" s="59">
        <v>3033.48</v>
      </c>
      <c r="R231" s="59">
        <v>1800.46</v>
      </c>
      <c r="S231" s="59">
        <v>1925.12</v>
      </c>
      <c r="T231" s="59">
        <v>5282.57</v>
      </c>
      <c r="U231" s="59">
        <v>2197.2399999999998</v>
      </c>
      <c r="V231" s="59">
        <v>2576.79</v>
      </c>
      <c r="W231" s="59">
        <v>6056.39</v>
      </c>
      <c r="X231" s="59">
        <v>6882.58</v>
      </c>
      <c r="Y231" s="59">
        <v>3187.3</v>
      </c>
      <c r="Z231" s="59">
        <v>1428.47</v>
      </c>
      <c r="AA231" s="59">
        <v>3406.3</v>
      </c>
      <c r="AB231" s="59">
        <v>2138.87</v>
      </c>
      <c r="AC231" s="59">
        <v>442.04</v>
      </c>
      <c r="AD231" s="59">
        <v>1608.96</v>
      </c>
      <c r="AE231" s="59">
        <v>10574.81</v>
      </c>
      <c r="AF231" s="59">
        <v>1187.67</v>
      </c>
      <c r="AG231" s="59">
        <v>8192.99</v>
      </c>
      <c r="AH231" s="59">
        <v>4175.43</v>
      </c>
      <c r="AI231" s="59">
        <v>4085.28</v>
      </c>
      <c r="AJ231" s="59">
        <v>1136.5999999999999</v>
      </c>
      <c r="AK231" s="59">
        <v>748.06</v>
      </c>
      <c r="AL231" s="59">
        <v>6539.95</v>
      </c>
      <c r="AM231" s="59">
        <v>768.12</v>
      </c>
      <c r="AN231" s="59">
        <v>3039.95</v>
      </c>
      <c r="AO231" s="59">
        <v>558.54999999999995</v>
      </c>
      <c r="AP231" s="59">
        <v>405.08</v>
      </c>
      <c r="AQ231" s="59">
        <v>1861.15</v>
      </c>
      <c r="AR231" s="59">
        <v>2465.4</v>
      </c>
      <c r="AS231" s="59">
        <v>1914.87</v>
      </c>
      <c r="AT231" s="59">
        <v>561.41999999999996</v>
      </c>
      <c r="AU231" s="59">
        <v>725.15</v>
      </c>
      <c r="AV231" s="59">
        <v>1105.27</v>
      </c>
      <c r="AW231" s="59">
        <v>4032.32</v>
      </c>
      <c r="AX231" s="59">
        <v>2398.2800000000002</v>
      </c>
      <c r="AY231" s="59">
        <v>1006.74</v>
      </c>
      <c r="AZ231" s="59">
        <v>691.88</v>
      </c>
      <c r="BA231" s="59">
        <v>507.39</v>
      </c>
      <c r="BB231" s="59">
        <v>1095.1500000000001</v>
      </c>
      <c r="BC231" s="59">
        <v>3058.01</v>
      </c>
      <c r="BD231" s="59">
        <v>263.45</v>
      </c>
      <c r="BE231" s="59">
        <v>4017.84</v>
      </c>
      <c r="BF231" s="59">
        <v>3199.69</v>
      </c>
      <c r="BG231" s="59">
        <v>2328.34</v>
      </c>
      <c r="BH231" s="59">
        <v>3424.99</v>
      </c>
      <c r="BI231" s="59">
        <v>1313.03</v>
      </c>
      <c r="BJ231" s="59">
        <v>490.43</v>
      </c>
      <c r="BK231" s="59">
        <v>375.89</v>
      </c>
      <c r="BL231" s="59">
        <v>326.08</v>
      </c>
      <c r="BM231" s="59">
        <v>196.3</v>
      </c>
      <c r="BN231" s="59">
        <v>368.99</v>
      </c>
      <c r="BO231" s="59">
        <v>0</v>
      </c>
      <c r="BP231" s="59">
        <v>0</v>
      </c>
      <c r="BQ231" s="59" t="s">
        <v>98</v>
      </c>
      <c r="BR231" s="59">
        <v>140500.28</v>
      </c>
      <c r="BS231" s="59" t="s">
        <v>98</v>
      </c>
      <c r="BT231" s="59">
        <v>1361.06</v>
      </c>
      <c r="BU231" s="59" t="s">
        <v>98</v>
      </c>
      <c r="BV231" s="59">
        <v>3.24</v>
      </c>
      <c r="BW231" s="59" t="s">
        <v>98</v>
      </c>
      <c r="BX231" s="59">
        <v>1906.54</v>
      </c>
      <c r="BY231" s="59" t="s">
        <v>98</v>
      </c>
      <c r="BZ231" s="59">
        <v>3270.84</v>
      </c>
      <c r="CA231" s="59" t="s">
        <v>98</v>
      </c>
      <c r="CB231" s="59">
        <v>1.84</v>
      </c>
      <c r="CC231" s="59" t="s">
        <v>98</v>
      </c>
      <c r="CD231" s="59">
        <v>0</v>
      </c>
      <c r="CE231" s="59" t="s">
        <v>98</v>
      </c>
      <c r="CF231" s="59">
        <v>1.1200000000000001</v>
      </c>
      <c r="CG231" s="59" t="s">
        <v>98</v>
      </c>
      <c r="CH231" s="59">
        <v>1.1200000000000001</v>
      </c>
      <c r="CI231" s="59" t="s">
        <v>98</v>
      </c>
      <c r="CJ231" s="59">
        <v>2.97</v>
      </c>
      <c r="CK231" s="59" t="s">
        <v>98</v>
      </c>
      <c r="CL231" s="59">
        <v>0</v>
      </c>
      <c r="CM231" s="59" t="s">
        <v>98</v>
      </c>
      <c r="CN231" s="59">
        <v>0</v>
      </c>
      <c r="CO231" s="59" t="s">
        <v>98</v>
      </c>
      <c r="CP231" s="59">
        <v>0</v>
      </c>
      <c r="CQ231" s="59" t="s">
        <v>98</v>
      </c>
      <c r="CR231" s="59">
        <v>2379.29</v>
      </c>
      <c r="CS231" s="59" t="s">
        <v>98</v>
      </c>
      <c r="CT231" s="59">
        <v>2379.29</v>
      </c>
      <c r="CU231" s="59" t="s">
        <v>98</v>
      </c>
      <c r="CV231" s="59">
        <v>5653.1</v>
      </c>
      <c r="CW231" s="59" t="s">
        <v>98</v>
      </c>
      <c r="CX231" s="59">
        <v>146153.38</v>
      </c>
      <c r="CY231" s="59" t="s">
        <v>98</v>
      </c>
    </row>
    <row r="232" spans="1:103" ht="14.5" x14ac:dyDescent="0.35">
      <c r="A232" s="58" t="s">
        <v>364</v>
      </c>
      <c r="B232" s="58" t="s">
        <v>470</v>
      </c>
      <c r="C232" s="43" t="str">
        <f>'[10]Correspondance tables'!K56</f>
        <v>ISIC 80-82</v>
      </c>
      <c r="D232" s="43" t="str">
        <f>VLOOKUP(C232, '[10]Correspondance tables'!$O$3:$P$73, 2, FALSE)</f>
        <v>ISIC 69T82</v>
      </c>
      <c r="E232" s="59">
        <v>11.48</v>
      </c>
      <c r="F232" s="59">
        <v>11.06</v>
      </c>
      <c r="G232" s="59">
        <v>3.98</v>
      </c>
      <c r="H232" s="59">
        <v>31.56</v>
      </c>
      <c r="I232" s="59">
        <v>185.24</v>
      </c>
      <c r="J232" s="59">
        <v>83.35</v>
      </c>
      <c r="K232" s="59">
        <v>27.9</v>
      </c>
      <c r="L232" s="59">
        <v>24.68</v>
      </c>
      <c r="M232" s="59">
        <v>48.54</v>
      </c>
      <c r="N232" s="59">
        <v>93.91</v>
      </c>
      <c r="O232" s="59">
        <v>165.99</v>
      </c>
      <c r="P232" s="59">
        <v>165.97</v>
      </c>
      <c r="Q232" s="59">
        <v>70.989999999999995</v>
      </c>
      <c r="R232" s="59">
        <v>162.26</v>
      </c>
      <c r="S232" s="59">
        <v>122.83</v>
      </c>
      <c r="T232" s="59">
        <v>86.29</v>
      </c>
      <c r="U232" s="59">
        <v>103.09</v>
      </c>
      <c r="V232" s="59">
        <v>77.55</v>
      </c>
      <c r="W232" s="59">
        <v>184.56</v>
      </c>
      <c r="X232" s="59">
        <v>104.47</v>
      </c>
      <c r="Y232" s="59">
        <v>69.22</v>
      </c>
      <c r="Z232" s="59">
        <v>65.87</v>
      </c>
      <c r="AA232" s="59">
        <v>65.83</v>
      </c>
      <c r="AB232" s="59">
        <v>121.09</v>
      </c>
      <c r="AC232" s="59">
        <v>40.950000000000003</v>
      </c>
      <c r="AD232" s="59">
        <v>148.24</v>
      </c>
      <c r="AE232" s="59">
        <v>336.88</v>
      </c>
      <c r="AF232" s="59">
        <v>195.52</v>
      </c>
      <c r="AG232" s="59">
        <v>1496.91</v>
      </c>
      <c r="AH232" s="59">
        <v>636.27</v>
      </c>
      <c r="AI232" s="59">
        <v>1777.98</v>
      </c>
      <c r="AJ232" s="59">
        <v>1628.31</v>
      </c>
      <c r="AK232" s="59">
        <v>5594.83</v>
      </c>
      <c r="AL232" s="59">
        <v>737.83</v>
      </c>
      <c r="AM232" s="59">
        <v>41.81</v>
      </c>
      <c r="AN232" s="59">
        <v>1597.81</v>
      </c>
      <c r="AO232" s="59">
        <v>65.17</v>
      </c>
      <c r="AP232" s="59">
        <v>195.82</v>
      </c>
      <c r="AQ232" s="59">
        <v>176.38</v>
      </c>
      <c r="AR232" s="59">
        <v>286.86</v>
      </c>
      <c r="AS232" s="59">
        <v>182.08</v>
      </c>
      <c r="AT232" s="59">
        <v>42.6</v>
      </c>
      <c r="AU232" s="59">
        <v>24.92</v>
      </c>
      <c r="AV232" s="59">
        <v>192.18</v>
      </c>
      <c r="AW232" s="59">
        <v>638.79</v>
      </c>
      <c r="AX232" s="59">
        <v>309.63</v>
      </c>
      <c r="AY232" s="59">
        <v>108.69</v>
      </c>
      <c r="AZ232" s="59">
        <v>139.94999999999999</v>
      </c>
      <c r="BA232" s="59">
        <v>132.30000000000001</v>
      </c>
      <c r="BB232" s="59">
        <v>242.1</v>
      </c>
      <c r="BC232" s="59">
        <v>72.930000000000007</v>
      </c>
      <c r="BD232" s="59">
        <v>25879.38</v>
      </c>
      <c r="BE232" s="59">
        <v>375.36</v>
      </c>
      <c r="BF232" s="59">
        <v>486.91</v>
      </c>
      <c r="BG232" s="59">
        <v>244.95</v>
      </c>
      <c r="BH232" s="59">
        <v>104.32</v>
      </c>
      <c r="BI232" s="59">
        <v>103.55</v>
      </c>
      <c r="BJ232" s="59">
        <v>546.21</v>
      </c>
      <c r="BK232" s="59">
        <v>940.14</v>
      </c>
      <c r="BL232" s="59">
        <v>76.34</v>
      </c>
      <c r="BM232" s="59">
        <v>15.41</v>
      </c>
      <c r="BN232" s="59">
        <v>55.65</v>
      </c>
      <c r="BO232" s="59">
        <v>0</v>
      </c>
      <c r="BP232" s="59">
        <v>0</v>
      </c>
      <c r="BQ232" s="59" t="s">
        <v>98</v>
      </c>
      <c r="BR232" s="59">
        <v>47959.65</v>
      </c>
      <c r="BS232" s="59" t="s">
        <v>98</v>
      </c>
      <c r="BT232" s="59">
        <v>45005.21</v>
      </c>
      <c r="BU232" s="59" t="s">
        <v>98</v>
      </c>
      <c r="BV232" s="59">
        <v>62.79</v>
      </c>
      <c r="BW232" s="59" t="s">
        <v>98</v>
      </c>
      <c r="BX232" s="59">
        <v>840.34</v>
      </c>
      <c r="BY232" s="59" t="s">
        <v>98</v>
      </c>
      <c r="BZ232" s="59">
        <v>45908.33</v>
      </c>
      <c r="CA232" s="59" t="s">
        <v>98</v>
      </c>
      <c r="CB232" s="59">
        <v>1.21</v>
      </c>
      <c r="CC232" s="59" t="s">
        <v>98</v>
      </c>
      <c r="CD232" s="59">
        <v>0</v>
      </c>
      <c r="CE232" s="59" t="s">
        <v>98</v>
      </c>
      <c r="CF232" s="59">
        <v>-6.61</v>
      </c>
      <c r="CG232" s="59" t="s">
        <v>98</v>
      </c>
      <c r="CH232" s="59">
        <v>-6.61</v>
      </c>
      <c r="CI232" s="59" t="s">
        <v>98</v>
      </c>
      <c r="CJ232" s="59">
        <v>-5.4</v>
      </c>
      <c r="CK232" s="59" t="s">
        <v>98</v>
      </c>
      <c r="CL232" s="59">
        <v>0</v>
      </c>
      <c r="CM232" s="59" t="s">
        <v>98</v>
      </c>
      <c r="CN232" s="59">
        <v>0</v>
      </c>
      <c r="CO232" s="59" t="s">
        <v>98</v>
      </c>
      <c r="CP232" s="59">
        <v>0</v>
      </c>
      <c r="CQ232" s="59" t="s">
        <v>98</v>
      </c>
      <c r="CR232" s="59">
        <v>5596.91</v>
      </c>
      <c r="CS232" s="59" t="s">
        <v>98</v>
      </c>
      <c r="CT232" s="59">
        <v>5596.91</v>
      </c>
      <c r="CU232" s="59" t="s">
        <v>98</v>
      </c>
      <c r="CV232" s="59">
        <v>51499.85</v>
      </c>
      <c r="CW232" s="59" t="s">
        <v>98</v>
      </c>
      <c r="CX232" s="59">
        <v>99459.5</v>
      </c>
      <c r="CY232" s="59" t="s">
        <v>98</v>
      </c>
    </row>
    <row r="233" spans="1:103" ht="14.5" x14ac:dyDescent="0.35">
      <c r="A233" s="58" t="s">
        <v>364</v>
      </c>
      <c r="B233" s="58" t="s">
        <v>471</v>
      </c>
      <c r="C233" s="43" t="str">
        <f>'[10]Correspondance tables'!K57</f>
        <v>ISIC 84</v>
      </c>
      <c r="D233" s="43" t="str">
        <f>VLOOKUP(C233, '[10]Correspondance tables'!$O$3:$P$73, 2, FALSE)</f>
        <v>ISIC 84</v>
      </c>
      <c r="E233" s="59">
        <v>1623.17</v>
      </c>
      <c r="F233" s="59">
        <v>174.39</v>
      </c>
      <c r="G233" s="59">
        <v>83.65</v>
      </c>
      <c r="H233" s="59">
        <v>984.35</v>
      </c>
      <c r="I233" s="59">
        <v>9284.48</v>
      </c>
      <c r="J233" s="59">
        <v>2665.47</v>
      </c>
      <c r="K233" s="59">
        <v>1046.17</v>
      </c>
      <c r="L233" s="59">
        <v>1505.61</v>
      </c>
      <c r="M233" s="59">
        <v>1782.69</v>
      </c>
      <c r="N233" s="59">
        <v>2239.65</v>
      </c>
      <c r="O233" s="59">
        <v>5060.47</v>
      </c>
      <c r="P233" s="59">
        <v>2164.66</v>
      </c>
      <c r="Q233" s="59">
        <v>2321.15</v>
      </c>
      <c r="R233" s="59">
        <v>2355.4699999999998</v>
      </c>
      <c r="S233" s="59">
        <v>3700.17</v>
      </c>
      <c r="T233" s="59">
        <v>4302.3500000000004</v>
      </c>
      <c r="U233" s="59">
        <v>2401.7399999999998</v>
      </c>
      <c r="V233" s="59">
        <v>2805.18</v>
      </c>
      <c r="W233" s="59">
        <v>6351.53</v>
      </c>
      <c r="X233" s="59">
        <v>6039.28</v>
      </c>
      <c r="Y233" s="59">
        <v>1838.85</v>
      </c>
      <c r="Z233" s="59">
        <v>2066.44</v>
      </c>
      <c r="AA233" s="59">
        <v>1959.36</v>
      </c>
      <c r="AB233" s="59">
        <v>6526.47</v>
      </c>
      <c r="AC233" s="59">
        <v>1606.97</v>
      </c>
      <c r="AD233" s="59">
        <v>5760.9</v>
      </c>
      <c r="AE233" s="59">
        <v>14388.84</v>
      </c>
      <c r="AF233" s="59">
        <v>4357.66</v>
      </c>
      <c r="AG233" s="59">
        <v>24201.58</v>
      </c>
      <c r="AH233" s="59">
        <v>15571.21</v>
      </c>
      <c r="AI233" s="59">
        <v>4595.3500000000004</v>
      </c>
      <c r="AJ233" s="59">
        <v>1501.91</v>
      </c>
      <c r="AK233" s="59">
        <v>1483.02</v>
      </c>
      <c r="AL233" s="59">
        <v>6932.34</v>
      </c>
      <c r="AM233" s="59">
        <v>1018.99</v>
      </c>
      <c r="AN233" s="59">
        <v>5909.44</v>
      </c>
      <c r="AO233" s="59">
        <v>3037.32</v>
      </c>
      <c r="AP233" s="59">
        <v>3921.72</v>
      </c>
      <c r="AQ233" s="59">
        <v>5360</v>
      </c>
      <c r="AR233" s="59">
        <v>7058.94</v>
      </c>
      <c r="AS233" s="59">
        <v>11522.93</v>
      </c>
      <c r="AT233" s="59">
        <v>5408.44</v>
      </c>
      <c r="AU233" s="59">
        <v>4370.83</v>
      </c>
      <c r="AV233" s="59">
        <v>15803</v>
      </c>
      <c r="AW233" s="59">
        <v>15645.31</v>
      </c>
      <c r="AX233" s="59">
        <v>5154.49</v>
      </c>
      <c r="AY233" s="59">
        <v>4430.3599999999997</v>
      </c>
      <c r="AZ233" s="59">
        <v>2877.06</v>
      </c>
      <c r="BA233" s="59">
        <v>2516.85</v>
      </c>
      <c r="BB233" s="59">
        <v>6318.89</v>
      </c>
      <c r="BC233" s="59">
        <v>855.79</v>
      </c>
      <c r="BD233" s="59">
        <v>1347.25</v>
      </c>
      <c r="BE233" s="59">
        <v>24663.83</v>
      </c>
      <c r="BF233" s="59">
        <v>26823.599999999999</v>
      </c>
      <c r="BG233" s="59">
        <v>7785.03</v>
      </c>
      <c r="BH233" s="59">
        <v>11969.55</v>
      </c>
      <c r="BI233" s="59">
        <v>4946.1499999999996</v>
      </c>
      <c r="BJ233" s="59">
        <v>2696.56</v>
      </c>
      <c r="BK233" s="59">
        <v>2175.23</v>
      </c>
      <c r="BL233" s="59">
        <v>1907.37</v>
      </c>
      <c r="BM233" s="59">
        <v>344.95</v>
      </c>
      <c r="BN233" s="59">
        <v>2770.74</v>
      </c>
      <c r="BO233" s="59">
        <v>0</v>
      </c>
      <c r="BP233" s="59">
        <v>0</v>
      </c>
      <c r="BQ233" s="59" t="s">
        <v>98</v>
      </c>
      <c r="BR233" s="59">
        <v>340323.09</v>
      </c>
      <c r="BS233" s="59" t="s">
        <v>98</v>
      </c>
      <c r="BT233" s="59">
        <v>24823.86</v>
      </c>
      <c r="BU233" s="59" t="s">
        <v>98</v>
      </c>
      <c r="BV233" s="59">
        <v>17.25</v>
      </c>
      <c r="BW233" s="59" t="s">
        <v>98</v>
      </c>
      <c r="BX233" s="59">
        <v>3411.15</v>
      </c>
      <c r="BY233" s="59" t="s">
        <v>98</v>
      </c>
      <c r="BZ233" s="59">
        <v>28252.26</v>
      </c>
      <c r="CA233" s="59" t="s">
        <v>98</v>
      </c>
      <c r="CB233" s="59">
        <v>6973.79</v>
      </c>
      <c r="CC233" s="59" t="s">
        <v>98</v>
      </c>
      <c r="CD233" s="59">
        <v>0</v>
      </c>
      <c r="CE233" s="59" t="s">
        <v>98</v>
      </c>
      <c r="CF233" s="59">
        <v>73.59</v>
      </c>
      <c r="CG233" s="59" t="s">
        <v>98</v>
      </c>
      <c r="CH233" s="59">
        <v>73.59</v>
      </c>
      <c r="CI233" s="59" t="s">
        <v>98</v>
      </c>
      <c r="CJ233" s="59">
        <v>7047.39</v>
      </c>
      <c r="CK233" s="59" t="s">
        <v>98</v>
      </c>
      <c r="CL233" s="59">
        <v>0</v>
      </c>
      <c r="CM233" s="59" t="s">
        <v>98</v>
      </c>
      <c r="CN233" s="59">
        <v>0</v>
      </c>
      <c r="CO233" s="59" t="s">
        <v>98</v>
      </c>
      <c r="CP233" s="59">
        <v>0</v>
      </c>
      <c r="CQ233" s="59" t="s">
        <v>98</v>
      </c>
      <c r="CR233" s="59">
        <v>23031.93</v>
      </c>
      <c r="CS233" s="59" t="s">
        <v>98</v>
      </c>
      <c r="CT233" s="59">
        <v>23031.93</v>
      </c>
      <c r="CU233" s="59" t="s">
        <v>98</v>
      </c>
      <c r="CV233" s="59">
        <v>58331.58</v>
      </c>
      <c r="CW233" s="59" t="s">
        <v>98</v>
      </c>
      <c r="CX233" s="59">
        <v>398654.67</v>
      </c>
      <c r="CY233" s="59" t="s">
        <v>98</v>
      </c>
    </row>
    <row r="234" spans="1:103" ht="14.5" x14ac:dyDescent="0.35">
      <c r="A234" s="58" t="s">
        <v>364</v>
      </c>
      <c r="B234" s="58" t="s">
        <v>472</v>
      </c>
      <c r="C234" s="43" t="str">
        <f>'[10]Correspondance tables'!K58</f>
        <v>ISIC 85</v>
      </c>
      <c r="D234" s="43" t="str">
        <f>VLOOKUP(C234, '[10]Correspondance tables'!$O$3:$P$73, 2, FALSE)</f>
        <v>ISIC 85</v>
      </c>
      <c r="E234" s="59">
        <v>575.04999999999995</v>
      </c>
      <c r="F234" s="59">
        <v>137.47</v>
      </c>
      <c r="G234" s="59">
        <v>12</v>
      </c>
      <c r="H234" s="59">
        <v>326.56</v>
      </c>
      <c r="I234" s="59">
        <v>1851.59</v>
      </c>
      <c r="J234" s="59">
        <v>368.96</v>
      </c>
      <c r="K234" s="59">
        <v>304.95999999999998</v>
      </c>
      <c r="L234" s="59">
        <v>502.28</v>
      </c>
      <c r="M234" s="59">
        <v>337.81</v>
      </c>
      <c r="N234" s="59">
        <v>484.63</v>
      </c>
      <c r="O234" s="59">
        <v>1547.21</v>
      </c>
      <c r="P234" s="59">
        <v>646.17999999999995</v>
      </c>
      <c r="Q234" s="59">
        <v>753.26</v>
      </c>
      <c r="R234" s="59">
        <v>750.03</v>
      </c>
      <c r="S234" s="59">
        <v>1000.3</v>
      </c>
      <c r="T234" s="59">
        <v>895.92</v>
      </c>
      <c r="U234" s="59">
        <v>642.42999999999995</v>
      </c>
      <c r="V234" s="59">
        <v>792.03</v>
      </c>
      <c r="W234" s="59">
        <v>1272.56</v>
      </c>
      <c r="X234" s="59">
        <v>1501.71</v>
      </c>
      <c r="Y234" s="59">
        <v>205.99</v>
      </c>
      <c r="Z234" s="59">
        <v>379.8</v>
      </c>
      <c r="AA234" s="59">
        <v>302.87</v>
      </c>
      <c r="AB234" s="59">
        <v>10783.31</v>
      </c>
      <c r="AC234" s="59">
        <v>255.4</v>
      </c>
      <c r="AD234" s="59">
        <v>906.69</v>
      </c>
      <c r="AE234" s="59">
        <v>5028.9399999999996</v>
      </c>
      <c r="AF234" s="59">
        <v>802.6</v>
      </c>
      <c r="AG234" s="59">
        <v>2527.42</v>
      </c>
      <c r="AH234" s="59">
        <v>1731.71</v>
      </c>
      <c r="AI234" s="59">
        <v>1399.29</v>
      </c>
      <c r="AJ234" s="59">
        <v>188.99</v>
      </c>
      <c r="AK234" s="59">
        <v>160.86000000000001</v>
      </c>
      <c r="AL234" s="59">
        <v>902.24</v>
      </c>
      <c r="AM234" s="59">
        <v>193.03</v>
      </c>
      <c r="AN234" s="59">
        <v>1110.57</v>
      </c>
      <c r="AO234" s="59">
        <v>248.41</v>
      </c>
      <c r="AP234" s="59">
        <v>237.79</v>
      </c>
      <c r="AQ234" s="59">
        <v>571.71</v>
      </c>
      <c r="AR234" s="59">
        <v>1087.77</v>
      </c>
      <c r="AS234" s="59">
        <v>1016.05</v>
      </c>
      <c r="AT234" s="59">
        <v>466.11</v>
      </c>
      <c r="AU234" s="59">
        <v>237.42</v>
      </c>
      <c r="AV234" s="59">
        <v>2718.22</v>
      </c>
      <c r="AW234" s="59">
        <v>3918.76</v>
      </c>
      <c r="AX234" s="59">
        <v>2022.93</v>
      </c>
      <c r="AY234" s="59">
        <v>323.14999999999998</v>
      </c>
      <c r="AZ234" s="59">
        <v>732.79</v>
      </c>
      <c r="BA234" s="59">
        <v>1116.79</v>
      </c>
      <c r="BB234" s="59">
        <v>523.66999999999996</v>
      </c>
      <c r="BC234" s="59">
        <v>302.17</v>
      </c>
      <c r="BD234" s="59">
        <v>142.12</v>
      </c>
      <c r="BE234" s="59">
        <v>2070.9299999999998</v>
      </c>
      <c r="BF234" s="59">
        <v>9854.99</v>
      </c>
      <c r="BG234" s="59">
        <v>1742.48</v>
      </c>
      <c r="BH234" s="59">
        <v>1606.48</v>
      </c>
      <c r="BI234" s="59">
        <v>1483.5</v>
      </c>
      <c r="BJ234" s="59">
        <v>340.7</v>
      </c>
      <c r="BK234" s="59">
        <v>394.84</v>
      </c>
      <c r="BL234" s="59">
        <v>683.78</v>
      </c>
      <c r="BM234" s="59">
        <v>21.21</v>
      </c>
      <c r="BN234" s="59">
        <v>162.21</v>
      </c>
      <c r="BO234" s="59">
        <v>0</v>
      </c>
      <c r="BP234" s="59">
        <v>0</v>
      </c>
      <c r="BQ234" s="59" t="s">
        <v>98</v>
      </c>
      <c r="BR234" s="59">
        <v>75609.61</v>
      </c>
      <c r="BS234" s="59" t="s">
        <v>98</v>
      </c>
      <c r="BT234" s="59">
        <v>18136.599999999999</v>
      </c>
      <c r="BU234" s="59" t="s">
        <v>98</v>
      </c>
      <c r="BV234" s="59">
        <v>218.74</v>
      </c>
      <c r="BW234" s="59" t="s">
        <v>98</v>
      </c>
      <c r="BX234" s="59">
        <v>868544.56</v>
      </c>
      <c r="BY234" s="59" t="s">
        <v>98</v>
      </c>
      <c r="BZ234" s="59">
        <v>886899.91</v>
      </c>
      <c r="CA234" s="59" t="s">
        <v>98</v>
      </c>
      <c r="CB234" s="59">
        <v>3053.54</v>
      </c>
      <c r="CC234" s="59" t="s">
        <v>98</v>
      </c>
      <c r="CD234" s="59">
        <v>0</v>
      </c>
      <c r="CE234" s="59" t="s">
        <v>98</v>
      </c>
      <c r="CF234" s="59">
        <v>0</v>
      </c>
      <c r="CG234" s="59" t="s">
        <v>98</v>
      </c>
      <c r="CH234" s="59">
        <v>0</v>
      </c>
      <c r="CI234" s="59" t="s">
        <v>98</v>
      </c>
      <c r="CJ234" s="59">
        <v>3053.54</v>
      </c>
      <c r="CK234" s="59" t="s">
        <v>98</v>
      </c>
      <c r="CL234" s="59">
        <v>0</v>
      </c>
      <c r="CM234" s="59" t="s">
        <v>98</v>
      </c>
      <c r="CN234" s="59">
        <v>0</v>
      </c>
      <c r="CO234" s="59" t="s">
        <v>98</v>
      </c>
      <c r="CP234" s="59">
        <v>0</v>
      </c>
      <c r="CQ234" s="59" t="s">
        <v>98</v>
      </c>
      <c r="CR234" s="59">
        <v>1802.29</v>
      </c>
      <c r="CS234" s="59" t="s">
        <v>98</v>
      </c>
      <c r="CT234" s="59">
        <v>1802.29</v>
      </c>
      <c r="CU234" s="59" t="s">
        <v>98</v>
      </c>
      <c r="CV234" s="59">
        <v>891755.74</v>
      </c>
      <c r="CW234" s="59" t="s">
        <v>98</v>
      </c>
      <c r="CX234" s="59">
        <v>967365.35</v>
      </c>
      <c r="CY234" s="59" t="s">
        <v>98</v>
      </c>
    </row>
    <row r="235" spans="1:103" ht="14.5" x14ac:dyDescent="0.35">
      <c r="A235" s="58" t="s">
        <v>364</v>
      </c>
      <c r="B235" s="58" t="s">
        <v>473</v>
      </c>
      <c r="C235" s="43" t="str">
        <f>'[10]Correspondance tables'!K59</f>
        <v>ISIC 86</v>
      </c>
      <c r="D235" s="43" t="str">
        <f>VLOOKUP(C235, '[10]Correspondance tables'!$O$3:$P$73, 2, FALSE)</f>
        <v>ISIC 86T88</v>
      </c>
      <c r="E235" s="59">
        <v>237.56</v>
      </c>
      <c r="F235" s="59">
        <v>41.66</v>
      </c>
      <c r="G235" s="59">
        <v>26.07</v>
      </c>
      <c r="H235" s="59">
        <v>137.55000000000001</v>
      </c>
      <c r="I235" s="59">
        <v>1429.81</v>
      </c>
      <c r="J235" s="59">
        <v>191.47</v>
      </c>
      <c r="K235" s="59">
        <v>89.48</v>
      </c>
      <c r="L235" s="59">
        <v>151.47</v>
      </c>
      <c r="M235" s="59">
        <v>228.98</v>
      </c>
      <c r="N235" s="59">
        <v>309.8</v>
      </c>
      <c r="O235" s="59">
        <v>776.86</v>
      </c>
      <c r="P235" s="59">
        <v>648.54</v>
      </c>
      <c r="Q235" s="59">
        <v>372.45</v>
      </c>
      <c r="R235" s="59">
        <v>246.52</v>
      </c>
      <c r="S235" s="59">
        <v>487.39</v>
      </c>
      <c r="T235" s="59">
        <v>591.22</v>
      </c>
      <c r="U235" s="59">
        <v>563.09</v>
      </c>
      <c r="V235" s="59">
        <v>607.76</v>
      </c>
      <c r="W235" s="59">
        <v>1154.56</v>
      </c>
      <c r="X235" s="59">
        <v>1995.86</v>
      </c>
      <c r="Y235" s="59">
        <v>639.85</v>
      </c>
      <c r="Z235" s="59">
        <v>267.37</v>
      </c>
      <c r="AA235" s="59">
        <v>538.5</v>
      </c>
      <c r="AB235" s="59">
        <v>1132.71</v>
      </c>
      <c r="AC235" s="59">
        <v>131.34</v>
      </c>
      <c r="AD235" s="59">
        <v>295.13</v>
      </c>
      <c r="AE235" s="59">
        <v>1425.75</v>
      </c>
      <c r="AF235" s="59">
        <v>665.88</v>
      </c>
      <c r="AG235" s="59">
        <v>2517.77</v>
      </c>
      <c r="AH235" s="59">
        <v>1905.46</v>
      </c>
      <c r="AI235" s="59">
        <v>1643.06</v>
      </c>
      <c r="AJ235" s="59">
        <v>147.72999999999999</v>
      </c>
      <c r="AK235" s="59">
        <v>1138.46</v>
      </c>
      <c r="AL235" s="59">
        <v>913.13</v>
      </c>
      <c r="AM235" s="59">
        <v>334.37</v>
      </c>
      <c r="AN235" s="59">
        <v>537.29999999999995</v>
      </c>
      <c r="AO235" s="59">
        <v>241.44</v>
      </c>
      <c r="AP235" s="59">
        <v>344.2</v>
      </c>
      <c r="AQ235" s="59">
        <v>1484.94</v>
      </c>
      <c r="AR235" s="59">
        <v>2564.87</v>
      </c>
      <c r="AS235" s="59">
        <v>2323.85</v>
      </c>
      <c r="AT235" s="59">
        <v>641.30999999999995</v>
      </c>
      <c r="AU235" s="59">
        <v>317.38</v>
      </c>
      <c r="AV235" s="59">
        <v>913.07</v>
      </c>
      <c r="AW235" s="59">
        <v>2195.83</v>
      </c>
      <c r="AX235" s="59">
        <v>787.62</v>
      </c>
      <c r="AY235" s="59">
        <v>1819.29</v>
      </c>
      <c r="AZ235" s="59">
        <v>536.66999999999996</v>
      </c>
      <c r="BA235" s="59">
        <v>303.83</v>
      </c>
      <c r="BB235" s="59">
        <v>372.02</v>
      </c>
      <c r="BC235" s="59">
        <v>388.82</v>
      </c>
      <c r="BD235" s="59">
        <v>122.52</v>
      </c>
      <c r="BE235" s="59">
        <v>1187.03</v>
      </c>
      <c r="BF235" s="59">
        <v>7191.4</v>
      </c>
      <c r="BG235" s="59">
        <v>19180.96</v>
      </c>
      <c r="BH235" s="59">
        <v>3328.4</v>
      </c>
      <c r="BI235" s="59">
        <v>957.31</v>
      </c>
      <c r="BJ235" s="59">
        <v>417.21</v>
      </c>
      <c r="BK235" s="59">
        <v>271.41000000000003</v>
      </c>
      <c r="BL235" s="59">
        <v>654.42999999999995</v>
      </c>
      <c r="BM235" s="59">
        <v>70.39</v>
      </c>
      <c r="BN235" s="59">
        <v>256.49</v>
      </c>
      <c r="BO235" s="59">
        <v>0</v>
      </c>
      <c r="BP235" s="59">
        <v>0</v>
      </c>
      <c r="BQ235" s="59" t="s">
        <v>98</v>
      </c>
      <c r="BR235" s="59">
        <v>73394.58</v>
      </c>
      <c r="BS235" s="59" t="s">
        <v>98</v>
      </c>
      <c r="BT235" s="59">
        <v>75036.89</v>
      </c>
      <c r="BU235" s="59" t="s">
        <v>98</v>
      </c>
      <c r="BV235" s="59">
        <v>18963.46</v>
      </c>
      <c r="BW235" s="59" t="s">
        <v>98</v>
      </c>
      <c r="BX235" s="59">
        <v>483261.16</v>
      </c>
      <c r="BY235" s="59" t="s">
        <v>98</v>
      </c>
      <c r="BZ235" s="59">
        <v>577261.51</v>
      </c>
      <c r="CA235" s="59" t="s">
        <v>98</v>
      </c>
      <c r="CB235" s="59">
        <v>580.67999999999995</v>
      </c>
      <c r="CC235" s="59" t="s">
        <v>98</v>
      </c>
      <c r="CD235" s="59">
        <v>67.7</v>
      </c>
      <c r="CE235" s="59" t="s">
        <v>98</v>
      </c>
      <c r="CF235" s="59">
        <v>-34.03</v>
      </c>
      <c r="CG235" s="59" t="s">
        <v>98</v>
      </c>
      <c r="CH235" s="59">
        <v>33.67</v>
      </c>
      <c r="CI235" s="59" t="s">
        <v>98</v>
      </c>
      <c r="CJ235" s="59">
        <v>614.35</v>
      </c>
      <c r="CK235" s="59" t="s">
        <v>98</v>
      </c>
      <c r="CL235" s="59">
        <v>0</v>
      </c>
      <c r="CM235" s="59" t="s">
        <v>98</v>
      </c>
      <c r="CN235" s="59">
        <v>0</v>
      </c>
      <c r="CO235" s="59" t="s">
        <v>98</v>
      </c>
      <c r="CP235" s="59">
        <v>0</v>
      </c>
      <c r="CQ235" s="59" t="s">
        <v>98</v>
      </c>
      <c r="CR235" s="59">
        <v>527.16999999999996</v>
      </c>
      <c r="CS235" s="59" t="s">
        <v>98</v>
      </c>
      <c r="CT235" s="59">
        <v>527.16999999999996</v>
      </c>
      <c r="CU235" s="59" t="s">
        <v>98</v>
      </c>
      <c r="CV235" s="59">
        <v>578403.03</v>
      </c>
      <c r="CW235" s="59" t="s">
        <v>98</v>
      </c>
      <c r="CX235" s="59">
        <v>651797.61</v>
      </c>
      <c r="CY235" s="59" t="s">
        <v>98</v>
      </c>
    </row>
    <row r="236" spans="1:103" ht="14.5" x14ac:dyDescent="0.35">
      <c r="A236" s="58" t="s">
        <v>364</v>
      </c>
      <c r="B236" s="58" t="s">
        <v>474</v>
      </c>
      <c r="C236" s="43" t="str">
        <f>'[10]Correspondance tables'!K60</f>
        <v>ISIC 87-88</v>
      </c>
      <c r="D236" s="43" t="str">
        <f>VLOOKUP(C236, '[10]Correspondance tables'!$O$3:$P$73, 2, FALSE)</f>
        <v>ISIC 86T88</v>
      </c>
      <c r="E236" s="59">
        <v>70.69</v>
      </c>
      <c r="F236" s="59">
        <v>19.399999999999999</v>
      </c>
      <c r="G236" s="59">
        <v>11.61</v>
      </c>
      <c r="H236" s="59">
        <v>44.83</v>
      </c>
      <c r="I236" s="59">
        <v>495.11</v>
      </c>
      <c r="J236" s="59">
        <v>74.180000000000007</v>
      </c>
      <c r="K236" s="59">
        <v>25.39</v>
      </c>
      <c r="L236" s="59">
        <v>29.85</v>
      </c>
      <c r="M236" s="59">
        <v>41.26</v>
      </c>
      <c r="N236" s="59">
        <v>111.39</v>
      </c>
      <c r="O236" s="59">
        <v>154.66</v>
      </c>
      <c r="P236" s="59">
        <v>255.18</v>
      </c>
      <c r="Q236" s="59">
        <v>78.48</v>
      </c>
      <c r="R236" s="59">
        <v>53.4</v>
      </c>
      <c r="S236" s="59">
        <v>125.01</v>
      </c>
      <c r="T236" s="59">
        <v>118.76</v>
      </c>
      <c r="U236" s="59">
        <v>45.95</v>
      </c>
      <c r="V236" s="59">
        <v>77.7</v>
      </c>
      <c r="W236" s="59">
        <v>185.31</v>
      </c>
      <c r="X236" s="59">
        <v>129.97999999999999</v>
      </c>
      <c r="Y236" s="59">
        <v>74.489999999999995</v>
      </c>
      <c r="Z236" s="59">
        <v>86.94</v>
      </c>
      <c r="AA236" s="59">
        <v>111.77</v>
      </c>
      <c r="AB236" s="59">
        <v>238.95</v>
      </c>
      <c r="AC236" s="59">
        <v>48.18</v>
      </c>
      <c r="AD236" s="59">
        <v>229.65</v>
      </c>
      <c r="AE236" s="59">
        <v>381.95</v>
      </c>
      <c r="AF236" s="59">
        <v>253.2</v>
      </c>
      <c r="AG236" s="59">
        <v>1414.87</v>
      </c>
      <c r="AH236" s="59">
        <v>593.61</v>
      </c>
      <c r="AI236" s="59">
        <v>232.29</v>
      </c>
      <c r="AJ236" s="59">
        <v>28.27</v>
      </c>
      <c r="AK236" s="59">
        <v>59.79</v>
      </c>
      <c r="AL236" s="59">
        <v>156.87</v>
      </c>
      <c r="AM236" s="59">
        <v>28.22</v>
      </c>
      <c r="AN236" s="59">
        <v>769.38</v>
      </c>
      <c r="AO236" s="59">
        <v>112.25</v>
      </c>
      <c r="AP236" s="59">
        <v>48.78</v>
      </c>
      <c r="AQ236" s="59">
        <v>340.54</v>
      </c>
      <c r="AR236" s="59">
        <v>272.7</v>
      </c>
      <c r="AS236" s="59">
        <v>240.25</v>
      </c>
      <c r="AT236" s="59">
        <v>257.98</v>
      </c>
      <c r="AU236" s="59">
        <v>164.65</v>
      </c>
      <c r="AV236" s="59">
        <v>107.42</v>
      </c>
      <c r="AW236" s="59">
        <v>282.17</v>
      </c>
      <c r="AX236" s="59">
        <v>178.68</v>
      </c>
      <c r="AY236" s="59">
        <v>237.72</v>
      </c>
      <c r="AZ236" s="59">
        <v>515.91999999999996</v>
      </c>
      <c r="BA236" s="59">
        <v>247.66</v>
      </c>
      <c r="BB236" s="59">
        <v>138.33000000000001</v>
      </c>
      <c r="BC236" s="59">
        <v>76.180000000000007</v>
      </c>
      <c r="BD236" s="59">
        <v>411.49</v>
      </c>
      <c r="BE236" s="59">
        <v>843.34</v>
      </c>
      <c r="BF236" s="59">
        <v>2539.48</v>
      </c>
      <c r="BG236" s="59">
        <v>906.21</v>
      </c>
      <c r="BH236" s="59">
        <v>42603.12</v>
      </c>
      <c r="BI236" s="59">
        <v>4719.51</v>
      </c>
      <c r="BJ236" s="59">
        <v>122.99</v>
      </c>
      <c r="BK236" s="59">
        <v>301.8</v>
      </c>
      <c r="BL236" s="59">
        <v>200.46</v>
      </c>
      <c r="BM236" s="59">
        <v>17.399999999999999</v>
      </c>
      <c r="BN236" s="59">
        <v>91.51</v>
      </c>
      <c r="BO236" s="59">
        <v>0</v>
      </c>
      <c r="BP236" s="59">
        <v>0</v>
      </c>
      <c r="BQ236" s="59" t="s">
        <v>98</v>
      </c>
      <c r="BR236" s="59">
        <v>62835.11</v>
      </c>
      <c r="BS236" s="59" t="s">
        <v>98</v>
      </c>
      <c r="BT236" s="59">
        <v>164656.57999999999</v>
      </c>
      <c r="BU236" s="59" t="s">
        <v>98</v>
      </c>
      <c r="BV236" s="59">
        <v>4996.75</v>
      </c>
      <c r="BW236" s="59" t="s">
        <v>98</v>
      </c>
      <c r="BX236" s="59">
        <v>613265.17000000004</v>
      </c>
      <c r="BY236" s="59" t="s">
        <v>98</v>
      </c>
      <c r="BZ236" s="59">
        <v>782918.5</v>
      </c>
      <c r="CA236" s="59" t="s">
        <v>98</v>
      </c>
      <c r="CB236" s="59">
        <v>33.47</v>
      </c>
      <c r="CC236" s="59" t="s">
        <v>98</v>
      </c>
      <c r="CD236" s="59">
        <v>0</v>
      </c>
      <c r="CE236" s="59" t="s">
        <v>98</v>
      </c>
      <c r="CF236" s="59">
        <v>-0.31</v>
      </c>
      <c r="CG236" s="59" t="s">
        <v>98</v>
      </c>
      <c r="CH236" s="59">
        <v>-0.31</v>
      </c>
      <c r="CI236" s="59" t="s">
        <v>98</v>
      </c>
      <c r="CJ236" s="59">
        <v>33.17</v>
      </c>
      <c r="CK236" s="59" t="s">
        <v>98</v>
      </c>
      <c r="CL236" s="59">
        <v>0</v>
      </c>
      <c r="CM236" s="59" t="s">
        <v>98</v>
      </c>
      <c r="CN236" s="59">
        <v>0</v>
      </c>
      <c r="CO236" s="59" t="s">
        <v>98</v>
      </c>
      <c r="CP236" s="59">
        <v>0</v>
      </c>
      <c r="CQ236" s="59" t="s">
        <v>98</v>
      </c>
      <c r="CR236" s="59">
        <v>438.18</v>
      </c>
      <c r="CS236" s="59" t="s">
        <v>98</v>
      </c>
      <c r="CT236" s="59">
        <v>438.18</v>
      </c>
      <c r="CU236" s="59" t="s">
        <v>98</v>
      </c>
      <c r="CV236" s="59">
        <v>783389.85</v>
      </c>
      <c r="CW236" s="59" t="s">
        <v>98</v>
      </c>
      <c r="CX236" s="59">
        <v>846224.96</v>
      </c>
      <c r="CY236" s="59" t="s">
        <v>98</v>
      </c>
    </row>
    <row r="237" spans="1:103" ht="14.5" x14ac:dyDescent="0.35">
      <c r="A237" s="58" t="s">
        <v>364</v>
      </c>
      <c r="B237" s="58" t="s">
        <v>475</v>
      </c>
      <c r="C237" s="43" t="str">
        <f>'[10]Correspondance tables'!K61</f>
        <v>ISIC 90-92</v>
      </c>
      <c r="D237" s="43" t="str">
        <f>VLOOKUP(C237, '[10]Correspondance tables'!$O$3:$P$73, 2, FALSE)</f>
        <v>ISIC 90T96</v>
      </c>
      <c r="E237" s="59">
        <v>17.190000000000001</v>
      </c>
      <c r="F237" s="59">
        <v>3.26</v>
      </c>
      <c r="G237" s="59">
        <v>0.21</v>
      </c>
      <c r="H237" s="59">
        <v>0.32</v>
      </c>
      <c r="I237" s="59">
        <v>1.97</v>
      </c>
      <c r="J237" s="59">
        <v>1.45</v>
      </c>
      <c r="K237" s="59">
        <v>0.11</v>
      </c>
      <c r="L237" s="59">
        <v>0</v>
      </c>
      <c r="M237" s="59">
        <v>0.11</v>
      </c>
      <c r="N237" s="59">
        <v>0.1</v>
      </c>
      <c r="O237" s="59">
        <v>0.22</v>
      </c>
      <c r="P237" s="59">
        <v>1.42</v>
      </c>
      <c r="Q237" s="59">
        <v>0.11</v>
      </c>
      <c r="R237" s="59">
        <v>0.32</v>
      </c>
      <c r="S237" s="59">
        <v>0.73</v>
      </c>
      <c r="T237" s="59">
        <v>0.67</v>
      </c>
      <c r="U237" s="59">
        <v>0.11</v>
      </c>
      <c r="V237" s="59">
        <v>0.34</v>
      </c>
      <c r="W237" s="59">
        <v>0.42</v>
      </c>
      <c r="X237" s="59">
        <v>0</v>
      </c>
      <c r="Y237" s="59">
        <v>2.89</v>
      </c>
      <c r="Z237" s="59">
        <v>4.8</v>
      </c>
      <c r="AA237" s="59">
        <v>2.61</v>
      </c>
      <c r="AB237" s="59">
        <v>1.33</v>
      </c>
      <c r="AC237" s="59">
        <v>0.1</v>
      </c>
      <c r="AD237" s="59">
        <v>4.93</v>
      </c>
      <c r="AE237" s="59">
        <v>2.29</v>
      </c>
      <c r="AF237" s="59">
        <v>0.21</v>
      </c>
      <c r="AG237" s="59">
        <v>4.5199999999999996</v>
      </c>
      <c r="AH237" s="59">
        <v>1.34</v>
      </c>
      <c r="AI237" s="59">
        <v>2.09</v>
      </c>
      <c r="AJ237" s="59">
        <v>0.1</v>
      </c>
      <c r="AK237" s="59">
        <v>0.51</v>
      </c>
      <c r="AL237" s="59">
        <v>0</v>
      </c>
      <c r="AM237" s="59">
        <v>0.02</v>
      </c>
      <c r="AN237" s="59">
        <v>30.1</v>
      </c>
      <c r="AO237" s="59">
        <v>0.25</v>
      </c>
      <c r="AP237" s="59">
        <v>0.28000000000000003</v>
      </c>
      <c r="AQ237" s="59">
        <v>1.67</v>
      </c>
      <c r="AR237" s="59">
        <v>0.23</v>
      </c>
      <c r="AS237" s="59">
        <v>29.55</v>
      </c>
      <c r="AT237" s="59">
        <v>0.35</v>
      </c>
      <c r="AU237" s="59">
        <v>3.21</v>
      </c>
      <c r="AV237" s="59">
        <v>15.26</v>
      </c>
      <c r="AW237" s="59">
        <v>11.38</v>
      </c>
      <c r="AX237" s="59">
        <v>0.15</v>
      </c>
      <c r="AY237" s="59">
        <v>11.3</v>
      </c>
      <c r="AZ237" s="59">
        <v>1142.1300000000001</v>
      </c>
      <c r="BA237" s="59">
        <v>329.91</v>
      </c>
      <c r="BB237" s="59">
        <v>0.41</v>
      </c>
      <c r="BC237" s="59">
        <v>7.0000000000000007E-2</v>
      </c>
      <c r="BD237" s="59">
        <v>498.27</v>
      </c>
      <c r="BE237" s="59">
        <v>754.12</v>
      </c>
      <c r="BF237" s="59">
        <v>337.03</v>
      </c>
      <c r="BG237" s="59">
        <v>266.64999999999998</v>
      </c>
      <c r="BH237" s="59">
        <v>3080.17</v>
      </c>
      <c r="BI237" s="59">
        <v>2860.36</v>
      </c>
      <c r="BJ237" s="59">
        <v>150.52000000000001</v>
      </c>
      <c r="BK237" s="59">
        <v>184.76</v>
      </c>
      <c r="BL237" s="59">
        <v>91.39</v>
      </c>
      <c r="BM237" s="59">
        <v>0.1</v>
      </c>
      <c r="BN237" s="59">
        <v>0.44</v>
      </c>
      <c r="BO237" s="59">
        <v>0</v>
      </c>
      <c r="BP237" s="59">
        <v>0</v>
      </c>
      <c r="BQ237" s="59" t="s">
        <v>98</v>
      </c>
      <c r="BR237" s="59">
        <v>9856.89</v>
      </c>
      <c r="BS237" s="59" t="s">
        <v>98</v>
      </c>
      <c r="BT237" s="59">
        <v>73363.289999999994</v>
      </c>
      <c r="BU237" s="59" t="s">
        <v>98</v>
      </c>
      <c r="BV237" s="59">
        <v>46411.38</v>
      </c>
      <c r="BW237" s="59" t="s">
        <v>98</v>
      </c>
      <c r="BX237" s="59">
        <v>206424.69</v>
      </c>
      <c r="BY237" s="59" t="s">
        <v>98</v>
      </c>
      <c r="BZ237" s="59">
        <v>326199.37</v>
      </c>
      <c r="CA237" s="59" t="s">
        <v>98</v>
      </c>
      <c r="CB237" s="59">
        <v>0.04</v>
      </c>
      <c r="CC237" s="59" t="s">
        <v>98</v>
      </c>
      <c r="CD237" s="59">
        <v>0</v>
      </c>
      <c r="CE237" s="59" t="s">
        <v>98</v>
      </c>
      <c r="CF237" s="59">
        <v>-252.96</v>
      </c>
      <c r="CG237" s="59" t="s">
        <v>98</v>
      </c>
      <c r="CH237" s="59">
        <v>-252.96</v>
      </c>
      <c r="CI237" s="59" t="s">
        <v>98</v>
      </c>
      <c r="CJ237" s="59">
        <v>-252.93</v>
      </c>
      <c r="CK237" s="59" t="s">
        <v>98</v>
      </c>
      <c r="CL237" s="59">
        <v>0</v>
      </c>
      <c r="CM237" s="59" t="s">
        <v>98</v>
      </c>
      <c r="CN237" s="59">
        <v>0</v>
      </c>
      <c r="CO237" s="59" t="s">
        <v>98</v>
      </c>
      <c r="CP237" s="59">
        <v>0</v>
      </c>
      <c r="CQ237" s="59" t="s">
        <v>98</v>
      </c>
      <c r="CR237" s="59">
        <v>67.510000000000005</v>
      </c>
      <c r="CS237" s="59" t="s">
        <v>98</v>
      </c>
      <c r="CT237" s="59">
        <v>67.510000000000005</v>
      </c>
      <c r="CU237" s="59" t="s">
        <v>98</v>
      </c>
      <c r="CV237" s="59">
        <v>326013.95</v>
      </c>
      <c r="CW237" s="59" t="s">
        <v>98</v>
      </c>
      <c r="CX237" s="59">
        <v>335870.83</v>
      </c>
      <c r="CY237" s="59" t="s">
        <v>98</v>
      </c>
    </row>
    <row r="238" spans="1:103" ht="14.5" x14ac:dyDescent="0.35">
      <c r="A238" s="58" t="s">
        <v>364</v>
      </c>
      <c r="B238" s="58" t="s">
        <v>476</v>
      </c>
      <c r="C238" s="43" t="str">
        <f>'[10]Correspondance tables'!K62</f>
        <v>ISIC 93</v>
      </c>
      <c r="D238" s="43" t="str">
        <f>VLOOKUP(C238, '[10]Correspondance tables'!$O$3:$P$73, 2, FALSE)</f>
        <v>ISIC 90T96</v>
      </c>
      <c r="E238" s="59">
        <v>3.38</v>
      </c>
      <c r="F238" s="59">
        <v>1.88</v>
      </c>
      <c r="G238" s="59">
        <v>2.9</v>
      </c>
      <c r="H238" s="59">
        <v>13.95</v>
      </c>
      <c r="I238" s="59">
        <v>512.70000000000005</v>
      </c>
      <c r="J238" s="59">
        <v>373.55</v>
      </c>
      <c r="K238" s="59">
        <v>34.42</v>
      </c>
      <c r="L238" s="59">
        <v>42.48</v>
      </c>
      <c r="M238" s="59">
        <v>291.35000000000002</v>
      </c>
      <c r="N238" s="59">
        <v>36.39</v>
      </c>
      <c r="O238" s="59">
        <v>60.58</v>
      </c>
      <c r="P238" s="59">
        <v>159.54</v>
      </c>
      <c r="Q238" s="59">
        <v>311.5</v>
      </c>
      <c r="R238" s="59">
        <v>106.22</v>
      </c>
      <c r="S238" s="59">
        <v>57.74</v>
      </c>
      <c r="T238" s="59">
        <v>97.2</v>
      </c>
      <c r="U238" s="59">
        <v>33.58</v>
      </c>
      <c r="V238" s="59">
        <v>193.36</v>
      </c>
      <c r="W238" s="59">
        <v>83.13</v>
      </c>
      <c r="X238" s="59">
        <v>86.02</v>
      </c>
      <c r="Y238" s="59">
        <v>25.18</v>
      </c>
      <c r="Z238" s="59">
        <v>109.42</v>
      </c>
      <c r="AA238" s="59">
        <v>111.6</v>
      </c>
      <c r="AB238" s="59">
        <v>169.38</v>
      </c>
      <c r="AC238" s="59">
        <v>6.01</v>
      </c>
      <c r="AD238" s="59">
        <v>36.32</v>
      </c>
      <c r="AE238" s="59">
        <v>319.66000000000003</v>
      </c>
      <c r="AF238" s="59">
        <v>231.19</v>
      </c>
      <c r="AG238" s="59">
        <v>334.95</v>
      </c>
      <c r="AH238" s="59">
        <v>120.89</v>
      </c>
      <c r="AI238" s="59">
        <v>27.56</v>
      </c>
      <c r="AJ238" s="59">
        <v>40.130000000000003</v>
      </c>
      <c r="AK238" s="59">
        <v>31.55</v>
      </c>
      <c r="AL238" s="59">
        <v>45.71</v>
      </c>
      <c r="AM238" s="59">
        <v>24.19</v>
      </c>
      <c r="AN238" s="59">
        <v>1736.85</v>
      </c>
      <c r="AO238" s="59">
        <v>2083.5300000000002</v>
      </c>
      <c r="AP238" s="59">
        <v>2790.08</v>
      </c>
      <c r="AQ238" s="59">
        <v>251.04</v>
      </c>
      <c r="AR238" s="59">
        <v>145.93</v>
      </c>
      <c r="AS238" s="59">
        <v>379.56</v>
      </c>
      <c r="AT238" s="59">
        <v>58.83</v>
      </c>
      <c r="AU238" s="59">
        <v>26.51</v>
      </c>
      <c r="AV238" s="59">
        <v>405.56</v>
      </c>
      <c r="AW238" s="59">
        <v>501.73</v>
      </c>
      <c r="AX238" s="59">
        <v>187.33</v>
      </c>
      <c r="AY238" s="59">
        <v>208.68</v>
      </c>
      <c r="AZ238" s="59">
        <v>202.77</v>
      </c>
      <c r="BA238" s="59">
        <v>221.67</v>
      </c>
      <c r="BB238" s="59">
        <v>123.32</v>
      </c>
      <c r="BC238" s="59">
        <v>52.22</v>
      </c>
      <c r="BD238" s="59">
        <v>290.27</v>
      </c>
      <c r="BE238" s="59">
        <v>558.57000000000005</v>
      </c>
      <c r="BF238" s="59">
        <v>1093.32</v>
      </c>
      <c r="BG238" s="59">
        <v>890.3</v>
      </c>
      <c r="BH238" s="59">
        <v>49.71</v>
      </c>
      <c r="BI238" s="59">
        <v>183.9</v>
      </c>
      <c r="BJ238" s="59">
        <v>15896.64</v>
      </c>
      <c r="BK238" s="59">
        <v>2290.36</v>
      </c>
      <c r="BL238" s="59">
        <v>578.83000000000004</v>
      </c>
      <c r="BM238" s="59">
        <v>4.38</v>
      </c>
      <c r="BN238" s="59">
        <v>39.49</v>
      </c>
      <c r="BO238" s="59">
        <v>0</v>
      </c>
      <c r="BP238" s="59">
        <v>0</v>
      </c>
      <c r="BQ238" s="59" t="s">
        <v>98</v>
      </c>
      <c r="BR238" s="59">
        <v>35387.019999999997</v>
      </c>
      <c r="BS238" s="59" t="s">
        <v>98</v>
      </c>
      <c r="BT238" s="59">
        <v>67747.11</v>
      </c>
      <c r="BU238" s="59" t="s">
        <v>98</v>
      </c>
      <c r="BV238" s="59">
        <v>5043.0200000000004</v>
      </c>
      <c r="BW238" s="59" t="s">
        <v>98</v>
      </c>
      <c r="BX238" s="59">
        <v>40303.61</v>
      </c>
      <c r="BY238" s="59" t="s">
        <v>98</v>
      </c>
      <c r="BZ238" s="59">
        <v>113093.73</v>
      </c>
      <c r="CA238" s="59" t="s">
        <v>98</v>
      </c>
      <c r="CB238" s="59">
        <v>3392.42</v>
      </c>
      <c r="CC238" s="59" t="s">
        <v>98</v>
      </c>
      <c r="CD238" s="59">
        <v>1889.59</v>
      </c>
      <c r="CE238" s="59" t="s">
        <v>98</v>
      </c>
      <c r="CF238" s="59">
        <v>2129.6</v>
      </c>
      <c r="CG238" s="59" t="s">
        <v>98</v>
      </c>
      <c r="CH238" s="59">
        <v>4019.19</v>
      </c>
      <c r="CI238" s="59" t="s">
        <v>98</v>
      </c>
      <c r="CJ238" s="59">
        <v>7411.61</v>
      </c>
      <c r="CK238" s="59" t="s">
        <v>98</v>
      </c>
      <c r="CL238" s="59">
        <v>0</v>
      </c>
      <c r="CM238" s="59" t="s">
        <v>98</v>
      </c>
      <c r="CN238" s="59">
        <v>0</v>
      </c>
      <c r="CO238" s="59" t="s">
        <v>98</v>
      </c>
      <c r="CP238" s="59">
        <v>0</v>
      </c>
      <c r="CQ238" s="59" t="s">
        <v>98</v>
      </c>
      <c r="CR238" s="59">
        <v>3508.56</v>
      </c>
      <c r="CS238" s="59" t="s">
        <v>98</v>
      </c>
      <c r="CT238" s="59">
        <v>3508.56</v>
      </c>
      <c r="CU238" s="59" t="s">
        <v>98</v>
      </c>
      <c r="CV238" s="59">
        <v>124013.9</v>
      </c>
      <c r="CW238" s="59" t="s">
        <v>98</v>
      </c>
      <c r="CX238" s="59">
        <v>159400.92000000001</v>
      </c>
      <c r="CY238" s="59" t="s">
        <v>98</v>
      </c>
    </row>
    <row r="239" spans="1:103" ht="14.5" x14ac:dyDescent="0.35">
      <c r="A239" s="58" t="s">
        <v>364</v>
      </c>
      <c r="B239" s="58" t="s">
        <v>477</v>
      </c>
      <c r="C239" s="43" t="str">
        <f>'[10]Correspondance tables'!K63</f>
        <v>ISIC 94</v>
      </c>
      <c r="D239" s="43" t="str">
        <f>VLOOKUP(C239, '[10]Correspondance tables'!$O$3:$P$73, 2, FALSE)</f>
        <v>ISIC 90T96</v>
      </c>
      <c r="E239" s="59">
        <v>23.45</v>
      </c>
      <c r="F239" s="59">
        <v>5.52</v>
      </c>
      <c r="G239" s="59">
        <v>1.76</v>
      </c>
      <c r="H239" s="59">
        <v>23.02</v>
      </c>
      <c r="I239" s="59">
        <v>813.7</v>
      </c>
      <c r="J239" s="59">
        <v>273.44</v>
      </c>
      <c r="K239" s="59">
        <v>32.72</v>
      </c>
      <c r="L239" s="59">
        <v>39</v>
      </c>
      <c r="M239" s="59">
        <v>180.46</v>
      </c>
      <c r="N239" s="59">
        <v>84.84</v>
      </c>
      <c r="O239" s="59">
        <v>119.92</v>
      </c>
      <c r="P239" s="59">
        <v>162.06</v>
      </c>
      <c r="Q239" s="59">
        <v>254.44</v>
      </c>
      <c r="R239" s="59">
        <v>99.13</v>
      </c>
      <c r="S239" s="59">
        <v>97.15</v>
      </c>
      <c r="T239" s="59">
        <v>120.7</v>
      </c>
      <c r="U239" s="59">
        <v>66.989999999999995</v>
      </c>
      <c r="V239" s="59">
        <v>148.24</v>
      </c>
      <c r="W239" s="59">
        <v>177.84</v>
      </c>
      <c r="X239" s="59">
        <v>160.9</v>
      </c>
      <c r="Y239" s="59">
        <v>135.83000000000001</v>
      </c>
      <c r="Z239" s="59">
        <v>170.71</v>
      </c>
      <c r="AA239" s="59">
        <v>130.62</v>
      </c>
      <c r="AB239" s="59">
        <v>223.57</v>
      </c>
      <c r="AC239" s="59">
        <v>28.72</v>
      </c>
      <c r="AD239" s="59">
        <v>82.83</v>
      </c>
      <c r="AE239" s="59">
        <v>304.04000000000002</v>
      </c>
      <c r="AF239" s="59">
        <v>281.56</v>
      </c>
      <c r="AG239" s="59">
        <v>1393.9</v>
      </c>
      <c r="AH239" s="59">
        <v>582.79</v>
      </c>
      <c r="AI239" s="59">
        <v>161.33000000000001</v>
      </c>
      <c r="AJ239" s="59">
        <v>99</v>
      </c>
      <c r="AK239" s="59">
        <v>44.68</v>
      </c>
      <c r="AL239" s="59">
        <v>163.31</v>
      </c>
      <c r="AM239" s="59">
        <v>57.3</v>
      </c>
      <c r="AN239" s="59">
        <v>878.16</v>
      </c>
      <c r="AO239" s="59">
        <v>220.62</v>
      </c>
      <c r="AP239" s="59">
        <v>575.44000000000005</v>
      </c>
      <c r="AQ239" s="59">
        <v>389.47</v>
      </c>
      <c r="AR239" s="59">
        <v>334.53</v>
      </c>
      <c r="AS239" s="59">
        <v>570.07000000000005</v>
      </c>
      <c r="AT239" s="59">
        <v>141.12</v>
      </c>
      <c r="AU239" s="59">
        <v>44.18</v>
      </c>
      <c r="AV239" s="59">
        <v>331</v>
      </c>
      <c r="AW239" s="59">
        <v>670.16</v>
      </c>
      <c r="AX239" s="59">
        <v>246.54</v>
      </c>
      <c r="AY239" s="59">
        <v>101.91</v>
      </c>
      <c r="AZ239" s="59">
        <v>215.01</v>
      </c>
      <c r="BA239" s="59">
        <v>130.33000000000001</v>
      </c>
      <c r="BB239" s="59">
        <v>284.79000000000002</v>
      </c>
      <c r="BC239" s="59">
        <v>57.5</v>
      </c>
      <c r="BD239" s="59">
        <v>293.89999999999998</v>
      </c>
      <c r="BE239" s="59">
        <v>1128.68</v>
      </c>
      <c r="BF239" s="59">
        <v>3842.88</v>
      </c>
      <c r="BG239" s="59">
        <v>836.77</v>
      </c>
      <c r="BH239" s="59">
        <v>424.34</v>
      </c>
      <c r="BI239" s="59">
        <v>350.07</v>
      </c>
      <c r="BJ239" s="59">
        <v>2644.67</v>
      </c>
      <c r="BK239" s="59">
        <v>8304.7999999999993</v>
      </c>
      <c r="BL239" s="59">
        <v>1094.52</v>
      </c>
      <c r="BM239" s="59">
        <v>43.8</v>
      </c>
      <c r="BN239" s="59">
        <v>470.83</v>
      </c>
      <c r="BO239" s="59">
        <v>0</v>
      </c>
      <c r="BP239" s="59">
        <v>0</v>
      </c>
      <c r="BQ239" s="59" t="s">
        <v>98</v>
      </c>
      <c r="BR239" s="59">
        <v>31371.56</v>
      </c>
      <c r="BS239" s="59" t="s">
        <v>98</v>
      </c>
      <c r="BT239" s="59">
        <v>41018.160000000003</v>
      </c>
      <c r="BU239" s="59" t="s">
        <v>98</v>
      </c>
      <c r="BV239" s="59">
        <v>11672.32</v>
      </c>
      <c r="BW239" s="59" t="s">
        <v>98</v>
      </c>
      <c r="BX239" s="59">
        <v>21574.05</v>
      </c>
      <c r="BY239" s="59" t="s">
        <v>98</v>
      </c>
      <c r="BZ239" s="59">
        <v>74264.53</v>
      </c>
      <c r="CA239" s="59" t="s">
        <v>98</v>
      </c>
      <c r="CB239" s="59">
        <v>0.35</v>
      </c>
      <c r="CC239" s="59" t="s">
        <v>98</v>
      </c>
      <c r="CD239" s="59">
        <v>0</v>
      </c>
      <c r="CE239" s="59" t="s">
        <v>98</v>
      </c>
      <c r="CF239" s="59">
        <v>1.92</v>
      </c>
      <c r="CG239" s="59" t="s">
        <v>98</v>
      </c>
      <c r="CH239" s="59">
        <v>1.92</v>
      </c>
      <c r="CI239" s="59" t="s">
        <v>98</v>
      </c>
      <c r="CJ239" s="59">
        <v>2.27</v>
      </c>
      <c r="CK239" s="59" t="s">
        <v>98</v>
      </c>
      <c r="CL239" s="59">
        <v>0</v>
      </c>
      <c r="CM239" s="59" t="s">
        <v>98</v>
      </c>
      <c r="CN239" s="59">
        <v>0</v>
      </c>
      <c r="CO239" s="59" t="s">
        <v>98</v>
      </c>
      <c r="CP239" s="59">
        <v>0</v>
      </c>
      <c r="CQ239" s="59" t="s">
        <v>98</v>
      </c>
      <c r="CR239" s="59">
        <v>451.78</v>
      </c>
      <c r="CS239" s="59" t="s">
        <v>98</v>
      </c>
      <c r="CT239" s="59">
        <v>451.78</v>
      </c>
      <c r="CU239" s="59" t="s">
        <v>98</v>
      </c>
      <c r="CV239" s="59">
        <v>74718.58</v>
      </c>
      <c r="CW239" s="59" t="s">
        <v>98</v>
      </c>
      <c r="CX239" s="59">
        <v>106090.14</v>
      </c>
      <c r="CY239" s="59" t="s">
        <v>98</v>
      </c>
    </row>
    <row r="240" spans="1:103" ht="14.5" x14ac:dyDescent="0.35">
      <c r="A240" s="58" t="s">
        <v>364</v>
      </c>
      <c r="B240" s="58" t="s">
        <v>478</v>
      </c>
      <c r="C240" s="43" t="str">
        <f>'[10]Correspondance tables'!K64</f>
        <v>ISIC 95</v>
      </c>
      <c r="D240" s="43" t="str">
        <f>VLOOKUP(C240, '[10]Correspondance tables'!$O$3:$P$73, 2, FALSE)</f>
        <v>ISIC 90T96</v>
      </c>
      <c r="E240" s="59">
        <v>558.61</v>
      </c>
      <c r="F240" s="59">
        <v>31.67</v>
      </c>
      <c r="G240" s="59">
        <v>36.020000000000003</v>
      </c>
      <c r="H240" s="59">
        <v>80.900000000000006</v>
      </c>
      <c r="I240" s="59">
        <v>894.98</v>
      </c>
      <c r="J240" s="59">
        <v>173.72</v>
      </c>
      <c r="K240" s="59">
        <v>70.91</v>
      </c>
      <c r="L240" s="59">
        <v>106.37</v>
      </c>
      <c r="M240" s="59">
        <v>108.04</v>
      </c>
      <c r="N240" s="59">
        <v>332.51</v>
      </c>
      <c r="O240" s="59">
        <v>576.83000000000004</v>
      </c>
      <c r="P240" s="59">
        <v>204.95</v>
      </c>
      <c r="Q240" s="59">
        <v>182.12</v>
      </c>
      <c r="R240" s="59">
        <v>218.68</v>
      </c>
      <c r="S240" s="59">
        <v>413.41</v>
      </c>
      <c r="T240" s="59">
        <v>263.5</v>
      </c>
      <c r="U240" s="59">
        <v>154.66999999999999</v>
      </c>
      <c r="V240" s="59">
        <v>192.85</v>
      </c>
      <c r="W240" s="59">
        <v>342.74</v>
      </c>
      <c r="X240" s="59">
        <v>271.36</v>
      </c>
      <c r="Y240" s="59">
        <v>114.07</v>
      </c>
      <c r="Z240" s="59">
        <v>209.66</v>
      </c>
      <c r="AA240" s="59">
        <v>134.96</v>
      </c>
      <c r="AB240" s="59">
        <v>962.29</v>
      </c>
      <c r="AC240" s="59">
        <v>109.94</v>
      </c>
      <c r="AD240" s="59">
        <v>393.14</v>
      </c>
      <c r="AE240" s="59">
        <v>1153.3</v>
      </c>
      <c r="AF240" s="59">
        <v>583.98</v>
      </c>
      <c r="AG240" s="59">
        <v>1575.75</v>
      </c>
      <c r="AH240" s="59">
        <v>1584.74</v>
      </c>
      <c r="AI240" s="59">
        <v>522.71</v>
      </c>
      <c r="AJ240" s="59">
        <v>103.1</v>
      </c>
      <c r="AK240" s="59">
        <v>33.82</v>
      </c>
      <c r="AL240" s="59">
        <v>728.23</v>
      </c>
      <c r="AM240" s="59">
        <v>77.69</v>
      </c>
      <c r="AN240" s="59">
        <v>559.07000000000005</v>
      </c>
      <c r="AO240" s="59">
        <v>203.62</v>
      </c>
      <c r="AP240" s="59">
        <v>130.49</v>
      </c>
      <c r="AQ240" s="59">
        <v>352.76</v>
      </c>
      <c r="AR240" s="59">
        <v>558.74</v>
      </c>
      <c r="AS240" s="59">
        <v>848.86</v>
      </c>
      <c r="AT240" s="59">
        <v>350.25</v>
      </c>
      <c r="AU240" s="59">
        <v>354.44</v>
      </c>
      <c r="AV240" s="59">
        <v>361.81</v>
      </c>
      <c r="AW240" s="59">
        <v>1376.9</v>
      </c>
      <c r="AX240" s="59">
        <v>649.26</v>
      </c>
      <c r="AY240" s="59">
        <v>283.2</v>
      </c>
      <c r="AZ240" s="59">
        <v>348.39</v>
      </c>
      <c r="BA240" s="59">
        <v>292.70999999999998</v>
      </c>
      <c r="BB240" s="59">
        <v>208.89</v>
      </c>
      <c r="BC240" s="59">
        <v>289.56</v>
      </c>
      <c r="BD240" s="59">
        <v>109.8</v>
      </c>
      <c r="BE240" s="59">
        <v>775.19</v>
      </c>
      <c r="BF240" s="59">
        <v>546.58000000000004</v>
      </c>
      <c r="BG240" s="59">
        <v>347.45</v>
      </c>
      <c r="BH240" s="59">
        <v>1660.33</v>
      </c>
      <c r="BI240" s="59">
        <v>375.35</v>
      </c>
      <c r="BJ240" s="59">
        <v>210.09</v>
      </c>
      <c r="BK240" s="59">
        <v>217.72</v>
      </c>
      <c r="BL240" s="59">
        <v>1779.5</v>
      </c>
      <c r="BM240" s="59">
        <v>33.04</v>
      </c>
      <c r="BN240" s="59">
        <v>306.35000000000002</v>
      </c>
      <c r="BO240" s="59">
        <v>0</v>
      </c>
      <c r="BP240" s="59">
        <v>0</v>
      </c>
      <c r="BQ240" s="59" t="s">
        <v>98</v>
      </c>
      <c r="BR240" s="59">
        <v>27032.57</v>
      </c>
      <c r="BS240" s="59" t="s">
        <v>98</v>
      </c>
      <c r="BT240" s="59">
        <v>6333.49</v>
      </c>
      <c r="BU240" s="59" t="s">
        <v>98</v>
      </c>
      <c r="BV240" s="59">
        <v>64777.57</v>
      </c>
      <c r="BW240" s="59" t="s">
        <v>98</v>
      </c>
      <c r="BX240" s="59">
        <v>10717.62</v>
      </c>
      <c r="BY240" s="59" t="s">
        <v>98</v>
      </c>
      <c r="BZ240" s="59">
        <v>81828.679999999993</v>
      </c>
      <c r="CA240" s="59" t="s">
        <v>98</v>
      </c>
      <c r="CB240" s="59">
        <v>0.08</v>
      </c>
      <c r="CC240" s="59" t="s">
        <v>98</v>
      </c>
      <c r="CD240" s="59">
        <v>0</v>
      </c>
      <c r="CE240" s="59" t="s">
        <v>98</v>
      </c>
      <c r="CF240" s="59">
        <v>0</v>
      </c>
      <c r="CG240" s="59" t="s">
        <v>98</v>
      </c>
      <c r="CH240" s="59">
        <v>0</v>
      </c>
      <c r="CI240" s="59" t="s">
        <v>98</v>
      </c>
      <c r="CJ240" s="59">
        <v>0.08</v>
      </c>
      <c r="CK240" s="59" t="s">
        <v>98</v>
      </c>
      <c r="CL240" s="59">
        <v>0</v>
      </c>
      <c r="CM240" s="59" t="s">
        <v>98</v>
      </c>
      <c r="CN240" s="59">
        <v>0</v>
      </c>
      <c r="CO240" s="59" t="s">
        <v>98</v>
      </c>
      <c r="CP240" s="59">
        <v>0</v>
      </c>
      <c r="CQ240" s="59" t="s">
        <v>98</v>
      </c>
      <c r="CR240" s="59">
        <v>101.33</v>
      </c>
      <c r="CS240" s="59" t="s">
        <v>98</v>
      </c>
      <c r="CT240" s="59">
        <v>101.33</v>
      </c>
      <c r="CU240" s="59" t="s">
        <v>98</v>
      </c>
      <c r="CV240" s="59">
        <v>81930.09</v>
      </c>
      <c r="CW240" s="59" t="s">
        <v>98</v>
      </c>
      <c r="CX240" s="59">
        <v>108962.66</v>
      </c>
      <c r="CY240" s="59" t="s">
        <v>98</v>
      </c>
    </row>
    <row r="241" spans="1:103" ht="14.5" x14ac:dyDescent="0.35">
      <c r="A241" s="58" t="s">
        <v>364</v>
      </c>
      <c r="B241" s="58" t="s">
        <v>479</v>
      </c>
      <c r="C241" s="43" t="str">
        <f>'[10]Correspondance tables'!K65</f>
        <v>ISIC 96</v>
      </c>
      <c r="D241" s="43" t="str">
        <f>VLOOKUP(C241, '[10]Correspondance tables'!$O$3:$P$73, 2, FALSE)</f>
        <v>ISIC 90T96</v>
      </c>
      <c r="E241" s="59">
        <v>26.32</v>
      </c>
      <c r="F241" s="59">
        <v>38.56</v>
      </c>
      <c r="G241" s="59">
        <v>56.34</v>
      </c>
      <c r="H241" s="59">
        <v>35.76</v>
      </c>
      <c r="I241" s="59">
        <v>496.92</v>
      </c>
      <c r="J241" s="59">
        <v>120.12</v>
      </c>
      <c r="K241" s="59">
        <v>72.33</v>
      </c>
      <c r="L241" s="59">
        <v>68.28</v>
      </c>
      <c r="M241" s="59">
        <v>63.56</v>
      </c>
      <c r="N241" s="59">
        <v>135.52000000000001</v>
      </c>
      <c r="O241" s="59">
        <v>148.19</v>
      </c>
      <c r="P241" s="59">
        <v>85.13</v>
      </c>
      <c r="Q241" s="59">
        <v>130.4</v>
      </c>
      <c r="R241" s="59">
        <v>128.93</v>
      </c>
      <c r="S241" s="59">
        <v>134.01</v>
      </c>
      <c r="T241" s="59">
        <v>120.04</v>
      </c>
      <c r="U241" s="59">
        <v>242.67</v>
      </c>
      <c r="V241" s="59">
        <v>232.14</v>
      </c>
      <c r="W241" s="59">
        <v>325.67</v>
      </c>
      <c r="X241" s="59">
        <v>559.46</v>
      </c>
      <c r="Y241" s="59">
        <v>132.81</v>
      </c>
      <c r="Z241" s="59">
        <v>360.33</v>
      </c>
      <c r="AA241" s="59">
        <v>278.79000000000002</v>
      </c>
      <c r="AB241" s="59">
        <v>224.5</v>
      </c>
      <c r="AC241" s="59">
        <v>73.91</v>
      </c>
      <c r="AD241" s="59">
        <v>95.35</v>
      </c>
      <c r="AE241" s="59">
        <v>349.46</v>
      </c>
      <c r="AF241" s="59">
        <v>98.43</v>
      </c>
      <c r="AG241" s="59">
        <v>932.05</v>
      </c>
      <c r="AH241" s="59">
        <v>767.37</v>
      </c>
      <c r="AI241" s="59">
        <v>242.82</v>
      </c>
      <c r="AJ241" s="59">
        <v>58.25</v>
      </c>
      <c r="AK241" s="59">
        <v>125.45</v>
      </c>
      <c r="AL241" s="59">
        <v>186.3</v>
      </c>
      <c r="AM241" s="59">
        <v>42.09</v>
      </c>
      <c r="AN241" s="59">
        <v>383.42</v>
      </c>
      <c r="AO241" s="59">
        <v>74.8</v>
      </c>
      <c r="AP241" s="59">
        <v>339.21</v>
      </c>
      <c r="AQ241" s="59">
        <v>410.32</v>
      </c>
      <c r="AR241" s="59">
        <v>617.14</v>
      </c>
      <c r="AS241" s="59">
        <v>653.45000000000005</v>
      </c>
      <c r="AT241" s="59">
        <v>211.04</v>
      </c>
      <c r="AU241" s="59">
        <v>176.09</v>
      </c>
      <c r="AV241" s="59">
        <v>295.97000000000003</v>
      </c>
      <c r="AW241" s="59">
        <v>641.94000000000005</v>
      </c>
      <c r="AX241" s="59">
        <v>163.02000000000001</v>
      </c>
      <c r="AY241" s="59">
        <v>145.52000000000001</v>
      </c>
      <c r="AZ241" s="59">
        <v>94.11</v>
      </c>
      <c r="BA241" s="59">
        <v>102.32</v>
      </c>
      <c r="BB241" s="59">
        <v>139.21</v>
      </c>
      <c r="BC241" s="59">
        <v>24.06</v>
      </c>
      <c r="BD241" s="59">
        <v>71.36</v>
      </c>
      <c r="BE241" s="59">
        <v>209.92</v>
      </c>
      <c r="BF241" s="59">
        <v>1237.55</v>
      </c>
      <c r="BG241" s="59">
        <v>462.6</v>
      </c>
      <c r="BH241" s="59">
        <v>471.03</v>
      </c>
      <c r="BI241" s="59">
        <v>184.18</v>
      </c>
      <c r="BJ241" s="59">
        <v>128.06</v>
      </c>
      <c r="BK241" s="59">
        <v>52.13</v>
      </c>
      <c r="BL241" s="59">
        <v>85.97</v>
      </c>
      <c r="BM241" s="59">
        <v>654.07000000000005</v>
      </c>
      <c r="BN241" s="59">
        <v>57.3</v>
      </c>
      <c r="BO241" s="59">
        <v>0</v>
      </c>
      <c r="BP241" s="59">
        <v>0</v>
      </c>
      <c r="BQ241" s="59" t="s">
        <v>98</v>
      </c>
      <c r="BR241" s="59">
        <v>15274.04</v>
      </c>
      <c r="BS241" s="59" t="s">
        <v>98</v>
      </c>
      <c r="BT241" s="59">
        <v>12925.74</v>
      </c>
      <c r="BU241" s="59" t="s">
        <v>98</v>
      </c>
      <c r="BV241" s="59">
        <v>182.62</v>
      </c>
      <c r="BW241" s="59" t="s">
        <v>98</v>
      </c>
      <c r="BX241" s="59">
        <v>0</v>
      </c>
      <c r="BY241" s="59" t="s">
        <v>98</v>
      </c>
      <c r="BZ241" s="59">
        <v>13108.36</v>
      </c>
      <c r="CA241" s="59" t="s">
        <v>98</v>
      </c>
      <c r="CB241" s="59">
        <v>2168.6799999999998</v>
      </c>
      <c r="CC241" s="59" t="s">
        <v>98</v>
      </c>
      <c r="CD241" s="59">
        <v>0</v>
      </c>
      <c r="CE241" s="59" t="s">
        <v>98</v>
      </c>
      <c r="CF241" s="59">
        <v>179.76</v>
      </c>
      <c r="CG241" s="59" t="s">
        <v>98</v>
      </c>
      <c r="CH241" s="59">
        <v>179.76</v>
      </c>
      <c r="CI241" s="59" t="s">
        <v>98</v>
      </c>
      <c r="CJ241" s="59">
        <v>2348.44</v>
      </c>
      <c r="CK241" s="59" t="s">
        <v>98</v>
      </c>
      <c r="CL241" s="59">
        <v>0</v>
      </c>
      <c r="CM241" s="59" t="s">
        <v>98</v>
      </c>
      <c r="CN241" s="59">
        <v>0</v>
      </c>
      <c r="CO241" s="59" t="s">
        <v>98</v>
      </c>
      <c r="CP241" s="59">
        <v>0</v>
      </c>
      <c r="CQ241" s="59" t="s">
        <v>98</v>
      </c>
      <c r="CR241" s="59">
        <v>450.9</v>
      </c>
      <c r="CS241" s="59" t="s">
        <v>98</v>
      </c>
      <c r="CT241" s="59">
        <v>450.9</v>
      </c>
      <c r="CU241" s="59" t="s">
        <v>98</v>
      </c>
      <c r="CV241" s="59">
        <v>15907.71</v>
      </c>
      <c r="CW241" s="59" t="s">
        <v>98</v>
      </c>
      <c r="CX241" s="59">
        <v>31181.74</v>
      </c>
      <c r="CY241" s="59" t="s">
        <v>98</v>
      </c>
    </row>
    <row r="242" spans="1:103" ht="14.5" x14ac:dyDescent="0.35">
      <c r="A242" s="58" t="s">
        <v>364</v>
      </c>
      <c r="B242" s="58" t="s">
        <v>480</v>
      </c>
      <c r="C242" s="43" t="str">
        <f>'[10]Correspondance tables'!K66</f>
        <v>ISIC 97-98</v>
      </c>
      <c r="D242" s="43" t="str">
        <f>VLOOKUP(C242, '[10]Correspondance tables'!$O$3:$P$73, 2, FALSE)</f>
        <v>ISIC 97T98</v>
      </c>
      <c r="E242" s="59">
        <v>58.66</v>
      </c>
      <c r="F242" s="59">
        <v>6.22</v>
      </c>
      <c r="G242" s="59">
        <v>14.5</v>
      </c>
      <c r="H242" s="59">
        <v>68.38</v>
      </c>
      <c r="I242" s="59">
        <v>454.29</v>
      </c>
      <c r="J242" s="59">
        <v>120.03</v>
      </c>
      <c r="K242" s="59">
        <v>25.84</v>
      </c>
      <c r="L242" s="59">
        <v>59.03</v>
      </c>
      <c r="M242" s="59">
        <v>67.819999999999993</v>
      </c>
      <c r="N242" s="59">
        <v>88.06</v>
      </c>
      <c r="O242" s="59">
        <v>261.20999999999998</v>
      </c>
      <c r="P242" s="59">
        <v>124.82</v>
      </c>
      <c r="Q242" s="59">
        <v>105.95</v>
      </c>
      <c r="R242" s="59">
        <v>86.89</v>
      </c>
      <c r="S242" s="59">
        <v>138.01</v>
      </c>
      <c r="T242" s="59">
        <v>140.93</v>
      </c>
      <c r="U242" s="59">
        <v>164.95</v>
      </c>
      <c r="V242" s="59">
        <v>130.82</v>
      </c>
      <c r="W242" s="59">
        <v>221.35</v>
      </c>
      <c r="X242" s="59">
        <v>176.84</v>
      </c>
      <c r="Y242" s="59">
        <v>65.5</v>
      </c>
      <c r="Z242" s="59">
        <v>269.39</v>
      </c>
      <c r="AA242" s="59">
        <v>68.63</v>
      </c>
      <c r="AB242" s="59">
        <v>346.45</v>
      </c>
      <c r="AC242" s="59">
        <v>69.430000000000007</v>
      </c>
      <c r="AD242" s="59">
        <v>600.94000000000005</v>
      </c>
      <c r="AE242" s="59">
        <v>538.12</v>
      </c>
      <c r="AF242" s="59">
        <v>152.77000000000001</v>
      </c>
      <c r="AG242" s="59">
        <v>609.79</v>
      </c>
      <c r="AH242" s="59">
        <v>566.19000000000005</v>
      </c>
      <c r="AI242" s="59">
        <v>779.3</v>
      </c>
      <c r="AJ242" s="59">
        <v>85.5</v>
      </c>
      <c r="AK242" s="59">
        <v>102.02</v>
      </c>
      <c r="AL242" s="59">
        <v>256.92</v>
      </c>
      <c r="AM242" s="59">
        <v>60.66</v>
      </c>
      <c r="AN242" s="59">
        <v>2026.99</v>
      </c>
      <c r="AO242" s="59">
        <v>57.2</v>
      </c>
      <c r="AP242" s="59">
        <v>155.11000000000001</v>
      </c>
      <c r="AQ242" s="59">
        <v>323.17</v>
      </c>
      <c r="AR242" s="59">
        <v>442.26</v>
      </c>
      <c r="AS242" s="59">
        <v>249.42</v>
      </c>
      <c r="AT242" s="59">
        <v>140.97</v>
      </c>
      <c r="AU242" s="59">
        <v>34.700000000000003</v>
      </c>
      <c r="AV242" s="59">
        <v>215.71</v>
      </c>
      <c r="AW242" s="59">
        <v>1678.89</v>
      </c>
      <c r="AX242" s="59">
        <v>442.68</v>
      </c>
      <c r="AY242" s="59">
        <v>157.5</v>
      </c>
      <c r="AZ242" s="59">
        <v>505.04</v>
      </c>
      <c r="BA242" s="59">
        <v>414.91</v>
      </c>
      <c r="BB242" s="59">
        <v>1013.25</v>
      </c>
      <c r="BC242" s="59">
        <v>248.01</v>
      </c>
      <c r="BD242" s="59">
        <v>461.04</v>
      </c>
      <c r="BE242" s="59">
        <v>1145.68</v>
      </c>
      <c r="BF242" s="59">
        <v>983.95</v>
      </c>
      <c r="BG242" s="59">
        <v>503.84</v>
      </c>
      <c r="BH242" s="59">
        <v>3673.63</v>
      </c>
      <c r="BI242" s="59">
        <v>1176.23</v>
      </c>
      <c r="BJ242" s="59">
        <v>440.44</v>
      </c>
      <c r="BK242" s="59">
        <v>556.83000000000004</v>
      </c>
      <c r="BL242" s="59">
        <v>330.46</v>
      </c>
      <c r="BM242" s="59">
        <v>8.66</v>
      </c>
      <c r="BN242" s="59">
        <v>7893.46</v>
      </c>
      <c r="BO242" s="59">
        <v>0</v>
      </c>
      <c r="BP242" s="59">
        <v>0</v>
      </c>
      <c r="BQ242" s="59" t="s">
        <v>98</v>
      </c>
      <c r="BR242" s="59">
        <v>32366.22</v>
      </c>
      <c r="BS242" s="59" t="s">
        <v>98</v>
      </c>
      <c r="BT242" s="59">
        <v>116734.5</v>
      </c>
      <c r="BU242" s="59" t="s">
        <v>98</v>
      </c>
      <c r="BV242" s="59">
        <v>17.48</v>
      </c>
      <c r="BW242" s="59" t="s">
        <v>98</v>
      </c>
      <c r="BX242" s="59">
        <v>459.18</v>
      </c>
      <c r="BY242" s="59" t="s">
        <v>98</v>
      </c>
      <c r="BZ242" s="59">
        <v>117211.16</v>
      </c>
      <c r="CA242" s="59" t="s">
        <v>98</v>
      </c>
      <c r="CB242" s="59">
        <v>8.25</v>
      </c>
      <c r="CC242" s="59" t="s">
        <v>98</v>
      </c>
      <c r="CD242" s="59">
        <v>0</v>
      </c>
      <c r="CE242" s="59" t="s">
        <v>98</v>
      </c>
      <c r="CF242" s="59">
        <v>153.38</v>
      </c>
      <c r="CG242" s="59" t="s">
        <v>98</v>
      </c>
      <c r="CH242" s="59">
        <v>153.38</v>
      </c>
      <c r="CI242" s="59" t="s">
        <v>98</v>
      </c>
      <c r="CJ242" s="59">
        <v>161.63</v>
      </c>
      <c r="CK242" s="59" t="s">
        <v>98</v>
      </c>
      <c r="CL242" s="59">
        <v>0</v>
      </c>
      <c r="CM242" s="59" t="s">
        <v>98</v>
      </c>
      <c r="CN242" s="59">
        <v>0</v>
      </c>
      <c r="CO242" s="59" t="s">
        <v>98</v>
      </c>
      <c r="CP242" s="59">
        <v>0</v>
      </c>
      <c r="CQ242" s="59" t="s">
        <v>98</v>
      </c>
      <c r="CR242" s="59">
        <v>1535.84</v>
      </c>
      <c r="CS242" s="59" t="s">
        <v>98</v>
      </c>
      <c r="CT242" s="59">
        <v>1535.84</v>
      </c>
      <c r="CU242" s="59" t="s">
        <v>98</v>
      </c>
      <c r="CV242" s="59">
        <v>118908.63</v>
      </c>
      <c r="CW242" s="59" t="s">
        <v>98</v>
      </c>
      <c r="CX242" s="59">
        <v>151274.85</v>
      </c>
      <c r="CY242" s="59" t="s">
        <v>98</v>
      </c>
    </row>
    <row r="243" spans="1:103" ht="14.5" x14ac:dyDescent="0.35">
      <c r="A243" s="58" t="s">
        <v>364</v>
      </c>
      <c r="B243" s="58" t="s">
        <v>481</v>
      </c>
      <c r="C243" s="43" t="str">
        <f>'[10]Correspondance tables'!K67</f>
        <v>ISIC 99</v>
      </c>
      <c r="D243" s="43" t="str">
        <f>VLOOKUP(C243, '[10]Correspondance tables'!$O$3:$P$73, 2, FALSE)</f>
        <v>ISIC 99</v>
      </c>
      <c r="E243" s="59">
        <v>0</v>
      </c>
      <c r="F243" s="59">
        <v>13.34</v>
      </c>
      <c r="G243" s="59">
        <v>0</v>
      </c>
      <c r="H243" s="59">
        <v>0</v>
      </c>
      <c r="I243" s="59">
        <v>0</v>
      </c>
      <c r="J243" s="59">
        <v>0</v>
      </c>
      <c r="K243" s="59">
        <v>0</v>
      </c>
      <c r="L243" s="59">
        <v>0</v>
      </c>
      <c r="M243" s="59">
        <v>0</v>
      </c>
      <c r="N243" s="59">
        <v>0</v>
      </c>
      <c r="O243" s="59">
        <v>0</v>
      </c>
      <c r="P243" s="59">
        <v>0</v>
      </c>
      <c r="Q243" s="59">
        <v>0</v>
      </c>
      <c r="R243" s="59">
        <v>0</v>
      </c>
      <c r="S243" s="59">
        <v>0</v>
      </c>
      <c r="T243" s="59">
        <v>0</v>
      </c>
      <c r="U243" s="59">
        <v>0</v>
      </c>
      <c r="V243" s="59">
        <v>0</v>
      </c>
      <c r="W243" s="59">
        <v>0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>
        <v>0</v>
      </c>
      <c r="AE243" s="59">
        <v>55.08</v>
      </c>
      <c r="AF243" s="59">
        <v>0</v>
      </c>
      <c r="AG243" s="59">
        <v>0</v>
      </c>
      <c r="AH243" s="59">
        <v>0</v>
      </c>
      <c r="AI243" s="59">
        <v>0</v>
      </c>
      <c r="AJ243" s="59">
        <v>0</v>
      </c>
      <c r="AK243" s="59">
        <v>0</v>
      </c>
      <c r="AL243" s="59">
        <v>32.46</v>
      </c>
      <c r="AM243" s="59">
        <v>0</v>
      </c>
      <c r="AN243" s="59">
        <v>1.22</v>
      </c>
      <c r="AO243" s="59">
        <v>0</v>
      </c>
      <c r="AP243" s="59">
        <v>0</v>
      </c>
      <c r="AQ243" s="59">
        <v>0</v>
      </c>
      <c r="AR243" s="59">
        <v>0</v>
      </c>
      <c r="AS243" s="59">
        <v>0</v>
      </c>
      <c r="AT243" s="59">
        <v>0</v>
      </c>
      <c r="AU243" s="59">
        <v>0</v>
      </c>
      <c r="AV243" s="59">
        <v>3.41</v>
      </c>
      <c r="AW243" s="59">
        <v>0</v>
      </c>
      <c r="AX243" s="59">
        <v>2.13</v>
      </c>
      <c r="AY243" s="59">
        <v>0.11</v>
      </c>
      <c r="AZ243" s="59">
        <v>0</v>
      </c>
      <c r="BA243" s="59">
        <v>0</v>
      </c>
      <c r="BB243" s="59">
        <v>0</v>
      </c>
      <c r="BC243" s="59">
        <v>8.4499999999999993</v>
      </c>
      <c r="BD243" s="59">
        <v>1.72</v>
      </c>
      <c r="BE243" s="59">
        <v>9.15</v>
      </c>
      <c r="BF243" s="59">
        <v>636.96</v>
      </c>
      <c r="BG243" s="59">
        <v>534.71</v>
      </c>
      <c r="BH243" s="59">
        <v>156.53</v>
      </c>
      <c r="BI243" s="59">
        <v>142.57</v>
      </c>
      <c r="BJ243" s="59">
        <v>8.14</v>
      </c>
      <c r="BK243" s="59">
        <v>18.55</v>
      </c>
      <c r="BL243" s="59">
        <v>4.45</v>
      </c>
      <c r="BM243" s="59">
        <v>0</v>
      </c>
      <c r="BN243" s="59">
        <v>0</v>
      </c>
      <c r="BO243" s="59">
        <v>0</v>
      </c>
      <c r="BP243" s="59">
        <v>0</v>
      </c>
      <c r="BQ243" s="59" t="s">
        <v>98</v>
      </c>
      <c r="BR243" s="59">
        <v>1628.98</v>
      </c>
      <c r="BS243" s="59" t="s">
        <v>98</v>
      </c>
      <c r="BT243" s="59">
        <v>42721.42</v>
      </c>
      <c r="BU243" s="59" t="s">
        <v>98</v>
      </c>
      <c r="BV243" s="59">
        <v>0</v>
      </c>
      <c r="BW243" s="59" t="s">
        <v>98</v>
      </c>
      <c r="BX243" s="59">
        <v>1505.25</v>
      </c>
      <c r="BY243" s="59" t="s">
        <v>98</v>
      </c>
      <c r="BZ243" s="59">
        <v>44226.67</v>
      </c>
      <c r="CA243" s="59" t="s">
        <v>98</v>
      </c>
      <c r="CB243" s="59">
        <v>0</v>
      </c>
      <c r="CC243" s="59" t="s">
        <v>98</v>
      </c>
      <c r="CD243" s="59">
        <v>0</v>
      </c>
      <c r="CE243" s="59" t="s">
        <v>98</v>
      </c>
      <c r="CF243" s="59">
        <v>0</v>
      </c>
      <c r="CG243" s="59" t="s">
        <v>98</v>
      </c>
      <c r="CH243" s="59">
        <v>0</v>
      </c>
      <c r="CI243" s="59" t="s">
        <v>98</v>
      </c>
      <c r="CJ243" s="59">
        <v>0</v>
      </c>
      <c r="CK243" s="59" t="s">
        <v>98</v>
      </c>
      <c r="CL243" s="59">
        <v>0</v>
      </c>
      <c r="CM243" s="59" t="s">
        <v>98</v>
      </c>
      <c r="CN243" s="59">
        <v>0</v>
      </c>
      <c r="CO243" s="59" t="s">
        <v>98</v>
      </c>
      <c r="CP243" s="59">
        <v>0</v>
      </c>
      <c r="CQ243" s="59" t="s">
        <v>98</v>
      </c>
      <c r="CR243" s="59">
        <v>0.2</v>
      </c>
      <c r="CS243" s="59" t="s">
        <v>98</v>
      </c>
      <c r="CT243" s="59">
        <v>0.2</v>
      </c>
      <c r="CU243" s="59" t="s">
        <v>98</v>
      </c>
      <c r="CV243" s="59">
        <v>44226.879999999997</v>
      </c>
      <c r="CW243" s="59" t="s">
        <v>98</v>
      </c>
      <c r="CX243" s="59">
        <v>45855.86</v>
      </c>
      <c r="CY243" s="59" t="s">
        <v>98</v>
      </c>
    </row>
    <row r="244" spans="1:103" ht="14.5" x14ac:dyDescent="0.35">
      <c r="A244" s="58" t="s">
        <v>364</v>
      </c>
      <c r="B244" s="58" t="s">
        <v>482</v>
      </c>
      <c r="C244" s="43"/>
      <c r="D244" s="43"/>
      <c r="E244" s="59">
        <v>0</v>
      </c>
      <c r="F244" s="59">
        <v>0</v>
      </c>
      <c r="G244" s="59">
        <v>0</v>
      </c>
      <c r="H244" s="59">
        <v>0</v>
      </c>
      <c r="I244" s="59">
        <v>0</v>
      </c>
      <c r="J244" s="59">
        <v>0</v>
      </c>
      <c r="K244" s="59">
        <v>0</v>
      </c>
      <c r="L244" s="59">
        <v>0</v>
      </c>
      <c r="M244" s="59">
        <v>0</v>
      </c>
      <c r="N244" s="59">
        <v>0</v>
      </c>
      <c r="O244" s="59">
        <v>0</v>
      </c>
      <c r="P244" s="59">
        <v>0</v>
      </c>
      <c r="Q244" s="59">
        <v>0</v>
      </c>
      <c r="R244" s="59">
        <v>0</v>
      </c>
      <c r="S244" s="59">
        <v>0</v>
      </c>
      <c r="T244" s="59">
        <v>0</v>
      </c>
      <c r="U244" s="59">
        <v>0</v>
      </c>
      <c r="V244" s="59">
        <v>0</v>
      </c>
      <c r="W244" s="59">
        <v>0</v>
      </c>
      <c r="X244" s="59">
        <v>0</v>
      </c>
      <c r="Y244" s="59">
        <v>0</v>
      </c>
      <c r="Z244" s="59">
        <v>0</v>
      </c>
      <c r="AA244" s="59">
        <v>0</v>
      </c>
      <c r="AB244" s="59">
        <v>0</v>
      </c>
      <c r="AC244" s="59">
        <v>0</v>
      </c>
      <c r="AD244" s="59">
        <v>0</v>
      </c>
      <c r="AE244" s="59">
        <v>0</v>
      </c>
      <c r="AF244" s="59">
        <v>0</v>
      </c>
      <c r="AG244" s="59">
        <v>0</v>
      </c>
      <c r="AH244" s="59">
        <v>0</v>
      </c>
      <c r="AI244" s="59">
        <v>0</v>
      </c>
      <c r="AJ244" s="59">
        <v>0</v>
      </c>
      <c r="AK244" s="59">
        <v>0</v>
      </c>
      <c r="AL244" s="59">
        <v>0</v>
      </c>
      <c r="AM244" s="59">
        <v>0</v>
      </c>
      <c r="AN244" s="59">
        <v>0</v>
      </c>
      <c r="AO244" s="59">
        <v>0</v>
      </c>
      <c r="AP244" s="59">
        <v>0</v>
      </c>
      <c r="AQ244" s="59">
        <v>0</v>
      </c>
      <c r="AR244" s="59">
        <v>0</v>
      </c>
      <c r="AS244" s="59">
        <v>0</v>
      </c>
      <c r="AT244" s="59">
        <v>0</v>
      </c>
      <c r="AU244" s="59">
        <v>0</v>
      </c>
      <c r="AV244" s="59">
        <v>0</v>
      </c>
      <c r="AW244" s="59">
        <v>0</v>
      </c>
      <c r="AX244" s="59">
        <v>0</v>
      </c>
      <c r="AY244" s="59">
        <v>0</v>
      </c>
      <c r="AZ244" s="59">
        <v>0</v>
      </c>
      <c r="BA244" s="59">
        <v>0</v>
      </c>
      <c r="BB244" s="59">
        <v>0</v>
      </c>
      <c r="BC244" s="59">
        <v>0</v>
      </c>
      <c r="BD244" s="59">
        <v>0</v>
      </c>
      <c r="BE244" s="59">
        <v>0</v>
      </c>
      <c r="BF244" s="59">
        <v>0</v>
      </c>
      <c r="BG244" s="59">
        <v>0</v>
      </c>
      <c r="BH244" s="59">
        <v>0</v>
      </c>
      <c r="BI244" s="59">
        <v>0</v>
      </c>
      <c r="BJ244" s="59">
        <v>0</v>
      </c>
      <c r="BK244" s="59">
        <v>0</v>
      </c>
      <c r="BL244" s="59">
        <v>0</v>
      </c>
      <c r="BM244" s="59">
        <v>0</v>
      </c>
      <c r="BN244" s="59">
        <v>0</v>
      </c>
      <c r="BO244" s="59">
        <v>0</v>
      </c>
      <c r="BP244" s="59">
        <v>0</v>
      </c>
      <c r="BQ244" s="59" t="s">
        <v>98</v>
      </c>
      <c r="BR244" s="59">
        <v>0</v>
      </c>
      <c r="BS244" s="59" t="s">
        <v>98</v>
      </c>
      <c r="BT244" s="59">
        <v>0</v>
      </c>
      <c r="BU244" s="59" t="s">
        <v>98</v>
      </c>
      <c r="BV244" s="59">
        <v>0</v>
      </c>
      <c r="BW244" s="59" t="s">
        <v>98</v>
      </c>
      <c r="BX244" s="59">
        <v>0</v>
      </c>
      <c r="BY244" s="59" t="s">
        <v>98</v>
      </c>
      <c r="BZ244" s="59">
        <v>0</v>
      </c>
      <c r="CA244" s="59" t="s">
        <v>98</v>
      </c>
      <c r="CB244" s="59">
        <v>0</v>
      </c>
      <c r="CC244" s="59" t="s">
        <v>98</v>
      </c>
      <c r="CD244" s="59">
        <v>0</v>
      </c>
      <c r="CE244" s="59" t="s">
        <v>98</v>
      </c>
      <c r="CF244" s="59">
        <v>0</v>
      </c>
      <c r="CG244" s="59" t="s">
        <v>98</v>
      </c>
      <c r="CH244" s="59">
        <v>0</v>
      </c>
      <c r="CI244" s="59" t="s">
        <v>98</v>
      </c>
      <c r="CJ244" s="59">
        <v>0</v>
      </c>
      <c r="CK244" s="59" t="s">
        <v>98</v>
      </c>
      <c r="CL244" s="59">
        <v>0</v>
      </c>
      <c r="CM244" s="59" t="s">
        <v>98</v>
      </c>
      <c r="CN244" s="59">
        <v>0</v>
      </c>
      <c r="CO244" s="59" t="s">
        <v>98</v>
      </c>
      <c r="CP244" s="59">
        <v>0</v>
      </c>
      <c r="CQ244" s="59" t="s">
        <v>98</v>
      </c>
      <c r="CR244" s="59">
        <v>0</v>
      </c>
      <c r="CS244" s="59" t="s">
        <v>98</v>
      </c>
      <c r="CT244" s="59">
        <v>0</v>
      </c>
      <c r="CU244" s="59" t="s">
        <v>98</v>
      </c>
      <c r="CV244" s="59">
        <v>0</v>
      </c>
      <c r="CW244" s="59" t="s">
        <v>98</v>
      </c>
      <c r="CX244" s="59">
        <v>0</v>
      </c>
      <c r="CY244" s="59" t="s">
        <v>98</v>
      </c>
    </row>
    <row r="245" spans="1:103" ht="14.5" x14ac:dyDescent="0.35">
      <c r="A245" s="58" t="s">
        <v>364</v>
      </c>
      <c r="B245" s="58" t="s">
        <v>407</v>
      </c>
      <c r="C245" s="43"/>
      <c r="D245" s="43"/>
      <c r="E245" s="59">
        <v>208701.43</v>
      </c>
      <c r="F245" s="59">
        <v>21284.6</v>
      </c>
      <c r="G245" s="59">
        <v>5806.65</v>
      </c>
      <c r="H245" s="59">
        <v>39145.79</v>
      </c>
      <c r="I245" s="59">
        <v>678781</v>
      </c>
      <c r="J245" s="59">
        <v>106498.99</v>
      </c>
      <c r="K245" s="59">
        <v>79929.5</v>
      </c>
      <c r="L245" s="59">
        <v>107200.63</v>
      </c>
      <c r="M245" s="59">
        <v>42025.02</v>
      </c>
      <c r="N245" s="59">
        <v>131116.54</v>
      </c>
      <c r="O245" s="59">
        <v>283914.78000000003</v>
      </c>
      <c r="P245" s="59">
        <v>98905.8</v>
      </c>
      <c r="Q245" s="59">
        <v>154870.79999999999</v>
      </c>
      <c r="R245" s="59">
        <v>106153.01</v>
      </c>
      <c r="S245" s="59">
        <v>225558.78</v>
      </c>
      <c r="T245" s="59">
        <v>243151.6</v>
      </c>
      <c r="U245" s="59">
        <v>125713.31</v>
      </c>
      <c r="V245" s="59">
        <v>146739.82999999999</v>
      </c>
      <c r="W245" s="59">
        <v>339426.01</v>
      </c>
      <c r="X245" s="59">
        <v>527226.31000000006</v>
      </c>
      <c r="Y245" s="59">
        <v>112052.17</v>
      </c>
      <c r="Z245" s="59">
        <v>107061.24</v>
      </c>
      <c r="AA245" s="59">
        <v>91901.1</v>
      </c>
      <c r="AB245" s="59">
        <v>347664.04</v>
      </c>
      <c r="AC245" s="59">
        <v>25860.959999999999</v>
      </c>
      <c r="AD245" s="59">
        <v>102015.99</v>
      </c>
      <c r="AE245" s="59">
        <v>839923.53</v>
      </c>
      <c r="AF245" s="59">
        <v>112998.95</v>
      </c>
      <c r="AG245" s="59">
        <v>532024.75</v>
      </c>
      <c r="AH245" s="59">
        <v>312726.3</v>
      </c>
      <c r="AI245" s="59">
        <v>264983.93</v>
      </c>
      <c r="AJ245" s="59">
        <v>64669.23</v>
      </c>
      <c r="AK245" s="59">
        <v>72824.679999999993</v>
      </c>
      <c r="AL245" s="59">
        <v>252817.45</v>
      </c>
      <c r="AM245" s="59">
        <v>39193.9</v>
      </c>
      <c r="AN245" s="59">
        <v>273472.98</v>
      </c>
      <c r="AO245" s="59">
        <v>66514.36</v>
      </c>
      <c r="AP245" s="59">
        <v>65342.46</v>
      </c>
      <c r="AQ245" s="59">
        <v>150629.15</v>
      </c>
      <c r="AR245" s="59">
        <v>220112.5</v>
      </c>
      <c r="AS245" s="59">
        <v>281074.40000000002</v>
      </c>
      <c r="AT245" s="59">
        <v>162696.35</v>
      </c>
      <c r="AU245" s="59">
        <v>92362.62</v>
      </c>
      <c r="AV245" s="59">
        <v>333137.32</v>
      </c>
      <c r="AW245" s="59">
        <v>261057.32</v>
      </c>
      <c r="AX245" s="59">
        <v>127975.96</v>
      </c>
      <c r="AY245" s="59">
        <v>59847.02</v>
      </c>
      <c r="AZ245" s="59">
        <v>68923.850000000006</v>
      </c>
      <c r="BA245" s="59">
        <v>48297.919999999998</v>
      </c>
      <c r="BB245" s="59">
        <v>84346.62</v>
      </c>
      <c r="BC245" s="59">
        <v>21798.73</v>
      </c>
      <c r="BD245" s="59">
        <v>71165.84</v>
      </c>
      <c r="BE245" s="59">
        <v>158260.24</v>
      </c>
      <c r="BF245" s="59">
        <v>277538.59999999998</v>
      </c>
      <c r="BG245" s="59">
        <v>124475.13</v>
      </c>
      <c r="BH245" s="59">
        <v>251825.62</v>
      </c>
      <c r="BI245" s="59">
        <v>76558.36</v>
      </c>
      <c r="BJ245" s="59">
        <v>62456.83</v>
      </c>
      <c r="BK245" s="59">
        <v>46298.65</v>
      </c>
      <c r="BL245" s="59">
        <v>38592.959999999999</v>
      </c>
      <c r="BM245" s="59">
        <v>9002.73</v>
      </c>
      <c r="BN245" s="59">
        <v>45397.11</v>
      </c>
      <c r="BO245" s="59">
        <v>0</v>
      </c>
      <c r="BP245" s="59">
        <v>0</v>
      </c>
      <c r="BQ245" s="59" t="s">
        <v>98</v>
      </c>
      <c r="BR245" s="59">
        <v>10430030.26</v>
      </c>
      <c r="BS245" s="59" t="s">
        <v>98</v>
      </c>
      <c r="BT245" s="59">
        <v>5437856.54</v>
      </c>
      <c r="BU245" s="59" t="s">
        <v>98</v>
      </c>
      <c r="BV245" s="59">
        <v>162816.01999999999</v>
      </c>
      <c r="BW245" s="59" t="s">
        <v>98</v>
      </c>
      <c r="BX245" s="59">
        <v>2506606.36</v>
      </c>
      <c r="BY245" s="59" t="s">
        <v>98</v>
      </c>
      <c r="BZ245" s="59">
        <v>8107278.9100000001</v>
      </c>
      <c r="CA245" s="59" t="s">
        <v>98</v>
      </c>
      <c r="CB245" s="59">
        <v>2128623.27</v>
      </c>
      <c r="CC245" s="59" t="s">
        <v>98</v>
      </c>
      <c r="CD245" s="59">
        <v>11933.91</v>
      </c>
      <c r="CE245" s="59" t="s">
        <v>98</v>
      </c>
      <c r="CF245" s="59">
        <v>14046.44</v>
      </c>
      <c r="CG245" s="59" t="s">
        <v>98</v>
      </c>
      <c r="CH245" s="59">
        <v>25980.36</v>
      </c>
      <c r="CI245" s="59" t="s">
        <v>98</v>
      </c>
      <c r="CJ245" s="59">
        <v>2154603.62</v>
      </c>
      <c r="CK245" s="59" t="s">
        <v>98</v>
      </c>
      <c r="CL245" s="59">
        <v>0</v>
      </c>
      <c r="CM245" s="59" t="s">
        <v>98</v>
      </c>
      <c r="CN245" s="59">
        <v>0</v>
      </c>
      <c r="CO245" s="59" t="s">
        <v>98</v>
      </c>
      <c r="CP245" s="59">
        <v>0</v>
      </c>
      <c r="CQ245" s="59" t="s">
        <v>98</v>
      </c>
      <c r="CR245" s="59">
        <v>2065314.31</v>
      </c>
      <c r="CS245" s="59" t="s">
        <v>98</v>
      </c>
      <c r="CT245" s="59">
        <v>2065314.31</v>
      </c>
      <c r="CU245" s="59" t="s">
        <v>98</v>
      </c>
      <c r="CV245" s="59">
        <v>12327196.84</v>
      </c>
      <c r="CW245" s="59" t="s">
        <v>98</v>
      </c>
      <c r="CX245" s="59">
        <v>22757227.109999999</v>
      </c>
      <c r="CY245" s="59" t="s">
        <v>98</v>
      </c>
    </row>
    <row r="246" spans="1:103" ht="14.5" x14ac:dyDescent="0.35">
      <c r="A246" s="58" t="s">
        <v>364</v>
      </c>
      <c r="B246" s="58" t="s">
        <v>365</v>
      </c>
      <c r="C246" s="43"/>
      <c r="D246" s="43"/>
      <c r="E246" s="59" t="s">
        <v>483</v>
      </c>
      <c r="F246" s="59" t="s">
        <v>483</v>
      </c>
      <c r="G246" s="59" t="s">
        <v>483</v>
      </c>
      <c r="H246" s="59" t="s">
        <v>483</v>
      </c>
      <c r="I246" s="59" t="s">
        <v>483</v>
      </c>
      <c r="J246" s="59" t="s">
        <v>483</v>
      </c>
      <c r="K246" s="59" t="s">
        <v>483</v>
      </c>
      <c r="L246" s="59" t="s">
        <v>483</v>
      </c>
      <c r="M246" s="59" t="s">
        <v>483</v>
      </c>
      <c r="N246" s="59" t="s">
        <v>483</v>
      </c>
      <c r="O246" s="59" t="s">
        <v>483</v>
      </c>
      <c r="P246" s="59" t="s">
        <v>483</v>
      </c>
      <c r="Q246" s="59" t="s">
        <v>483</v>
      </c>
      <c r="R246" s="59" t="s">
        <v>483</v>
      </c>
      <c r="S246" s="59" t="s">
        <v>483</v>
      </c>
      <c r="T246" s="59" t="s">
        <v>483</v>
      </c>
      <c r="U246" s="59" t="s">
        <v>483</v>
      </c>
      <c r="V246" s="59" t="s">
        <v>483</v>
      </c>
      <c r="W246" s="59" t="s">
        <v>483</v>
      </c>
      <c r="X246" s="59" t="s">
        <v>483</v>
      </c>
      <c r="Y246" s="59" t="s">
        <v>483</v>
      </c>
      <c r="Z246" s="59" t="s">
        <v>483</v>
      </c>
      <c r="AA246" s="59" t="s">
        <v>483</v>
      </c>
      <c r="AB246" s="59" t="s">
        <v>483</v>
      </c>
      <c r="AC246" s="59" t="s">
        <v>483</v>
      </c>
      <c r="AD246" s="59" t="s">
        <v>483</v>
      </c>
      <c r="AE246" s="59" t="s">
        <v>483</v>
      </c>
      <c r="AF246" s="59" t="s">
        <v>483</v>
      </c>
      <c r="AG246" s="59" t="s">
        <v>483</v>
      </c>
      <c r="AH246" s="59" t="s">
        <v>483</v>
      </c>
      <c r="AI246" s="59" t="s">
        <v>483</v>
      </c>
      <c r="AJ246" s="59" t="s">
        <v>483</v>
      </c>
      <c r="AK246" s="59" t="s">
        <v>483</v>
      </c>
      <c r="AL246" s="59" t="s">
        <v>483</v>
      </c>
      <c r="AM246" s="59" t="s">
        <v>483</v>
      </c>
      <c r="AN246" s="59" t="s">
        <v>483</v>
      </c>
      <c r="AO246" s="59" t="s">
        <v>483</v>
      </c>
      <c r="AP246" s="59" t="s">
        <v>483</v>
      </c>
      <c r="AQ246" s="59" t="s">
        <v>483</v>
      </c>
      <c r="AR246" s="59" t="s">
        <v>483</v>
      </c>
      <c r="AS246" s="59" t="s">
        <v>483</v>
      </c>
      <c r="AT246" s="59" t="s">
        <v>483</v>
      </c>
      <c r="AU246" s="59" t="s">
        <v>483</v>
      </c>
      <c r="AV246" s="59" t="s">
        <v>483</v>
      </c>
      <c r="AW246" s="59" t="s">
        <v>483</v>
      </c>
      <c r="AX246" s="59" t="s">
        <v>483</v>
      </c>
      <c r="AY246" s="59" t="s">
        <v>483</v>
      </c>
      <c r="AZ246" s="59" t="s">
        <v>483</v>
      </c>
      <c r="BA246" s="59" t="s">
        <v>483</v>
      </c>
      <c r="BB246" s="59" t="s">
        <v>483</v>
      </c>
      <c r="BC246" s="59" t="s">
        <v>483</v>
      </c>
      <c r="BD246" s="59" t="s">
        <v>483</v>
      </c>
      <c r="BE246" s="59" t="s">
        <v>483</v>
      </c>
      <c r="BF246" s="59" t="s">
        <v>483</v>
      </c>
      <c r="BG246" s="59" t="s">
        <v>483</v>
      </c>
      <c r="BH246" s="59" t="s">
        <v>483</v>
      </c>
      <c r="BI246" s="59" t="s">
        <v>483</v>
      </c>
      <c r="BJ246" s="59" t="s">
        <v>483</v>
      </c>
      <c r="BK246" s="59" t="s">
        <v>483</v>
      </c>
      <c r="BL246" s="59" t="s">
        <v>483</v>
      </c>
      <c r="BM246" s="59" t="s">
        <v>483</v>
      </c>
      <c r="BN246" s="59" t="s">
        <v>483</v>
      </c>
      <c r="BO246" s="59" t="s">
        <v>483</v>
      </c>
      <c r="BP246" s="59" t="s">
        <v>483</v>
      </c>
      <c r="BQ246" s="59" t="s">
        <v>98</v>
      </c>
      <c r="BR246" s="59" t="s">
        <v>483</v>
      </c>
      <c r="BS246" s="59" t="s">
        <v>98</v>
      </c>
      <c r="BT246" s="59" t="s">
        <v>483</v>
      </c>
      <c r="BU246" s="59" t="s">
        <v>98</v>
      </c>
      <c r="BV246" s="59" t="s">
        <v>483</v>
      </c>
      <c r="BW246" s="59" t="s">
        <v>98</v>
      </c>
      <c r="BX246" s="59" t="s">
        <v>483</v>
      </c>
      <c r="BY246" s="59" t="s">
        <v>98</v>
      </c>
      <c r="BZ246" s="59" t="s">
        <v>483</v>
      </c>
      <c r="CA246" s="59" t="s">
        <v>98</v>
      </c>
      <c r="CB246" s="59" t="s">
        <v>483</v>
      </c>
      <c r="CC246" s="59" t="s">
        <v>98</v>
      </c>
      <c r="CD246" s="59" t="s">
        <v>483</v>
      </c>
      <c r="CE246" s="59" t="s">
        <v>98</v>
      </c>
      <c r="CF246" s="59" t="s">
        <v>483</v>
      </c>
      <c r="CG246" s="59" t="s">
        <v>98</v>
      </c>
      <c r="CH246" s="59" t="s">
        <v>483</v>
      </c>
      <c r="CI246" s="59" t="s">
        <v>98</v>
      </c>
      <c r="CJ246" s="59" t="s">
        <v>483</v>
      </c>
      <c r="CK246" s="59" t="s">
        <v>98</v>
      </c>
      <c r="CL246" s="59" t="s">
        <v>483</v>
      </c>
      <c r="CM246" s="59" t="s">
        <v>98</v>
      </c>
      <c r="CN246" s="59" t="s">
        <v>483</v>
      </c>
      <c r="CO246" s="59" t="s">
        <v>98</v>
      </c>
      <c r="CP246" s="59" t="s">
        <v>483</v>
      </c>
      <c r="CQ246" s="59" t="s">
        <v>98</v>
      </c>
      <c r="CR246" s="59" t="s">
        <v>483</v>
      </c>
      <c r="CS246" s="59" t="s">
        <v>98</v>
      </c>
      <c r="CT246" s="59" t="s">
        <v>483</v>
      </c>
      <c r="CU246" s="59" t="s">
        <v>98</v>
      </c>
      <c r="CV246" s="59" t="s">
        <v>483</v>
      </c>
      <c r="CW246" s="59" t="s">
        <v>98</v>
      </c>
      <c r="CX246" s="59" t="s">
        <v>483</v>
      </c>
      <c r="CY246" s="59" t="s">
        <v>98</v>
      </c>
    </row>
    <row r="247" spans="1:103" ht="14.5" x14ac:dyDescent="0.35">
      <c r="A247" s="58" t="s">
        <v>364</v>
      </c>
      <c r="B247" s="58" t="s">
        <v>484</v>
      </c>
      <c r="C247" s="43"/>
      <c r="D247" s="43"/>
      <c r="E247" s="59" t="s">
        <v>483</v>
      </c>
      <c r="F247" s="59" t="s">
        <v>483</v>
      </c>
      <c r="G247" s="59" t="s">
        <v>483</v>
      </c>
      <c r="H247" s="59" t="s">
        <v>483</v>
      </c>
      <c r="I247" s="59" t="s">
        <v>483</v>
      </c>
      <c r="J247" s="59" t="s">
        <v>483</v>
      </c>
      <c r="K247" s="59" t="s">
        <v>483</v>
      </c>
      <c r="L247" s="59" t="s">
        <v>483</v>
      </c>
      <c r="M247" s="59" t="s">
        <v>483</v>
      </c>
      <c r="N247" s="59" t="s">
        <v>483</v>
      </c>
      <c r="O247" s="59" t="s">
        <v>483</v>
      </c>
      <c r="P247" s="59" t="s">
        <v>483</v>
      </c>
      <c r="Q247" s="59" t="s">
        <v>483</v>
      </c>
      <c r="R247" s="59" t="s">
        <v>483</v>
      </c>
      <c r="S247" s="59" t="s">
        <v>483</v>
      </c>
      <c r="T247" s="59" t="s">
        <v>483</v>
      </c>
      <c r="U247" s="59" t="s">
        <v>483</v>
      </c>
      <c r="V247" s="59" t="s">
        <v>483</v>
      </c>
      <c r="W247" s="59" t="s">
        <v>483</v>
      </c>
      <c r="X247" s="59" t="s">
        <v>483</v>
      </c>
      <c r="Y247" s="59" t="s">
        <v>483</v>
      </c>
      <c r="Z247" s="59" t="s">
        <v>483</v>
      </c>
      <c r="AA247" s="59" t="s">
        <v>483</v>
      </c>
      <c r="AB247" s="59" t="s">
        <v>483</v>
      </c>
      <c r="AC247" s="59" t="s">
        <v>483</v>
      </c>
      <c r="AD247" s="59" t="s">
        <v>483</v>
      </c>
      <c r="AE247" s="59" t="s">
        <v>483</v>
      </c>
      <c r="AF247" s="59" t="s">
        <v>483</v>
      </c>
      <c r="AG247" s="59" t="s">
        <v>483</v>
      </c>
      <c r="AH247" s="59" t="s">
        <v>483</v>
      </c>
      <c r="AI247" s="59" t="s">
        <v>483</v>
      </c>
      <c r="AJ247" s="59" t="s">
        <v>483</v>
      </c>
      <c r="AK247" s="59" t="s">
        <v>483</v>
      </c>
      <c r="AL247" s="59" t="s">
        <v>483</v>
      </c>
      <c r="AM247" s="59" t="s">
        <v>483</v>
      </c>
      <c r="AN247" s="59" t="s">
        <v>483</v>
      </c>
      <c r="AO247" s="59" t="s">
        <v>483</v>
      </c>
      <c r="AP247" s="59" t="s">
        <v>483</v>
      </c>
      <c r="AQ247" s="59" t="s">
        <v>483</v>
      </c>
      <c r="AR247" s="59" t="s">
        <v>483</v>
      </c>
      <c r="AS247" s="59" t="s">
        <v>483</v>
      </c>
      <c r="AT247" s="59" t="s">
        <v>483</v>
      </c>
      <c r="AU247" s="59" t="s">
        <v>483</v>
      </c>
      <c r="AV247" s="59" t="s">
        <v>483</v>
      </c>
      <c r="AW247" s="59" t="s">
        <v>483</v>
      </c>
      <c r="AX247" s="59" t="s">
        <v>483</v>
      </c>
      <c r="AY247" s="59" t="s">
        <v>483</v>
      </c>
      <c r="AZ247" s="59" t="s">
        <v>483</v>
      </c>
      <c r="BA247" s="59" t="s">
        <v>483</v>
      </c>
      <c r="BB247" s="59" t="s">
        <v>483</v>
      </c>
      <c r="BC247" s="59" t="s">
        <v>483</v>
      </c>
      <c r="BD247" s="59" t="s">
        <v>483</v>
      </c>
      <c r="BE247" s="59" t="s">
        <v>483</v>
      </c>
      <c r="BF247" s="59" t="s">
        <v>483</v>
      </c>
      <c r="BG247" s="59" t="s">
        <v>483</v>
      </c>
      <c r="BH247" s="59" t="s">
        <v>483</v>
      </c>
      <c r="BI247" s="59" t="s">
        <v>483</v>
      </c>
      <c r="BJ247" s="59" t="s">
        <v>483</v>
      </c>
      <c r="BK247" s="59" t="s">
        <v>483</v>
      </c>
      <c r="BL247" s="59" t="s">
        <v>483</v>
      </c>
      <c r="BM247" s="59" t="s">
        <v>483</v>
      </c>
      <c r="BN247" s="59" t="s">
        <v>483</v>
      </c>
      <c r="BO247" s="59" t="s">
        <v>483</v>
      </c>
      <c r="BP247" s="59" t="s">
        <v>483</v>
      </c>
      <c r="BQ247" s="59" t="s">
        <v>98</v>
      </c>
      <c r="BR247" s="59" t="s">
        <v>483</v>
      </c>
      <c r="BS247" s="59" t="s">
        <v>98</v>
      </c>
      <c r="BT247" s="59" t="s">
        <v>483</v>
      </c>
      <c r="BU247" s="59" t="s">
        <v>98</v>
      </c>
      <c r="BV247" s="59" t="s">
        <v>483</v>
      </c>
      <c r="BW247" s="59" t="s">
        <v>98</v>
      </c>
      <c r="BX247" s="59" t="s">
        <v>483</v>
      </c>
      <c r="BY247" s="59" t="s">
        <v>98</v>
      </c>
      <c r="BZ247" s="59" t="s">
        <v>483</v>
      </c>
      <c r="CA247" s="59" t="s">
        <v>98</v>
      </c>
      <c r="CB247" s="59" t="s">
        <v>483</v>
      </c>
      <c r="CC247" s="59" t="s">
        <v>98</v>
      </c>
      <c r="CD247" s="59" t="s">
        <v>483</v>
      </c>
      <c r="CE247" s="59" t="s">
        <v>98</v>
      </c>
      <c r="CF247" s="59" t="s">
        <v>483</v>
      </c>
      <c r="CG247" s="59" t="s">
        <v>98</v>
      </c>
      <c r="CH247" s="59" t="s">
        <v>483</v>
      </c>
      <c r="CI247" s="59" t="s">
        <v>98</v>
      </c>
      <c r="CJ247" s="59" t="s">
        <v>483</v>
      </c>
      <c r="CK247" s="59" t="s">
        <v>98</v>
      </c>
      <c r="CL247" s="59" t="s">
        <v>483</v>
      </c>
      <c r="CM247" s="59" t="s">
        <v>98</v>
      </c>
      <c r="CN247" s="59" t="s">
        <v>483</v>
      </c>
      <c r="CO247" s="59" t="s">
        <v>98</v>
      </c>
      <c r="CP247" s="59" t="s">
        <v>483</v>
      </c>
      <c r="CQ247" s="59" t="s">
        <v>98</v>
      </c>
      <c r="CR247" s="59" t="s">
        <v>483</v>
      </c>
      <c r="CS247" s="59" t="s">
        <v>98</v>
      </c>
      <c r="CT247" s="59" t="s">
        <v>483</v>
      </c>
      <c r="CU247" s="59" t="s">
        <v>98</v>
      </c>
      <c r="CV247" s="59" t="s">
        <v>483</v>
      </c>
      <c r="CW247" s="59" t="s">
        <v>98</v>
      </c>
      <c r="CX247" s="59" t="s">
        <v>483</v>
      </c>
      <c r="CY247" s="59" t="s">
        <v>98</v>
      </c>
    </row>
    <row r="248" spans="1:103" ht="14.5" x14ac:dyDescent="0.35">
      <c r="A248" s="58" t="s">
        <v>364</v>
      </c>
      <c r="B248" s="58" t="s">
        <v>485</v>
      </c>
      <c r="C248" s="43"/>
      <c r="D248" s="43"/>
      <c r="E248" s="59">
        <v>0</v>
      </c>
      <c r="F248" s="59">
        <v>0</v>
      </c>
      <c r="G248" s="59">
        <v>0</v>
      </c>
      <c r="H248" s="59">
        <v>0</v>
      </c>
      <c r="I248" s="59">
        <v>0</v>
      </c>
      <c r="J248" s="59">
        <v>0</v>
      </c>
      <c r="K248" s="59">
        <v>0</v>
      </c>
      <c r="L248" s="59">
        <v>0</v>
      </c>
      <c r="M248" s="59">
        <v>0</v>
      </c>
      <c r="N248" s="59">
        <v>0</v>
      </c>
      <c r="O248" s="59">
        <v>0</v>
      </c>
      <c r="P248" s="59">
        <v>0</v>
      </c>
      <c r="Q248" s="59">
        <v>0</v>
      </c>
      <c r="R248" s="59">
        <v>0</v>
      </c>
      <c r="S248" s="59">
        <v>0</v>
      </c>
      <c r="T248" s="59">
        <v>0</v>
      </c>
      <c r="U248" s="59">
        <v>0</v>
      </c>
      <c r="V248" s="59">
        <v>0</v>
      </c>
      <c r="W248" s="59">
        <v>0</v>
      </c>
      <c r="X248" s="59">
        <v>0</v>
      </c>
      <c r="Y248" s="59">
        <v>0</v>
      </c>
      <c r="Z248" s="59">
        <v>0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>
        <v>0</v>
      </c>
      <c r="AG248" s="59">
        <v>0</v>
      </c>
      <c r="AH248" s="59">
        <v>0</v>
      </c>
      <c r="AI248" s="59">
        <v>0</v>
      </c>
      <c r="AJ248" s="59">
        <v>0</v>
      </c>
      <c r="AK248" s="59">
        <v>0</v>
      </c>
      <c r="AL248" s="59">
        <v>0</v>
      </c>
      <c r="AM248" s="59">
        <v>0</v>
      </c>
      <c r="AN248" s="59">
        <v>0</v>
      </c>
      <c r="AO248" s="59">
        <v>0</v>
      </c>
      <c r="AP248" s="59">
        <v>0</v>
      </c>
      <c r="AQ248" s="59">
        <v>0</v>
      </c>
      <c r="AR248" s="59">
        <v>0</v>
      </c>
      <c r="AS248" s="59">
        <v>0</v>
      </c>
      <c r="AT248" s="59">
        <v>0</v>
      </c>
      <c r="AU248" s="59">
        <v>0</v>
      </c>
      <c r="AV248" s="59">
        <v>0</v>
      </c>
      <c r="AW248" s="59">
        <v>0</v>
      </c>
      <c r="AX248" s="59">
        <v>0</v>
      </c>
      <c r="AY248" s="59">
        <v>0</v>
      </c>
      <c r="AZ248" s="59">
        <v>0</v>
      </c>
      <c r="BA248" s="59">
        <v>0</v>
      </c>
      <c r="BB248" s="59">
        <v>0</v>
      </c>
      <c r="BC248" s="59">
        <v>0</v>
      </c>
      <c r="BD248" s="59">
        <v>0</v>
      </c>
      <c r="BE248" s="59">
        <v>0</v>
      </c>
      <c r="BF248" s="59">
        <v>0</v>
      </c>
      <c r="BG248" s="59">
        <v>0</v>
      </c>
      <c r="BH248" s="59">
        <v>0</v>
      </c>
      <c r="BI248" s="59">
        <v>0</v>
      </c>
      <c r="BJ248" s="59">
        <v>0</v>
      </c>
      <c r="BK248" s="59">
        <v>0</v>
      </c>
      <c r="BL248" s="59">
        <v>0</v>
      </c>
      <c r="BM248" s="59">
        <v>0</v>
      </c>
      <c r="BN248" s="59">
        <v>0</v>
      </c>
      <c r="BO248" s="59">
        <v>0</v>
      </c>
      <c r="BP248" s="59">
        <v>0</v>
      </c>
      <c r="BQ248" s="59" t="s">
        <v>98</v>
      </c>
      <c r="BR248" s="59">
        <v>0</v>
      </c>
      <c r="BS248" s="59" t="s">
        <v>98</v>
      </c>
      <c r="BT248" s="59">
        <v>-109079.97</v>
      </c>
      <c r="BU248" s="59" t="s">
        <v>98</v>
      </c>
      <c r="BV248" s="59">
        <v>0</v>
      </c>
      <c r="BW248" s="59" t="s">
        <v>98</v>
      </c>
      <c r="BX248" s="59">
        <v>0</v>
      </c>
      <c r="BY248" s="59" t="s">
        <v>98</v>
      </c>
      <c r="BZ248" s="59">
        <v>-109079.97</v>
      </c>
      <c r="CA248" s="59" t="s">
        <v>98</v>
      </c>
      <c r="CB248" s="59">
        <v>0</v>
      </c>
      <c r="CC248" s="59" t="s">
        <v>98</v>
      </c>
      <c r="CD248" s="59">
        <v>0</v>
      </c>
      <c r="CE248" s="59" t="s">
        <v>98</v>
      </c>
      <c r="CF248" s="59">
        <v>0</v>
      </c>
      <c r="CG248" s="59" t="s">
        <v>98</v>
      </c>
      <c r="CH248" s="59">
        <v>0</v>
      </c>
      <c r="CI248" s="59" t="s">
        <v>98</v>
      </c>
      <c r="CJ248" s="59">
        <v>0</v>
      </c>
      <c r="CK248" s="59" t="s">
        <v>98</v>
      </c>
      <c r="CL248" s="59">
        <v>0</v>
      </c>
      <c r="CM248" s="59" t="s">
        <v>98</v>
      </c>
      <c r="CN248" s="59">
        <v>0</v>
      </c>
      <c r="CO248" s="59" t="s">
        <v>98</v>
      </c>
      <c r="CP248" s="59">
        <v>0</v>
      </c>
      <c r="CQ248" s="59" t="s">
        <v>98</v>
      </c>
      <c r="CR248" s="59">
        <v>109079.97</v>
      </c>
      <c r="CS248" s="59" t="s">
        <v>98</v>
      </c>
      <c r="CT248" s="59">
        <v>109079.97</v>
      </c>
      <c r="CU248" s="59" t="s">
        <v>98</v>
      </c>
      <c r="CV248" s="59">
        <v>0</v>
      </c>
      <c r="CW248" s="59" t="s">
        <v>98</v>
      </c>
      <c r="CX248" s="59">
        <v>0</v>
      </c>
      <c r="CY248" s="59" t="s">
        <v>98</v>
      </c>
    </row>
    <row r="249" spans="1:103" ht="14.5" x14ac:dyDescent="0.35">
      <c r="A249" s="58" t="s">
        <v>364</v>
      </c>
      <c r="B249" s="58" t="s">
        <v>486</v>
      </c>
      <c r="C249" s="43"/>
      <c r="D249" s="43"/>
      <c r="E249" s="59">
        <v>228783.35</v>
      </c>
      <c r="F249" s="59">
        <v>22531.08</v>
      </c>
      <c r="G249" s="59">
        <v>6539.5</v>
      </c>
      <c r="H249" s="59">
        <v>44767.64</v>
      </c>
      <c r="I249" s="59">
        <v>735507.65</v>
      </c>
      <c r="J249" s="59">
        <v>130211.27</v>
      </c>
      <c r="K249" s="59">
        <v>84627.9</v>
      </c>
      <c r="L249" s="59">
        <v>116159.73</v>
      </c>
      <c r="M249" s="59">
        <v>44921.19</v>
      </c>
      <c r="N249" s="59">
        <v>273870.21999999997</v>
      </c>
      <c r="O249" s="59">
        <v>333193.03000000003</v>
      </c>
      <c r="P249" s="59">
        <v>137662.6</v>
      </c>
      <c r="Q249" s="59">
        <v>174644.24</v>
      </c>
      <c r="R249" s="59">
        <v>116235.43</v>
      </c>
      <c r="S249" s="59">
        <v>267827.53000000003</v>
      </c>
      <c r="T249" s="59">
        <v>265129.33</v>
      </c>
      <c r="U249" s="59">
        <v>182653.12</v>
      </c>
      <c r="V249" s="59">
        <v>170075.85</v>
      </c>
      <c r="W249" s="59">
        <v>377563.81</v>
      </c>
      <c r="X249" s="59">
        <v>577818.69999999995</v>
      </c>
      <c r="Y249" s="59">
        <v>138699.97</v>
      </c>
      <c r="Z249" s="59">
        <v>122723.19</v>
      </c>
      <c r="AA249" s="59">
        <v>103243.04</v>
      </c>
      <c r="AB249" s="59">
        <v>396438.12</v>
      </c>
      <c r="AC249" s="59">
        <v>27610.99</v>
      </c>
      <c r="AD249" s="59">
        <v>109849.57</v>
      </c>
      <c r="AE249" s="59">
        <v>893924.11</v>
      </c>
      <c r="AF249" s="59">
        <v>121246.04</v>
      </c>
      <c r="AG249" s="59">
        <v>579374.94999999995</v>
      </c>
      <c r="AH249" s="59">
        <v>330802.5</v>
      </c>
      <c r="AI249" s="59">
        <v>296580.88</v>
      </c>
      <c r="AJ249" s="59">
        <v>91180.77</v>
      </c>
      <c r="AK249" s="59">
        <v>87865.98</v>
      </c>
      <c r="AL249" s="59">
        <v>272371.69</v>
      </c>
      <c r="AM249" s="59">
        <v>45023.85</v>
      </c>
      <c r="AN249" s="59">
        <v>293636.45</v>
      </c>
      <c r="AO249" s="59">
        <v>74436.88</v>
      </c>
      <c r="AP249" s="59">
        <v>71368.23</v>
      </c>
      <c r="AQ249" s="59">
        <v>164536.10999999999</v>
      </c>
      <c r="AR249" s="59">
        <v>262031.97</v>
      </c>
      <c r="AS249" s="59">
        <v>329143.75</v>
      </c>
      <c r="AT249" s="59">
        <v>184754.9</v>
      </c>
      <c r="AU249" s="59">
        <v>106750.41</v>
      </c>
      <c r="AV249" s="59">
        <v>361051.33</v>
      </c>
      <c r="AW249" s="59">
        <v>283554.63</v>
      </c>
      <c r="AX249" s="59">
        <v>136437.75</v>
      </c>
      <c r="AY249" s="59">
        <v>69164.36</v>
      </c>
      <c r="AZ249" s="59">
        <v>72529.09</v>
      </c>
      <c r="BA249" s="59">
        <v>51805.29</v>
      </c>
      <c r="BB249" s="59">
        <v>93250.22</v>
      </c>
      <c r="BC249" s="59">
        <v>23218.09</v>
      </c>
      <c r="BD249" s="59">
        <v>76340.34</v>
      </c>
      <c r="BE249" s="59">
        <v>168000.89</v>
      </c>
      <c r="BF249" s="59">
        <v>331381.82</v>
      </c>
      <c r="BG249" s="59">
        <v>141267.49</v>
      </c>
      <c r="BH249" s="59">
        <v>300935.71000000002</v>
      </c>
      <c r="BI249" s="59">
        <v>90169.08</v>
      </c>
      <c r="BJ249" s="59">
        <v>71344.070000000007</v>
      </c>
      <c r="BK249" s="59">
        <v>52173.84</v>
      </c>
      <c r="BL249" s="59">
        <v>45474.57</v>
      </c>
      <c r="BM249" s="59">
        <v>10458.16</v>
      </c>
      <c r="BN249" s="59">
        <v>48227.9</v>
      </c>
      <c r="BO249" s="59">
        <v>4.25</v>
      </c>
      <c r="BP249" s="59">
        <v>0</v>
      </c>
      <c r="BQ249" s="59" t="s">
        <v>98</v>
      </c>
      <c r="BR249" s="59">
        <v>11821106.33</v>
      </c>
      <c r="BS249" s="59" t="s">
        <v>98</v>
      </c>
      <c r="BT249" s="59">
        <v>6432870.4500000002</v>
      </c>
      <c r="BU249" s="59" t="s">
        <v>98</v>
      </c>
      <c r="BV249" s="59">
        <v>162874.17000000001</v>
      </c>
      <c r="BW249" s="59" t="s">
        <v>98</v>
      </c>
      <c r="BX249" s="59">
        <v>2540679.9900000002</v>
      </c>
      <c r="BY249" s="59" t="s">
        <v>98</v>
      </c>
      <c r="BZ249" s="59">
        <v>9136424.6099999994</v>
      </c>
      <c r="CA249" s="59" t="s">
        <v>98</v>
      </c>
      <c r="CB249" s="59">
        <v>2470035.7200000002</v>
      </c>
      <c r="CC249" s="59" t="s">
        <v>98</v>
      </c>
      <c r="CD249" s="59">
        <v>13538.39</v>
      </c>
      <c r="CE249" s="59" t="s">
        <v>98</v>
      </c>
      <c r="CF249" s="59">
        <v>53607.4</v>
      </c>
      <c r="CG249" s="59" t="s">
        <v>98</v>
      </c>
      <c r="CH249" s="59">
        <v>67145.789999999994</v>
      </c>
      <c r="CI249" s="59" t="s">
        <v>98</v>
      </c>
      <c r="CJ249" s="59">
        <v>2537181.5099999998</v>
      </c>
      <c r="CK249" s="59" t="s">
        <v>98</v>
      </c>
      <c r="CL249" s="59">
        <v>0</v>
      </c>
      <c r="CM249" s="59" t="s">
        <v>98</v>
      </c>
      <c r="CN249" s="59">
        <v>0</v>
      </c>
      <c r="CO249" s="59" t="s">
        <v>98</v>
      </c>
      <c r="CP249" s="59">
        <v>0</v>
      </c>
      <c r="CQ249" s="59" t="s">
        <v>98</v>
      </c>
      <c r="CR249" s="59">
        <v>2165360.02</v>
      </c>
      <c r="CS249" s="59" t="s">
        <v>98</v>
      </c>
      <c r="CT249" s="59">
        <v>2165360.02</v>
      </c>
      <c r="CU249" s="59" t="s">
        <v>98</v>
      </c>
      <c r="CV249" s="59">
        <v>13838966.140000001</v>
      </c>
      <c r="CW249" s="59" t="s">
        <v>98</v>
      </c>
      <c r="CX249" s="59">
        <v>25660072.469999999</v>
      </c>
      <c r="CY249" s="59" t="s">
        <v>98</v>
      </c>
    </row>
    <row r="250" spans="1:103" ht="14.5" x14ac:dyDescent="0.35">
      <c r="A250" s="58" t="s">
        <v>364</v>
      </c>
      <c r="B250" s="58" t="s">
        <v>487</v>
      </c>
      <c r="C250" s="43"/>
      <c r="D250" s="43"/>
      <c r="E250" s="59">
        <v>41401.019999999997</v>
      </c>
      <c r="F250" s="59">
        <v>7379</v>
      </c>
      <c r="G250" s="59">
        <v>2365.3000000000002</v>
      </c>
      <c r="H250" s="59">
        <v>17090.11</v>
      </c>
      <c r="I250" s="59">
        <v>119597.26</v>
      </c>
      <c r="J250" s="59">
        <v>36069.72</v>
      </c>
      <c r="K250" s="59">
        <v>19181.009999999998</v>
      </c>
      <c r="L250" s="59">
        <v>23021.91</v>
      </c>
      <c r="M250" s="59">
        <v>16991.810000000001</v>
      </c>
      <c r="N250" s="59">
        <v>7731.4</v>
      </c>
      <c r="O250" s="59">
        <v>59247.43</v>
      </c>
      <c r="P250" s="59">
        <v>30655.51</v>
      </c>
      <c r="Q250" s="59">
        <v>50629.32</v>
      </c>
      <c r="R250" s="59">
        <v>36690.92</v>
      </c>
      <c r="S250" s="59">
        <v>39323.620000000003</v>
      </c>
      <c r="T250" s="59">
        <v>106676.45</v>
      </c>
      <c r="U250" s="59">
        <v>46209.32</v>
      </c>
      <c r="V250" s="59">
        <v>56499.83</v>
      </c>
      <c r="W250" s="59">
        <v>130086.76</v>
      </c>
      <c r="X250" s="59">
        <v>105578.45</v>
      </c>
      <c r="Y250" s="59">
        <v>29481.81</v>
      </c>
      <c r="Z250" s="59">
        <v>47652.52</v>
      </c>
      <c r="AA250" s="59">
        <v>51192.82</v>
      </c>
      <c r="AB250" s="59">
        <v>59204.73</v>
      </c>
      <c r="AC250" s="59">
        <v>11289.41</v>
      </c>
      <c r="AD250" s="59">
        <v>37158.519999999997</v>
      </c>
      <c r="AE250" s="59">
        <v>304856.84000000003</v>
      </c>
      <c r="AF250" s="59">
        <v>85994.14</v>
      </c>
      <c r="AG250" s="59">
        <v>319539.05</v>
      </c>
      <c r="AH250" s="59">
        <v>273911.73</v>
      </c>
      <c r="AI250" s="59">
        <v>134482.56</v>
      </c>
      <c r="AJ250" s="59">
        <v>9221.9</v>
      </c>
      <c r="AK250" s="59">
        <v>18843.11</v>
      </c>
      <c r="AL250" s="59">
        <v>94880.24</v>
      </c>
      <c r="AM250" s="59">
        <v>37912.120000000003</v>
      </c>
      <c r="AN250" s="59">
        <v>161623.57999999999</v>
      </c>
      <c r="AO250" s="59">
        <v>31257.21</v>
      </c>
      <c r="AP250" s="59">
        <v>26599.31</v>
      </c>
      <c r="AQ250" s="59">
        <v>42476.32</v>
      </c>
      <c r="AR250" s="59">
        <v>157412.37</v>
      </c>
      <c r="AS250" s="59">
        <v>175987.88</v>
      </c>
      <c r="AT250" s="59">
        <v>46878.02</v>
      </c>
      <c r="AU250" s="59">
        <v>44415.22</v>
      </c>
      <c r="AV250" s="59">
        <v>52798.92</v>
      </c>
      <c r="AW250" s="59">
        <v>213295.1</v>
      </c>
      <c r="AX250" s="59">
        <v>86811.04</v>
      </c>
      <c r="AY250" s="59">
        <v>52740.02</v>
      </c>
      <c r="AZ250" s="59">
        <v>27574.21</v>
      </c>
      <c r="BA250" s="59">
        <v>19983.21</v>
      </c>
      <c r="BB250" s="59">
        <v>19651.11</v>
      </c>
      <c r="BC250" s="59">
        <v>106033.15</v>
      </c>
      <c r="BD250" s="59">
        <v>11077.31</v>
      </c>
      <c r="BE250" s="59">
        <v>144579.76999999999</v>
      </c>
      <c r="BF250" s="59">
        <v>538612.05000000005</v>
      </c>
      <c r="BG250" s="59">
        <v>453038.81</v>
      </c>
      <c r="BH250" s="59">
        <v>374230.78</v>
      </c>
      <c r="BI250" s="59">
        <v>226722.11</v>
      </c>
      <c r="BJ250" s="59">
        <v>39748.82</v>
      </c>
      <c r="BK250" s="59">
        <v>35242.92</v>
      </c>
      <c r="BL250" s="59">
        <v>66517.429999999993</v>
      </c>
      <c r="BM250" s="59">
        <v>8068.3</v>
      </c>
      <c r="BN250" s="59">
        <v>31035.61</v>
      </c>
      <c r="BO250" s="59">
        <v>44576.62</v>
      </c>
      <c r="BP250" s="59">
        <v>0</v>
      </c>
      <c r="BQ250" s="59" t="s">
        <v>98</v>
      </c>
      <c r="BR250" s="59">
        <v>5707034.9000000004</v>
      </c>
      <c r="BS250" s="59" t="s">
        <v>98</v>
      </c>
      <c r="BT250" s="59" t="s">
        <v>483</v>
      </c>
      <c r="BU250" s="59" t="s">
        <v>98</v>
      </c>
      <c r="BV250" s="59" t="s">
        <v>483</v>
      </c>
      <c r="BW250" s="59" t="s">
        <v>98</v>
      </c>
      <c r="BX250" s="59" t="s">
        <v>483</v>
      </c>
      <c r="BY250" s="59" t="s">
        <v>98</v>
      </c>
      <c r="BZ250" s="59" t="s">
        <v>483</v>
      </c>
      <c r="CA250" s="59" t="s">
        <v>98</v>
      </c>
      <c r="CB250" s="59" t="s">
        <v>483</v>
      </c>
      <c r="CC250" s="59" t="s">
        <v>98</v>
      </c>
      <c r="CD250" s="59" t="s">
        <v>483</v>
      </c>
      <c r="CE250" s="59" t="s">
        <v>98</v>
      </c>
      <c r="CF250" s="59" t="s">
        <v>483</v>
      </c>
      <c r="CG250" s="59" t="s">
        <v>98</v>
      </c>
      <c r="CH250" s="59" t="s">
        <v>483</v>
      </c>
      <c r="CI250" s="59" t="s">
        <v>98</v>
      </c>
      <c r="CJ250" s="59" t="s">
        <v>483</v>
      </c>
      <c r="CK250" s="59" t="s">
        <v>98</v>
      </c>
      <c r="CL250" s="59" t="s">
        <v>483</v>
      </c>
      <c r="CM250" s="59" t="s">
        <v>98</v>
      </c>
      <c r="CN250" s="59" t="s">
        <v>483</v>
      </c>
      <c r="CO250" s="59" t="s">
        <v>98</v>
      </c>
      <c r="CP250" s="59" t="s">
        <v>483</v>
      </c>
      <c r="CQ250" s="59" t="s">
        <v>98</v>
      </c>
      <c r="CR250" s="59" t="s">
        <v>483</v>
      </c>
      <c r="CS250" s="59" t="s">
        <v>98</v>
      </c>
      <c r="CT250" s="59" t="s">
        <v>483</v>
      </c>
      <c r="CU250" s="59" t="s">
        <v>98</v>
      </c>
      <c r="CV250" s="59" t="s">
        <v>483</v>
      </c>
      <c r="CW250" s="59" t="s">
        <v>98</v>
      </c>
      <c r="CX250" s="59" t="s">
        <v>483</v>
      </c>
      <c r="CY250" s="59" t="s">
        <v>98</v>
      </c>
    </row>
    <row r="251" spans="1:103" ht="14.5" x14ac:dyDescent="0.35">
      <c r="A251" s="58" t="s">
        <v>364</v>
      </c>
      <c r="B251" s="58" t="s">
        <v>488</v>
      </c>
      <c r="C251" s="43"/>
      <c r="D251" s="43"/>
      <c r="E251" s="59">
        <v>33680.32</v>
      </c>
      <c r="F251" s="59">
        <v>5968.8</v>
      </c>
      <c r="G251" s="59">
        <v>2024.8</v>
      </c>
      <c r="H251" s="59">
        <v>13297.51</v>
      </c>
      <c r="I251" s="59">
        <v>95811.96</v>
      </c>
      <c r="J251" s="59">
        <v>28407.52</v>
      </c>
      <c r="K251" s="59">
        <v>15495.31</v>
      </c>
      <c r="L251" s="59">
        <v>18286.509999999998</v>
      </c>
      <c r="M251" s="59">
        <v>13652.21</v>
      </c>
      <c r="N251" s="59">
        <v>5840.3</v>
      </c>
      <c r="O251" s="59">
        <v>45679.63</v>
      </c>
      <c r="P251" s="59">
        <v>24078.82</v>
      </c>
      <c r="Q251" s="59">
        <v>40380.53</v>
      </c>
      <c r="R251" s="59">
        <v>28936.82</v>
      </c>
      <c r="S251" s="59">
        <v>30852.720000000001</v>
      </c>
      <c r="T251" s="59">
        <v>85716.46</v>
      </c>
      <c r="U251" s="59">
        <v>36652.019999999997</v>
      </c>
      <c r="V251" s="59">
        <v>45092.03</v>
      </c>
      <c r="W251" s="59">
        <v>105591.67</v>
      </c>
      <c r="X251" s="59">
        <v>84089.66</v>
      </c>
      <c r="Y251" s="59">
        <v>22609.72</v>
      </c>
      <c r="Z251" s="59">
        <v>38428.629999999997</v>
      </c>
      <c r="AA251" s="59">
        <v>40334.629999999997</v>
      </c>
      <c r="AB251" s="59">
        <v>42858.83</v>
      </c>
      <c r="AC251" s="59">
        <v>8627.61</v>
      </c>
      <c r="AD251" s="59">
        <v>29071.119999999999</v>
      </c>
      <c r="AE251" s="59">
        <v>246809.47</v>
      </c>
      <c r="AF251" s="59">
        <v>69751.850000000006</v>
      </c>
      <c r="AG251" s="59">
        <v>256931.47</v>
      </c>
      <c r="AH251" s="59">
        <v>223725.15</v>
      </c>
      <c r="AI251" s="59">
        <v>105579.17</v>
      </c>
      <c r="AJ251" s="59">
        <v>7876.91</v>
      </c>
      <c r="AK251" s="59">
        <v>15065.11</v>
      </c>
      <c r="AL251" s="59">
        <v>74360.25</v>
      </c>
      <c r="AM251" s="59">
        <v>29330.02</v>
      </c>
      <c r="AN251" s="59">
        <v>135873.09</v>
      </c>
      <c r="AO251" s="59">
        <v>24699.52</v>
      </c>
      <c r="AP251" s="59">
        <v>20372.61</v>
      </c>
      <c r="AQ251" s="59">
        <v>32512.62</v>
      </c>
      <c r="AR251" s="59">
        <v>126246.88</v>
      </c>
      <c r="AS251" s="59">
        <v>132620.09</v>
      </c>
      <c r="AT251" s="59">
        <v>36366.32</v>
      </c>
      <c r="AU251" s="59">
        <v>33947.620000000003</v>
      </c>
      <c r="AV251" s="59">
        <v>42402.13</v>
      </c>
      <c r="AW251" s="59">
        <v>167433.01</v>
      </c>
      <c r="AX251" s="59">
        <v>70343.350000000006</v>
      </c>
      <c r="AY251" s="59">
        <v>41056.93</v>
      </c>
      <c r="AZ251" s="59">
        <v>22360.71</v>
      </c>
      <c r="BA251" s="59">
        <v>16348.11</v>
      </c>
      <c r="BB251" s="59">
        <v>15640.51</v>
      </c>
      <c r="BC251" s="59">
        <v>86067.46</v>
      </c>
      <c r="BD251" s="59">
        <v>8982.31</v>
      </c>
      <c r="BE251" s="59">
        <v>116255.28</v>
      </c>
      <c r="BF251" s="59">
        <v>387682.56</v>
      </c>
      <c r="BG251" s="59">
        <v>333269.82</v>
      </c>
      <c r="BH251" s="59">
        <v>299529.59999999998</v>
      </c>
      <c r="BI251" s="59">
        <v>181373.92</v>
      </c>
      <c r="BJ251" s="59">
        <v>31110.82</v>
      </c>
      <c r="BK251" s="59">
        <v>28044.82</v>
      </c>
      <c r="BL251" s="59">
        <v>52555.94</v>
      </c>
      <c r="BM251" s="59">
        <v>6377.6</v>
      </c>
      <c r="BN251" s="59">
        <v>26014.12</v>
      </c>
      <c r="BO251" s="59">
        <v>40472.730000000003</v>
      </c>
      <c r="BP251" s="59">
        <v>0</v>
      </c>
      <c r="BQ251" s="59" t="s">
        <v>98</v>
      </c>
      <c r="BR251" s="59">
        <v>4486856</v>
      </c>
      <c r="BS251" s="59" t="s">
        <v>98</v>
      </c>
      <c r="BT251" s="59" t="s">
        <v>483</v>
      </c>
      <c r="BU251" s="59" t="s">
        <v>98</v>
      </c>
      <c r="BV251" s="59" t="s">
        <v>483</v>
      </c>
      <c r="BW251" s="59" t="s">
        <v>98</v>
      </c>
      <c r="BX251" s="59" t="s">
        <v>483</v>
      </c>
      <c r="BY251" s="59" t="s">
        <v>98</v>
      </c>
      <c r="BZ251" s="59" t="s">
        <v>483</v>
      </c>
      <c r="CA251" s="59" t="s">
        <v>98</v>
      </c>
      <c r="CB251" s="59" t="s">
        <v>483</v>
      </c>
      <c r="CC251" s="59" t="s">
        <v>98</v>
      </c>
      <c r="CD251" s="59" t="s">
        <v>483</v>
      </c>
      <c r="CE251" s="59" t="s">
        <v>98</v>
      </c>
      <c r="CF251" s="59" t="s">
        <v>483</v>
      </c>
      <c r="CG251" s="59" t="s">
        <v>98</v>
      </c>
      <c r="CH251" s="59" t="s">
        <v>483</v>
      </c>
      <c r="CI251" s="59" t="s">
        <v>98</v>
      </c>
      <c r="CJ251" s="59" t="s">
        <v>483</v>
      </c>
      <c r="CK251" s="59" t="s">
        <v>98</v>
      </c>
      <c r="CL251" s="59" t="s">
        <v>483</v>
      </c>
      <c r="CM251" s="59" t="s">
        <v>98</v>
      </c>
      <c r="CN251" s="59" t="s">
        <v>483</v>
      </c>
      <c r="CO251" s="59" t="s">
        <v>98</v>
      </c>
      <c r="CP251" s="59" t="s">
        <v>483</v>
      </c>
      <c r="CQ251" s="59" t="s">
        <v>98</v>
      </c>
      <c r="CR251" s="59" t="s">
        <v>483</v>
      </c>
      <c r="CS251" s="59" t="s">
        <v>98</v>
      </c>
      <c r="CT251" s="59" t="s">
        <v>483</v>
      </c>
      <c r="CU251" s="59" t="s">
        <v>98</v>
      </c>
      <c r="CV251" s="59" t="s">
        <v>483</v>
      </c>
      <c r="CW251" s="59" t="s">
        <v>98</v>
      </c>
      <c r="CX251" s="59" t="s">
        <v>483</v>
      </c>
      <c r="CY251" s="59" t="s">
        <v>98</v>
      </c>
    </row>
    <row r="252" spans="1:103" ht="14.5" x14ac:dyDescent="0.35">
      <c r="A252" s="58" t="s">
        <v>364</v>
      </c>
      <c r="B252" s="58" t="s">
        <v>489</v>
      </c>
      <c r="C252" s="43"/>
      <c r="D252" s="43"/>
      <c r="E252" s="59">
        <v>0</v>
      </c>
      <c r="F252" s="59">
        <v>0</v>
      </c>
      <c r="G252" s="59">
        <v>0</v>
      </c>
      <c r="H252" s="59">
        <v>0</v>
      </c>
      <c r="I252" s="59">
        <v>0</v>
      </c>
      <c r="J252" s="59">
        <v>0</v>
      </c>
      <c r="K252" s="59">
        <v>0</v>
      </c>
      <c r="L252" s="59">
        <v>0</v>
      </c>
      <c r="M252" s="59">
        <v>0</v>
      </c>
      <c r="N252" s="59">
        <v>0</v>
      </c>
      <c r="O252" s="59">
        <v>0</v>
      </c>
      <c r="P252" s="59">
        <v>0</v>
      </c>
      <c r="Q252" s="59">
        <v>0</v>
      </c>
      <c r="R252" s="59">
        <v>0</v>
      </c>
      <c r="S252" s="59">
        <v>0</v>
      </c>
      <c r="T252" s="59">
        <v>0</v>
      </c>
      <c r="U252" s="59">
        <v>0</v>
      </c>
      <c r="V252" s="59">
        <v>0</v>
      </c>
      <c r="W252" s="59">
        <v>0</v>
      </c>
      <c r="X252" s="59">
        <v>0</v>
      </c>
      <c r="Y252" s="59">
        <v>0</v>
      </c>
      <c r="Z252" s="59">
        <v>0</v>
      </c>
      <c r="AA252" s="59">
        <v>0</v>
      </c>
      <c r="AB252" s="59">
        <v>0</v>
      </c>
      <c r="AC252" s="59">
        <v>0</v>
      </c>
      <c r="AD252" s="59">
        <v>0</v>
      </c>
      <c r="AE252" s="59">
        <v>0</v>
      </c>
      <c r="AF252" s="59">
        <v>0</v>
      </c>
      <c r="AG252" s="59">
        <v>0</v>
      </c>
      <c r="AH252" s="59">
        <v>0</v>
      </c>
      <c r="AI252" s="59">
        <v>0</v>
      </c>
      <c r="AJ252" s="59">
        <v>0</v>
      </c>
      <c r="AK252" s="59">
        <v>0</v>
      </c>
      <c r="AL252" s="59">
        <v>0</v>
      </c>
      <c r="AM252" s="59">
        <v>0</v>
      </c>
      <c r="AN252" s="59">
        <v>0</v>
      </c>
      <c r="AO252" s="59">
        <v>0</v>
      </c>
      <c r="AP252" s="59">
        <v>0</v>
      </c>
      <c r="AQ252" s="59">
        <v>0</v>
      </c>
      <c r="AR252" s="59">
        <v>0</v>
      </c>
      <c r="AS252" s="59">
        <v>0</v>
      </c>
      <c r="AT252" s="59">
        <v>0</v>
      </c>
      <c r="AU252" s="59">
        <v>0</v>
      </c>
      <c r="AV252" s="59">
        <v>0</v>
      </c>
      <c r="AW252" s="59">
        <v>0</v>
      </c>
      <c r="AX252" s="59">
        <v>0</v>
      </c>
      <c r="AY252" s="59">
        <v>0</v>
      </c>
      <c r="AZ252" s="59">
        <v>0</v>
      </c>
      <c r="BA252" s="59">
        <v>0</v>
      </c>
      <c r="BB252" s="59">
        <v>0</v>
      </c>
      <c r="BC252" s="59">
        <v>0</v>
      </c>
      <c r="BD252" s="59">
        <v>0</v>
      </c>
      <c r="BE252" s="59">
        <v>0</v>
      </c>
      <c r="BF252" s="59">
        <v>0</v>
      </c>
      <c r="BG252" s="59">
        <v>0</v>
      </c>
      <c r="BH252" s="59">
        <v>0</v>
      </c>
      <c r="BI252" s="59">
        <v>0</v>
      </c>
      <c r="BJ252" s="59">
        <v>0</v>
      </c>
      <c r="BK252" s="59">
        <v>0</v>
      </c>
      <c r="BL252" s="59">
        <v>0</v>
      </c>
      <c r="BM252" s="59">
        <v>0</v>
      </c>
      <c r="BN252" s="59">
        <v>0</v>
      </c>
      <c r="BO252" s="59">
        <v>0</v>
      </c>
      <c r="BP252" s="59">
        <v>0</v>
      </c>
      <c r="BQ252" s="59" t="s">
        <v>98</v>
      </c>
      <c r="BR252" s="59">
        <v>0</v>
      </c>
      <c r="BS252" s="59" t="s">
        <v>98</v>
      </c>
      <c r="BT252" s="59" t="s">
        <v>483</v>
      </c>
      <c r="BU252" s="59" t="s">
        <v>98</v>
      </c>
      <c r="BV252" s="59" t="s">
        <v>483</v>
      </c>
      <c r="BW252" s="59" t="s">
        <v>98</v>
      </c>
      <c r="BX252" s="59" t="s">
        <v>483</v>
      </c>
      <c r="BY252" s="59" t="s">
        <v>98</v>
      </c>
      <c r="BZ252" s="59" t="s">
        <v>483</v>
      </c>
      <c r="CA252" s="59" t="s">
        <v>98</v>
      </c>
      <c r="CB252" s="59" t="s">
        <v>483</v>
      </c>
      <c r="CC252" s="59" t="s">
        <v>98</v>
      </c>
      <c r="CD252" s="59" t="s">
        <v>483</v>
      </c>
      <c r="CE252" s="59" t="s">
        <v>98</v>
      </c>
      <c r="CF252" s="59" t="s">
        <v>483</v>
      </c>
      <c r="CG252" s="59" t="s">
        <v>98</v>
      </c>
      <c r="CH252" s="59" t="s">
        <v>483</v>
      </c>
      <c r="CI252" s="59" t="s">
        <v>98</v>
      </c>
      <c r="CJ252" s="59" t="s">
        <v>483</v>
      </c>
      <c r="CK252" s="59" t="s">
        <v>98</v>
      </c>
      <c r="CL252" s="59" t="s">
        <v>483</v>
      </c>
      <c r="CM252" s="59" t="s">
        <v>98</v>
      </c>
      <c r="CN252" s="59" t="s">
        <v>483</v>
      </c>
      <c r="CO252" s="59" t="s">
        <v>98</v>
      </c>
      <c r="CP252" s="59" t="s">
        <v>483</v>
      </c>
      <c r="CQ252" s="59" t="s">
        <v>98</v>
      </c>
      <c r="CR252" s="59" t="s">
        <v>483</v>
      </c>
      <c r="CS252" s="59" t="s">
        <v>98</v>
      </c>
      <c r="CT252" s="59" t="s">
        <v>483</v>
      </c>
      <c r="CU252" s="59" t="s">
        <v>98</v>
      </c>
      <c r="CV252" s="59" t="s">
        <v>483</v>
      </c>
      <c r="CW252" s="59" t="s">
        <v>98</v>
      </c>
      <c r="CX252" s="59" t="s">
        <v>483</v>
      </c>
      <c r="CY252" s="59" t="s">
        <v>98</v>
      </c>
    </row>
    <row r="253" spans="1:103" ht="14.5" x14ac:dyDescent="0.35">
      <c r="A253" s="58" t="s">
        <v>364</v>
      </c>
      <c r="B253" s="58" t="s">
        <v>490</v>
      </c>
      <c r="C253" s="43"/>
      <c r="D253" s="43"/>
      <c r="E253" s="59">
        <v>0</v>
      </c>
      <c r="F253" s="59">
        <v>0</v>
      </c>
      <c r="G253" s="59">
        <v>0</v>
      </c>
      <c r="H253" s="59">
        <v>0</v>
      </c>
      <c r="I253" s="59">
        <v>0</v>
      </c>
      <c r="J253" s="59">
        <v>0</v>
      </c>
      <c r="K253" s="59">
        <v>0</v>
      </c>
      <c r="L253" s="59">
        <v>0</v>
      </c>
      <c r="M253" s="59">
        <v>0</v>
      </c>
      <c r="N253" s="59">
        <v>0</v>
      </c>
      <c r="O253" s="59">
        <v>0</v>
      </c>
      <c r="P253" s="59">
        <v>0</v>
      </c>
      <c r="Q253" s="59">
        <v>0</v>
      </c>
      <c r="R253" s="59">
        <v>0</v>
      </c>
      <c r="S253" s="59">
        <v>0</v>
      </c>
      <c r="T253" s="59">
        <v>0</v>
      </c>
      <c r="U253" s="59">
        <v>0</v>
      </c>
      <c r="V253" s="59">
        <v>0</v>
      </c>
      <c r="W253" s="59">
        <v>0</v>
      </c>
      <c r="X253" s="59">
        <v>0</v>
      </c>
      <c r="Y253" s="59">
        <v>0</v>
      </c>
      <c r="Z253" s="59">
        <v>0</v>
      </c>
      <c r="AA253" s="59">
        <v>0</v>
      </c>
      <c r="AB253" s="59">
        <v>0</v>
      </c>
      <c r="AC253" s="59">
        <v>0</v>
      </c>
      <c r="AD253" s="59">
        <v>0</v>
      </c>
      <c r="AE253" s="59">
        <v>0</v>
      </c>
      <c r="AF253" s="59">
        <v>0</v>
      </c>
      <c r="AG253" s="59">
        <v>0</v>
      </c>
      <c r="AH253" s="59">
        <v>0</v>
      </c>
      <c r="AI253" s="59">
        <v>0</v>
      </c>
      <c r="AJ253" s="59">
        <v>0</v>
      </c>
      <c r="AK253" s="59">
        <v>0</v>
      </c>
      <c r="AL253" s="59">
        <v>0</v>
      </c>
      <c r="AM253" s="59">
        <v>0</v>
      </c>
      <c r="AN253" s="59">
        <v>0</v>
      </c>
      <c r="AO253" s="59">
        <v>0</v>
      </c>
      <c r="AP253" s="59">
        <v>0</v>
      </c>
      <c r="AQ253" s="59">
        <v>0</v>
      </c>
      <c r="AR253" s="59">
        <v>0</v>
      </c>
      <c r="AS253" s="59">
        <v>0</v>
      </c>
      <c r="AT253" s="59">
        <v>0</v>
      </c>
      <c r="AU253" s="59">
        <v>0</v>
      </c>
      <c r="AV253" s="59">
        <v>0</v>
      </c>
      <c r="AW253" s="59">
        <v>0</v>
      </c>
      <c r="AX253" s="59">
        <v>0</v>
      </c>
      <c r="AY253" s="59">
        <v>0</v>
      </c>
      <c r="AZ253" s="59">
        <v>0</v>
      </c>
      <c r="BA253" s="59">
        <v>0</v>
      </c>
      <c r="BB253" s="59">
        <v>0</v>
      </c>
      <c r="BC253" s="59">
        <v>0</v>
      </c>
      <c r="BD253" s="59">
        <v>0</v>
      </c>
      <c r="BE253" s="59">
        <v>0</v>
      </c>
      <c r="BF253" s="59">
        <v>0</v>
      </c>
      <c r="BG253" s="59">
        <v>0</v>
      </c>
      <c r="BH253" s="59">
        <v>0</v>
      </c>
      <c r="BI253" s="59">
        <v>0</v>
      </c>
      <c r="BJ253" s="59">
        <v>0</v>
      </c>
      <c r="BK253" s="59">
        <v>0</v>
      </c>
      <c r="BL253" s="59">
        <v>0</v>
      </c>
      <c r="BM253" s="59">
        <v>0</v>
      </c>
      <c r="BN253" s="59">
        <v>0</v>
      </c>
      <c r="BO253" s="59">
        <v>0</v>
      </c>
      <c r="BP253" s="59">
        <v>0</v>
      </c>
      <c r="BQ253" s="59" t="s">
        <v>98</v>
      </c>
      <c r="BR253" s="59">
        <v>0</v>
      </c>
      <c r="BS253" s="59" t="s">
        <v>98</v>
      </c>
      <c r="BT253" s="59" t="s">
        <v>483</v>
      </c>
      <c r="BU253" s="59" t="s">
        <v>98</v>
      </c>
      <c r="BV253" s="59" t="s">
        <v>483</v>
      </c>
      <c r="BW253" s="59" t="s">
        <v>98</v>
      </c>
      <c r="BX253" s="59" t="s">
        <v>483</v>
      </c>
      <c r="BY253" s="59" t="s">
        <v>98</v>
      </c>
      <c r="BZ253" s="59" t="s">
        <v>483</v>
      </c>
      <c r="CA253" s="59" t="s">
        <v>98</v>
      </c>
      <c r="CB253" s="59" t="s">
        <v>483</v>
      </c>
      <c r="CC253" s="59" t="s">
        <v>98</v>
      </c>
      <c r="CD253" s="59" t="s">
        <v>483</v>
      </c>
      <c r="CE253" s="59" t="s">
        <v>98</v>
      </c>
      <c r="CF253" s="59" t="s">
        <v>483</v>
      </c>
      <c r="CG253" s="59" t="s">
        <v>98</v>
      </c>
      <c r="CH253" s="59" t="s">
        <v>483</v>
      </c>
      <c r="CI253" s="59" t="s">
        <v>98</v>
      </c>
      <c r="CJ253" s="59" t="s">
        <v>483</v>
      </c>
      <c r="CK253" s="59" t="s">
        <v>98</v>
      </c>
      <c r="CL253" s="59" t="s">
        <v>483</v>
      </c>
      <c r="CM253" s="59" t="s">
        <v>98</v>
      </c>
      <c r="CN253" s="59" t="s">
        <v>483</v>
      </c>
      <c r="CO253" s="59" t="s">
        <v>98</v>
      </c>
      <c r="CP253" s="59" t="s">
        <v>483</v>
      </c>
      <c r="CQ253" s="59" t="s">
        <v>98</v>
      </c>
      <c r="CR253" s="59" t="s">
        <v>483</v>
      </c>
      <c r="CS253" s="59" t="s">
        <v>98</v>
      </c>
      <c r="CT253" s="59" t="s">
        <v>483</v>
      </c>
      <c r="CU253" s="59" t="s">
        <v>98</v>
      </c>
      <c r="CV253" s="59" t="s">
        <v>483</v>
      </c>
      <c r="CW253" s="59" t="s">
        <v>98</v>
      </c>
      <c r="CX253" s="59" t="s">
        <v>483</v>
      </c>
      <c r="CY253" s="59" t="s">
        <v>98</v>
      </c>
    </row>
    <row r="254" spans="1:103" ht="14.5" x14ac:dyDescent="0.35">
      <c r="A254" s="58" t="s">
        <v>364</v>
      </c>
      <c r="B254" s="58" t="s">
        <v>491</v>
      </c>
      <c r="C254" s="43"/>
      <c r="D254" s="43"/>
      <c r="E254" s="59">
        <v>0</v>
      </c>
      <c r="F254" s="59">
        <v>0</v>
      </c>
      <c r="G254" s="59">
        <v>0</v>
      </c>
      <c r="H254" s="59">
        <v>0</v>
      </c>
      <c r="I254" s="59">
        <v>0</v>
      </c>
      <c r="J254" s="59">
        <v>0</v>
      </c>
      <c r="K254" s="59">
        <v>0</v>
      </c>
      <c r="L254" s="59">
        <v>0</v>
      </c>
      <c r="M254" s="59">
        <v>0</v>
      </c>
      <c r="N254" s="59">
        <v>0</v>
      </c>
      <c r="O254" s="59">
        <v>0</v>
      </c>
      <c r="P254" s="59">
        <v>0</v>
      </c>
      <c r="Q254" s="59">
        <v>0</v>
      </c>
      <c r="R254" s="59">
        <v>0</v>
      </c>
      <c r="S254" s="59">
        <v>0</v>
      </c>
      <c r="T254" s="59">
        <v>0</v>
      </c>
      <c r="U254" s="59">
        <v>0</v>
      </c>
      <c r="V254" s="59">
        <v>0</v>
      </c>
      <c r="W254" s="59">
        <v>0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>
        <v>0</v>
      </c>
      <c r="AG254" s="59">
        <v>0</v>
      </c>
      <c r="AH254" s="59">
        <v>0</v>
      </c>
      <c r="AI254" s="59">
        <v>0</v>
      </c>
      <c r="AJ254" s="59">
        <v>0</v>
      </c>
      <c r="AK254" s="59">
        <v>0</v>
      </c>
      <c r="AL254" s="59">
        <v>0</v>
      </c>
      <c r="AM254" s="59">
        <v>0</v>
      </c>
      <c r="AN254" s="59">
        <v>0</v>
      </c>
      <c r="AO254" s="59">
        <v>0</v>
      </c>
      <c r="AP254" s="59">
        <v>0</v>
      </c>
      <c r="AQ254" s="59">
        <v>0</v>
      </c>
      <c r="AR254" s="59">
        <v>0</v>
      </c>
      <c r="AS254" s="59">
        <v>0</v>
      </c>
      <c r="AT254" s="59">
        <v>0</v>
      </c>
      <c r="AU254" s="59">
        <v>0</v>
      </c>
      <c r="AV254" s="59">
        <v>0</v>
      </c>
      <c r="AW254" s="59">
        <v>0</v>
      </c>
      <c r="AX254" s="59">
        <v>0</v>
      </c>
      <c r="AY254" s="59">
        <v>0</v>
      </c>
      <c r="AZ254" s="59">
        <v>0</v>
      </c>
      <c r="BA254" s="59">
        <v>0</v>
      </c>
      <c r="BB254" s="59">
        <v>0</v>
      </c>
      <c r="BC254" s="59">
        <v>0</v>
      </c>
      <c r="BD254" s="59">
        <v>0</v>
      </c>
      <c r="BE254" s="59">
        <v>0</v>
      </c>
      <c r="BF254" s="59">
        <v>0</v>
      </c>
      <c r="BG254" s="59">
        <v>0</v>
      </c>
      <c r="BH254" s="59">
        <v>0</v>
      </c>
      <c r="BI254" s="59">
        <v>0</v>
      </c>
      <c r="BJ254" s="59">
        <v>0</v>
      </c>
      <c r="BK254" s="59">
        <v>0</v>
      </c>
      <c r="BL254" s="59">
        <v>0</v>
      </c>
      <c r="BM254" s="59">
        <v>0</v>
      </c>
      <c r="BN254" s="59">
        <v>0</v>
      </c>
      <c r="BO254" s="59">
        <v>0</v>
      </c>
      <c r="BP254" s="59">
        <v>0</v>
      </c>
      <c r="BQ254" s="59" t="s">
        <v>98</v>
      </c>
      <c r="BR254" s="59">
        <v>0</v>
      </c>
      <c r="BS254" s="59" t="s">
        <v>98</v>
      </c>
      <c r="BT254" s="59" t="s">
        <v>483</v>
      </c>
      <c r="BU254" s="59" t="s">
        <v>98</v>
      </c>
      <c r="BV254" s="59" t="s">
        <v>483</v>
      </c>
      <c r="BW254" s="59" t="s">
        <v>98</v>
      </c>
      <c r="BX254" s="59" t="s">
        <v>483</v>
      </c>
      <c r="BY254" s="59" t="s">
        <v>98</v>
      </c>
      <c r="BZ254" s="59" t="s">
        <v>483</v>
      </c>
      <c r="CA254" s="59" t="s">
        <v>98</v>
      </c>
      <c r="CB254" s="59" t="s">
        <v>483</v>
      </c>
      <c r="CC254" s="59" t="s">
        <v>98</v>
      </c>
      <c r="CD254" s="59" t="s">
        <v>483</v>
      </c>
      <c r="CE254" s="59" t="s">
        <v>98</v>
      </c>
      <c r="CF254" s="59" t="s">
        <v>483</v>
      </c>
      <c r="CG254" s="59" t="s">
        <v>98</v>
      </c>
      <c r="CH254" s="59" t="s">
        <v>483</v>
      </c>
      <c r="CI254" s="59" t="s">
        <v>98</v>
      </c>
      <c r="CJ254" s="59" t="s">
        <v>483</v>
      </c>
      <c r="CK254" s="59" t="s">
        <v>98</v>
      </c>
      <c r="CL254" s="59" t="s">
        <v>483</v>
      </c>
      <c r="CM254" s="59" t="s">
        <v>98</v>
      </c>
      <c r="CN254" s="59" t="s">
        <v>483</v>
      </c>
      <c r="CO254" s="59" t="s">
        <v>98</v>
      </c>
      <c r="CP254" s="59" t="s">
        <v>483</v>
      </c>
      <c r="CQ254" s="59" t="s">
        <v>98</v>
      </c>
      <c r="CR254" s="59" t="s">
        <v>483</v>
      </c>
      <c r="CS254" s="59" t="s">
        <v>98</v>
      </c>
      <c r="CT254" s="59" t="s">
        <v>483</v>
      </c>
      <c r="CU254" s="59" t="s">
        <v>98</v>
      </c>
      <c r="CV254" s="59" t="s">
        <v>483</v>
      </c>
      <c r="CW254" s="59" t="s">
        <v>98</v>
      </c>
      <c r="CX254" s="59" t="s">
        <v>483</v>
      </c>
      <c r="CY254" s="59" t="s">
        <v>98</v>
      </c>
    </row>
    <row r="255" spans="1:103" ht="14.5" x14ac:dyDescent="0.35">
      <c r="A255" s="58" t="s">
        <v>364</v>
      </c>
      <c r="B255" s="58" t="s">
        <v>492</v>
      </c>
      <c r="C255" s="43"/>
      <c r="D255" s="43"/>
      <c r="E255" s="59">
        <v>0</v>
      </c>
      <c r="F255" s="59">
        <v>0</v>
      </c>
      <c r="G255" s="59">
        <v>0</v>
      </c>
      <c r="H255" s="59">
        <v>0</v>
      </c>
      <c r="I255" s="59">
        <v>0</v>
      </c>
      <c r="J255" s="59">
        <v>0</v>
      </c>
      <c r="K255" s="59">
        <v>0</v>
      </c>
      <c r="L255" s="59">
        <v>0</v>
      </c>
      <c r="M255" s="59">
        <v>0</v>
      </c>
      <c r="N255" s="59">
        <v>0</v>
      </c>
      <c r="O255" s="59">
        <v>0</v>
      </c>
      <c r="P255" s="59">
        <v>0</v>
      </c>
      <c r="Q255" s="59">
        <v>0</v>
      </c>
      <c r="R255" s="59">
        <v>0</v>
      </c>
      <c r="S255" s="59">
        <v>0</v>
      </c>
      <c r="T255" s="59">
        <v>0</v>
      </c>
      <c r="U255" s="59">
        <v>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0</v>
      </c>
      <c r="AG255" s="59">
        <v>0</v>
      </c>
      <c r="AH255" s="59">
        <v>0</v>
      </c>
      <c r="AI255" s="59">
        <v>0</v>
      </c>
      <c r="AJ255" s="59">
        <v>0</v>
      </c>
      <c r="AK255" s="59">
        <v>0</v>
      </c>
      <c r="AL255" s="59">
        <v>0</v>
      </c>
      <c r="AM255" s="59">
        <v>0</v>
      </c>
      <c r="AN255" s="59">
        <v>0</v>
      </c>
      <c r="AO255" s="59">
        <v>0</v>
      </c>
      <c r="AP255" s="59">
        <v>0</v>
      </c>
      <c r="AQ255" s="59">
        <v>0</v>
      </c>
      <c r="AR255" s="59">
        <v>0</v>
      </c>
      <c r="AS255" s="59">
        <v>0</v>
      </c>
      <c r="AT255" s="59">
        <v>0</v>
      </c>
      <c r="AU255" s="59">
        <v>0</v>
      </c>
      <c r="AV255" s="59">
        <v>0</v>
      </c>
      <c r="AW255" s="59">
        <v>0</v>
      </c>
      <c r="AX255" s="59">
        <v>0</v>
      </c>
      <c r="AY255" s="59">
        <v>0</v>
      </c>
      <c r="AZ255" s="59">
        <v>0</v>
      </c>
      <c r="BA255" s="59">
        <v>0</v>
      </c>
      <c r="BB255" s="59">
        <v>0</v>
      </c>
      <c r="BC255" s="59">
        <v>0</v>
      </c>
      <c r="BD255" s="59">
        <v>0</v>
      </c>
      <c r="BE255" s="59">
        <v>0</v>
      </c>
      <c r="BF255" s="59">
        <v>0</v>
      </c>
      <c r="BG255" s="59">
        <v>0</v>
      </c>
      <c r="BH255" s="59">
        <v>0</v>
      </c>
      <c r="BI255" s="59">
        <v>0</v>
      </c>
      <c r="BJ255" s="59">
        <v>0</v>
      </c>
      <c r="BK255" s="59">
        <v>0</v>
      </c>
      <c r="BL255" s="59">
        <v>0</v>
      </c>
      <c r="BM255" s="59">
        <v>0</v>
      </c>
      <c r="BN255" s="59">
        <v>0</v>
      </c>
      <c r="BO255" s="59">
        <v>0</v>
      </c>
      <c r="BP255" s="59">
        <v>0</v>
      </c>
      <c r="BQ255" s="59" t="s">
        <v>98</v>
      </c>
      <c r="BR255" s="59">
        <v>0</v>
      </c>
      <c r="BS255" s="59" t="s">
        <v>98</v>
      </c>
      <c r="BT255" s="59" t="s">
        <v>483</v>
      </c>
      <c r="BU255" s="59" t="s">
        <v>98</v>
      </c>
      <c r="BV255" s="59" t="s">
        <v>483</v>
      </c>
      <c r="BW255" s="59" t="s">
        <v>98</v>
      </c>
      <c r="BX255" s="59" t="s">
        <v>483</v>
      </c>
      <c r="BY255" s="59" t="s">
        <v>98</v>
      </c>
      <c r="BZ255" s="59" t="s">
        <v>483</v>
      </c>
      <c r="CA255" s="59" t="s">
        <v>98</v>
      </c>
      <c r="CB255" s="59" t="s">
        <v>483</v>
      </c>
      <c r="CC255" s="59" t="s">
        <v>98</v>
      </c>
      <c r="CD255" s="59" t="s">
        <v>483</v>
      </c>
      <c r="CE255" s="59" t="s">
        <v>98</v>
      </c>
      <c r="CF255" s="59" t="s">
        <v>483</v>
      </c>
      <c r="CG255" s="59" t="s">
        <v>98</v>
      </c>
      <c r="CH255" s="59" t="s">
        <v>483</v>
      </c>
      <c r="CI255" s="59" t="s">
        <v>98</v>
      </c>
      <c r="CJ255" s="59" t="s">
        <v>483</v>
      </c>
      <c r="CK255" s="59" t="s">
        <v>98</v>
      </c>
      <c r="CL255" s="59" t="s">
        <v>483</v>
      </c>
      <c r="CM255" s="59" t="s">
        <v>98</v>
      </c>
      <c r="CN255" s="59" t="s">
        <v>483</v>
      </c>
      <c r="CO255" s="59" t="s">
        <v>98</v>
      </c>
      <c r="CP255" s="59" t="s">
        <v>483</v>
      </c>
      <c r="CQ255" s="59" t="s">
        <v>98</v>
      </c>
      <c r="CR255" s="59" t="s">
        <v>483</v>
      </c>
      <c r="CS255" s="59" t="s">
        <v>98</v>
      </c>
      <c r="CT255" s="59" t="s">
        <v>483</v>
      </c>
      <c r="CU255" s="59" t="s">
        <v>98</v>
      </c>
      <c r="CV255" s="59" t="s">
        <v>483</v>
      </c>
      <c r="CW255" s="59" t="s">
        <v>98</v>
      </c>
      <c r="CX255" s="59" t="s">
        <v>483</v>
      </c>
      <c r="CY255" s="59" t="s">
        <v>98</v>
      </c>
    </row>
    <row r="256" spans="1:103" ht="14.5" x14ac:dyDescent="0.35">
      <c r="A256" s="58" t="s">
        <v>364</v>
      </c>
      <c r="B256" s="58" t="s">
        <v>493</v>
      </c>
      <c r="C256" s="43"/>
      <c r="D256" s="43"/>
      <c r="E256" s="59">
        <v>0</v>
      </c>
      <c r="F256" s="59">
        <v>0</v>
      </c>
      <c r="G256" s="59">
        <v>0</v>
      </c>
      <c r="H256" s="59">
        <v>0</v>
      </c>
      <c r="I256" s="59">
        <v>0</v>
      </c>
      <c r="J256" s="59">
        <v>0</v>
      </c>
      <c r="K256" s="59">
        <v>0</v>
      </c>
      <c r="L256" s="59">
        <v>0</v>
      </c>
      <c r="M256" s="59">
        <v>0</v>
      </c>
      <c r="N256" s="59">
        <v>0</v>
      </c>
      <c r="O256" s="59">
        <v>0</v>
      </c>
      <c r="P256" s="59">
        <v>0</v>
      </c>
      <c r="Q256" s="59">
        <v>0</v>
      </c>
      <c r="R256" s="59">
        <v>0</v>
      </c>
      <c r="S256" s="59">
        <v>0</v>
      </c>
      <c r="T256" s="59">
        <v>0</v>
      </c>
      <c r="U256" s="59">
        <v>0</v>
      </c>
      <c r="V256" s="59">
        <v>0</v>
      </c>
      <c r="W256" s="59">
        <v>0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>
        <v>0</v>
      </c>
      <c r="AE256" s="59">
        <v>0</v>
      </c>
      <c r="AF256" s="59">
        <v>0</v>
      </c>
      <c r="AG256" s="59">
        <v>0</v>
      </c>
      <c r="AH256" s="59">
        <v>0</v>
      </c>
      <c r="AI256" s="59">
        <v>0</v>
      </c>
      <c r="AJ256" s="59">
        <v>0</v>
      </c>
      <c r="AK256" s="59">
        <v>0</v>
      </c>
      <c r="AL256" s="59">
        <v>0</v>
      </c>
      <c r="AM256" s="59">
        <v>0</v>
      </c>
      <c r="AN256" s="59">
        <v>0</v>
      </c>
      <c r="AO256" s="59">
        <v>0</v>
      </c>
      <c r="AP256" s="59">
        <v>0</v>
      </c>
      <c r="AQ256" s="59">
        <v>0</v>
      </c>
      <c r="AR256" s="59">
        <v>0</v>
      </c>
      <c r="AS256" s="59">
        <v>0</v>
      </c>
      <c r="AT256" s="59">
        <v>0</v>
      </c>
      <c r="AU256" s="59">
        <v>0</v>
      </c>
      <c r="AV256" s="59">
        <v>0</v>
      </c>
      <c r="AW256" s="59">
        <v>0</v>
      </c>
      <c r="AX256" s="59">
        <v>0</v>
      </c>
      <c r="AY256" s="59">
        <v>0</v>
      </c>
      <c r="AZ256" s="59">
        <v>0</v>
      </c>
      <c r="BA256" s="59">
        <v>0</v>
      </c>
      <c r="BB256" s="59">
        <v>0</v>
      </c>
      <c r="BC256" s="59">
        <v>0</v>
      </c>
      <c r="BD256" s="59">
        <v>0</v>
      </c>
      <c r="BE256" s="59">
        <v>0</v>
      </c>
      <c r="BF256" s="59">
        <v>0</v>
      </c>
      <c r="BG256" s="59">
        <v>0</v>
      </c>
      <c r="BH256" s="59">
        <v>0</v>
      </c>
      <c r="BI256" s="59">
        <v>0</v>
      </c>
      <c r="BJ256" s="59">
        <v>0</v>
      </c>
      <c r="BK256" s="59">
        <v>0</v>
      </c>
      <c r="BL256" s="59">
        <v>0</v>
      </c>
      <c r="BM256" s="59">
        <v>0</v>
      </c>
      <c r="BN256" s="59">
        <v>0</v>
      </c>
      <c r="BO256" s="59">
        <v>0</v>
      </c>
      <c r="BP256" s="59">
        <v>0</v>
      </c>
      <c r="BQ256" s="59" t="s">
        <v>98</v>
      </c>
      <c r="BR256" s="59">
        <v>0</v>
      </c>
      <c r="BS256" s="59" t="s">
        <v>98</v>
      </c>
      <c r="BT256" s="59" t="s">
        <v>483</v>
      </c>
      <c r="BU256" s="59" t="s">
        <v>98</v>
      </c>
      <c r="BV256" s="59" t="s">
        <v>483</v>
      </c>
      <c r="BW256" s="59" t="s">
        <v>98</v>
      </c>
      <c r="BX256" s="59" t="s">
        <v>483</v>
      </c>
      <c r="BY256" s="59" t="s">
        <v>98</v>
      </c>
      <c r="BZ256" s="59" t="s">
        <v>483</v>
      </c>
      <c r="CA256" s="59" t="s">
        <v>98</v>
      </c>
      <c r="CB256" s="59" t="s">
        <v>483</v>
      </c>
      <c r="CC256" s="59" t="s">
        <v>98</v>
      </c>
      <c r="CD256" s="59" t="s">
        <v>483</v>
      </c>
      <c r="CE256" s="59" t="s">
        <v>98</v>
      </c>
      <c r="CF256" s="59" t="s">
        <v>483</v>
      </c>
      <c r="CG256" s="59" t="s">
        <v>98</v>
      </c>
      <c r="CH256" s="59" t="s">
        <v>483</v>
      </c>
      <c r="CI256" s="59" t="s">
        <v>98</v>
      </c>
      <c r="CJ256" s="59" t="s">
        <v>483</v>
      </c>
      <c r="CK256" s="59" t="s">
        <v>98</v>
      </c>
      <c r="CL256" s="59" t="s">
        <v>483</v>
      </c>
      <c r="CM256" s="59" t="s">
        <v>98</v>
      </c>
      <c r="CN256" s="59" t="s">
        <v>483</v>
      </c>
      <c r="CO256" s="59" t="s">
        <v>98</v>
      </c>
      <c r="CP256" s="59" t="s">
        <v>483</v>
      </c>
      <c r="CQ256" s="59" t="s">
        <v>98</v>
      </c>
      <c r="CR256" s="59" t="s">
        <v>483</v>
      </c>
      <c r="CS256" s="59" t="s">
        <v>98</v>
      </c>
      <c r="CT256" s="59" t="s">
        <v>483</v>
      </c>
      <c r="CU256" s="59" t="s">
        <v>98</v>
      </c>
      <c r="CV256" s="59" t="s">
        <v>483</v>
      </c>
      <c r="CW256" s="59" t="s">
        <v>98</v>
      </c>
      <c r="CX256" s="59" t="s">
        <v>483</v>
      </c>
      <c r="CY256" s="59" t="s">
        <v>98</v>
      </c>
    </row>
    <row r="257" spans="1:106" ht="14.5" x14ac:dyDescent="0.35">
      <c r="A257" s="58" t="s">
        <v>364</v>
      </c>
      <c r="B257" s="58" t="s">
        <v>494</v>
      </c>
      <c r="C257" s="43"/>
      <c r="D257" s="43"/>
      <c r="E257" s="59">
        <v>168182.38</v>
      </c>
      <c r="F257" s="59">
        <v>24589.85</v>
      </c>
      <c r="G257" s="59">
        <v>5933.43</v>
      </c>
      <c r="H257" s="59">
        <v>45192.55</v>
      </c>
      <c r="I257" s="59">
        <v>228865.65</v>
      </c>
      <c r="J257" s="59">
        <v>64430.93</v>
      </c>
      <c r="K257" s="59">
        <v>33259.599999999999</v>
      </c>
      <c r="L257" s="59">
        <v>41922.75</v>
      </c>
      <c r="M257" s="59">
        <v>27386.27</v>
      </c>
      <c r="N257" s="59">
        <v>28413.71</v>
      </c>
      <c r="O257" s="59">
        <v>133317.64000000001</v>
      </c>
      <c r="P257" s="59">
        <v>99695.74</v>
      </c>
      <c r="Q257" s="59">
        <v>85356.81</v>
      </c>
      <c r="R257" s="59">
        <v>61855.1</v>
      </c>
      <c r="S257" s="59">
        <v>64212.85</v>
      </c>
      <c r="T257" s="59">
        <v>163357.19</v>
      </c>
      <c r="U257" s="59">
        <v>134775.89000000001</v>
      </c>
      <c r="V257" s="59">
        <v>90624.08</v>
      </c>
      <c r="W257" s="59">
        <v>203482.37</v>
      </c>
      <c r="X257" s="59">
        <v>203367.36</v>
      </c>
      <c r="Y257" s="59">
        <v>51193.79</v>
      </c>
      <c r="Z257" s="59">
        <v>78154.009999999995</v>
      </c>
      <c r="AA257" s="59">
        <v>74163.72</v>
      </c>
      <c r="AB257" s="59">
        <v>208030.37</v>
      </c>
      <c r="AC257" s="59">
        <v>27648.65</v>
      </c>
      <c r="AD257" s="59">
        <v>75622.23</v>
      </c>
      <c r="AE257" s="59">
        <v>553718.05000000005</v>
      </c>
      <c r="AF257" s="59">
        <v>160404.57</v>
      </c>
      <c r="AG257" s="59">
        <v>600237.11</v>
      </c>
      <c r="AH257" s="59">
        <v>471714.02</v>
      </c>
      <c r="AI257" s="59">
        <v>255013.4</v>
      </c>
      <c r="AJ257" s="59">
        <v>30817.15</v>
      </c>
      <c r="AK257" s="59">
        <v>31501.81</v>
      </c>
      <c r="AL257" s="59">
        <v>193149.11</v>
      </c>
      <c r="AM257" s="59">
        <v>43963.519999999997</v>
      </c>
      <c r="AN257" s="59">
        <v>297824.5</v>
      </c>
      <c r="AO257" s="59">
        <v>67045.070000000007</v>
      </c>
      <c r="AP257" s="59">
        <v>52742.67</v>
      </c>
      <c r="AQ257" s="59">
        <v>134784.89000000001</v>
      </c>
      <c r="AR257" s="59">
        <v>254221.65</v>
      </c>
      <c r="AS257" s="59">
        <v>378879.78</v>
      </c>
      <c r="AT257" s="59">
        <v>89048.88</v>
      </c>
      <c r="AU257" s="59">
        <v>79647.47</v>
      </c>
      <c r="AV257" s="59">
        <v>1198943.31</v>
      </c>
      <c r="AW257" s="59">
        <v>357879.01</v>
      </c>
      <c r="AX257" s="59">
        <v>146748.74</v>
      </c>
      <c r="AY257" s="59">
        <v>97891.02</v>
      </c>
      <c r="AZ257" s="59">
        <v>49570.07</v>
      </c>
      <c r="BA257" s="59">
        <v>52580.28</v>
      </c>
      <c r="BB257" s="59">
        <v>126731.3</v>
      </c>
      <c r="BC257" s="59">
        <v>117511.67999999999</v>
      </c>
      <c r="BD257" s="59">
        <v>22828.26</v>
      </c>
      <c r="BE257" s="59">
        <v>206504.76</v>
      </c>
      <c r="BF257" s="59">
        <v>717015.04000000004</v>
      </c>
      <c r="BG257" s="59">
        <v>540169.4</v>
      </c>
      <c r="BH257" s="59">
        <v>557778.99</v>
      </c>
      <c r="BI257" s="59">
        <v>247813.36</v>
      </c>
      <c r="BJ257" s="59">
        <v>86312.85</v>
      </c>
      <c r="BK257" s="59">
        <v>60162.5</v>
      </c>
      <c r="BL257" s="59">
        <v>74835.179999999993</v>
      </c>
      <c r="BM257" s="59">
        <v>14864.46</v>
      </c>
      <c r="BN257" s="59">
        <v>97844.2</v>
      </c>
      <c r="BO257" s="59">
        <v>44387.12</v>
      </c>
      <c r="BP257" s="59">
        <v>0</v>
      </c>
      <c r="BQ257" s="59" t="s">
        <v>98</v>
      </c>
      <c r="BR257" s="59">
        <v>10936120.1</v>
      </c>
      <c r="BS257" s="59" t="s">
        <v>98</v>
      </c>
      <c r="BT257" s="59" t="s">
        <v>483</v>
      </c>
      <c r="BU257" s="59" t="s">
        <v>98</v>
      </c>
      <c r="BV257" s="59" t="s">
        <v>483</v>
      </c>
      <c r="BW257" s="59" t="s">
        <v>98</v>
      </c>
      <c r="BX257" s="59" t="s">
        <v>483</v>
      </c>
      <c r="BY257" s="59" t="s">
        <v>98</v>
      </c>
      <c r="BZ257" s="59" t="s">
        <v>483</v>
      </c>
      <c r="CA257" s="59" t="s">
        <v>98</v>
      </c>
      <c r="CB257" s="59" t="s">
        <v>483</v>
      </c>
      <c r="CC257" s="59" t="s">
        <v>98</v>
      </c>
      <c r="CD257" s="59" t="s">
        <v>483</v>
      </c>
      <c r="CE257" s="59" t="s">
        <v>98</v>
      </c>
      <c r="CF257" s="59" t="s">
        <v>483</v>
      </c>
      <c r="CG257" s="59" t="s">
        <v>98</v>
      </c>
      <c r="CH257" s="59" t="s">
        <v>483</v>
      </c>
      <c r="CI257" s="59" t="s">
        <v>98</v>
      </c>
      <c r="CJ257" s="59" t="s">
        <v>483</v>
      </c>
      <c r="CK257" s="59" t="s">
        <v>98</v>
      </c>
      <c r="CL257" s="59" t="s">
        <v>483</v>
      </c>
      <c r="CM257" s="59" t="s">
        <v>98</v>
      </c>
      <c r="CN257" s="59" t="s">
        <v>483</v>
      </c>
      <c r="CO257" s="59" t="s">
        <v>98</v>
      </c>
      <c r="CP257" s="59" t="s">
        <v>483</v>
      </c>
      <c r="CQ257" s="59" t="s">
        <v>98</v>
      </c>
      <c r="CR257" s="59" t="s">
        <v>483</v>
      </c>
      <c r="CS257" s="59" t="s">
        <v>98</v>
      </c>
      <c r="CT257" s="59" t="s">
        <v>483</v>
      </c>
      <c r="CU257" s="59" t="s">
        <v>98</v>
      </c>
      <c r="CV257" s="59" t="s">
        <v>483</v>
      </c>
      <c r="CW257" s="59" t="s">
        <v>98</v>
      </c>
      <c r="CX257" s="59" t="s">
        <v>483</v>
      </c>
      <c r="CY257" s="59" t="s">
        <v>98</v>
      </c>
    </row>
    <row r="258" spans="1:106" s="89" customFormat="1" ht="14.5" x14ac:dyDescent="0.35">
      <c r="A258" s="86" t="s">
        <v>364</v>
      </c>
      <c r="B258" s="86" t="s">
        <v>91</v>
      </c>
      <c r="C258" s="83"/>
      <c r="D258" s="83"/>
      <c r="E258" s="59">
        <v>396965.73</v>
      </c>
      <c r="F258" s="59">
        <v>47120.93</v>
      </c>
      <c r="G258" s="59">
        <v>12472.92</v>
      </c>
      <c r="H258" s="59">
        <v>89960.18</v>
      </c>
      <c r="I258" s="59">
        <v>964373.3</v>
      </c>
      <c r="J258" s="59">
        <v>194642.21</v>
      </c>
      <c r="K258" s="59">
        <v>117887.5</v>
      </c>
      <c r="L258" s="59">
        <v>158082.48000000001</v>
      </c>
      <c r="M258" s="59">
        <v>72307.460000000006</v>
      </c>
      <c r="N258" s="59">
        <v>302283.93</v>
      </c>
      <c r="O258" s="59">
        <v>466510.67</v>
      </c>
      <c r="P258" s="59">
        <v>237358.34</v>
      </c>
      <c r="Q258" s="59">
        <v>260001.05</v>
      </c>
      <c r="R258" s="59">
        <v>178090.53</v>
      </c>
      <c r="S258" s="59">
        <v>332040.38</v>
      </c>
      <c r="T258" s="59">
        <v>428486.52</v>
      </c>
      <c r="U258" s="59">
        <v>317429.01</v>
      </c>
      <c r="V258" s="59">
        <v>260699.93</v>
      </c>
      <c r="W258" s="59">
        <v>581046.18000000005</v>
      </c>
      <c r="X258" s="59">
        <v>781186.06</v>
      </c>
      <c r="Y258" s="59">
        <v>189893.76000000001</v>
      </c>
      <c r="Z258" s="59">
        <v>200877.19</v>
      </c>
      <c r="AA258" s="59">
        <v>177406.76</v>
      </c>
      <c r="AB258" s="59">
        <v>604468.49</v>
      </c>
      <c r="AC258" s="59">
        <v>55259.64</v>
      </c>
      <c r="AD258" s="59">
        <v>185471.8</v>
      </c>
      <c r="AE258" s="59">
        <v>1447642.16</v>
      </c>
      <c r="AF258" s="59">
        <v>281650.62</v>
      </c>
      <c r="AG258" s="59">
        <v>1179612.06</v>
      </c>
      <c r="AH258" s="59">
        <v>802516.52</v>
      </c>
      <c r="AI258" s="59">
        <v>551594.29</v>
      </c>
      <c r="AJ258" s="59">
        <v>121997.92</v>
      </c>
      <c r="AK258" s="59">
        <v>119367.79</v>
      </c>
      <c r="AL258" s="59">
        <v>465520.79</v>
      </c>
      <c r="AM258" s="59">
        <v>88987.37</v>
      </c>
      <c r="AN258" s="59">
        <v>591460.94999999995</v>
      </c>
      <c r="AO258" s="59">
        <v>141481.94</v>
      </c>
      <c r="AP258" s="59">
        <v>124110.9</v>
      </c>
      <c r="AQ258" s="59">
        <v>299321</v>
      </c>
      <c r="AR258" s="59">
        <v>516253.62</v>
      </c>
      <c r="AS258" s="59">
        <v>708023.53</v>
      </c>
      <c r="AT258" s="59">
        <v>273803.77</v>
      </c>
      <c r="AU258" s="59">
        <v>186397.88</v>
      </c>
      <c r="AV258" s="59">
        <v>1559994.64</v>
      </c>
      <c r="AW258" s="59">
        <v>641433.64</v>
      </c>
      <c r="AX258" s="59">
        <v>283186.48</v>
      </c>
      <c r="AY258" s="59">
        <v>167055.38</v>
      </c>
      <c r="AZ258" s="59">
        <v>122099.17</v>
      </c>
      <c r="BA258" s="59">
        <v>104385.57</v>
      </c>
      <c r="BB258" s="59">
        <v>219981.52</v>
      </c>
      <c r="BC258" s="59">
        <v>140729.76999999999</v>
      </c>
      <c r="BD258" s="59">
        <v>99168.59</v>
      </c>
      <c r="BE258" s="59">
        <v>374505.66</v>
      </c>
      <c r="BF258" s="59">
        <v>1048396.85</v>
      </c>
      <c r="BG258" s="59">
        <v>681436.89</v>
      </c>
      <c r="BH258" s="59">
        <v>858714.7</v>
      </c>
      <c r="BI258" s="59">
        <v>337982.43</v>
      </c>
      <c r="BJ258" s="59">
        <v>157656.92000000001</v>
      </c>
      <c r="BK258" s="59">
        <v>112336.34</v>
      </c>
      <c r="BL258" s="59">
        <v>120309.74</v>
      </c>
      <c r="BM258" s="59">
        <v>25322.62</v>
      </c>
      <c r="BN258" s="59">
        <v>146072.09</v>
      </c>
      <c r="BO258" s="59">
        <v>44391.38</v>
      </c>
      <c r="BP258" s="59">
        <v>0</v>
      </c>
      <c r="BQ258" s="59" t="s">
        <v>98</v>
      </c>
      <c r="BR258" s="59">
        <v>22757226.43</v>
      </c>
      <c r="BS258" s="59" t="s">
        <v>98</v>
      </c>
      <c r="BT258" s="59" t="s">
        <v>483</v>
      </c>
      <c r="BU258" s="59" t="s">
        <v>98</v>
      </c>
      <c r="BV258" s="59" t="s">
        <v>483</v>
      </c>
      <c r="BW258" s="59" t="s">
        <v>98</v>
      </c>
      <c r="BX258" s="59" t="s">
        <v>483</v>
      </c>
      <c r="BY258" s="59" t="s">
        <v>98</v>
      </c>
      <c r="BZ258" s="59" t="s">
        <v>483</v>
      </c>
      <c r="CA258" s="59" t="s">
        <v>98</v>
      </c>
      <c r="CB258" s="59" t="s">
        <v>483</v>
      </c>
      <c r="CC258" s="59" t="s">
        <v>98</v>
      </c>
      <c r="CD258" s="59" t="s">
        <v>483</v>
      </c>
      <c r="CE258" s="59" t="s">
        <v>98</v>
      </c>
      <c r="CF258" s="59" t="s">
        <v>483</v>
      </c>
      <c r="CG258" s="59" t="s">
        <v>98</v>
      </c>
      <c r="CH258" s="59" t="s">
        <v>483</v>
      </c>
      <c r="CI258" s="59" t="s">
        <v>98</v>
      </c>
      <c r="CJ258" s="59" t="s">
        <v>483</v>
      </c>
      <c r="CK258" s="59" t="s">
        <v>98</v>
      </c>
      <c r="CL258" s="59" t="s">
        <v>483</v>
      </c>
      <c r="CM258" s="59" t="s">
        <v>98</v>
      </c>
      <c r="CN258" s="59" t="s">
        <v>483</v>
      </c>
      <c r="CO258" s="59" t="s">
        <v>98</v>
      </c>
      <c r="CP258" s="59" t="s">
        <v>483</v>
      </c>
      <c r="CQ258" s="59" t="s">
        <v>98</v>
      </c>
      <c r="CR258" s="59" t="s">
        <v>483</v>
      </c>
      <c r="CS258" s="59" t="s">
        <v>98</v>
      </c>
      <c r="CT258" s="59" t="s">
        <v>483</v>
      </c>
      <c r="CU258" s="59" t="s">
        <v>98</v>
      </c>
      <c r="CV258" s="59" t="s">
        <v>483</v>
      </c>
      <c r="CW258" s="59" t="s">
        <v>98</v>
      </c>
      <c r="CX258" s="59" t="s">
        <v>483</v>
      </c>
      <c r="CY258" s="59" t="s">
        <v>98</v>
      </c>
      <c r="CZ258" s="38"/>
      <c r="DB258" s="227"/>
    </row>
    <row r="259" spans="1:106" ht="14.5" x14ac:dyDescent="0.35">
      <c r="A259" s="58" t="s">
        <v>364</v>
      </c>
      <c r="B259" s="58" t="s">
        <v>495</v>
      </c>
      <c r="C259" s="43"/>
      <c r="D259" s="43"/>
      <c r="E259" s="59">
        <v>11643.7</v>
      </c>
      <c r="F259" s="59">
        <v>606.77</v>
      </c>
      <c r="G259" s="59">
        <v>492.96</v>
      </c>
      <c r="H259" s="59">
        <v>4437.59</v>
      </c>
      <c r="I259" s="59">
        <v>50904.17</v>
      </c>
      <c r="J259" s="59">
        <v>22143.65</v>
      </c>
      <c r="K259" s="59">
        <v>4054.77</v>
      </c>
      <c r="L259" s="59">
        <v>8081.25</v>
      </c>
      <c r="M259" s="59">
        <v>2549.96</v>
      </c>
      <c r="N259" s="59">
        <v>139305.4</v>
      </c>
      <c r="O259" s="59">
        <v>43950.35</v>
      </c>
      <c r="P259" s="59">
        <v>37992.86</v>
      </c>
      <c r="Q259" s="59">
        <v>18231.830000000002</v>
      </c>
      <c r="R259" s="59">
        <v>8590.51</v>
      </c>
      <c r="S259" s="59">
        <v>40496.980000000003</v>
      </c>
      <c r="T259" s="59">
        <v>20417.900000000001</v>
      </c>
      <c r="U259" s="59">
        <v>55676.9</v>
      </c>
      <c r="V259" s="59">
        <v>22064.44</v>
      </c>
      <c r="W259" s="59">
        <v>35740.65</v>
      </c>
      <c r="X259" s="59">
        <v>47344.01</v>
      </c>
      <c r="Y259" s="59">
        <v>26574.42</v>
      </c>
      <c r="Z259" s="59">
        <v>14458.02</v>
      </c>
      <c r="AA259" s="59">
        <v>10525.91</v>
      </c>
      <c r="AB259" s="59">
        <v>48113.69</v>
      </c>
      <c r="AC259" s="59">
        <v>976.15</v>
      </c>
      <c r="AD259" s="59">
        <v>4076.52</v>
      </c>
      <c r="AE259" s="59">
        <v>41585.35</v>
      </c>
      <c r="AF259" s="59">
        <v>6170.03</v>
      </c>
      <c r="AG259" s="59">
        <v>37427.300000000003</v>
      </c>
      <c r="AH259" s="59">
        <v>12074.7</v>
      </c>
      <c r="AI259" s="59">
        <v>11716.29</v>
      </c>
      <c r="AJ259" s="59">
        <v>24731.91</v>
      </c>
      <c r="AK259" s="59">
        <v>11988.07</v>
      </c>
      <c r="AL259" s="59">
        <v>12683.39</v>
      </c>
      <c r="AM259" s="59">
        <v>3251.87</v>
      </c>
      <c r="AN259" s="59">
        <v>9783.94</v>
      </c>
      <c r="AO259" s="59">
        <v>7499.15</v>
      </c>
      <c r="AP259" s="59">
        <v>5037.4799999999996</v>
      </c>
      <c r="AQ259" s="59">
        <v>12136.46</v>
      </c>
      <c r="AR259" s="59">
        <v>39896.11</v>
      </c>
      <c r="AS259" s="59">
        <v>24731.63</v>
      </c>
      <c r="AT259" s="59">
        <v>8812.2999999999993</v>
      </c>
      <c r="AU259" s="59">
        <v>7818.04</v>
      </c>
      <c r="AV259" s="59">
        <v>6511.86</v>
      </c>
      <c r="AW259" s="59">
        <v>17062.740000000002</v>
      </c>
      <c r="AX259" s="59">
        <v>6461.17</v>
      </c>
      <c r="AY259" s="59">
        <v>5068.32</v>
      </c>
      <c r="AZ259" s="59">
        <v>2961.21</v>
      </c>
      <c r="BA259" s="59">
        <v>2669.28</v>
      </c>
      <c r="BB259" s="59">
        <v>7343.92</v>
      </c>
      <c r="BC259" s="59">
        <v>1145.1199999999999</v>
      </c>
      <c r="BD259" s="59">
        <v>4336.91</v>
      </c>
      <c r="BE259" s="59">
        <v>6951.01</v>
      </c>
      <c r="BF259" s="59">
        <v>12549.3</v>
      </c>
      <c r="BG259" s="59">
        <v>3831.05</v>
      </c>
      <c r="BH259" s="59">
        <v>20174.400000000001</v>
      </c>
      <c r="BI259" s="59">
        <v>3299.81</v>
      </c>
      <c r="BJ259" s="59">
        <v>3216.07</v>
      </c>
      <c r="BK259" s="59">
        <v>1895.14</v>
      </c>
      <c r="BL259" s="59">
        <v>1767.15</v>
      </c>
      <c r="BM259" s="59">
        <v>1274.17</v>
      </c>
      <c r="BN259" s="59">
        <v>1594.12</v>
      </c>
      <c r="BO259" s="59">
        <v>0.9</v>
      </c>
      <c r="BP259" s="59">
        <v>0</v>
      </c>
      <c r="BQ259" s="59" t="s">
        <v>98</v>
      </c>
      <c r="BR259" s="59">
        <v>1066909.04</v>
      </c>
      <c r="BS259" s="59" t="s">
        <v>98</v>
      </c>
      <c r="BT259" s="59">
        <v>228063.23</v>
      </c>
      <c r="BU259" s="59" t="s">
        <v>98</v>
      </c>
      <c r="BV259" s="59">
        <v>29.82</v>
      </c>
      <c r="BW259" s="59" t="s">
        <v>98</v>
      </c>
      <c r="BX259" s="59">
        <v>20552.189999999999</v>
      </c>
      <c r="BY259" s="59" t="s">
        <v>98</v>
      </c>
      <c r="BZ259" s="59">
        <v>248645.24</v>
      </c>
      <c r="CA259" s="59" t="s">
        <v>98</v>
      </c>
      <c r="CB259" s="59">
        <v>173053.61</v>
      </c>
      <c r="CC259" s="59" t="s">
        <v>98</v>
      </c>
      <c r="CD259" s="59">
        <v>1044.98</v>
      </c>
      <c r="CE259" s="59" t="s">
        <v>98</v>
      </c>
      <c r="CF259" s="59">
        <v>39076.78</v>
      </c>
      <c r="CG259" s="59" t="s">
        <v>98</v>
      </c>
      <c r="CH259" s="59">
        <v>40121.760000000002</v>
      </c>
      <c r="CI259" s="59" t="s">
        <v>98</v>
      </c>
      <c r="CJ259" s="59">
        <v>213175.37</v>
      </c>
      <c r="CK259" s="59" t="s">
        <v>98</v>
      </c>
      <c r="CL259" s="59">
        <v>0</v>
      </c>
      <c r="CM259" s="59" t="s">
        <v>98</v>
      </c>
      <c r="CN259" s="59">
        <v>0</v>
      </c>
      <c r="CO259" s="59" t="s">
        <v>98</v>
      </c>
      <c r="CP259" s="59">
        <v>0</v>
      </c>
      <c r="CQ259" s="59" t="s">
        <v>98</v>
      </c>
      <c r="CR259" s="59">
        <v>97224.93</v>
      </c>
      <c r="CS259" s="59" t="s">
        <v>98</v>
      </c>
      <c r="CT259" s="59">
        <v>97224.93</v>
      </c>
      <c r="CU259" s="59" t="s">
        <v>98</v>
      </c>
      <c r="CV259" s="59">
        <v>559045.53</v>
      </c>
      <c r="CW259" s="59" t="s">
        <v>98</v>
      </c>
      <c r="CX259" s="59">
        <v>1625954.56</v>
      </c>
      <c r="CY259" s="59" t="s">
        <v>98</v>
      </c>
    </row>
    <row r="260" spans="1:106" ht="14.5" x14ac:dyDescent="0.35">
      <c r="A260" s="58" t="s">
        <v>364</v>
      </c>
      <c r="B260" s="58" t="s">
        <v>496</v>
      </c>
      <c r="C260" s="43"/>
      <c r="D260" s="43"/>
      <c r="E260" s="59">
        <v>8438.2199999999993</v>
      </c>
      <c r="F260" s="59">
        <v>639.72</v>
      </c>
      <c r="G260" s="59">
        <v>239.89</v>
      </c>
      <c r="H260" s="59">
        <v>1184.25</v>
      </c>
      <c r="I260" s="59">
        <v>5822.47</v>
      </c>
      <c r="J260" s="59">
        <v>1568.63</v>
      </c>
      <c r="K260" s="59">
        <v>643.62</v>
      </c>
      <c r="L260" s="59">
        <v>877.84</v>
      </c>
      <c r="M260" s="59">
        <v>346.21</v>
      </c>
      <c r="N260" s="59">
        <v>3448.29</v>
      </c>
      <c r="O260" s="59">
        <v>5327.89</v>
      </c>
      <c r="P260" s="59">
        <v>763.94</v>
      </c>
      <c r="Q260" s="59">
        <v>1541.61</v>
      </c>
      <c r="R260" s="59">
        <v>1491.91</v>
      </c>
      <c r="S260" s="59">
        <v>1771.77</v>
      </c>
      <c r="T260" s="59">
        <v>1559.83</v>
      </c>
      <c r="U260" s="59">
        <v>1262.9100000000001</v>
      </c>
      <c r="V260" s="59">
        <v>1271.58</v>
      </c>
      <c r="W260" s="59">
        <v>2397.15</v>
      </c>
      <c r="X260" s="59">
        <v>3248.39</v>
      </c>
      <c r="Y260" s="59">
        <v>73.38</v>
      </c>
      <c r="Z260" s="59">
        <v>1203.92</v>
      </c>
      <c r="AA260" s="59">
        <v>816.03</v>
      </c>
      <c r="AB260" s="59">
        <v>660.39</v>
      </c>
      <c r="AC260" s="59">
        <v>773.88</v>
      </c>
      <c r="AD260" s="59">
        <v>3757.06</v>
      </c>
      <c r="AE260" s="59">
        <v>12415.23</v>
      </c>
      <c r="AF260" s="59">
        <v>2077.06</v>
      </c>
      <c r="AG260" s="59">
        <v>9922.9</v>
      </c>
      <c r="AH260" s="59">
        <v>6001.5</v>
      </c>
      <c r="AI260" s="59">
        <v>19880.66</v>
      </c>
      <c r="AJ260" s="59">
        <v>1779.62</v>
      </c>
      <c r="AK260" s="59">
        <v>3053.23</v>
      </c>
      <c r="AL260" s="59">
        <v>6870.84</v>
      </c>
      <c r="AM260" s="59">
        <v>2578.0700000000002</v>
      </c>
      <c r="AN260" s="59">
        <v>10379.530000000001</v>
      </c>
      <c r="AO260" s="59">
        <v>423.37</v>
      </c>
      <c r="AP260" s="59">
        <v>988.29</v>
      </c>
      <c r="AQ260" s="59">
        <v>1770.49</v>
      </c>
      <c r="AR260" s="59">
        <v>2023.36</v>
      </c>
      <c r="AS260" s="59">
        <v>23337.73</v>
      </c>
      <c r="AT260" s="59">
        <v>13246.25</v>
      </c>
      <c r="AU260" s="59">
        <v>6569.74</v>
      </c>
      <c r="AV260" s="59">
        <v>21402.14</v>
      </c>
      <c r="AW260" s="59">
        <v>5434.57</v>
      </c>
      <c r="AX260" s="59">
        <v>2000.62</v>
      </c>
      <c r="AY260" s="59">
        <v>4249.0200000000004</v>
      </c>
      <c r="AZ260" s="59">
        <v>644.03</v>
      </c>
      <c r="BA260" s="59">
        <v>838.08</v>
      </c>
      <c r="BB260" s="59">
        <v>1559.67</v>
      </c>
      <c r="BC260" s="59">
        <v>274.23</v>
      </c>
      <c r="BD260" s="59">
        <v>837.58</v>
      </c>
      <c r="BE260" s="59">
        <v>2789.64</v>
      </c>
      <c r="BF260" s="59">
        <v>41293.919999999998</v>
      </c>
      <c r="BG260" s="59">
        <v>12961.31</v>
      </c>
      <c r="BH260" s="59">
        <v>28935.7</v>
      </c>
      <c r="BI260" s="59">
        <v>10310.91</v>
      </c>
      <c r="BJ260" s="59">
        <v>5671.17</v>
      </c>
      <c r="BK260" s="59">
        <v>3980.04</v>
      </c>
      <c r="BL260" s="59">
        <v>5114.46</v>
      </c>
      <c r="BM260" s="59">
        <v>181.26</v>
      </c>
      <c r="BN260" s="59">
        <v>1236.67</v>
      </c>
      <c r="BO260" s="59">
        <v>3.35</v>
      </c>
      <c r="BP260" s="59">
        <v>0</v>
      </c>
      <c r="BQ260" s="59" t="s">
        <v>98</v>
      </c>
      <c r="BR260" s="59">
        <v>324167.03000000003</v>
      </c>
      <c r="BS260" s="59" t="s">
        <v>98</v>
      </c>
      <c r="BT260" s="59">
        <v>766950.69</v>
      </c>
      <c r="BU260" s="59" t="s">
        <v>98</v>
      </c>
      <c r="BV260" s="59">
        <v>28.32</v>
      </c>
      <c r="BW260" s="59" t="s">
        <v>98</v>
      </c>
      <c r="BX260" s="59">
        <v>13521.45</v>
      </c>
      <c r="BY260" s="59" t="s">
        <v>98</v>
      </c>
      <c r="BZ260" s="59">
        <v>780500.46</v>
      </c>
      <c r="CA260" s="59" t="s">
        <v>98</v>
      </c>
      <c r="CB260" s="59">
        <v>168358.85</v>
      </c>
      <c r="CC260" s="59" t="s">
        <v>98</v>
      </c>
      <c r="CD260" s="59">
        <v>559.49</v>
      </c>
      <c r="CE260" s="59" t="s">
        <v>98</v>
      </c>
      <c r="CF260" s="59">
        <v>484.18</v>
      </c>
      <c r="CG260" s="59" t="s">
        <v>98</v>
      </c>
      <c r="CH260" s="59">
        <v>1043.67</v>
      </c>
      <c r="CI260" s="59" t="s">
        <v>98</v>
      </c>
      <c r="CJ260" s="59">
        <v>169402.52</v>
      </c>
      <c r="CK260" s="59" t="s">
        <v>98</v>
      </c>
      <c r="CL260" s="59">
        <v>0</v>
      </c>
      <c r="CM260" s="59" t="s">
        <v>98</v>
      </c>
      <c r="CN260" s="59">
        <v>0</v>
      </c>
      <c r="CO260" s="59" t="s">
        <v>98</v>
      </c>
      <c r="CP260" s="59">
        <v>0</v>
      </c>
      <c r="CQ260" s="59" t="s">
        <v>98</v>
      </c>
      <c r="CR260" s="59">
        <v>2820.79</v>
      </c>
      <c r="CS260" s="59" t="s">
        <v>98</v>
      </c>
      <c r="CT260" s="59">
        <v>2820.79</v>
      </c>
      <c r="CU260" s="59" t="s">
        <v>98</v>
      </c>
      <c r="CV260" s="59">
        <v>952723.77</v>
      </c>
      <c r="CW260" s="59" t="s">
        <v>98</v>
      </c>
      <c r="CX260" s="59">
        <v>1276890.8</v>
      </c>
      <c r="CY260" s="59" t="s">
        <v>98</v>
      </c>
    </row>
    <row r="261" spans="1:106" ht="14.5" x14ac:dyDescent="0.35">
      <c r="A261" s="58" t="s">
        <v>364</v>
      </c>
      <c r="B261" s="58" t="s">
        <v>497</v>
      </c>
      <c r="C261" s="43"/>
      <c r="D261" s="43"/>
      <c r="E261" s="59">
        <v>228783.35</v>
      </c>
      <c r="F261" s="59">
        <v>22531.08</v>
      </c>
      <c r="G261" s="59">
        <v>6539.5</v>
      </c>
      <c r="H261" s="59">
        <v>44767.64</v>
      </c>
      <c r="I261" s="59">
        <v>735507.65</v>
      </c>
      <c r="J261" s="59">
        <v>130211.27</v>
      </c>
      <c r="K261" s="59">
        <v>84627.9</v>
      </c>
      <c r="L261" s="59">
        <v>116159.73</v>
      </c>
      <c r="M261" s="59">
        <v>44921.19</v>
      </c>
      <c r="N261" s="59">
        <v>273870.21999999997</v>
      </c>
      <c r="O261" s="59">
        <v>333193.03000000003</v>
      </c>
      <c r="P261" s="59">
        <v>137662.6</v>
      </c>
      <c r="Q261" s="59">
        <v>174644.24</v>
      </c>
      <c r="R261" s="59">
        <v>116235.43</v>
      </c>
      <c r="S261" s="59">
        <v>267827.53000000003</v>
      </c>
      <c r="T261" s="59">
        <v>265129.33</v>
      </c>
      <c r="U261" s="59">
        <v>182653.12</v>
      </c>
      <c r="V261" s="59">
        <v>170075.85</v>
      </c>
      <c r="W261" s="59">
        <v>377563.81</v>
      </c>
      <c r="X261" s="59">
        <v>577818.69999999995</v>
      </c>
      <c r="Y261" s="59">
        <v>138699.97</v>
      </c>
      <c r="Z261" s="59">
        <v>122723.19</v>
      </c>
      <c r="AA261" s="59">
        <v>103243.04</v>
      </c>
      <c r="AB261" s="59">
        <v>396438.12</v>
      </c>
      <c r="AC261" s="59">
        <v>27610.99</v>
      </c>
      <c r="AD261" s="59">
        <v>109849.57</v>
      </c>
      <c r="AE261" s="59">
        <v>893924.11</v>
      </c>
      <c r="AF261" s="59">
        <v>121246.04</v>
      </c>
      <c r="AG261" s="59">
        <v>579374.94999999995</v>
      </c>
      <c r="AH261" s="59">
        <v>330802.5</v>
      </c>
      <c r="AI261" s="59">
        <v>296580.88</v>
      </c>
      <c r="AJ261" s="59">
        <v>91180.77</v>
      </c>
      <c r="AK261" s="59">
        <v>87865.98</v>
      </c>
      <c r="AL261" s="59">
        <v>272371.69</v>
      </c>
      <c r="AM261" s="59">
        <v>45023.85</v>
      </c>
      <c r="AN261" s="59">
        <v>293636.45</v>
      </c>
      <c r="AO261" s="59">
        <v>74436.88</v>
      </c>
      <c r="AP261" s="59">
        <v>71368.23</v>
      </c>
      <c r="AQ261" s="59">
        <v>164536.10999999999</v>
      </c>
      <c r="AR261" s="59">
        <v>262031.97</v>
      </c>
      <c r="AS261" s="59">
        <v>329143.75</v>
      </c>
      <c r="AT261" s="59">
        <v>184754.9</v>
      </c>
      <c r="AU261" s="59">
        <v>106750.41</v>
      </c>
      <c r="AV261" s="59">
        <v>361051.33</v>
      </c>
      <c r="AW261" s="59">
        <v>283554.63</v>
      </c>
      <c r="AX261" s="59">
        <v>136437.75</v>
      </c>
      <c r="AY261" s="59">
        <v>69164.36</v>
      </c>
      <c r="AZ261" s="59">
        <v>72529.09</v>
      </c>
      <c r="BA261" s="59">
        <v>51805.29</v>
      </c>
      <c r="BB261" s="59">
        <v>93250.22</v>
      </c>
      <c r="BC261" s="59">
        <v>23218.09</v>
      </c>
      <c r="BD261" s="59">
        <v>76340.34</v>
      </c>
      <c r="BE261" s="59">
        <v>168000.89</v>
      </c>
      <c r="BF261" s="59">
        <v>331381.82</v>
      </c>
      <c r="BG261" s="59">
        <v>141267.49</v>
      </c>
      <c r="BH261" s="59">
        <v>300935.71000000002</v>
      </c>
      <c r="BI261" s="59">
        <v>90169.08</v>
      </c>
      <c r="BJ261" s="59">
        <v>71344.070000000007</v>
      </c>
      <c r="BK261" s="59">
        <v>52173.84</v>
      </c>
      <c r="BL261" s="59">
        <v>45474.57</v>
      </c>
      <c r="BM261" s="59">
        <v>10458.16</v>
      </c>
      <c r="BN261" s="59">
        <v>48227.9</v>
      </c>
      <c r="BO261" s="59">
        <v>4.25</v>
      </c>
      <c r="BP261" s="59">
        <v>0</v>
      </c>
      <c r="BQ261" s="59" t="s">
        <v>98</v>
      </c>
      <c r="BR261" s="59">
        <v>11821106.33</v>
      </c>
      <c r="BS261" s="59" t="s">
        <v>98</v>
      </c>
      <c r="BT261" s="59">
        <v>6432870.5</v>
      </c>
      <c r="BU261" s="59" t="s">
        <v>98</v>
      </c>
      <c r="BV261" s="59">
        <v>162874.17000000001</v>
      </c>
      <c r="BW261" s="59" t="s">
        <v>98</v>
      </c>
      <c r="BX261" s="59">
        <v>2540679.9900000002</v>
      </c>
      <c r="BY261" s="59" t="s">
        <v>98</v>
      </c>
      <c r="BZ261" s="59">
        <v>9136424.6600000001</v>
      </c>
      <c r="CA261" s="59" t="s">
        <v>98</v>
      </c>
      <c r="CB261" s="59">
        <v>2470035.7200000002</v>
      </c>
      <c r="CC261" s="59" t="s">
        <v>98</v>
      </c>
      <c r="CD261" s="59">
        <v>13538.39</v>
      </c>
      <c r="CE261" s="59" t="s">
        <v>98</v>
      </c>
      <c r="CF261" s="59">
        <v>53607.4</v>
      </c>
      <c r="CG261" s="59" t="s">
        <v>98</v>
      </c>
      <c r="CH261" s="59">
        <v>67145.789999999994</v>
      </c>
      <c r="CI261" s="59" t="s">
        <v>98</v>
      </c>
      <c r="CJ261" s="59">
        <v>2537181.5099999998</v>
      </c>
      <c r="CK261" s="59" t="s">
        <v>98</v>
      </c>
      <c r="CL261" s="59">
        <v>0</v>
      </c>
      <c r="CM261" s="59" t="s">
        <v>98</v>
      </c>
      <c r="CN261" s="59">
        <v>0</v>
      </c>
      <c r="CO261" s="59" t="s">
        <v>98</v>
      </c>
      <c r="CP261" s="59">
        <v>0</v>
      </c>
      <c r="CQ261" s="59" t="s">
        <v>98</v>
      </c>
      <c r="CR261" s="59">
        <v>2256610.21</v>
      </c>
      <c r="CS261" s="59" t="s">
        <v>98</v>
      </c>
      <c r="CT261" s="59">
        <v>2256610.21</v>
      </c>
      <c r="CU261" s="59" t="s">
        <v>98</v>
      </c>
      <c r="CV261" s="59">
        <v>13930216.390000001</v>
      </c>
      <c r="CW261" s="59" t="s">
        <v>98</v>
      </c>
      <c r="CX261" s="59">
        <v>25751322.719999999</v>
      </c>
      <c r="CY261" s="59" t="s">
        <v>98</v>
      </c>
    </row>
    <row r="262" spans="1:106" ht="14.5" x14ac:dyDescent="0.35">
      <c r="A262" s="58" t="s">
        <v>364</v>
      </c>
      <c r="B262" s="58" t="s">
        <v>498</v>
      </c>
      <c r="C262" s="43"/>
      <c r="D262" s="43"/>
      <c r="E262" s="59" t="s">
        <v>483</v>
      </c>
      <c r="F262" s="59" t="s">
        <v>483</v>
      </c>
      <c r="G262" s="59" t="s">
        <v>483</v>
      </c>
      <c r="H262" s="59" t="s">
        <v>483</v>
      </c>
      <c r="I262" s="59" t="s">
        <v>483</v>
      </c>
      <c r="J262" s="59" t="s">
        <v>483</v>
      </c>
      <c r="K262" s="59" t="s">
        <v>483</v>
      </c>
      <c r="L262" s="59" t="s">
        <v>483</v>
      </c>
      <c r="M262" s="59" t="s">
        <v>483</v>
      </c>
      <c r="N262" s="59" t="s">
        <v>483</v>
      </c>
      <c r="O262" s="59" t="s">
        <v>483</v>
      </c>
      <c r="P262" s="59" t="s">
        <v>483</v>
      </c>
      <c r="Q262" s="59" t="s">
        <v>483</v>
      </c>
      <c r="R262" s="59" t="s">
        <v>483</v>
      </c>
      <c r="S262" s="59" t="s">
        <v>483</v>
      </c>
      <c r="T262" s="59" t="s">
        <v>483</v>
      </c>
      <c r="U262" s="59" t="s">
        <v>483</v>
      </c>
      <c r="V262" s="59" t="s">
        <v>483</v>
      </c>
      <c r="W262" s="59" t="s">
        <v>483</v>
      </c>
      <c r="X262" s="59" t="s">
        <v>483</v>
      </c>
      <c r="Y262" s="59" t="s">
        <v>483</v>
      </c>
      <c r="Z262" s="59" t="s">
        <v>483</v>
      </c>
      <c r="AA262" s="59" t="s">
        <v>483</v>
      </c>
      <c r="AB262" s="59" t="s">
        <v>483</v>
      </c>
      <c r="AC262" s="59" t="s">
        <v>483</v>
      </c>
      <c r="AD262" s="59" t="s">
        <v>483</v>
      </c>
      <c r="AE262" s="59" t="s">
        <v>483</v>
      </c>
      <c r="AF262" s="59" t="s">
        <v>483</v>
      </c>
      <c r="AG262" s="59" t="s">
        <v>483</v>
      </c>
      <c r="AH262" s="59" t="s">
        <v>483</v>
      </c>
      <c r="AI262" s="59" t="s">
        <v>483</v>
      </c>
      <c r="AJ262" s="59" t="s">
        <v>483</v>
      </c>
      <c r="AK262" s="59" t="s">
        <v>483</v>
      </c>
      <c r="AL262" s="59" t="s">
        <v>483</v>
      </c>
      <c r="AM262" s="59" t="s">
        <v>483</v>
      </c>
      <c r="AN262" s="59" t="s">
        <v>483</v>
      </c>
      <c r="AO262" s="59" t="s">
        <v>483</v>
      </c>
      <c r="AP262" s="59" t="s">
        <v>483</v>
      </c>
      <c r="AQ262" s="59" t="s">
        <v>483</v>
      </c>
      <c r="AR262" s="59" t="s">
        <v>483</v>
      </c>
      <c r="AS262" s="59" t="s">
        <v>483</v>
      </c>
      <c r="AT262" s="59" t="s">
        <v>483</v>
      </c>
      <c r="AU262" s="59" t="s">
        <v>483</v>
      </c>
      <c r="AV262" s="59" t="s">
        <v>483</v>
      </c>
      <c r="AW262" s="59" t="s">
        <v>483</v>
      </c>
      <c r="AX262" s="59" t="s">
        <v>483</v>
      </c>
      <c r="AY262" s="59" t="s">
        <v>483</v>
      </c>
      <c r="AZ262" s="59" t="s">
        <v>483</v>
      </c>
      <c r="BA262" s="59" t="s">
        <v>483</v>
      </c>
      <c r="BB262" s="59" t="s">
        <v>483</v>
      </c>
      <c r="BC262" s="59" t="s">
        <v>483</v>
      </c>
      <c r="BD262" s="59" t="s">
        <v>483</v>
      </c>
      <c r="BE262" s="59" t="s">
        <v>483</v>
      </c>
      <c r="BF262" s="59" t="s">
        <v>483</v>
      </c>
      <c r="BG262" s="59" t="s">
        <v>483</v>
      </c>
      <c r="BH262" s="59" t="s">
        <v>483</v>
      </c>
      <c r="BI262" s="59" t="s">
        <v>483</v>
      </c>
      <c r="BJ262" s="59" t="s">
        <v>483</v>
      </c>
      <c r="BK262" s="59" t="s">
        <v>483</v>
      </c>
      <c r="BL262" s="59" t="s">
        <v>483</v>
      </c>
      <c r="BM262" s="59" t="s">
        <v>483</v>
      </c>
      <c r="BN262" s="59" t="s">
        <v>483</v>
      </c>
      <c r="BO262" s="59" t="s">
        <v>483</v>
      </c>
      <c r="BP262" s="59" t="s">
        <v>483</v>
      </c>
      <c r="BQ262" s="59" t="s">
        <v>98</v>
      </c>
      <c r="BR262" s="59" t="s">
        <v>483</v>
      </c>
      <c r="BS262" s="59" t="s">
        <v>98</v>
      </c>
      <c r="BT262" s="59" t="s">
        <v>483</v>
      </c>
      <c r="BU262" s="59" t="s">
        <v>98</v>
      </c>
      <c r="BV262" s="59" t="s">
        <v>483</v>
      </c>
      <c r="BW262" s="59" t="s">
        <v>98</v>
      </c>
      <c r="BX262" s="59" t="s">
        <v>483</v>
      </c>
      <c r="BY262" s="59" t="s">
        <v>98</v>
      </c>
      <c r="BZ262" s="59" t="s">
        <v>483</v>
      </c>
      <c r="CA262" s="59" t="s">
        <v>98</v>
      </c>
      <c r="CB262" s="59" t="s">
        <v>483</v>
      </c>
      <c r="CC262" s="59" t="s">
        <v>98</v>
      </c>
      <c r="CD262" s="59" t="s">
        <v>483</v>
      </c>
      <c r="CE262" s="59" t="s">
        <v>98</v>
      </c>
      <c r="CF262" s="59" t="s">
        <v>483</v>
      </c>
      <c r="CG262" s="59" t="s">
        <v>98</v>
      </c>
      <c r="CH262" s="59" t="s">
        <v>483</v>
      </c>
      <c r="CI262" s="59" t="s">
        <v>98</v>
      </c>
      <c r="CJ262" s="59" t="s">
        <v>483</v>
      </c>
      <c r="CK262" s="59" t="s">
        <v>98</v>
      </c>
      <c r="CL262" s="59" t="s">
        <v>483</v>
      </c>
      <c r="CM262" s="59" t="s">
        <v>98</v>
      </c>
      <c r="CN262" s="59" t="s">
        <v>483</v>
      </c>
      <c r="CO262" s="59" t="s">
        <v>98</v>
      </c>
      <c r="CP262" s="59" t="s">
        <v>483</v>
      </c>
      <c r="CQ262" s="59" t="s">
        <v>98</v>
      </c>
      <c r="CR262" s="59" t="s">
        <v>483</v>
      </c>
      <c r="CS262" s="59" t="s">
        <v>98</v>
      </c>
      <c r="CT262" s="59" t="s">
        <v>483</v>
      </c>
      <c r="CU262" s="59" t="s">
        <v>98</v>
      </c>
      <c r="CV262" s="59" t="s">
        <v>483</v>
      </c>
      <c r="CW262" s="59" t="s">
        <v>98</v>
      </c>
      <c r="CX262" s="59" t="s">
        <v>483</v>
      </c>
      <c r="CY262" s="59" t="s">
        <v>98</v>
      </c>
    </row>
    <row r="264" spans="1:106" ht="14.5" x14ac:dyDescent="0.35">
      <c r="A264" s="42" t="s">
        <v>500</v>
      </c>
    </row>
    <row r="265" spans="1:106" ht="14.5" x14ac:dyDescent="0.35">
      <c r="A265" s="42" t="s">
        <v>483</v>
      </c>
      <c r="B265" s="37" t="s">
        <v>501</v>
      </c>
      <c r="C265" s="44"/>
      <c r="D265" s="44"/>
    </row>
    <row r="267" spans="1:106" ht="11.5" customHeight="1" x14ac:dyDescent="0.35">
      <c r="E267" s="38" t="s">
        <v>407</v>
      </c>
      <c r="F267" s="38" t="s">
        <v>302</v>
      </c>
    </row>
    <row r="268" spans="1:106" ht="11.5" customHeight="1" x14ac:dyDescent="0.35">
      <c r="D268" s="39" t="s">
        <v>364</v>
      </c>
      <c r="E268" s="90">
        <f>E245</f>
        <v>208701.43</v>
      </c>
      <c r="F268" s="90">
        <f>CR180</f>
        <v>22282.41</v>
      </c>
    </row>
    <row r="269" spans="1:106" ht="11.5" customHeight="1" x14ac:dyDescent="0.35">
      <c r="D269" s="39" t="s">
        <v>303</v>
      </c>
      <c r="E269" s="90">
        <f>E162</f>
        <v>11643.7</v>
      </c>
      <c r="F269" s="90">
        <f>CR97</f>
        <v>703.41</v>
      </c>
      <c r="G269" s="38">
        <f>F269/E269</f>
        <v>6.0411209495263525E-2</v>
      </c>
    </row>
    <row r="270" spans="1:106" ht="11.5" customHeight="1" x14ac:dyDescent="0.35">
      <c r="D270" s="39" t="s">
        <v>407</v>
      </c>
      <c r="E270" s="90">
        <f>E79</f>
        <v>220345.13</v>
      </c>
      <c r="F270" s="90">
        <f>CR15</f>
        <v>22985.82</v>
      </c>
    </row>
    <row r="272" spans="1:106" ht="11.5" customHeight="1" x14ac:dyDescent="0.35">
      <c r="E272" s="91"/>
      <c r="F272" s="90">
        <f>SUM(F268:F269)</f>
        <v>22985.82</v>
      </c>
    </row>
    <row r="280" spans="5:7" ht="11.5" customHeight="1" x14ac:dyDescent="0.35">
      <c r="E280" s="90">
        <f>SUM(E162:BP162)</f>
        <v>1066909.0300000003</v>
      </c>
      <c r="F280" s="90">
        <f>CR162</f>
        <v>97224.93</v>
      </c>
      <c r="G280" s="92">
        <f>F280/E280</f>
        <v>9.1127666245359243E-2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DB280"/>
  <sheetViews>
    <sheetView zoomScaleNormal="100" workbookViewId="0">
      <pane xSplit="4" ySplit="14" topLeftCell="CW29" activePane="bottomRight" state="frozen"/>
      <selection activeCell="DB26" sqref="DB26"/>
      <selection pane="topRight" activeCell="DB26" sqref="DB26"/>
      <selection pane="bottomLeft" activeCell="DB26" sqref="DB26"/>
      <selection pane="bottomRight" activeCell="DB1" sqref="DB1:DB1048576"/>
    </sheetView>
    <sheetView workbookViewId="1"/>
  </sheetViews>
  <sheetFormatPr defaultColWidth="9.1796875" defaultRowHeight="11.5" customHeight="1" outlineLevelCol="1" x14ac:dyDescent="0.35"/>
  <cols>
    <col min="1" max="1" width="14.26953125" style="38" customWidth="1"/>
    <col min="2" max="2" width="48.1796875" style="38" customWidth="1"/>
    <col min="3" max="3" width="20" style="39" customWidth="1" outlineLevel="1"/>
    <col min="4" max="4" width="20" style="39" customWidth="1"/>
    <col min="5" max="7" width="12" style="38" customWidth="1"/>
    <col min="8" max="8" width="12" style="163" customWidth="1"/>
    <col min="9" max="17" width="12" style="38" customWidth="1"/>
    <col min="18" max="19" width="12" style="163" customWidth="1"/>
    <col min="20" max="27" width="12" style="38" customWidth="1"/>
    <col min="28" max="28" width="12" style="163" customWidth="1"/>
    <col min="29" max="67" width="12" style="38" customWidth="1"/>
    <col min="68" max="68" width="12" style="40" customWidth="1"/>
    <col min="69" max="69" width="5" style="38" customWidth="1"/>
    <col min="70" max="70" width="10" style="38" customWidth="1"/>
    <col min="71" max="71" width="5" style="38" customWidth="1"/>
    <col min="72" max="72" width="19.81640625" style="38" customWidth="1"/>
    <col min="73" max="73" width="5" style="38" customWidth="1"/>
    <col min="74" max="74" width="19.81640625" style="38" customWidth="1"/>
    <col min="75" max="75" width="5" style="38" customWidth="1"/>
    <col min="76" max="76" width="19.81640625" style="38" customWidth="1"/>
    <col min="77" max="77" width="5" style="38" customWidth="1"/>
    <col min="78" max="78" width="19.81640625" style="38" hidden="1" customWidth="1"/>
    <col min="79" max="79" width="5" style="38" hidden="1" customWidth="1"/>
    <col min="80" max="80" width="19.81640625" style="38" hidden="1" customWidth="1"/>
    <col min="81" max="81" width="5" style="38" hidden="1" customWidth="1"/>
    <col min="82" max="82" width="19.81640625" style="38" hidden="1" customWidth="1"/>
    <col min="83" max="83" width="5" style="38" hidden="1" customWidth="1"/>
    <col min="84" max="84" width="19.81640625" style="38" hidden="1" customWidth="1"/>
    <col min="85" max="85" width="5" style="38" hidden="1" customWidth="1"/>
    <col min="86" max="86" width="19.81640625" style="38" hidden="1" customWidth="1"/>
    <col min="87" max="87" width="5" style="38" hidden="1" customWidth="1"/>
    <col min="88" max="88" width="19.81640625" style="38" hidden="1" customWidth="1"/>
    <col min="89" max="89" width="5" style="38" hidden="1" customWidth="1"/>
    <col min="90" max="90" width="19.81640625" style="38" hidden="1" customWidth="1"/>
    <col min="91" max="91" width="5" style="38" hidden="1" customWidth="1"/>
    <col min="92" max="92" width="19.81640625" style="38" hidden="1" customWidth="1"/>
    <col min="93" max="93" width="5" style="38" hidden="1" customWidth="1"/>
    <col min="94" max="94" width="19.81640625" style="38" hidden="1" customWidth="1"/>
    <col min="95" max="95" width="5" style="38" hidden="1" customWidth="1"/>
    <col min="96" max="96" width="19.81640625" style="41" customWidth="1"/>
    <col min="97" max="97" width="5" style="38" customWidth="1"/>
    <col min="98" max="98" width="19.81640625" style="38" hidden="1" customWidth="1"/>
    <col min="99" max="99" width="5" style="38" hidden="1" customWidth="1"/>
    <col min="100" max="100" width="15" style="38" customWidth="1"/>
    <col min="101" max="101" width="5" style="38" customWidth="1"/>
    <col min="102" max="102" width="10" style="38" customWidth="1"/>
    <col min="103" max="103" width="5" style="38" customWidth="1"/>
    <col min="104" max="105" width="9.1796875" style="38"/>
    <col min="106" max="106" width="31.54296875" style="227" customWidth="1"/>
    <col min="107" max="16384" width="9.1796875" style="38"/>
  </cols>
  <sheetData>
    <row r="1" spans="1:106" ht="14.5" x14ac:dyDescent="0.35">
      <c r="A1" s="37" t="s">
        <v>374</v>
      </c>
    </row>
    <row r="2" spans="1:106" ht="14.5" x14ac:dyDescent="0.35">
      <c r="A2" s="37" t="s">
        <v>375</v>
      </c>
      <c r="B2" s="42" t="s">
        <v>376</v>
      </c>
      <c r="C2" s="43"/>
      <c r="D2" s="43"/>
    </row>
    <row r="3" spans="1:106" ht="14.5" x14ac:dyDescent="0.35">
      <c r="A3" s="37" t="s">
        <v>377</v>
      </c>
      <c r="B3" s="37" t="s">
        <v>378</v>
      </c>
      <c r="C3" s="44"/>
      <c r="D3" s="44"/>
      <c r="AN3" s="45" t="s">
        <v>379</v>
      </c>
    </row>
    <row r="5" spans="1:106" ht="14.5" x14ac:dyDescent="0.35">
      <c r="A5" s="42" t="s">
        <v>380</v>
      </c>
      <c r="E5" s="37" t="s">
        <v>381</v>
      </c>
    </row>
    <row r="6" spans="1:106" ht="14.5" x14ac:dyDescent="0.35">
      <c r="A6" s="42" t="s">
        <v>382</v>
      </c>
      <c r="E6" s="37" t="s">
        <v>383</v>
      </c>
    </row>
    <row r="7" spans="1:106" ht="14.5" x14ac:dyDescent="0.35">
      <c r="A7" s="42" t="s">
        <v>384</v>
      </c>
      <c r="E7" s="37" t="s">
        <v>385</v>
      </c>
    </row>
    <row r="8" spans="1:106" ht="14.5" x14ac:dyDescent="0.35">
      <c r="A8" s="42" t="s">
        <v>96</v>
      </c>
      <c r="E8" s="37" t="s">
        <v>97</v>
      </c>
    </row>
    <row r="10" spans="1:106" s="48" customFormat="1" ht="58.5" customHeight="1" x14ac:dyDescent="0.35">
      <c r="A10" s="274" t="s">
        <v>386</v>
      </c>
      <c r="B10" s="274" t="s">
        <v>386</v>
      </c>
      <c r="C10" s="46"/>
      <c r="D10" s="46"/>
      <c r="E10" s="47" t="s">
        <v>316</v>
      </c>
      <c r="F10" s="47" t="s">
        <v>317</v>
      </c>
      <c r="G10" s="47" t="s">
        <v>318</v>
      </c>
      <c r="H10" s="164" t="s">
        <v>319</v>
      </c>
      <c r="I10" s="47" t="s">
        <v>387</v>
      </c>
      <c r="J10" s="47" t="s">
        <v>388</v>
      </c>
      <c r="K10" s="47" t="s">
        <v>320</v>
      </c>
      <c r="L10" s="47" t="s">
        <v>321</v>
      </c>
      <c r="M10" s="47" t="s">
        <v>322</v>
      </c>
      <c r="N10" s="47" t="s">
        <v>389</v>
      </c>
      <c r="O10" s="47" t="s">
        <v>390</v>
      </c>
      <c r="P10" s="47" t="s">
        <v>323</v>
      </c>
      <c r="Q10" s="47" t="s">
        <v>324</v>
      </c>
      <c r="R10" s="164" t="s">
        <v>325</v>
      </c>
      <c r="S10" s="164" t="s">
        <v>326</v>
      </c>
      <c r="T10" s="47" t="s">
        <v>327</v>
      </c>
      <c r="U10" s="47" t="s">
        <v>328</v>
      </c>
      <c r="V10" s="47" t="s">
        <v>329</v>
      </c>
      <c r="W10" s="47" t="s">
        <v>330</v>
      </c>
      <c r="X10" s="47" t="s">
        <v>331</v>
      </c>
      <c r="Y10" s="47" t="s">
        <v>332</v>
      </c>
      <c r="Z10" s="47" t="s">
        <v>333</v>
      </c>
      <c r="AA10" s="47" t="s">
        <v>334</v>
      </c>
      <c r="AB10" s="164" t="s">
        <v>335</v>
      </c>
      <c r="AC10" s="47" t="s">
        <v>336</v>
      </c>
      <c r="AD10" s="47" t="s">
        <v>391</v>
      </c>
      <c r="AE10" s="47" t="s">
        <v>337</v>
      </c>
      <c r="AF10" s="47" t="s">
        <v>338</v>
      </c>
      <c r="AG10" s="47" t="s">
        <v>339</v>
      </c>
      <c r="AH10" s="47" t="s">
        <v>340</v>
      </c>
      <c r="AI10" s="47" t="s">
        <v>341</v>
      </c>
      <c r="AJ10" s="47" t="s">
        <v>342</v>
      </c>
      <c r="AK10" s="47" t="s">
        <v>343</v>
      </c>
      <c r="AL10" s="47" t="s">
        <v>344</v>
      </c>
      <c r="AM10" s="47" t="s">
        <v>345</v>
      </c>
      <c r="AN10" s="47" t="s">
        <v>346</v>
      </c>
      <c r="AO10" s="47" t="s">
        <v>347</v>
      </c>
      <c r="AP10" s="47" t="s">
        <v>392</v>
      </c>
      <c r="AQ10" s="47" t="s">
        <v>348</v>
      </c>
      <c r="AR10" s="47" t="s">
        <v>393</v>
      </c>
      <c r="AS10" s="47" t="s">
        <v>349</v>
      </c>
      <c r="AT10" s="47" t="s">
        <v>350</v>
      </c>
      <c r="AU10" s="47" t="s">
        <v>351</v>
      </c>
      <c r="AV10" s="47" t="s">
        <v>394</v>
      </c>
      <c r="AW10" s="47" t="s">
        <v>352</v>
      </c>
      <c r="AX10" s="47" t="s">
        <v>353</v>
      </c>
      <c r="AY10" s="47" t="s">
        <v>354</v>
      </c>
      <c r="AZ10" s="47" t="s">
        <v>355</v>
      </c>
      <c r="BA10" s="47" t="s">
        <v>356</v>
      </c>
      <c r="BB10" s="47" t="s">
        <v>395</v>
      </c>
      <c r="BC10" s="47" t="s">
        <v>396</v>
      </c>
      <c r="BD10" s="47" t="s">
        <v>397</v>
      </c>
      <c r="BE10" s="47" t="s">
        <v>398</v>
      </c>
      <c r="BF10" s="47" t="s">
        <v>357</v>
      </c>
      <c r="BG10" s="47" t="s">
        <v>358</v>
      </c>
      <c r="BH10" s="47" t="s">
        <v>399</v>
      </c>
      <c r="BI10" s="47" t="s">
        <v>400</v>
      </c>
      <c r="BJ10" s="47" t="s">
        <v>401</v>
      </c>
      <c r="BK10" s="47" t="s">
        <v>402</v>
      </c>
      <c r="BL10" s="47" t="s">
        <v>403</v>
      </c>
      <c r="BM10" s="47" t="s">
        <v>404</v>
      </c>
      <c r="BN10" s="47" t="s">
        <v>405</v>
      </c>
      <c r="BO10" s="47" t="s">
        <v>359</v>
      </c>
      <c r="BP10" s="273" t="s">
        <v>406</v>
      </c>
      <c r="BQ10" s="273" t="s">
        <v>98</v>
      </c>
      <c r="BR10" s="273" t="s">
        <v>407</v>
      </c>
      <c r="BS10" s="273" t="s">
        <v>98</v>
      </c>
      <c r="BT10" s="273" t="s">
        <v>360</v>
      </c>
      <c r="BU10" s="273" t="s">
        <v>98</v>
      </c>
      <c r="BV10" s="273" t="s">
        <v>361</v>
      </c>
      <c r="BW10" s="273" t="s">
        <v>98</v>
      </c>
      <c r="BX10" s="273" t="s">
        <v>362</v>
      </c>
      <c r="BY10" s="273" t="s">
        <v>98</v>
      </c>
      <c r="BZ10" s="273" t="s">
        <v>408</v>
      </c>
      <c r="CA10" s="273" t="s">
        <v>98</v>
      </c>
      <c r="CB10" s="273" t="s">
        <v>363</v>
      </c>
      <c r="CC10" s="273" t="s">
        <v>98</v>
      </c>
      <c r="CD10" s="273" t="s">
        <v>409</v>
      </c>
      <c r="CE10" s="273" t="s">
        <v>98</v>
      </c>
      <c r="CF10" s="273" t="s">
        <v>410</v>
      </c>
      <c r="CG10" s="273" t="s">
        <v>98</v>
      </c>
      <c r="CH10" s="273" t="s">
        <v>411</v>
      </c>
      <c r="CI10" s="273" t="s">
        <v>98</v>
      </c>
      <c r="CJ10" s="273" t="s">
        <v>412</v>
      </c>
      <c r="CK10" s="273" t="s">
        <v>98</v>
      </c>
      <c r="CL10" s="273" t="s">
        <v>413</v>
      </c>
      <c r="CM10" s="273" t="s">
        <v>98</v>
      </c>
      <c r="CN10" s="273" t="s">
        <v>414</v>
      </c>
      <c r="CO10" s="273" t="s">
        <v>98</v>
      </c>
      <c r="CP10" s="273" t="s">
        <v>415</v>
      </c>
      <c r="CQ10" s="273" t="s">
        <v>98</v>
      </c>
      <c r="CR10" s="273" t="s">
        <v>416</v>
      </c>
      <c r="CS10" s="273" t="s">
        <v>98</v>
      </c>
      <c r="CT10" s="273" t="s">
        <v>417</v>
      </c>
      <c r="CU10" s="273" t="s">
        <v>98</v>
      </c>
      <c r="CV10" s="273" t="s">
        <v>418</v>
      </c>
      <c r="CW10" s="273" t="s">
        <v>98</v>
      </c>
      <c r="CX10" s="273" t="s">
        <v>419</v>
      </c>
      <c r="CY10" s="273" t="s">
        <v>98</v>
      </c>
      <c r="DB10" s="228" t="s">
        <v>719</v>
      </c>
    </row>
    <row r="11" spans="1:106" s="39" customFormat="1" ht="14.5" x14ac:dyDescent="0.35">
      <c r="A11" s="49"/>
      <c r="B11" s="49"/>
      <c r="C11" s="50"/>
      <c r="D11" s="50"/>
      <c r="E11" s="51"/>
      <c r="F11" s="51"/>
      <c r="G11" s="51"/>
      <c r="H11" s="165"/>
      <c r="I11" s="51"/>
      <c r="J11" s="51"/>
      <c r="K11" s="51"/>
      <c r="L11" s="51"/>
      <c r="M11" s="51"/>
      <c r="N11" s="51"/>
      <c r="O11" s="51"/>
      <c r="P11" s="51"/>
      <c r="Q11" s="51"/>
      <c r="R11" s="165"/>
      <c r="S11" s="165"/>
      <c r="T11" s="51"/>
      <c r="U11" s="51"/>
      <c r="V11" s="51"/>
      <c r="W11" s="51"/>
      <c r="X11" s="51"/>
      <c r="Y11" s="51"/>
      <c r="Z11" s="51"/>
      <c r="AA11" s="51"/>
      <c r="AB11" s="165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2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3"/>
      <c r="CS11" s="51"/>
      <c r="CT11" s="51"/>
      <c r="CU11" s="51"/>
      <c r="CV11" s="51"/>
      <c r="CW11" s="51"/>
      <c r="CX11" s="51"/>
      <c r="CY11" s="51"/>
      <c r="DB11" s="227"/>
    </row>
    <row r="12" spans="1:106" s="39" customFormat="1" ht="14.5" x14ac:dyDescent="0.35">
      <c r="A12" s="49"/>
      <c r="B12" s="49"/>
      <c r="C12" s="50"/>
      <c r="D12" s="50"/>
      <c r="E12" s="51" t="str" cm="1">
        <f t="array" ref="E12:BP12">TRANSPOSE(C15:C78)</f>
        <v>ISIC 1</v>
      </c>
      <c r="F12" s="51" t="str">
        <v>ISIC 2</v>
      </c>
      <c r="G12" s="51" t="str">
        <v>ISIC 3</v>
      </c>
      <c r="H12" s="165" t="str">
        <v>ISIC 05-09</v>
      </c>
      <c r="I12" s="51" t="str">
        <v>ISIC 10-12</v>
      </c>
      <c r="J12" s="51" t="str">
        <v>ISIC 13-15</v>
      </c>
      <c r="K12" s="51" t="str">
        <v>ISIC 16</v>
      </c>
      <c r="L12" s="51" t="str">
        <v>ISIC 17</v>
      </c>
      <c r="M12" s="51" t="str">
        <v>ISIC 18</v>
      </c>
      <c r="N12" s="51" t="str">
        <v>ISIC 19</v>
      </c>
      <c r="O12" s="51" t="str">
        <v>ISIC 20</v>
      </c>
      <c r="P12" s="51" t="str">
        <v>ISIC 21</v>
      </c>
      <c r="Q12" s="51" t="str">
        <v>ISIC 22</v>
      </c>
      <c r="R12" s="165" t="str">
        <v>ISIC 23</v>
      </c>
      <c r="S12" s="165" t="str">
        <v>ISIC 24</v>
      </c>
      <c r="T12" s="51" t="str">
        <v>ISIC 25</v>
      </c>
      <c r="U12" s="51" t="str">
        <v>ISIC 26</v>
      </c>
      <c r="V12" s="51" t="str">
        <v>ISIC 27</v>
      </c>
      <c r="W12" s="51" t="str">
        <v>ISIC 28</v>
      </c>
      <c r="X12" s="51" t="str">
        <v>ISIC 29</v>
      </c>
      <c r="Y12" s="51" t="str">
        <v>ISIC 30</v>
      </c>
      <c r="Z12" s="51" t="str">
        <v>ISIC 31-32</v>
      </c>
      <c r="AA12" s="51" t="str">
        <v>ISIC 33</v>
      </c>
      <c r="AB12" s="165" t="str">
        <v>ISIC 35</v>
      </c>
      <c r="AC12" s="51" t="str">
        <v>ISIC 36</v>
      </c>
      <c r="AD12" s="51" t="str">
        <v>ISIC 37-39</v>
      </c>
      <c r="AE12" s="51" t="str">
        <v>ISIC 41-43</v>
      </c>
      <c r="AF12" s="51" t="str">
        <v>ISIC 45</v>
      </c>
      <c r="AG12" s="51" t="str">
        <v>ISIC 46</v>
      </c>
      <c r="AH12" s="51" t="str">
        <v>ISIC 47</v>
      </c>
      <c r="AI12" s="51" t="str">
        <v>ISIC 49</v>
      </c>
      <c r="AJ12" s="51" t="str">
        <v>ISIC 50</v>
      </c>
      <c r="AK12" s="51" t="str">
        <v>ISIC 51</v>
      </c>
      <c r="AL12" s="51" t="str">
        <v>ISIC 52</v>
      </c>
      <c r="AM12" s="51" t="str">
        <v>ISIC 53</v>
      </c>
      <c r="AN12" s="51" t="str">
        <v>ISIC 55-56</v>
      </c>
      <c r="AO12" s="51" t="str">
        <v>ISIC 58</v>
      </c>
      <c r="AP12" s="51" t="str">
        <v>ISIC 59-60</v>
      </c>
      <c r="AQ12" s="51" t="str">
        <v>ISIC 61</v>
      </c>
      <c r="AR12" s="51" t="str">
        <v>ISIC 62-63</v>
      </c>
      <c r="AS12" s="51" t="str">
        <v>ISIC 64</v>
      </c>
      <c r="AT12" s="51" t="str">
        <v>ISIC 65</v>
      </c>
      <c r="AU12" s="51" t="str">
        <v>ISIC 66</v>
      </c>
      <c r="AV12" s="51" t="str">
        <v>ISIC 68</v>
      </c>
      <c r="AW12" s="51" t="str">
        <v>ISIC 69-70</v>
      </c>
      <c r="AX12" s="51" t="str">
        <v>ISIC 71</v>
      </c>
      <c r="AY12" s="51" t="str">
        <v>ISIC 72</v>
      </c>
      <c r="AZ12" s="51" t="str">
        <v>ISIC 73</v>
      </c>
      <c r="BA12" s="51" t="str">
        <v>ISIC 74-75</v>
      </c>
      <c r="BB12" s="51" t="str">
        <v>ISIC 77</v>
      </c>
      <c r="BC12" s="51" t="str">
        <v>ISIC 78</v>
      </c>
      <c r="BD12" s="51" t="str">
        <v>ISIC 79</v>
      </c>
      <c r="BE12" s="51" t="str">
        <v>ISIC 80-82</v>
      </c>
      <c r="BF12" s="51" t="str">
        <v>ISIC 84</v>
      </c>
      <c r="BG12" s="51" t="str">
        <v>ISIC 85</v>
      </c>
      <c r="BH12" s="51" t="str">
        <v>ISIC 86</v>
      </c>
      <c r="BI12" s="51" t="str">
        <v>ISIC 87-88</v>
      </c>
      <c r="BJ12" s="51" t="str">
        <v>ISIC 90-92</v>
      </c>
      <c r="BK12" s="51" t="str">
        <v>ISIC 93</v>
      </c>
      <c r="BL12" s="51" t="str">
        <v>ISIC 94</v>
      </c>
      <c r="BM12" s="51" t="str">
        <v>ISIC 95</v>
      </c>
      <c r="BN12" s="51" t="str">
        <v>ISIC 96</v>
      </c>
      <c r="BO12" s="51" t="str">
        <v>ISIC 97-98</v>
      </c>
      <c r="BP12" s="52" t="str">
        <v>ISIC 99</v>
      </c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3"/>
      <c r="CS12" s="51"/>
      <c r="CT12" s="51"/>
      <c r="CU12" s="51"/>
      <c r="CV12" s="51"/>
      <c r="CW12" s="51"/>
      <c r="CX12" s="51"/>
      <c r="CY12" s="51"/>
      <c r="DB12" s="227"/>
    </row>
    <row r="13" spans="1:106" s="39" customFormat="1" ht="14.5" x14ac:dyDescent="0.35">
      <c r="A13" s="49"/>
      <c r="B13" s="49"/>
      <c r="C13" s="50"/>
      <c r="D13" s="50"/>
      <c r="E13" s="51" t="str" cm="1">
        <f t="array" ref="E13:BO13">TRANSPOSE(D15:D77)</f>
        <v>ISIC 01T03</v>
      </c>
      <c r="F13" s="51" t="str">
        <v>ISIC 01T03</v>
      </c>
      <c r="G13" s="51" t="str">
        <v>ISIC 01T03</v>
      </c>
      <c r="H13" s="165" t="str">
        <v>ISIC 05T09</v>
      </c>
      <c r="I13" s="51" t="str">
        <v>ISIC 10T12</v>
      </c>
      <c r="J13" s="51" t="str">
        <v>ISIC 13T15</v>
      </c>
      <c r="K13" s="51" t="str">
        <v>ISIC 16</v>
      </c>
      <c r="L13" s="51" t="str">
        <v>ISIC 17T18</v>
      </c>
      <c r="M13" s="51" t="str">
        <v>ISIC 17T18</v>
      </c>
      <c r="N13" s="51" t="str">
        <v>ISIC 19</v>
      </c>
      <c r="O13" s="51" t="str">
        <v>ISIC 20</v>
      </c>
      <c r="P13" s="51" t="str">
        <v>ISIC 21</v>
      </c>
      <c r="Q13" s="51" t="str">
        <v>ISIC 22</v>
      </c>
      <c r="R13" s="165" t="str">
        <v>ISIC 23</v>
      </c>
      <c r="S13" s="165" t="str">
        <v>ISIC 24</v>
      </c>
      <c r="T13" s="51" t="str">
        <v>ISIC 25</v>
      </c>
      <c r="U13" s="51" t="str">
        <v>ISIC 26</v>
      </c>
      <c r="V13" s="51" t="str">
        <v>ISIC 27</v>
      </c>
      <c r="W13" s="51" t="str">
        <v>ISIC 28</v>
      </c>
      <c r="X13" s="51" t="str">
        <v>ISIC 29</v>
      </c>
      <c r="Y13" s="51" t="str">
        <v>ISIC 30</v>
      </c>
      <c r="Z13" s="51" t="str">
        <v>ISIC 31T33</v>
      </c>
      <c r="AA13" s="51" t="str">
        <v>ISIC 31T33</v>
      </c>
      <c r="AB13" s="165" t="str">
        <v>ISIC 35</v>
      </c>
      <c r="AC13" s="51" t="str">
        <v>ISIC 36T39</v>
      </c>
      <c r="AD13" s="51" t="str">
        <v>ISIC 36T39</v>
      </c>
      <c r="AE13" s="51" t="str">
        <v>ISIC 41T43</v>
      </c>
      <c r="AF13" s="51" t="str">
        <v>ISIC 45T47</v>
      </c>
      <c r="AG13" s="51" t="str">
        <v>ISIC 45T47</v>
      </c>
      <c r="AH13" s="51" t="str">
        <v>ISIC 45T47</v>
      </c>
      <c r="AI13" s="51" t="str">
        <v>ISIC 49T53</v>
      </c>
      <c r="AJ13" s="51" t="str">
        <v>ISIC 49T53</v>
      </c>
      <c r="AK13" s="51" t="str">
        <v>ISIC 49T53</v>
      </c>
      <c r="AL13" s="51" t="str">
        <v>ISIC 49T53</v>
      </c>
      <c r="AM13" s="51" t="str">
        <v>ISIC 49T53</v>
      </c>
      <c r="AN13" s="51" t="str">
        <v>ISIC 55T56</v>
      </c>
      <c r="AO13" s="51" t="str">
        <v>ISIC 58T60</v>
      </c>
      <c r="AP13" s="51" t="str">
        <v>ISIC 58T60</v>
      </c>
      <c r="AQ13" s="51" t="str">
        <v>ISIC 61</v>
      </c>
      <c r="AR13" s="51" t="str">
        <v>ISIC 62T63</v>
      </c>
      <c r="AS13" s="51" t="str">
        <v>ISIC 64T66</v>
      </c>
      <c r="AT13" s="51" t="str">
        <v>ISIC 64T66</v>
      </c>
      <c r="AU13" s="51" t="str">
        <v>ISIC 64T66</v>
      </c>
      <c r="AV13" s="51" t="str">
        <v>ISIC 68</v>
      </c>
      <c r="AW13" s="51" t="str">
        <v>ISIC 69T82</v>
      </c>
      <c r="AX13" s="51" t="str">
        <v>ISIC 69T82</v>
      </c>
      <c r="AY13" s="51" t="str">
        <v>ISIC 69T82</v>
      </c>
      <c r="AZ13" s="51" t="str">
        <v>ISIC 69T82</v>
      </c>
      <c r="BA13" s="51" t="str">
        <v>ISIC 69T82</v>
      </c>
      <c r="BB13" s="51" t="str">
        <v>ISIC 69T82</v>
      </c>
      <c r="BC13" s="51" t="str">
        <v>ISIC 69T82</v>
      </c>
      <c r="BD13" s="51" t="str">
        <v>ISIC 69T82</v>
      </c>
      <c r="BE13" s="51" t="str">
        <v>ISIC 69T82</v>
      </c>
      <c r="BF13" s="51" t="str">
        <v>ISIC 84</v>
      </c>
      <c r="BG13" s="51" t="str">
        <v>ISIC 85</v>
      </c>
      <c r="BH13" s="51" t="str">
        <v>ISIC 86T88</v>
      </c>
      <c r="BI13" s="51" t="str">
        <v>ISIC 86T88</v>
      </c>
      <c r="BJ13" s="51" t="str">
        <v>ISIC 90T96</v>
      </c>
      <c r="BK13" s="51" t="str">
        <v>ISIC 90T96</v>
      </c>
      <c r="BL13" s="51" t="str">
        <v>ISIC 90T96</v>
      </c>
      <c r="BM13" s="51" t="str">
        <v>ISIC 90T96</v>
      </c>
      <c r="BN13" s="51" t="str">
        <v>ISIC 90T96</v>
      </c>
      <c r="BO13" s="51" t="str">
        <v>ISIC 97T98</v>
      </c>
      <c r="BP13" s="52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3"/>
      <c r="CS13" s="51"/>
      <c r="CT13" s="51"/>
      <c r="CU13" s="51"/>
      <c r="CV13" s="51"/>
      <c r="CW13" s="51"/>
      <c r="CX13" s="51"/>
      <c r="CY13" s="51"/>
      <c r="DB13" s="227"/>
    </row>
    <row r="14" spans="1:106" ht="14.5" x14ac:dyDescent="0.35">
      <c r="A14" s="54" t="s">
        <v>420</v>
      </c>
      <c r="B14" s="54" t="s">
        <v>421</v>
      </c>
      <c r="C14" s="43"/>
      <c r="D14" s="43"/>
      <c r="E14" s="55" t="s">
        <v>98</v>
      </c>
      <c r="F14" s="55" t="s">
        <v>98</v>
      </c>
      <c r="G14" s="55" t="s">
        <v>98</v>
      </c>
      <c r="H14" s="166" t="s">
        <v>98</v>
      </c>
      <c r="I14" s="55" t="s">
        <v>98</v>
      </c>
      <c r="J14" s="55" t="s">
        <v>98</v>
      </c>
      <c r="K14" s="55" t="s">
        <v>98</v>
      </c>
      <c r="L14" s="55" t="s">
        <v>98</v>
      </c>
      <c r="M14" s="55" t="s">
        <v>98</v>
      </c>
      <c r="N14" s="55" t="s">
        <v>98</v>
      </c>
      <c r="O14" s="55" t="s">
        <v>98</v>
      </c>
      <c r="P14" s="55" t="s">
        <v>98</v>
      </c>
      <c r="Q14" s="55" t="s">
        <v>98</v>
      </c>
      <c r="R14" s="166" t="s">
        <v>98</v>
      </c>
      <c r="S14" s="166" t="s">
        <v>98</v>
      </c>
      <c r="T14" s="55" t="s">
        <v>98</v>
      </c>
      <c r="U14" s="55" t="s">
        <v>98</v>
      </c>
      <c r="V14" s="55" t="s">
        <v>98</v>
      </c>
      <c r="W14" s="55" t="s">
        <v>98</v>
      </c>
      <c r="X14" s="55" t="s">
        <v>98</v>
      </c>
      <c r="Y14" s="55" t="s">
        <v>98</v>
      </c>
      <c r="Z14" s="55" t="s">
        <v>98</v>
      </c>
      <c r="AA14" s="55" t="s">
        <v>98</v>
      </c>
      <c r="AB14" s="166" t="s">
        <v>98</v>
      </c>
      <c r="AC14" s="55" t="s">
        <v>98</v>
      </c>
      <c r="AD14" s="55" t="s">
        <v>98</v>
      </c>
      <c r="AE14" s="55" t="s">
        <v>98</v>
      </c>
      <c r="AF14" s="55" t="s">
        <v>98</v>
      </c>
      <c r="AG14" s="55" t="s">
        <v>98</v>
      </c>
      <c r="AH14" s="55" t="s">
        <v>98</v>
      </c>
      <c r="AI14" s="55" t="s">
        <v>98</v>
      </c>
      <c r="AJ14" s="55" t="s">
        <v>98</v>
      </c>
      <c r="AK14" s="55" t="s">
        <v>98</v>
      </c>
      <c r="AL14" s="55" t="s">
        <v>98</v>
      </c>
      <c r="AM14" s="55" t="s">
        <v>98</v>
      </c>
      <c r="AN14" s="55" t="s">
        <v>98</v>
      </c>
      <c r="AO14" s="55" t="s">
        <v>98</v>
      </c>
      <c r="AP14" s="55" t="s">
        <v>98</v>
      </c>
      <c r="AQ14" s="55" t="s">
        <v>98</v>
      </c>
      <c r="AR14" s="55" t="s">
        <v>98</v>
      </c>
      <c r="AS14" s="55" t="s">
        <v>98</v>
      </c>
      <c r="AT14" s="55" t="s">
        <v>98</v>
      </c>
      <c r="AU14" s="55" t="s">
        <v>98</v>
      </c>
      <c r="AV14" s="55" t="s">
        <v>98</v>
      </c>
      <c r="AW14" s="55" t="s">
        <v>98</v>
      </c>
      <c r="AX14" s="55" t="s">
        <v>98</v>
      </c>
      <c r="AY14" s="55" t="s">
        <v>98</v>
      </c>
      <c r="AZ14" s="55" t="s">
        <v>98</v>
      </c>
      <c r="BA14" s="55" t="s">
        <v>98</v>
      </c>
      <c r="BB14" s="55" t="s">
        <v>98</v>
      </c>
      <c r="BC14" s="55" t="s">
        <v>98</v>
      </c>
      <c r="BD14" s="55" t="s">
        <v>98</v>
      </c>
      <c r="BE14" s="55" t="s">
        <v>98</v>
      </c>
      <c r="BF14" s="55" t="s">
        <v>98</v>
      </c>
      <c r="BG14" s="55" t="s">
        <v>98</v>
      </c>
      <c r="BH14" s="55" t="s">
        <v>98</v>
      </c>
      <c r="BI14" s="55" t="s">
        <v>98</v>
      </c>
      <c r="BJ14" s="55" t="s">
        <v>98</v>
      </c>
      <c r="BK14" s="55" t="s">
        <v>98</v>
      </c>
      <c r="BL14" s="55" t="s">
        <v>98</v>
      </c>
      <c r="BM14" s="55" t="s">
        <v>98</v>
      </c>
      <c r="BN14" s="55" t="s">
        <v>98</v>
      </c>
      <c r="BO14" s="55" t="s">
        <v>98</v>
      </c>
      <c r="BP14" s="56" t="s">
        <v>98</v>
      </c>
      <c r="BQ14" s="55" t="s">
        <v>98</v>
      </c>
      <c r="BR14" s="55" t="s">
        <v>98</v>
      </c>
      <c r="BS14" s="55" t="s">
        <v>98</v>
      </c>
      <c r="BT14" s="55" t="s">
        <v>98</v>
      </c>
      <c r="BU14" s="55" t="s">
        <v>98</v>
      </c>
      <c r="BV14" s="55" t="s">
        <v>98</v>
      </c>
      <c r="BW14" s="55" t="s">
        <v>98</v>
      </c>
      <c r="BX14" s="55" t="s">
        <v>98</v>
      </c>
      <c r="BY14" s="55" t="s">
        <v>98</v>
      </c>
      <c r="BZ14" s="55" t="s">
        <v>98</v>
      </c>
      <c r="CA14" s="55" t="s">
        <v>98</v>
      </c>
      <c r="CB14" s="55" t="s">
        <v>98</v>
      </c>
      <c r="CC14" s="55" t="s">
        <v>98</v>
      </c>
      <c r="CD14" s="55" t="s">
        <v>98</v>
      </c>
      <c r="CE14" s="55" t="s">
        <v>98</v>
      </c>
      <c r="CF14" s="55" t="s">
        <v>98</v>
      </c>
      <c r="CG14" s="55" t="s">
        <v>98</v>
      </c>
      <c r="CH14" s="55" t="s">
        <v>98</v>
      </c>
      <c r="CI14" s="55" t="s">
        <v>98</v>
      </c>
      <c r="CJ14" s="55" t="s">
        <v>98</v>
      </c>
      <c r="CK14" s="55" t="s">
        <v>98</v>
      </c>
      <c r="CL14" s="55" t="s">
        <v>98</v>
      </c>
      <c r="CM14" s="55" t="s">
        <v>98</v>
      </c>
      <c r="CN14" s="55" t="s">
        <v>98</v>
      </c>
      <c r="CO14" s="55" t="s">
        <v>98</v>
      </c>
      <c r="CP14" s="55" t="s">
        <v>98</v>
      </c>
      <c r="CQ14" s="55" t="s">
        <v>98</v>
      </c>
      <c r="CR14" s="57" t="s">
        <v>98</v>
      </c>
      <c r="CS14" s="55" t="s">
        <v>98</v>
      </c>
      <c r="CT14" s="55" t="s">
        <v>98</v>
      </c>
      <c r="CU14" s="55" t="s">
        <v>98</v>
      </c>
      <c r="CV14" s="55" t="s">
        <v>98</v>
      </c>
      <c r="CW14" s="55" t="s">
        <v>98</v>
      </c>
      <c r="CX14" s="55" t="s">
        <v>98</v>
      </c>
      <c r="CY14" s="55" t="s">
        <v>98</v>
      </c>
    </row>
    <row r="15" spans="1:106" ht="14.5" x14ac:dyDescent="0.35">
      <c r="A15" s="58" t="s">
        <v>407</v>
      </c>
      <c r="B15" s="58" t="s">
        <v>422</v>
      </c>
      <c r="C15" s="43" t="str">
        <f>'Correspondance tables'!K3</f>
        <v>ISIC 1</v>
      </c>
      <c r="D15" s="43" t="str">
        <f>VLOOKUP(C15, 'Correspondance tables'!$O$3:$P$73, 2, FALSE)</f>
        <v>ISIC 01T03</v>
      </c>
      <c r="E15" s="59">
        <v>57341.9</v>
      </c>
      <c r="F15" s="59">
        <v>581.23</v>
      </c>
      <c r="G15" s="59">
        <v>55.79</v>
      </c>
      <c r="H15" s="167">
        <v>11.12</v>
      </c>
      <c r="I15" s="59">
        <v>213176.28</v>
      </c>
      <c r="J15" s="59">
        <v>1825.32</v>
      </c>
      <c r="K15" s="59">
        <v>37.82</v>
      </c>
      <c r="L15" s="60">
        <v>41</v>
      </c>
      <c r="M15" s="59">
        <v>2.52</v>
      </c>
      <c r="N15" s="59">
        <v>10.37</v>
      </c>
      <c r="O15" s="59">
        <v>1180.53</v>
      </c>
      <c r="P15" s="59">
        <v>365.05</v>
      </c>
      <c r="Q15" s="59">
        <v>1416.53</v>
      </c>
      <c r="R15" s="167">
        <v>7.94</v>
      </c>
      <c r="S15" s="167">
        <v>2.34</v>
      </c>
      <c r="T15" s="59">
        <v>14.39</v>
      </c>
      <c r="U15" s="59">
        <v>152.44999999999999</v>
      </c>
      <c r="V15" s="59">
        <v>3.39</v>
      </c>
      <c r="W15" s="59">
        <v>14.75</v>
      </c>
      <c r="X15" s="59">
        <v>12.84</v>
      </c>
      <c r="Y15" s="59">
        <v>0.53</v>
      </c>
      <c r="Z15" s="59">
        <v>107.09</v>
      </c>
      <c r="AA15" s="59">
        <v>2.97</v>
      </c>
      <c r="AB15" s="167">
        <v>484.27</v>
      </c>
      <c r="AC15" s="59">
        <v>15.32</v>
      </c>
      <c r="AD15" s="59">
        <v>35.21</v>
      </c>
      <c r="AE15" s="59">
        <v>269.22000000000003</v>
      </c>
      <c r="AF15" s="59">
        <v>9.3000000000000007</v>
      </c>
      <c r="AG15" s="59">
        <v>3421.6</v>
      </c>
      <c r="AH15" s="59">
        <v>1901.87</v>
      </c>
      <c r="AI15" s="59">
        <v>46.63</v>
      </c>
      <c r="AJ15" s="59">
        <v>51.74</v>
      </c>
      <c r="AK15" s="59">
        <v>3.56</v>
      </c>
      <c r="AL15" s="59">
        <v>32.6</v>
      </c>
      <c r="AM15" s="59">
        <v>0.15</v>
      </c>
      <c r="AN15" s="59">
        <v>8075.76</v>
      </c>
      <c r="AO15" s="59">
        <v>0.18</v>
      </c>
      <c r="AP15" s="59">
        <v>18.760000000000002</v>
      </c>
      <c r="AQ15" s="59">
        <v>3.38</v>
      </c>
      <c r="AR15" s="59">
        <v>2.62</v>
      </c>
      <c r="AS15" s="59">
        <v>2.83</v>
      </c>
      <c r="AT15" s="59">
        <v>29.1</v>
      </c>
      <c r="AU15" s="59">
        <v>4.5999999999999996</v>
      </c>
      <c r="AV15" s="59">
        <v>57.34</v>
      </c>
      <c r="AW15" s="59">
        <v>31.33</v>
      </c>
      <c r="AX15" s="59">
        <v>153.76</v>
      </c>
      <c r="AY15" s="59">
        <v>56.97</v>
      </c>
      <c r="AZ15" s="59">
        <v>4.04</v>
      </c>
      <c r="BA15" s="59">
        <v>24.5</v>
      </c>
      <c r="BB15" s="59">
        <v>5.21</v>
      </c>
      <c r="BC15" s="59">
        <v>3.46</v>
      </c>
      <c r="BD15" s="59">
        <v>3.38</v>
      </c>
      <c r="BE15" s="59">
        <v>1578.46</v>
      </c>
      <c r="BF15" s="59">
        <v>837.55</v>
      </c>
      <c r="BG15" s="59">
        <v>164.38</v>
      </c>
      <c r="BH15" s="59">
        <v>638.66999999999996</v>
      </c>
      <c r="BI15" s="59">
        <v>625.42999999999995</v>
      </c>
      <c r="BJ15" s="59">
        <v>158.72999999999999</v>
      </c>
      <c r="BK15" s="59">
        <v>218.03</v>
      </c>
      <c r="BL15" s="59">
        <v>65.05</v>
      </c>
      <c r="BM15" s="59">
        <v>3.48</v>
      </c>
      <c r="BN15" s="59">
        <v>109.98</v>
      </c>
      <c r="BO15" s="59">
        <v>0.03</v>
      </c>
      <c r="BP15" s="61">
        <v>0</v>
      </c>
      <c r="BQ15" s="60" t="s">
        <v>98</v>
      </c>
      <c r="BR15" s="59">
        <v>295512.65000000002</v>
      </c>
      <c r="BS15" s="60" t="s">
        <v>98</v>
      </c>
      <c r="BT15" s="59">
        <v>113707.2</v>
      </c>
      <c r="BU15" s="60" t="s">
        <v>98</v>
      </c>
      <c r="BV15" s="59">
        <v>-17.3</v>
      </c>
      <c r="BW15" s="60" t="s">
        <v>98</v>
      </c>
      <c r="BX15" s="59">
        <v>827.74</v>
      </c>
      <c r="BY15" s="60" t="s">
        <v>98</v>
      </c>
      <c r="BZ15" s="59">
        <v>114517.64</v>
      </c>
      <c r="CA15" s="60" t="s">
        <v>98</v>
      </c>
      <c r="CB15" s="59">
        <v>7977.84</v>
      </c>
      <c r="CC15" s="60" t="s">
        <v>98</v>
      </c>
      <c r="CD15" s="60">
        <v>0</v>
      </c>
      <c r="CE15" s="60" t="s">
        <v>98</v>
      </c>
      <c r="CF15" s="59">
        <v>7964.22</v>
      </c>
      <c r="CG15" s="60" t="s">
        <v>98</v>
      </c>
      <c r="CH15" s="59">
        <v>7964.22</v>
      </c>
      <c r="CI15" s="60" t="s">
        <v>98</v>
      </c>
      <c r="CJ15" s="59">
        <v>15942.07</v>
      </c>
      <c r="CK15" s="60" t="s">
        <v>98</v>
      </c>
      <c r="CL15" s="60">
        <v>0</v>
      </c>
      <c r="CM15" s="60" t="s">
        <v>98</v>
      </c>
      <c r="CN15" s="60">
        <v>0</v>
      </c>
      <c r="CO15" s="60" t="s">
        <v>98</v>
      </c>
      <c r="CP15" s="60">
        <v>0</v>
      </c>
      <c r="CQ15" s="60" t="s">
        <v>98</v>
      </c>
      <c r="CR15" s="62">
        <v>23678.27</v>
      </c>
      <c r="CS15" s="60" t="s">
        <v>98</v>
      </c>
      <c r="CT15" s="59">
        <v>23678.27</v>
      </c>
      <c r="CU15" s="60" t="s">
        <v>98</v>
      </c>
      <c r="CV15" s="59">
        <v>154137.97</v>
      </c>
      <c r="CW15" s="60" t="s">
        <v>98</v>
      </c>
      <c r="CX15" s="59">
        <v>449650.63</v>
      </c>
      <c r="CY15" s="60" t="s">
        <v>98</v>
      </c>
      <c r="DB15" s="227" t="str">
        <f>VLOOKUP($D15, 'ISIC-EPS crosswalk'!$B$5:$C$29, 2, FALSE)</f>
        <v>agriculture and forestry 01T03</v>
      </c>
    </row>
    <row r="16" spans="1:106" ht="14.5" x14ac:dyDescent="0.35">
      <c r="A16" s="58" t="s">
        <v>407</v>
      </c>
      <c r="B16" s="58" t="s">
        <v>423</v>
      </c>
      <c r="C16" s="43" t="str">
        <f>'Correspondance tables'!K4</f>
        <v>ISIC 2</v>
      </c>
      <c r="D16" s="43" t="str">
        <f>VLOOKUP(C16, 'Correspondance tables'!$O$3:$P$73, 2, FALSE)</f>
        <v>ISIC 01T03</v>
      </c>
      <c r="E16" s="63">
        <v>629.97</v>
      </c>
      <c r="F16" s="63">
        <v>11490.42</v>
      </c>
      <c r="G16" s="63">
        <v>12.73</v>
      </c>
      <c r="H16" s="168">
        <v>58.17</v>
      </c>
      <c r="I16" s="63">
        <v>372.1</v>
      </c>
      <c r="J16" s="63">
        <v>7.36</v>
      </c>
      <c r="K16" s="63">
        <v>14842.61</v>
      </c>
      <c r="L16" s="63">
        <v>5507.39</v>
      </c>
      <c r="M16" s="63">
        <v>20.48</v>
      </c>
      <c r="N16" s="63">
        <v>2.2999999999999998</v>
      </c>
      <c r="O16" s="63">
        <v>104.41</v>
      </c>
      <c r="P16" s="63">
        <v>16.899999999999999</v>
      </c>
      <c r="Q16" s="63">
        <v>104.08</v>
      </c>
      <c r="R16" s="168">
        <v>19.04</v>
      </c>
      <c r="S16" s="168">
        <v>20.86</v>
      </c>
      <c r="T16" s="63">
        <v>15.29</v>
      </c>
      <c r="U16" s="63">
        <v>0.2</v>
      </c>
      <c r="V16" s="63">
        <v>3.47</v>
      </c>
      <c r="W16" s="63">
        <v>5.94</v>
      </c>
      <c r="X16" s="63">
        <v>5.15</v>
      </c>
      <c r="Y16" s="63">
        <v>6.63</v>
      </c>
      <c r="Z16" s="63">
        <v>297.02</v>
      </c>
      <c r="AA16" s="63">
        <v>1.49</v>
      </c>
      <c r="AB16" s="168">
        <v>1125.46</v>
      </c>
      <c r="AC16" s="63">
        <v>3.52</v>
      </c>
      <c r="AD16" s="63">
        <v>3.35</v>
      </c>
      <c r="AE16" s="63">
        <v>417.94</v>
      </c>
      <c r="AF16" s="63">
        <v>11.33</v>
      </c>
      <c r="AG16" s="63">
        <v>197.59</v>
      </c>
      <c r="AH16" s="63">
        <v>39.01</v>
      </c>
      <c r="AI16" s="63">
        <v>34.520000000000003</v>
      </c>
      <c r="AJ16" s="63">
        <v>0.24</v>
      </c>
      <c r="AK16" s="63">
        <v>0.15</v>
      </c>
      <c r="AL16" s="63">
        <v>9.56</v>
      </c>
      <c r="AM16" s="63">
        <v>0.16</v>
      </c>
      <c r="AN16" s="63">
        <v>39.64</v>
      </c>
      <c r="AO16" s="63">
        <v>0.71</v>
      </c>
      <c r="AP16" s="63">
        <v>5.41</v>
      </c>
      <c r="AQ16" s="63">
        <v>0.09</v>
      </c>
      <c r="AR16" s="63">
        <v>1.42</v>
      </c>
      <c r="AS16" s="63">
        <v>1.47</v>
      </c>
      <c r="AT16" s="63">
        <v>0.02</v>
      </c>
      <c r="AU16" s="63">
        <v>3.21</v>
      </c>
      <c r="AV16" s="63">
        <v>45.21</v>
      </c>
      <c r="AW16" s="63">
        <v>8.3699999999999992</v>
      </c>
      <c r="AX16" s="63">
        <v>19.14</v>
      </c>
      <c r="AY16" s="63">
        <v>4.33</v>
      </c>
      <c r="AZ16" s="63">
        <v>3.49</v>
      </c>
      <c r="BA16" s="63">
        <v>3.49</v>
      </c>
      <c r="BB16" s="63">
        <v>1.22</v>
      </c>
      <c r="BC16" s="63">
        <v>1.1000000000000001</v>
      </c>
      <c r="BD16" s="63">
        <v>0.04</v>
      </c>
      <c r="BE16" s="63">
        <v>241.06</v>
      </c>
      <c r="BF16" s="63">
        <v>160.04</v>
      </c>
      <c r="BG16" s="63">
        <v>14.25</v>
      </c>
      <c r="BH16" s="63">
        <v>13.58</v>
      </c>
      <c r="BI16" s="63">
        <v>3.94</v>
      </c>
      <c r="BJ16" s="63">
        <v>16.55</v>
      </c>
      <c r="BK16" s="63">
        <v>37.630000000000003</v>
      </c>
      <c r="BL16" s="63">
        <v>9.93</v>
      </c>
      <c r="BM16" s="63">
        <v>4.24</v>
      </c>
      <c r="BN16" s="63">
        <v>16.57</v>
      </c>
      <c r="BO16" s="64">
        <v>0</v>
      </c>
      <c r="BP16" s="65">
        <v>0</v>
      </c>
      <c r="BQ16" s="64" t="s">
        <v>98</v>
      </c>
      <c r="BR16" s="63">
        <v>36042.949999999997</v>
      </c>
      <c r="BS16" s="64" t="s">
        <v>98</v>
      </c>
      <c r="BT16" s="63">
        <v>6339.69</v>
      </c>
      <c r="BU16" s="64" t="s">
        <v>98</v>
      </c>
      <c r="BV16" s="63">
        <v>-83.78</v>
      </c>
      <c r="BW16" s="64" t="s">
        <v>98</v>
      </c>
      <c r="BX16" s="63">
        <v>871.61</v>
      </c>
      <c r="BY16" s="64" t="s">
        <v>98</v>
      </c>
      <c r="BZ16" s="63">
        <v>7127.52</v>
      </c>
      <c r="CA16" s="64" t="s">
        <v>98</v>
      </c>
      <c r="CB16" s="63">
        <v>499.06</v>
      </c>
      <c r="CC16" s="64" t="s">
        <v>98</v>
      </c>
      <c r="CD16" s="64">
        <v>0</v>
      </c>
      <c r="CE16" s="64" t="s">
        <v>98</v>
      </c>
      <c r="CF16" s="63">
        <v>5381.34</v>
      </c>
      <c r="CG16" s="64" t="s">
        <v>98</v>
      </c>
      <c r="CH16" s="63">
        <v>5381.34</v>
      </c>
      <c r="CI16" s="64" t="s">
        <v>98</v>
      </c>
      <c r="CJ16" s="63">
        <v>5880.4</v>
      </c>
      <c r="CK16" s="64" t="s">
        <v>98</v>
      </c>
      <c r="CL16" s="64">
        <v>0</v>
      </c>
      <c r="CM16" s="64" t="s">
        <v>98</v>
      </c>
      <c r="CN16" s="64">
        <v>0</v>
      </c>
      <c r="CO16" s="64" t="s">
        <v>98</v>
      </c>
      <c r="CP16" s="64">
        <v>0</v>
      </c>
      <c r="CQ16" s="64" t="s">
        <v>98</v>
      </c>
      <c r="CR16" s="66">
        <v>609.04999999999995</v>
      </c>
      <c r="CS16" s="64" t="s">
        <v>98</v>
      </c>
      <c r="CT16" s="63">
        <v>609.04999999999995</v>
      </c>
      <c r="CU16" s="64" t="s">
        <v>98</v>
      </c>
      <c r="CV16" s="63">
        <v>13616.97</v>
      </c>
      <c r="CW16" s="64" t="s">
        <v>98</v>
      </c>
      <c r="CX16" s="63">
        <v>49659.92</v>
      </c>
      <c r="CY16" s="64" t="s">
        <v>98</v>
      </c>
      <c r="DB16" s="227" t="str">
        <f>VLOOKUP($D16, 'ISIC-EPS crosswalk'!$B$5:$C$29, 2, FALSE)</f>
        <v>agriculture and forestry 01T03</v>
      </c>
    </row>
    <row r="17" spans="1:106" ht="14.5" x14ac:dyDescent="0.35">
      <c r="A17" s="58" t="s">
        <v>407</v>
      </c>
      <c r="B17" s="58" t="s">
        <v>424</v>
      </c>
      <c r="C17" s="43" t="str">
        <f>'Correspondance tables'!K5</f>
        <v>ISIC 3</v>
      </c>
      <c r="D17" s="43" t="str">
        <f>VLOOKUP(C17, 'Correspondance tables'!$O$3:$P$73, 2, FALSE)</f>
        <v>ISIC 01T03</v>
      </c>
      <c r="E17" s="59">
        <v>11.15</v>
      </c>
      <c r="F17" s="59">
        <v>4.8</v>
      </c>
      <c r="G17" s="59">
        <v>835.8</v>
      </c>
      <c r="H17" s="167">
        <v>6.82</v>
      </c>
      <c r="I17" s="60">
        <v>4994</v>
      </c>
      <c r="J17" s="59">
        <v>7.12</v>
      </c>
      <c r="K17" s="59">
        <v>0.12</v>
      </c>
      <c r="L17" s="60">
        <v>0</v>
      </c>
      <c r="M17" s="60">
        <v>0</v>
      </c>
      <c r="N17" s="60">
        <v>0</v>
      </c>
      <c r="O17" s="59">
        <v>33.58</v>
      </c>
      <c r="P17" s="59">
        <v>4.66</v>
      </c>
      <c r="Q17" s="60">
        <v>0</v>
      </c>
      <c r="R17" s="167">
        <v>0.1</v>
      </c>
      <c r="S17" s="171">
        <v>0</v>
      </c>
      <c r="T17" s="59">
        <v>0.46</v>
      </c>
      <c r="U17" s="59">
        <v>0.03</v>
      </c>
      <c r="V17" s="60">
        <v>0</v>
      </c>
      <c r="W17" s="59">
        <v>0.03</v>
      </c>
      <c r="X17" s="59">
        <v>0.03</v>
      </c>
      <c r="Y17" s="59">
        <v>0.01</v>
      </c>
      <c r="Z17" s="59">
        <v>22.6</v>
      </c>
      <c r="AA17" s="59">
        <v>0.01</v>
      </c>
      <c r="AB17" s="167">
        <v>15.91</v>
      </c>
      <c r="AC17" s="59">
        <v>0.03</v>
      </c>
      <c r="AD17" s="59">
        <v>2.33</v>
      </c>
      <c r="AE17" s="59">
        <v>90.85</v>
      </c>
      <c r="AF17" s="59">
        <v>0.39</v>
      </c>
      <c r="AG17" s="59">
        <v>39.92</v>
      </c>
      <c r="AH17" s="59">
        <v>9.1300000000000008</v>
      </c>
      <c r="AI17" s="59">
        <v>1.24</v>
      </c>
      <c r="AJ17" s="59">
        <v>86.48</v>
      </c>
      <c r="AK17" s="59">
        <v>0.37</v>
      </c>
      <c r="AL17" s="59">
        <v>6.43</v>
      </c>
      <c r="AM17" s="59">
        <v>7.0000000000000007E-2</v>
      </c>
      <c r="AN17" s="59">
        <v>2355.8200000000002</v>
      </c>
      <c r="AO17" s="59">
        <v>0.34</v>
      </c>
      <c r="AP17" s="59">
        <v>4.63</v>
      </c>
      <c r="AQ17" s="59">
        <v>1.49</v>
      </c>
      <c r="AR17" s="59">
        <v>2.27</v>
      </c>
      <c r="AS17" s="59">
        <v>0.64</v>
      </c>
      <c r="AT17" s="59">
        <v>1.03</v>
      </c>
      <c r="AU17" s="59">
        <v>0.47</v>
      </c>
      <c r="AV17" s="59">
        <v>20.13</v>
      </c>
      <c r="AW17" s="59">
        <v>1.29</v>
      </c>
      <c r="AX17" s="59">
        <v>1.21</v>
      </c>
      <c r="AY17" s="59">
        <v>0.7</v>
      </c>
      <c r="AZ17" s="59">
        <v>1.2</v>
      </c>
      <c r="BA17" s="59">
        <v>4.8099999999999996</v>
      </c>
      <c r="BB17" s="59">
        <v>1.94</v>
      </c>
      <c r="BC17" s="59">
        <v>0.12</v>
      </c>
      <c r="BD17" s="59">
        <v>0.44</v>
      </c>
      <c r="BE17" s="59">
        <v>4.92</v>
      </c>
      <c r="BF17" s="59">
        <v>19.12</v>
      </c>
      <c r="BG17" s="59">
        <v>17.7</v>
      </c>
      <c r="BH17" s="59">
        <v>36.33</v>
      </c>
      <c r="BI17" s="59">
        <v>31.75</v>
      </c>
      <c r="BJ17" s="59">
        <v>4.0999999999999996</v>
      </c>
      <c r="BK17" s="59">
        <v>7.18</v>
      </c>
      <c r="BL17" s="59">
        <v>20.58</v>
      </c>
      <c r="BM17" s="59">
        <v>0.01</v>
      </c>
      <c r="BN17" s="59">
        <v>2.25</v>
      </c>
      <c r="BO17" s="60">
        <v>0</v>
      </c>
      <c r="BP17" s="61">
        <v>0</v>
      </c>
      <c r="BQ17" s="60" t="s">
        <v>98</v>
      </c>
      <c r="BR17" s="59">
        <v>8716.9699999999993</v>
      </c>
      <c r="BS17" s="60" t="s">
        <v>98</v>
      </c>
      <c r="BT17" s="59">
        <v>6206.37</v>
      </c>
      <c r="BU17" s="60" t="s">
        <v>98</v>
      </c>
      <c r="BV17" s="59">
        <v>1.1200000000000001</v>
      </c>
      <c r="BW17" s="60" t="s">
        <v>98</v>
      </c>
      <c r="BX17" s="59">
        <v>11.55</v>
      </c>
      <c r="BY17" s="60" t="s">
        <v>98</v>
      </c>
      <c r="BZ17" s="59">
        <v>6219.04</v>
      </c>
      <c r="CA17" s="60" t="s">
        <v>98</v>
      </c>
      <c r="CB17" s="60">
        <v>27</v>
      </c>
      <c r="CC17" s="60" t="s">
        <v>98</v>
      </c>
      <c r="CD17" s="60">
        <v>0</v>
      </c>
      <c r="CE17" s="60" t="s">
        <v>98</v>
      </c>
      <c r="CF17" s="59">
        <v>-96.39</v>
      </c>
      <c r="CG17" s="60" t="s">
        <v>98</v>
      </c>
      <c r="CH17" s="59">
        <v>-96.39</v>
      </c>
      <c r="CI17" s="60" t="s">
        <v>98</v>
      </c>
      <c r="CJ17" s="59">
        <v>-69.39</v>
      </c>
      <c r="CK17" s="60" t="s">
        <v>98</v>
      </c>
      <c r="CL17" s="60">
        <v>0</v>
      </c>
      <c r="CM17" s="60" t="s">
        <v>98</v>
      </c>
      <c r="CN17" s="60">
        <v>0</v>
      </c>
      <c r="CO17" s="60" t="s">
        <v>98</v>
      </c>
      <c r="CP17" s="60">
        <v>0</v>
      </c>
      <c r="CQ17" s="60" t="s">
        <v>98</v>
      </c>
      <c r="CR17" s="62">
        <v>1931.2</v>
      </c>
      <c r="CS17" s="60" t="s">
        <v>98</v>
      </c>
      <c r="CT17" s="59">
        <v>1931.2</v>
      </c>
      <c r="CU17" s="60" t="s">
        <v>98</v>
      </c>
      <c r="CV17" s="59">
        <v>8080.84</v>
      </c>
      <c r="CW17" s="60" t="s">
        <v>98</v>
      </c>
      <c r="CX17" s="59">
        <v>16797.810000000001</v>
      </c>
      <c r="CY17" s="60" t="s">
        <v>98</v>
      </c>
      <c r="DB17" s="227" t="str">
        <f>VLOOKUP($D17, 'ISIC-EPS crosswalk'!$B$5:$C$29, 2, FALSE)</f>
        <v>agriculture and forestry 01T03</v>
      </c>
    </row>
    <row r="18" spans="1:106" s="163" customFormat="1" ht="14.5" x14ac:dyDescent="0.35">
      <c r="A18" s="173" t="s">
        <v>407</v>
      </c>
      <c r="B18" s="173" t="s">
        <v>319</v>
      </c>
      <c r="C18" s="174" t="str">
        <f>'Correspondance tables'!K6</f>
        <v>ISIC 05-09</v>
      </c>
      <c r="D18" s="174" t="str">
        <f>VLOOKUP(C18, 'Correspondance tables'!$O$3:$P$73, 2, FALSE)</f>
        <v>ISIC 05T09</v>
      </c>
      <c r="E18" s="168">
        <v>1375.98</v>
      </c>
      <c r="F18" s="168">
        <v>33.64</v>
      </c>
      <c r="G18" s="168">
        <v>63.82</v>
      </c>
      <c r="H18" s="168">
        <v>16143.22</v>
      </c>
      <c r="I18" s="168">
        <v>2926.5</v>
      </c>
      <c r="J18" s="168">
        <v>333.72</v>
      </c>
      <c r="K18" s="168">
        <v>79.39</v>
      </c>
      <c r="L18" s="168">
        <v>1503.72</v>
      </c>
      <c r="M18" s="168">
        <v>73.349999999999994</v>
      </c>
      <c r="N18" s="168">
        <v>179804.01</v>
      </c>
      <c r="O18" s="168">
        <v>9539.25</v>
      </c>
      <c r="P18" s="168">
        <v>236.91</v>
      </c>
      <c r="Q18" s="168">
        <v>576.29</v>
      </c>
      <c r="R18" s="168">
        <v>12219.33</v>
      </c>
      <c r="S18" s="168">
        <v>22674.9</v>
      </c>
      <c r="T18" s="168">
        <v>1310.19</v>
      </c>
      <c r="U18" s="168">
        <v>170.23</v>
      </c>
      <c r="V18" s="168">
        <v>741.77</v>
      </c>
      <c r="W18" s="168">
        <v>1187.52</v>
      </c>
      <c r="X18" s="168">
        <v>1397.59</v>
      </c>
      <c r="Y18" s="168">
        <v>286.98</v>
      </c>
      <c r="Z18" s="168">
        <v>729.09</v>
      </c>
      <c r="AA18" s="168">
        <v>286.04000000000002</v>
      </c>
      <c r="AB18" s="168">
        <v>65166.57</v>
      </c>
      <c r="AC18" s="168">
        <v>197.73</v>
      </c>
      <c r="AD18" s="168">
        <v>358.33</v>
      </c>
      <c r="AE18" s="168">
        <v>13130.58</v>
      </c>
      <c r="AF18" s="168">
        <v>137.66999999999999</v>
      </c>
      <c r="AG18" s="168">
        <v>2699.56</v>
      </c>
      <c r="AH18" s="168">
        <v>601.28</v>
      </c>
      <c r="AI18" s="168">
        <v>859.53</v>
      </c>
      <c r="AJ18" s="168">
        <v>11.68</v>
      </c>
      <c r="AK18" s="168">
        <v>19.25</v>
      </c>
      <c r="AL18" s="168">
        <v>674.34</v>
      </c>
      <c r="AM18" s="168">
        <v>31.92</v>
      </c>
      <c r="AN18" s="168">
        <v>794.49</v>
      </c>
      <c r="AO18" s="168">
        <v>11.41</v>
      </c>
      <c r="AP18" s="168">
        <v>23.26</v>
      </c>
      <c r="AQ18" s="168">
        <v>29.7</v>
      </c>
      <c r="AR18" s="168">
        <v>48.89</v>
      </c>
      <c r="AS18" s="169">
        <v>112</v>
      </c>
      <c r="AT18" s="168">
        <v>31.45</v>
      </c>
      <c r="AU18" s="168">
        <v>25.22</v>
      </c>
      <c r="AV18" s="168">
        <v>591.04</v>
      </c>
      <c r="AW18" s="168">
        <v>170.39</v>
      </c>
      <c r="AX18" s="168">
        <v>321.39999999999998</v>
      </c>
      <c r="AY18" s="168">
        <v>72.319999999999993</v>
      </c>
      <c r="AZ18" s="168">
        <v>18.05</v>
      </c>
      <c r="BA18" s="168">
        <v>40.54</v>
      </c>
      <c r="BB18" s="168">
        <v>43.75</v>
      </c>
      <c r="BC18" s="168">
        <v>24.52</v>
      </c>
      <c r="BD18" s="168">
        <v>8.06</v>
      </c>
      <c r="BE18" s="168">
        <v>734.55</v>
      </c>
      <c r="BF18" s="168">
        <v>1274.21</v>
      </c>
      <c r="BG18" s="168">
        <v>357.49</v>
      </c>
      <c r="BH18" s="168">
        <v>517.02</v>
      </c>
      <c r="BI18" s="168">
        <v>304.55</v>
      </c>
      <c r="BJ18" s="168">
        <v>96.85</v>
      </c>
      <c r="BK18" s="168">
        <v>145.38</v>
      </c>
      <c r="BL18" s="168">
        <v>123.87</v>
      </c>
      <c r="BM18" s="168">
        <v>29.29</v>
      </c>
      <c r="BN18" s="168">
        <v>108.24</v>
      </c>
      <c r="BO18" s="169">
        <v>0</v>
      </c>
      <c r="BP18" s="175">
        <v>0</v>
      </c>
      <c r="BQ18" s="169" t="s">
        <v>98</v>
      </c>
      <c r="BR18" s="168">
        <v>343639.82</v>
      </c>
      <c r="BS18" s="169" t="s">
        <v>98</v>
      </c>
      <c r="BT18" s="168">
        <v>17849.3</v>
      </c>
      <c r="BU18" s="169" t="s">
        <v>98</v>
      </c>
      <c r="BV18" s="168">
        <v>0.56000000000000005</v>
      </c>
      <c r="BW18" s="169" t="s">
        <v>98</v>
      </c>
      <c r="BX18" s="168">
        <v>316.05</v>
      </c>
      <c r="BY18" s="169" t="s">
        <v>98</v>
      </c>
      <c r="BZ18" s="168">
        <v>18165.91</v>
      </c>
      <c r="CA18" s="169" t="s">
        <v>98</v>
      </c>
      <c r="CB18" s="168">
        <v>1506.82</v>
      </c>
      <c r="CC18" s="169" t="s">
        <v>98</v>
      </c>
      <c r="CD18" s="168">
        <v>-1.57</v>
      </c>
      <c r="CE18" s="169" t="s">
        <v>98</v>
      </c>
      <c r="CF18" s="168">
        <v>2248.37</v>
      </c>
      <c r="CG18" s="169" t="s">
        <v>98</v>
      </c>
      <c r="CH18" s="168">
        <v>2246.8000000000002</v>
      </c>
      <c r="CI18" s="169" t="s">
        <v>98</v>
      </c>
      <c r="CJ18" s="168">
        <v>3753.63</v>
      </c>
      <c r="CK18" s="169" t="s">
        <v>98</v>
      </c>
      <c r="CL18" s="169">
        <v>0</v>
      </c>
      <c r="CM18" s="169" t="s">
        <v>98</v>
      </c>
      <c r="CN18" s="169">
        <v>0</v>
      </c>
      <c r="CO18" s="169" t="s">
        <v>98</v>
      </c>
      <c r="CP18" s="169">
        <v>0</v>
      </c>
      <c r="CQ18" s="169" t="s">
        <v>98</v>
      </c>
      <c r="CR18" s="172">
        <v>24279.759999999998</v>
      </c>
      <c r="CS18" s="169" t="s">
        <v>98</v>
      </c>
      <c r="CT18" s="168">
        <v>24279.759999999998</v>
      </c>
      <c r="CU18" s="169" t="s">
        <v>98</v>
      </c>
      <c r="CV18" s="168">
        <v>46199.29</v>
      </c>
      <c r="CW18" s="169" t="s">
        <v>98</v>
      </c>
      <c r="CX18" s="168">
        <v>389839.12</v>
      </c>
      <c r="CY18" s="169" t="s">
        <v>98</v>
      </c>
      <c r="DB18" s="227" t="e">
        <f>VLOOKUP($D18, 'ISIC-EPS crosswalk'!$B$5:$C$29, 2, FALSE)</f>
        <v>#N/A</v>
      </c>
    </row>
    <row r="19" spans="1:106" ht="14.5" x14ac:dyDescent="0.35">
      <c r="A19" s="58" t="s">
        <v>407</v>
      </c>
      <c r="B19" s="58" t="s">
        <v>425</v>
      </c>
      <c r="C19" s="43" t="str">
        <f>'Correspondance tables'!K7</f>
        <v>ISIC 10-12</v>
      </c>
      <c r="D19" s="43" t="str">
        <f>VLOOKUP(C19, 'Correspondance tables'!$O$3:$P$73, 2, FALSE)</f>
        <v>ISIC 10T12</v>
      </c>
      <c r="E19" s="59">
        <v>44407.93</v>
      </c>
      <c r="F19" s="59">
        <v>51.83</v>
      </c>
      <c r="G19" s="59">
        <v>1045.82</v>
      </c>
      <c r="H19" s="167">
        <v>178.48</v>
      </c>
      <c r="I19" s="59">
        <v>229590.43</v>
      </c>
      <c r="J19" s="59">
        <v>2129.7800000000002</v>
      </c>
      <c r="K19" s="59">
        <v>81.08</v>
      </c>
      <c r="L19" s="59">
        <v>727.84</v>
      </c>
      <c r="M19" s="59">
        <v>38.840000000000003</v>
      </c>
      <c r="N19" s="59">
        <v>709.21</v>
      </c>
      <c r="O19" s="59">
        <v>8140.4</v>
      </c>
      <c r="P19" s="59">
        <v>2342.25</v>
      </c>
      <c r="Q19" s="59">
        <v>254.8</v>
      </c>
      <c r="R19" s="167">
        <v>107.34</v>
      </c>
      <c r="S19" s="167">
        <v>273.02</v>
      </c>
      <c r="T19" s="59">
        <v>148.21</v>
      </c>
      <c r="U19" s="59">
        <v>337.44</v>
      </c>
      <c r="V19" s="59">
        <v>290.33999999999997</v>
      </c>
      <c r="W19" s="59">
        <v>701.92</v>
      </c>
      <c r="X19" s="59">
        <v>279.33</v>
      </c>
      <c r="Y19" s="59">
        <v>58.13</v>
      </c>
      <c r="Z19" s="59">
        <v>448.19</v>
      </c>
      <c r="AA19" s="59">
        <v>125.43</v>
      </c>
      <c r="AB19" s="167">
        <v>811.68</v>
      </c>
      <c r="AC19" s="59">
        <v>43.9</v>
      </c>
      <c r="AD19" s="59">
        <v>718.3</v>
      </c>
      <c r="AE19" s="59">
        <v>875.89</v>
      </c>
      <c r="AF19" s="59">
        <v>879.02</v>
      </c>
      <c r="AG19" s="59">
        <v>7297.07</v>
      </c>
      <c r="AH19" s="59">
        <v>4809.75</v>
      </c>
      <c r="AI19" s="59">
        <v>2060.21</v>
      </c>
      <c r="AJ19" s="59">
        <v>1077.32</v>
      </c>
      <c r="AK19" s="59">
        <v>415.11</v>
      </c>
      <c r="AL19" s="59">
        <v>1553.84</v>
      </c>
      <c r="AM19" s="59">
        <v>151.04</v>
      </c>
      <c r="AN19" s="59">
        <v>115892.33</v>
      </c>
      <c r="AO19" s="59">
        <v>335.18</v>
      </c>
      <c r="AP19" s="59">
        <v>947.47</v>
      </c>
      <c r="AQ19" s="59">
        <v>355.43</v>
      </c>
      <c r="AR19" s="59">
        <v>706.19</v>
      </c>
      <c r="AS19" s="59">
        <v>435.42</v>
      </c>
      <c r="AT19" s="59">
        <v>246.5</v>
      </c>
      <c r="AU19" s="59">
        <v>152.66999999999999</v>
      </c>
      <c r="AV19" s="59">
        <v>672.39</v>
      </c>
      <c r="AW19" s="59">
        <v>901.14</v>
      </c>
      <c r="AX19" s="59">
        <v>384.43</v>
      </c>
      <c r="AY19" s="59">
        <v>756.37</v>
      </c>
      <c r="AZ19" s="59">
        <v>336.17</v>
      </c>
      <c r="BA19" s="59">
        <v>296.72000000000003</v>
      </c>
      <c r="BB19" s="59">
        <v>461.42</v>
      </c>
      <c r="BC19" s="59">
        <v>191.11</v>
      </c>
      <c r="BD19" s="59">
        <v>120.61</v>
      </c>
      <c r="BE19" s="59">
        <v>1464.71</v>
      </c>
      <c r="BF19" s="59">
        <v>4754.87</v>
      </c>
      <c r="BG19" s="59">
        <v>6454.99</v>
      </c>
      <c r="BH19" s="59">
        <v>10782.16</v>
      </c>
      <c r="BI19" s="59">
        <v>7036.21</v>
      </c>
      <c r="BJ19" s="59">
        <v>802.58</v>
      </c>
      <c r="BK19" s="59">
        <v>2508.09</v>
      </c>
      <c r="BL19" s="60">
        <v>963</v>
      </c>
      <c r="BM19" s="59">
        <v>157.65</v>
      </c>
      <c r="BN19" s="59">
        <v>401.79</v>
      </c>
      <c r="BO19" s="60">
        <v>0</v>
      </c>
      <c r="BP19" s="61">
        <v>0</v>
      </c>
      <c r="BQ19" s="60" t="s">
        <v>98</v>
      </c>
      <c r="BR19" s="59">
        <v>471678.77</v>
      </c>
      <c r="BS19" s="60" t="s">
        <v>98</v>
      </c>
      <c r="BT19" s="59">
        <v>582506.56000000006</v>
      </c>
      <c r="BU19" s="60" t="s">
        <v>98</v>
      </c>
      <c r="BV19" s="59">
        <v>10.56</v>
      </c>
      <c r="BW19" s="60" t="s">
        <v>98</v>
      </c>
      <c r="BX19" s="59">
        <v>1122.9000000000001</v>
      </c>
      <c r="BY19" s="60" t="s">
        <v>98</v>
      </c>
      <c r="BZ19" s="59">
        <v>583640.02</v>
      </c>
      <c r="CA19" s="60" t="s">
        <v>98</v>
      </c>
      <c r="CB19" s="59">
        <v>38.619999999999997</v>
      </c>
      <c r="CC19" s="60" t="s">
        <v>98</v>
      </c>
      <c r="CD19" s="59">
        <v>1.3</v>
      </c>
      <c r="CE19" s="60" t="s">
        <v>98</v>
      </c>
      <c r="CF19" s="59">
        <v>317.97000000000003</v>
      </c>
      <c r="CG19" s="60" t="s">
        <v>98</v>
      </c>
      <c r="CH19" s="59">
        <v>319.27</v>
      </c>
      <c r="CI19" s="60" t="s">
        <v>98</v>
      </c>
      <c r="CJ19" s="59">
        <v>357.89</v>
      </c>
      <c r="CK19" s="60" t="s">
        <v>98</v>
      </c>
      <c r="CL19" s="60">
        <v>0</v>
      </c>
      <c r="CM19" s="60" t="s">
        <v>98</v>
      </c>
      <c r="CN19" s="60">
        <v>0</v>
      </c>
      <c r="CO19" s="60" t="s">
        <v>98</v>
      </c>
      <c r="CP19" s="60">
        <v>0</v>
      </c>
      <c r="CQ19" s="60" t="s">
        <v>98</v>
      </c>
      <c r="CR19" s="62">
        <v>98447.37</v>
      </c>
      <c r="CS19" s="60" t="s">
        <v>98</v>
      </c>
      <c r="CT19" s="59">
        <v>98447.37</v>
      </c>
      <c r="CU19" s="60" t="s">
        <v>98</v>
      </c>
      <c r="CV19" s="59">
        <v>682445.28</v>
      </c>
      <c r="CW19" s="60" t="s">
        <v>98</v>
      </c>
      <c r="CX19" s="59">
        <v>1154124.05</v>
      </c>
      <c r="CY19" s="60" t="s">
        <v>98</v>
      </c>
      <c r="DB19" s="227" t="str">
        <f>VLOOKUP($D19, 'ISIC-EPS crosswalk'!$B$5:$C$29, 2, FALSE)</f>
        <v>food beverage and tobacco 10T12</v>
      </c>
    </row>
    <row r="20" spans="1:106" ht="14.5" x14ac:dyDescent="0.35">
      <c r="A20" s="58" t="s">
        <v>407</v>
      </c>
      <c r="B20" s="58" t="s">
        <v>426</v>
      </c>
      <c r="C20" s="43" t="str">
        <f>'Correspondance tables'!K8</f>
        <v>ISIC 13-15</v>
      </c>
      <c r="D20" s="43" t="str">
        <f>VLOOKUP(C20, 'Correspondance tables'!$O$3:$P$73, 2, FALSE)</f>
        <v>ISIC 13T15</v>
      </c>
      <c r="E20" s="63">
        <v>594.39</v>
      </c>
      <c r="F20" s="63">
        <v>65.16</v>
      </c>
      <c r="G20" s="63">
        <v>228.39</v>
      </c>
      <c r="H20" s="168">
        <v>96.43</v>
      </c>
      <c r="I20" s="64">
        <v>890</v>
      </c>
      <c r="J20" s="63">
        <v>61252.5</v>
      </c>
      <c r="K20" s="63">
        <v>353.85</v>
      </c>
      <c r="L20" s="63">
        <v>1482.91</v>
      </c>
      <c r="M20" s="63">
        <v>510.67</v>
      </c>
      <c r="N20" s="63">
        <v>104.7</v>
      </c>
      <c r="O20" s="63">
        <v>870.51</v>
      </c>
      <c r="P20" s="63">
        <v>397.87</v>
      </c>
      <c r="Q20" s="63">
        <v>2681.73</v>
      </c>
      <c r="R20" s="168">
        <v>332.68</v>
      </c>
      <c r="S20" s="168">
        <v>308.8</v>
      </c>
      <c r="T20" s="63">
        <v>844.79</v>
      </c>
      <c r="U20" s="63">
        <v>309.13</v>
      </c>
      <c r="V20" s="63">
        <v>306.27</v>
      </c>
      <c r="W20" s="63">
        <v>863.03</v>
      </c>
      <c r="X20" s="63">
        <v>4884.6499999999996</v>
      </c>
      <c r="Y20" s="63">
        <v>650.27</v>
      </c>
      <c r="Z20" s="63">
        <v>3791.01</v>
      </c>
      <c r="AA20" s="63">
        <v>449.54</v>
      </c>
      <c r="AB20" s="168">
        <v>200.67</v>
      </c>
      <c r="AC20" s="63">
        <v>37.020000000000003</v>
      </c>
      <c r="AD20" s="63">
        <v>263.20999999999998</v>
      </c>
      <c r="AE20" s="63">
        <v>3012.83</v>
      </c>
      <c r="AF20" s="63">
        <v>480.5</v>
      </c>
      <c r="AG20" s="63">
        <v>4032.91</v>
      </c>
      <c r="AH20" s="63">
        <v>1663.25</v>
      </c>
      <c r="AI20" s="63">
        <v>259.98</v>
      </c>
      <c r="AJ20" s="63">
        <v>105.56</v>
      </c>
      <c r="AK20" s="63">
        <v>65.67</v>
      </c>
      <c r="AL20" s="63">
        <v>247.41</v>
      </c>
      <c r="AM20" s="63">
        <v>90.16</v>
      </c>
      <c r="AN20" s="63">
        <v>1553.26</v>
      </c>
      <c r="AO20" s="63">
        <v>52.71</v>
      </c>
      <c r="AP20" s="63">
        <v>817.2</v>
      </c>
      <c r="AQ20" s="63">
        <v>243.43</v>
      </c>
      <c r="AR20" s="63">
        <v>115.45</v>
      </c>
      <c r="AS20" s="63">
        <v>174.58</v>
      </c>
      <c r="AT20" s="63">
        <v>53.53</v>
      </c>
      <c r="AU20" s="63">
        <v>36.5</v>
      </c>
      <c r="AV20" s="63">
        <v>434.16</v>
      </c>
      <c r="AW20" s="63">
        <v>388.76</v>
      </c>
      <c r="AX20" s="63">
        <v>436.02</v>
      </c>
      <c r="AY20" s="63">
        <v>112.01</v>
      </c>
      <c r="AZ20" s="63">
        <v>84.14</v>
      </c>
      <c r="BA20" s="63">
        <v>431.39</v>
      </c>
      <c r="BB20" s="63">
        <v>187.81</v>
      </c>
      <c r="BC20" s="63">
        <v>79.900000000000006</v>
      </c>
      <c r="BD20" s="63">
        <v>42.82</v>
      </c>
      <c r="BE20" s="63">
        <v>936.55</v>
      </c>
      <c r="BF20" s="63">
        <v>1787.95</v>
      </c>
      <c r="BG20" s="63">
        <v>430.1</v>
      </c>
      <c r="BH20" s="63">
        <v>2059.71</v>
      </c>
      <c r="BI20" s="63">
        <v>589.02</v>
      </c>
      <c r="BJ20" s="63">
        <v>317.98</v>
      </c>
      <c r="BK20" s="63">
        <v>443.86</v>
      </c>
      <c r="BL20" s="63">
        <v>223.57</v>
      </c>
      <c r="BM20" s="63">
        <v>294.7</v>
      </c>
      <c r="BN20" s="63">
        <v>742.09</v>
      </c>
      <c r="BO20" s="64">
        <v>0</v>
      </c>
      <c r="BP20" s="65">
        <v>0</v>
      </c>
      <c r="BQ20" s="64" t="s">
        <v>98</v>
      </c>
      <c r="BR20" s="63">
        <v>105797.62</v>
      </c>
      <c r="BS20" s="64" t="s">
        <v>98</v>
      </c>
      <c r="BT20" s="63">
        <v>159182.28</v>
      </c>
      <c r="BU20" s="64" t="s">
        <v>98</v>
      </c>
      <c r="BV20" s="63">
        <v>1.8</v>
      </c>
      <c r="BW20" s="64" t="s">
        <v>98</v>
      </c>
      <c r="BX20" s="64">
        <v>142</v>
      </c>
      <c r="BY20" s="64" t="s">
        <v>98</v>
      </c>
      <c r="BZ20" s="63">
        <v>159326.07999999999</v>
      </c>
      <c r="CA20" s="64" t="s">
        <v>98</v>
      </c>
      <c r="CB20" s="63">
        <v>1895.67</v>
      </c>
      <c r="CC20" s="64" t="s">
        <v>98</v>
      </c>
      <c r="CD20" s="63">
        <v>2.25</v>
      </c>
      <c r="CE20" s="64" t="s">
        <v>98</v>
      </c>
      <c r="CF20" s="63">
        <v>10331.69</v>
      </c>
      <c r="CG20" s="64" t="s">
        <v>98</v>
      </c>
      <c r="CH20" s="63">
        <v>10333.94</v>
      </c>
      <c r="CI20" s="64" t="s">
        <v>98</v>
      </c>
      <c r="CJ20" s="63">
        <v>12229.61</v>
      </c>
      <c r="CK20" s="64" t="s">
        <v>98</v>
      </c>
      <c r="CL20" s="64">
        <v>0</v>
      </c>
      <c r="CM20" s="64" t="s">
        <v>98</v>
      </c>
      <c r="CN20" s="64">
        <v>0</v>
      </c>
      <c r="CO20" s="64" t="s">
        <v>98</v>
      </c>
      <c r="CP20" s="64">
        <v>0</v>
      </c>
      <c r="CQ20" s="64" t="s">
        <v>98</v>
      </c>
      <c r="CR20" s="66">
        <v>57469.11</v>
      </c>
      <c r="CS20" s="64" t="s">
        <v>98</v>
      </c>
      <c r="CT20" s="63">
        <v>57469.11</v>
      </c>
      <c r="CU20" s="64" t="s">
        <v>98</v>
      </c>
      <c r="CV20" s="63">
        <v>229024.81</v>
      </c>
      <c r="CW20" s="64" t="s">
        <v>98</v>
      </c>
      <c r="CX20" s="63">
        <v>334822.42</v>
      </c>
      <c r="CY20" s="64" t="s">
        <v>98</v>
      </c>
      <c r="DB20" s="227" t="str">
        <f>VLOOKUP($D20, 'ISIC-EPS crosswalk'!$B$5:$C$29, 2, FALSE)</f>
        <v>textiles apparel and leather 13T15</v>
      </c>
    </row>
    <row r="21" spans="1:106" ht="14.5" x14ac:dyDescent="0.35">
      <c r="A21" s="58" t="s">
        <v>407</v>
      </c>
      <c r="B21" s="58" t="s">
        <v>427</v>
      </c>
      <c r="C21" s="43" t="str">
        <f>'Correspondance tables'!K9</f>
        <v>ISIC 16</v>
      </c>
      <c r="D21" s="43" t="str">
        <f>VLOOKUP(C21, 'Correspondance tables'!$O$3:$P$73, 2, FALSE)</f>
        <v>ISIC 16</v>
      </c>
      <c r="E21" s="59">
        <v>1016.29</v>
      </c>
      <c r="F21" s="59">
        <v>201.84</v>
      </c>
      <c r="G21" s="59">
        <v>66.53</v>
      </c>
      <c r="H21" s="167">
        <v>256.92</v>
      </c>
      <c r="I21" s="59">
        <v>1870.35</v>
      </c>
      <c r="J21" s="59">
        <v>157.33000000000001</v>
      </c>
      <c r="K21" s="59">
        <v>28782.51</v>
      </c>
      <c r="L21" s="59">
        <v>3598.08</v>
      </c>
      <c r="M21" s="59">
        <v>90.67</v>
      </c>
      <c r="N21" s="59">
        <v>54.18</v>
      </c>
      <c r="O21" s="59">
        <v>652.17999999999995</v>
      </c>
      <c r="P21" s="59">
        <v>178.72</v>
      </c>
      <c r="Q21" s="59">
        <v>481.57</v>
      </c>
      <c r="R21" s="167">
        <v>1093.73</v>
      </c>
      <c r="S21" s="167">
        <v>617.16</v>
      </c>
      <c r="T21" s="59">
        <v>1437.89</v>
      </c>
      <c r="U21" s="59">
        <v>290.58999999999997</v>
      </c>
      <c r="V21" s="59">
        <v>472.89</v>
      </c>
      <c r="W21" s="59">
        <v>927.02</v>
      </c>
      <c r="X21" s="59">
        <v>1624.23</v>
      </c>
      <c r="Y21" s="59">
        <v>1051.3699999999999</v>
      </c>
      <c r="Z21" s="59">
        <v>15149.75</v>
      </c>
      <c r="AA21" s="59">
        <v>344.08</v>
      </c>
      <c r="AB21" s="167">
        <v>1617.65</v>
      </c>
      <c r="AC21" s="59">
        <v>22.44</v>
      </c>
      <c r="AD21" s="59">
        <v>279.33</v>
      </c>
      <c r="AE21" s="59">
        <v>31953.73</v>
      </c>
      <c r="AF21" s="59">
        <v>101.67</v>
      </c>
      <c r="AG21" s="59">
        <v>1404.28</v>
      </c>
      <c r="AH21" s="59">
        <v>550.89</v>
      </c>
      <c r="AI21" s="59">
        <v>265.39</v>
      </c>
      <c r="AJ21" s="59">
        <v>22.32</v>
      </c>
      <c r="AK21" s="59">
        <v>10.02</v>
      </c>
      <c r="AL21" s="59">
        <v>371.41</v>
      </c>
      <c r="AM21" s="59">
        <v>12.02</v>
      </c>
      <c r="AN21" s="59">
        <v>436.24</v>
      </c>
      <c r="AO21" s="59">
        <v>79.819999999999993</v>
      </c>
      <c r="AP21" s="59">
        <v>275.58</v>
      </c>
      <c r="AQ21" s="59">
        <v>156.5</v>
      </c>
      <c r="AR21" s="59">
        <v>52.81</v>
      </c>
      <c r="AS21" s="59">
        <v>27.78</v>
      </c>
      <c r="AT21" s="59">
        <v>16.03</v>
      </c>
      <c r="AU21" s="59">
        <v>27.9</v>
      </c>
      <c r="AV21" s="59">
        <v>1876.76</v>
      </c>
      <c r="AW21" s="59">
        <v>137.88</v>
      </c>
      <c r="AX21" s="59">
        <v>221.88</v>
      </c>
      <c r="AY21" s="59">
        <v>43.11</v>
      </c>
      <c r="AZ21" s="59">
        <v>102.49</v>
      </c>
      <c r="BA21" s="59">
        <v>122.35</v>
      </c>
      <c r="BB21" s="59">
        <v>83.64</v>
      </c>
      <c r="BC21" s="59">
        <v>14.58</v>
      </c>
      <c r="BD21" s="59">
        <v>7.92</v>
      </c>
      <c r="BE21" s="59">
        <v>1285.69</v>
      </c>
      <c r="BF21" s="59">
        <v>258.25</v>
      </c>
      <c r="BG21" s="59">
        <v>330.01</v>
      </c>
      <c r="BH21" s="59">
        <v>59.64</v>
      </c>
      <c r="BI21" s="59">
        <v>79.64</v>
      </c>
      <c r="BJ21" s="59">
        <v>185.95</v>
      </c>
      <c r="BK21" s="59">
        <v>108.44</v>
      </c>
      <c r="BL21" s="59">
        <v>65.58</v>
      </c>
      <c r="BM21" s="59">
        <v>140.71</v>
      </c>
      <c r="BN21" s="59">
        <v>1266.8399999999999</v>
      </c>
      <c r="BO21" s="60">
        <v>0</v>
      </c>
      <c r="BP21" s="61">
        <v>0</v>
      </c>
      <c r="BQ21" s="60" t="s">
        <v>98</v>
      </c>
      <c r="BR21" s="59">
        <v>104491.05</v>
      </c>
      <c r="BS21" s="60" t="s">
        <v>98</v>
      </c>
      <c r="BT21" s="59">
        <v>8362.14</v>
      </c>
      <c r="BU21" s="60" t="s">
        <v>98</v>
      </c>
      <c r="BV21" s="60">
        <v>0</v>
      </c>
      <c r="BW21" s="60" t="s">
        <v>98</v>
      </c>
      <c r="BX21" s="59">
        <v>0.2</v>
      </c>
      <c r="BY21" s="60" t="s">
        <v>98</v>
      </c>
      <c r="BZ21" s="59">
        <v>8362.34</v>
      </c>
      <c r="CA21" s="60" t="s">
        <v>98</v>
      </c>
      <c r="CB21" s="59">
        <v>6223.94</v>
      </c>
      <c r="CC21" s="60" t="s">
        <v>98</v>
      </c>
      <c r="CD21" s="60">
        <v>0</v>
      </c>
      <c r="CE21" s="60" t="s">
        <v>98</v>
      </c>
      <c r="CF21" s="59">
        <v>1216.3900000000001</v>
      </c>
      <c r="CG21" s="60" t="s">
        <v>98</v>
      </c>
      <c r="CH21" s="59">
        <v>1216.3900000000001</v>
      </c>
      <c r="CI21" s="60" t="s">
        <v>98</v>
      </c>
      <c r="CJ21" s="59">
        <v>7440.32</v>
      </c>
      <c r="CK21" s="60" t="s">
        <v>98</v>
      </c>
      <c r="CL21" s="60">
        <v>0</v>
      </c>
      <c r="CM21" s="60" t="s">
        <v>98</v>
      </c>
      <c r="CN21" s="60">
        <v>0</v>
      </c>
      <c r="CO21" s="60" t="s">
        <v>98</v>
      </c>
      <c r="CP21" s="60">
        <v>0</v>
      </c>
      <c r="CQ21" s="60" t="s">
        <v>98</v>
      </c>
      <c r="CR21" s="62">
        <v>11467.93</v>
      </c>
      <c r="CS21" s="60" t="s">
        <v>98</v>
      </c>
      <c r="CT21" s="59">
        <v>11467.93</v>
      </c>
      <c r="CU21" s="60" t="s">
        <v>98</v>
      </c>
      <c r="CV21" s="59">
        <v>27270.6</v>
      </c>
      <c r="CW21" s="60" t="s">
        <v>98</v>
      </c>
      <c r="CX21" s="59">
        <v>131761.65</v>
      </c>
      <c r="CY21" s="60" t="s">
        <v>98</v>
      </c>
      <c r="DB21" s="227" t="str">
        <f>VLOOKUP($D21, 'ISIC-EPS crosswalk'!$B$5:$C$29, 2, FALSE)</f>
        <v>wood products 16</v>
      </c>
    </row>
    <row r="22" spans="1:106" ht="14.5" x14ac:dyDescent="0.35">
      <c r="A22" s="58" t="s">
        <v>407</v>
      </c>
      <c r="B22" s="58" t="s">
        <v>239</v>
      </c>
      <c r="C22" s="43" t="str">
        <f>'Correspondance tables'!K10</f>
        <v>ISIC 17</v>
      </c>
      <c r="D22" s="43" t="str">
        <f>VLOOKUP(C22, 'Correspondance tables'!$O$3:$P$73, 2, FALSE)</f>
        <v>ISIC 17T18</v>
      </c>
      <c r="E22" s="63">
        <v>639.41999999999996</v>
      </c>
      <c r="F22" s="63">
        <v>28.47</v>
      </c>
      <c r="G22" s="63">
        <v>40.450000000000003</v>
      </c>
      <c r="H22" s="168">
        <v>183.14</v>
      </c>
      <c r="I22" s="63">
        <v>14158.13</v>
      </c>
      <c r="J22" s="63">
        <v>978.5</v>
      </c>
      <c r="K22" s="63">
        <v>1068.54</v>
      </c>
      <c r="L22" s="63">
        <v>41793.53</v>
      </c>
      <c r="M22" s="63">
        <v>13047.37</v>
      </c>
      <c r="N22" s="63">
        <v>161.56</v>
      </c>
      <c r="O22" s="63">
        <v>4018.75</v>
      </c>
      <c r="P22" s="63">
        <v>1774.99</v>
      </c>
      <c r="Q22" s="63">
        <v>2703.68</v>
      </c>
      <c r="R22" s="168">
        <v>1361.02</v>
      </c>
      <c r="S22" s="168">
        <v>515.45000000000005</v>
      </c>
      <c r="T22" s="63">
        <v>1106.28</v>
      </c>
      <c r="U22" s="63">
        <v>898.6</v>
      </c>
      <c r="V22" s="63">
        <v>1400.97</v>
      </c>
      <c r="W22" s="63">
        <v>1327.36</v>
      </c>
      <c r="X22" s="63">
        <v>983.32</v>
      </c>
      <c r="Y22" s="63">
        <v>251.98</v>
      </c>
      <c r="Z22" s="63">
        <v>1926.71</v>
      </c>
      <c r="AA22" s="63">
        <v>316.69</v>
      </c>
      <c r="AB22" s="168">
        <v>448.39</v>
      </c>
      <c r="AC22" s="63">
        <v>65.709999999999994</v>
      </c>
      <c r="AD22" s="63">
        <v>1175.08</v>
      </c>
      <c r="AE22" s="63">
        <v>1729.61</v>
      </c>
      <c r="AF22" s="63">
        <v>421.99</v>
      </c>
      <c r="AG22" s="63">
        <v>4070.13</v>
      </c>
      <c r="AH22" s="63">
        <v>2444.4</v>
      </c>
      <c r="AI22" s="63">
        <v>661.56</v>
      </c>
      <c r="AJ22" s="63">
        <v>68.53</v>
      </c>
      <c r="AK22" s="63">
        <v>36.43</v>
      </c>
      <c r="AL22" s="63">
        <v>1186.32</v>
      </c>
      <c r="AM22" s="63">
        <v>223.34</v>
      </c>
      <c r="AN22" s="63">
        <v>1639.73</v>
      </c>
      <c r="AO22" s="63">
        <v>5047.9799999999996</v>
      </c>
      <c r="AP22" s="63">
        <v>1121.76</v>
      </c>
      <c r="AQ22" s="63">
        <v>458.5</v>
      </c>
      <c r="AR22" s="63">
        <v>688.26</v>
      </c>
      <c r="AS22" s="63">
        <v>1097.3499999999999</v>
      </c>
      <c r="AT22" s="63">
        <v>540.37</v>
      </c>
      <c r="AU22" s="63">
        <v>711.69</v>
      </c>
      <c r="AV22" s="63">
        <v>765.61</v>
      </c>
      <c r="AW22" s="63">
        <v>2248.23</v>
      </c>
      <c r="AX22" s="63">
        <v>1467.81</v>
      </c>
      <c r="AY22" s="63">
        <v>403.62</v>
      </c>
      <c r="AZ22" s="63">
        <v>904.51</v>
      </c>
      <c r="BA22" s="63">
        <v>966.67</v>
      </c>
      <c r="BB22" s="63">
        <v>401.42</v>
      </c>
      <c r="BC22" s="63">
        <v>88.43</v>
      </c>
      <c r="BD22" s="63">
        <v>568.47</v>
      </c>
      <c r="BE22" s="63">
        <v>3667.5</v>
      </c>
      <c r="BF22" s="63">
        <v>2237.5300000000002</v>
      </c>
      <c r="BG22" s="63">
        <v>2200.17</v>
      </c>
      <c r="BH22" s="63">
        <v>1998.16</v>
      </c>
      <c r="BI22" s="63">
        <v>926.15</v>
      </c>
      <c r="BJ22" s="63">
        <v>523.29</v>
      </c>
      <c r="BK22" s="63">
        <v>566.02</v>
      </c>
      <c r="BL22" s="63">
        <v>376.8</v>
      </c>
      <c r="BM22" s="63">
        <v>84.92</v>
      </c>
      <c r="BN22" s="63">
        <v>471.3</v>
      </c>
      <c r="BO22" s="64">
        <v>0</v>
      </c>
      <c r="BP22" s="65">
        <v>0</v>
      </c>
      <c r="BQ22" s="64" t="s">
        <v>98</v>
      </c>
      <c r="BR22" s="63">
        <v>135388.64000000001</v>
      </c>
      <c r="BS22" s="64" t="s">
        <v>98</v>
      </c>
      <c r="BT22" s="63">
        <v>21426.74</v>
      </c>
      <c r="BU22" s="64" t="s">
        <v>98</v>
      </c>
      <c r="BV22" s="64">
        <v>0</v>
      </c>
      <c r="BW22" s="64" t="s">
        <v>98</v>
      </c>
      <c r="BX22" s="63">
        <v>145.81</v>
      </c>
      <c r="BY22" s="64" t="s">
        <v>98</v>
      </c>
      <c r="BZ22" s="63">
        <v>21572.54</v>
      </c>
      <c r="CA22" s="64" t="s">
        <v>98</v>
      </c>
      <c r="CB22" s="63">
        <v>0.16</v>
      </c>
      <c r="CC22" s="64" t="s">
        <v>98</v>
      </c>
      <c r="CD22" s="64">
        <v>0</v>
      </c>
      <c r="CE22" s="64" t="s">
        <v>98</v>
      </c>
      <c r="CF22" s="63">
        <v>1626.4</v>
      </c>
      <c r="CG22" s="64" t="s">
        <v>98</v>
      </c>
      <c r="CH22" s="63">
        <v>1626.4</v>
      </c>
      <c r="CI22" s="64" t="s">
        <v>98</v>
      </c>
      <c r="CJ22" s="63">
        <v>1626.56</v>
      </c>
      <c r="CK22" s="64" t="s">
        <v>98</v>
      </c>
      <c r="CL22" s="64">
        <v>0</v>
      </c>
      <c r="CM22" s="64" t="s">
        <v>98</v>
      </c>
      <c r="CN22" s="64">
        <v>0</v>
      </c>
      <c r="CO22" s="64" t="s">
        <v>98</v>
      </c>
      <c r="CP22" s="64">
        <v>0</v>
      </c>
      <c r="CQ22" s="64" t="s">
        <v>98</v>
      </c>
      <c r="CR22" s="66">
        <v>23757.24</v>
      </c>
      <c r="CS22" s="64" t="s">
        <v>98</v>
      </c>
      <c r="CT22" s="63">
        <v>23757.24</v>
      </c>
      <c r="CU22" s="64" t="s">
        <v>98</v>
      </c>
      <c r="CV22" s="63">
        <v>46956.35</v>
      </c>
      <c r="CW22" s="64" t="s">
        <v>98</v>
      </c>
      <c r="CX22" s="63">
        <v>182344.98</v>
      </c>
      <c r="CY22" s="64" t="s">
        <v>98</v>
      </c>
      <c r="DB22" s="227" t="str">
        <f>VLOOKUP($D22, 'ISIC-EPS crosswalk'!$B$5:$C$29, 2, FALSE)</f>
        <v>pulp paper and printing 17T18</v>
      </c>
    </row>
    <row r="23" spans="1:106" ht="14.5" x14ac:dyDescent="0.35">
      <c r="A23" s="58" t="s">
        <v>407</v>
      </c>
      <c r="B23" s="58" t="s">
        <v>428</v>
      </c>
      <c r="C23" s="43" t="str">
        <f>'Correspondance tables'!K11</f>
        <v>ISIC 18</v>
      </c>
      <c r="D23" s="43" t="str">
        <f>VLOOKUP(C23, 'Correspondance tables'!$O$3:$P$73, 2, FALSE)</f>
        <v>ISIC 17T18</v>
      </c>
      <c r="E23" s="59">
        <v>69.33</v>
      </c>
      <c r="F23" s="59">
        <v>13.14</v>
      </c>
      <c r="G23" s="59">
        <v>9.73</v>
      </c>
      <c r="H23" s="167">
        <v>38.729999999999997</v>
      </c>
      <c r="I23" s="59">
        <v>1033.02</v>
      </c>
      <c r="J23" s="59">
        <v>251.29</v>
      </c>
      <c r="K23" s="59">
        <v>96.66</v>
      </c>
      <c r="L23" s="59">
        <v>882.34</v>
      </c>
      <c r="M23" s="59">
        <v>7113.61</v>
      </c>
      <c r="N23" s="59">
        <v>71.010000000000005</v>
      </c>
      <c r="O23" s="59">
        <v>764.75</v>
      </c>
      <c r="P23" s="59">
        <v>582.57000000000005</v>
      </c>
      <c r="Q23" s="59">
        <v>358.1</v>
      </c>
      <c r="R23" s="167">
        <v>174.36</v>
      </c>
      <c r="S23" s="167">
        <v>205.41</v>
      </c>
      <c r="T23" s="59">
        <v>370.41</v>
      </c>
      <c r="U23" s="59">
        <v>274.33</v>
      </c>
      <c r="V23" s="59">
        <v>281.56</v>
      </c>
      <c r="W23" s="59">
        <v>533.65</v>
      </c>
      <c r="X23" s="59">
        <v>716.66</v>
      </c>
      <c r="Y23" s="59">
        <v>114.39</v>
      </c>
      <c r="Z23" s="59">
        <v>338.35</v>
      </c>
      <c r="AA23" s="59">
        <v>125.41</v>
      </c>
      <c r="AB23" s="167">
        <v>284.69</v>
      </c>
      <c r="AC23" s="59">
        <v>55.04</v>
      </c>
      <c r="AD23" s="59">
        <v>197.02</v>
      </c>
      <c r="AE23" s="59">
        <v>521.73</v>
      </c>
      <c r="AF23" s="59">
        <v>621.04999999999995</v>
      </c>
      <c r="AG23" s="59">
        <v>3228.4</v>
      </c>
      <c r="AH23" s="59">
        <v>3844.16</v>
      </c>
      <c r="AI23" s="59">
        <v>432.91</v>
      </c>
      <c r="AJ23" s="59">
        <v>44.59</v>
      </c>
      <c r="AK23" s="59">
        <v>39.909999999999997</v>
      </c>
      <c r="AL23" s="59">
        <v>417.54</v>
      </c>
      <c r="AM23" s="59">
        <v>292.10000000000002</v>
      </c>
      <c r="AN23" s="59">
        <v>661.46</v>
      </c>
      <c r="AO23" s="59">
        <v>10420.26</v>
      </c>
      <c r="AP23" s="59">
        <v>2148.7600000000002</v>
      </c>
      <c r="AQ23" s="59">
        <v>1390.84</v>
      </c>
      <c r="AR23" s="59">
        <v>1747.61</v>
      </c>
      <c r="AS23" s="59">
        <v>2528.37</v>
      </c>
      <c r="AT23" s="59">
        <v>2551.84</v>
      </c>
      <c r="AU23" s="59">
        <v>844.3</v>
      </c>
      <c r="AV23" s="59">
        <v>620.02</v>
      </c>
      <c r="AW23" s="59">
        <v>2663.87</v>
      </c>
      <c r="AX23" s="59">
        <v>2087.67</v>
      </c>
      <c r="AY23" s="59">
        <v>740.58</v>
      </c>
      <c r="AZ23" s="59">
        <v>1963.41</v>
      </c>
      <c r="BA23" s="59">
        <v>853.38</v>
      </c>
      <c r="BB23" s="59">
        <v>410.14</v>
      </c>
      <c r="BC23" s="59">
        <v>105.82</v>
      </c>
      <c r="BD23" s="59">
        <v>2214.19</v>
      </c>
      <c r="BE23" s="59">
        <v>2933.71</v>
      </c>
      <c r="BF23" s="59">
        <v>3289.25</v>
      </c>
      <c r="BG23" s="59">
        <v>3079.63</v>
      </c>
      <c r="BH23" s="59">
        <v>1542.09</v>
      </c>
      <c r="BI23" s="59">
        <v>591.09</v>
      </c>
      <c r="BJ23" s="59">
        <v>1108.08</v>
      </c>
      <c r="BK23" s="59">
        <v>960.29</v>
      </c>
      <c r="BL23" s="59">
        <v>744.97</v>
      </c>
      <c r="BM23" s="59">
        <v>61.92</v>
      </c>
      <c r="BN23" s="59">
        <v>264.44</v>
      </c>
      <c r="BO23" s="60">
        <v>0</v>
      </c>
      <c r="BP23" s="61">
        <v>0</v>
      </c>
      <c r="BQ23" s="60" t="s">
        <v>98</v>
      </c>
      <c r="BR23" s="59">
        <v>72925.960000000006</v>
      </c>
      <c r="BS23" s="60" t="s">
        <v>98</v>
      </c>
      <c r="BT23" s="59">
        <v>5133.96</v>
      </c>
      <c r="BU23" s="60" t="s">
        <v>98</v>
      </c>
      <c r="BV23" s="59">
        <v>2.34</v>
      </c>
      <c r="BW23" s="60" t="s">
        <v>98</v>
      </c>
      <c r="BX23" s="59">
        <v>5.08</v>
      </c>
      <c r="BY23" s="60" t="s">
        <v>98</v>
      </c>
      <c r="BZ23" s="59">
        <v>5141.3900000000003</v>
      </c>
      <c r="CA23" s="60" t="s">
        <v>98</v>
      </c>
      <c r="CB23" s="59">
        <v>13.56</v>
      </c>
      <c r="CC23" s="60" t="s">
        <v>98</v>
      </c>
      <c r="CD23" s="60">
        <v>0</v>
      </c>
      <c r="CE23" s="60" t="s">
        <v>98</v>
      </c>
      <c r="CF23" s="59">
        <v>-677.92</v>
      </c>
      <c r="CG23" s="60" t="s">
        <v>98</v>
      </c>
      <c r="CH23" s="59">
        <v>-677.92</v>
      </c>
      <c r="CI23" s="60" t="s">
        <v>98</v>
      </c>
      <c r="CJ23" s="59">
        <v>-664.36</v>
      </c>
      <c r="CK23" s="60" t="s">
        <v>98</v>
      </c>
      <c r="CL23" s="60">
        <v>0</v>
      </c>
      <c r="CM23" s="60" t="s">
        <v>98</v>
      </c>
      <c r="CN23" s="60">
        <v>0</v>
      </c>
      <c r="CO23" s="60" t="s">
        <v>98</v>
      </c>
      <c r="CP23" s="60">
        <v>0</v>
      </c>
      <c r="CQ23" s="60" t="s">
        <v>98</v>
      </c>
      <c r="CR23" s="62">
        <v>1650.79</v>
      </c>
      <c r="CS23" s="60" t="s">
        <v>98</v>
      </c>
      <c r="CT23" s="59">
        <v>1650.79</v>
      </c>
      <c r="CU23" s="60" t="s">
        <v>98</v>
      </c>
      <c r="CV23" s="59">
        <v>6127.81</v>
      </c>
      <c r="CW23" s="60" t="s">
        <v>98</v>
      </c>
      <c r="CX23" s="59">
        <v>79053.77</v>
      </c>
      <c r="CY23" s="60" t="s">
        <v>98</v>
      </c>
      <c r="DB23" s="227" t="str">
        <f>VLOOKUP($D23, 'ISIC-EPS crosswalk'!$B$5:$C$29, 2, FALSE)</f>
        <v>pulp paper and printing 17T18</v>
      </c>
    </row>
    <row r="24" spans="1:106" ht="14.5" x14ac:dyDescent="0.35">
      <c r="A24" s="58" t="s">
        <v>407</v>
      </c>
      <c r="B24" s="58" t="s">
        <v>429</v>
      </c>
      <c r="C24" s="43" t="str">
        <f>'Correspondance tables'!K12</f>
        <v>ISIC 19</v>
      </c>
      <c r="D24" s="43" t="str">
        <f>VLOOKUP(C24, 'Correspondance tables'!$O$3:$P$73, 2, FALSE)</f>
        <v>ISIC 19</v>
      </c>
      <c r="E24" s="63">
        <v>8756.5400000000009</v>
      </c>
      <c r="F24" s="63">
        <v>567.66</v>
      </c>
      <c r="G24" s="63">
        <v>606.64</v>
      </c>
      <c r="H24" s="168">
        <v>1325.43</v>
      </c>
      <c r="I24" s="63">
        <v>2190.52</v>
      </c>
      <c r="J24" s="63">
        <v>301.57</v>
      </c>
      <c r="K24" s="63">
        <v>391.91</v>
      </c>
      <c r="L24" s="63">
        <v>468.49</v>
      </c>
      <c r="M24" s="63">
        <v>116.96</v>
      </c>
      <c r="N24" s="63">
        <v>34903.279999999999</v>
      </c>
      <c r="O24" s="63">
        <v>19335.23</v>
      </c>
      <c r="P24" s="63">
        <v>323.64</v>
      </c>
      <c r="Q24" s="63">
        <v>515.08000000000004</v>
      </c>
      <c r="R24" s="168">
        <v>2532.09</v>
      </c>
      <c r="S24" s="168">
        <v>4071.44</v>
      </c>
      <c r="T24" s="63">
        <v>809.96</v>
      </c>
      <c r="U24" s="63">
        <v>150.16</v>
      </c>
      <c r="V24" s="63">
        <v>492.91</v>
      </c>
      <c r="W24" s="63">
        <v>841.16</v>
      </c>
      <c r="X24" s="63">
        <v>760.83</v>
      </c>
      <c r="Y24" s="63">
        <v>177.06</v>
      </c>
      <c r="Z24" s="63">
        <v>612.51</v>
      </c>
      <c r="AA24" s="63">
        <v>566.37</v>
      </c>
      <c r="AB24" s="168">
        <v>9360.2999999999993</v>
      </c>
      <c r="AC24" s="63">
        <v>217.93</v>
      </c>
      <c r="AD24" s="63">
        <v>1472.05</v>
      </c>
      <c r="AE24" s="63">
        <v>11061.16</v>
      </c>
      <c r="AF24" s="63">
        <v>1546.28</v>
      </c>
      <c r="AG24" s="63">
        <v>9919.2900000000009</v>
      </c>
      <c r="AH24" s="63">
        <v>3344.18</v>
      </c>
      <c r="AI24" s="63">
        <v>27175.5</v>
      </c>
      <c r="AJ24" s="63">
        <v>8534.35</v>
      </c>
      <c r="AK24" s="63">
        <v>22040.69</v>
      </c>
      <c r="AL24" s="63">
        <v>4694.5</v>
      </c>
      <c r="AM24" s="63">
        <v>971.7</v>
      </c>
      <c r="AN24" s="63">
        <v>1132.3499999999999</v>
      </c>
      <c r="AO24" s="63">
        <v>128.07</v>
      </c>
      <c r="AP24" s="63">
        <v>339.57</v>
      </c>
      <c r="AQ24" s="63">
        <v>434.68</v>
      </c>
      <c r="AR24" s="63">
        <v>474.48</v>
      </c>
      <c r="AS24" s="63">
        <v>842.9</v>
      </c>
      <c r="AT24" s="63">
        <v>585.99</v>
      </c>
      <c r="AU24" s="63">
        <v>371.73</v>
      </c>
      <c r="AV24" s="63">
        <v>939.31</v>
      </c>
      <c r="AW24" s="63">
        <v>1086.8599999999999</v>
      </c>
      <c r="AX24" s="63">
        <v>630.94000000000005</v>
      </c>
      <c r="AY24" s="63">
        <v>306.2</v>
      </c>
      <c r="AZ24" s="63">
        <v>291.25</v>
      </c>
      <c r="BA24" s="63">
        <v>360.38</v>
      </c>
      <c r="BB24" s="63">
        <v>1251.3399999999999</v>
      </c>
      <c r="BC24" s="63">
        <v>110.3</v>
      </c>
      <c r="BD24" s="63">
        <v>385.79</v>
      </c>
      <c r="BE24" s="63">
        <v>1455.53</v>
      </c>
      <c r="BF24" s="63">
        <v>4092.49</v>
      </c>
      <c r="BG24" s="63">
        <v>1365.75</v>
      </c>
      <c r="BH24" s="63">
        <v>1202.3499999999999</v>
      </c>
      <c r="BI24" s="63">
        <v>857.51</v>
      </c>
      <c r="BJ24" s="63">
        <v>360.7</v>
      </c>
      <c r="BK24" s="63">
        <v>448.51</v>
      </c>
      <c r="BL24" s="63">
        <v>379.38</v>
      </c>
      <c r="BM24" s="63">
        <v>103.87</v>
      </c>
      <c r="BN24" s="63">
        <v>531.63</v>
      </c>
      <c r="BO24" s="64">
        <v>0</v>
      </c>
      <c r="BP24" s="65">
        <v>0</v>
      </c>
      <c r="BQ24" s="64" t="s">
        <v>98</v>
      </c>
      <c r="BR24" s="63">
        <v>201625.21</v>
      </c>
      <c r="BS24" s="64" t="s">
        <v>98</v>
      </c>
      <c r="BT24" s="63">
        <v>116440.32000000001</v>
      </c>
      <c r="BU24" s="64" t="s">
        <v>98</v>
      </c>
      <c r="BV24" s="63">
        <v>1.01</v>
      </c>
      <c r="BW24" s="64" t="s">
        <v>98</v>
      </c>
      <c r="BX24" s="63">
        <v>203.37</v>
      </c>
      <c r="BY24" s="64" t="s">
        <v>98</v>
      </c>
      <c r="BZ24" s="63">
        <v>116644.7</v>
      </c>
      <c r="CA24" s="64" t="s">
        <v>98</v>
      </c>
      <c r="CB24" s="64">
        <v>0</v>
      </c>
      <c r="CC24" s="64" t="s">
        <v>98</v>
      </c>
      <c r="CD24" s="64">
        <v>0</v>
      </c>
      <c r="CE24" s="64" t="s">
        <v>98</v>
      </c>
      <c r="CF24" s="63">
        <v>2235.52</v>
      </c>
      <c r="CG24" s="64" t="s">
        <v>98</v>
      </c>
      <c r="CH24" s="63">
        <v>2235.52</v>
      </c>
      <c r="CI24" s="64" t="s">
        <v>98</v>
      </c>
      <c r="CJ24" s="63">
        <v>2235.52</v>
      </c>
      <c r="CK24" s="64" t="s">
        <v>98</v>
      </c>
      <c r="CL24" s="64">
        <v>0</v>
      </c>
      <c r="CM24" s="64" t="s">
        <v>98</v>
      </c>
      <c r="CN24" s="64">
        <v>0</v>
      </c>
      <c r="CO24" s="64" t="s">
        <v>98</v>
      </c>
      <c r="CP24" s="64">
        <v>0</v>
      </c>
      <c r="CQ24" s="64" t="s">
        <v>98</v>
      </c>
      <c r="CR24" s="66">
        <v>69254.19</v>
      </c>
      <c r="CS24" s="64" t="s">
        <v>98</v>
      </c>
      <c r="CT24" s="63">
        <v>69254.19</v>
      </c>
      <c r="CU24" s="64" t="s">
        <v>98</v>
      </c>
      <c r="CV24" s="63">
        <v>188134.41</v>
      </c>
      <c r="CW24" s="64" t="s">
        <v>98</v>
      </c>
      <c r="CX24" s="63">
        <v>389759.62</v>
      </c>
      <c r="CY24" s="64" t="s">
        <v>98</v>
      </c>
      <c r="DB24" s="227" t="str">
        <f>VLOOKUP($D24, 'ISIC-EPS crosswalk'!$B$5:$C$29, 2, FALSE)</f>
        <v>refined petroleum and coke 19</v>
      </c>
    </row>
    <row r="25" spans="1:106" ht="14.5" x14ac:dyDescent="0.35">
      <c r="A25" s="58" t="s">
        <v>407</v>
      </c>
      <c r="B25" s="58" t="s">
        <v>430</v>
      </c>
      <c r="C25" s="43" t="str">
        <f>'Correspondance tables'!K13</f>
        <v>ISIC 20</v>
      </c>
      <c r="D25" s="43" t="str">
        <f>VLOOKUP(C25, 'Correspondance tables'!$O$3:$P$73, 2, FALSE)</f>
        <v>ISIC 20</v>
      </c>
      <c r="E25" s="59">
        <v>21808.75</v>
      </c>
      <c r="F25" s="59">
        <v>230.85</v>
      </c>
      <c r="G25" s="59">
        <v>300.61</v>
      </c>
      <c r="H25" s="167">
        <v>1492.23</v>
      </c>
      <c r="I25" s="59">
        <v>9569.56</v>
      </c>
      <c r="J25" s="59">
        <v>9247.18</v>
      </c>
      <c r="K25" s="59">
        <v>3821.63</v>
      </c>
      <c r="L25" s="59">
        <v>8567.9500000000007</v>
      </c>
      <c r="M25" s="59">
        <v>3053.28</v>
      </c>
      <c r="N25" s="59">
        <v>14443.77</v>
      </c>
      <c r="O25" s="59">
        <v>145789.63</v>
      </c>
      <c r="P25" s="59">
        <v>13911.27</v>
      </c>
      <c r="Q25" s="59">
        <v>58512.19</v>
      </c>
      <c r="R25" s="167">
        <v>5207.96</v>
      </c>
      <c r="S25" s="167">
        <v>7328.72</v>
      </c>
      <c r="T25" s="59">
        <v>6625.04</v>
      </c>
      <c r="U25" s="59">
        <v>3396.38</v>
      </c>
      <c r="V25" s="59">
        <v>4804.09</v>
      </c>
      <c r="W25" s="59">
        <v>4679.97</v>
      </c>
      <c r="X25" s="59">
        <v>10530.84</v>
      </c>
      <c r="Y25" s="59">
        <v>2403.5300000000002</v>
      </c>
      <c r="Z25" s="59">
        <v>5340.79</v>
      </c>
      <c r="AA25" s="59">
        <v>1719.01</v>
      </c>
      <c r="AB25" s="167">
        <v>6829.57</v>
      </c>
      <c r="AC25" s="59">
        <v>1285.5</v>
      </c>
      <c r="AD25" s="59">
        <v>1292.53</v>
      </c>
      <c r="AE25" s="59">
        <v>14180.84</v>
      </c>
      <c r="AF25" s="59">
        <v>1872.26</v>
      </c>
      <c r="AG25" s="59">
        <v>3157.64</v>
      </c>
      <c r="AH25" s="59">
        <v>1049.3</v>
      </c>
      <c r="AI25" s="59">
        <v>920.05</v>
      </c>
      <c r="AJ25" s="59">
        <v>94.46</v>
      </c>
      <c r="AK25" s="59">
        <v>134.52000000000001</v>
      </c>
      <c r="AL25" s="59">
        <v>560.49</v>
      </c>
      <c r="AM25" s="59">
        <v>37.590000000000003</v>
      </c>
      <c r="AN25" s="59">
        <v>2487.6999999999998</v>
      </c>
      <c r="AO25" s="59">
        <v>705.28</v>
      </c>
      <c r="AP25" s="59">
        <v>631.69000000000005</v>
      </c>
      <c r="AQ25" s="59">
        <v>120.89</v>
      </c>
      <c r="AR25" s="59">
        <v>324.62</v>
      </c>
      <c r="AS25" s="59">
        <v>136.55000000000001</v>
      </c>
      <c r="AT25" s="59">
        <v>70.22</v>
      </c>
      <c r="AU25" s="59">
        <v>68.73</v>
      </c>
      <c r="AV25" s="59">
        <v>2070.84</v>
      </c>
      <c r="AW25" s="59">
        <v>366.86</v>
      </c>
      <c r="AX25" s="59">
        <v>1972.21</v>
      </c>
      <c r="AY25" s="59">
        <v>1379.64</v>
      </c>
      <c r="AZ25" s="59">
        <v>249.18</v>
      </c>
      <c r="BA25" s="59">
        <v>604.88</v>
      </c>
      <c r="BB25" s="59">
        <v>275.56</v>
      </c>
      <c r="BC25" s="59">
        <v>55.7</v>
      </c>
      <c r="BD25" s="59">
        <v>60.63</v>
      </c>
      <c r="BE25" s="59">
        <v>3091.56</v>
      </c>
      <c r="BF25" s="59">
        <v>1562.15</v>
      </c>
      <c r="BG25" s="59">
        <v>1010.51</v>
      </c>
      <c r="BH25" s="59">
        <v>8197.49</v>
      </c>
      <c r="BI25" s="59">
        <v>918.83</v>
      </c>
      <c r="BJ25" s="59">
        <v>371.9</v>
      </c>
      <c r="BK25" s="59">
        <v>402.05</v>
      </c>
      <c r="BL25" s="59">
        <v>287.64</v>
      </c>
      <c r="BM25" s="59">
        <v>118.48</v>
      </c>
      <c r="BN25" s="59">
        <v>2361.75</v>
      </c>
      <c r="BO25" s="59">
        <v>0.04</v>
      </c>
      <c r="BP25" s="61">
        <v>0</v>
      </c>
      <c r="BQ25" s="60" t="s">
        <v>98</v>
      </c>
      <c r="BR25" s="59">
        <v>404103.55</v>
      </c>
      <c r="BS25" s="60" t="s">
        <v>98</v>
      </c>
      <c r="BT25" s="59">
        <v>50930.39</v>
      </c>
      <c r="BU25" s="60" t="s">
        <v>98</v>
      </c>
      <c r="BV25" s="59">
        <v>0.16</v>
      </c>
      <c r="BW25" s="60" t="s">
        <v>98</v>
      </c>
      <c r="BX25" s="59">
        <v>423.52</v>
      </c>
      <c r="BY25" s="60" t="s">
        <v>98</v>
      </c>
      <c r="BZ25" s="59">
        <v>51354.07</v>
      </c>
      <c r="CA25" s="60" t="s">
        <v>98</v>
      </c>
      <c r="CB25" s="59">
        <v>1376.51</v>
      </c>
      <c r="CC25" s="60" t="s">
        <v>98</v>
      </c>
      <c r="CD25" s="60">
        <v>0</v>
      </c>
      <c r="CE25" s="60" t="s">
        <v>98</v>
      </c>
      <c r="CF25" s="59">
        <v>5107.53</v>
      </c>
      <c r="CG25" s="60" t="s">
        <v>98</v>
      </c>
      <c r="CH25" s="59">
        <v>5107.53</v>
      </c>
      <c r="CI25" s="60" t="s">
        <v>98</v>
      </c>
      <c r="CJ25" s="59">
        <v>6484.04</v>
      </c>
      <c r="CK25" s="60" t="s">
        <v>98</v>
      </c>
      <c r="CL25" s="60">
        <v>0</v>
      </c>
      <c r="CM25" s="60" t="s">
        <v>98</v>
      </c>
      <c r="CN25" s="60">
        <v>0</v>
      </c>
      <c r="CO25" s="60" t="s">
        <v>98</v>
      </c>
      <c r="CP25" s="60">
        <v>0</v>
      </c>
      <c r="CQ25" s="60" t="s">
        <v>98</v>
      </c>
      <c r="CR25" s="62">
        <v>141002.25</v>
      </c>
      <c r="CS25" s="60" t="s">
        <v>98</v>
      </c>
      <c r="CT25" s="59">
        <v>141002.25</v>
      </c>
      <c r="CU25" s="60" t="s">
        <v>98</v>
      </c>
      <c r="CV25" s="59">
        <v>198840.36</v>
      </c>
      <c r="CW25" s="60" t="s">
        <v>98</v>
      </c>
      <c r="CX25" s="59">
        <v>602943.91</v>
      </c>
      <c r="CY25" s="60" t="s">
        <v>98</v>
      </c>
      <c r="DB25" s="227" t="str">
        <f>VLOOKUP($D25, 'ISIC-EPS crosswalk'!$B$5:$C$29, 2, FALSE)</f>
        <v>chemicals 20</v>
      </c>
    </row>
    <row r="26" spans="1:106" ht="14.5" x14ac:dyDescent="0.35">
      <c r="A26" s="58" t="s">
        <v>407</v>
      </c>
      <c r="B26" s="58" t="s">
        <v>431</v>
      </c>
      <c r="C26" s="43" t="str">
        <f>'Correspondance tables'!K14</f>
        <v>ISIC 21</v>
      </c>
      <c r="D26" s="43" t="str">
        <f>VLOOKUP(C26, 'Correspondance tables'!$O$3:$P$73, 2, FALSE)</f>
        <v>ISIC 21</v>
      </c>
      <c r="E26" s="63">
        <v>1354.62</v>
      </c>
      <c r="F26" s="63">
        <v>0.27</v>
      </c>
      <c r="G26" s="63">
        <v>37.82</v>
      </c>
      <c r="H26" s="168">
        <v>0.82</v>
      </c>
      <c r="I26" s="63">
        <v>1292.97</v>
      </c>
      <c r="J26" s="63">
        <v>13.38</v>
      </c>
      <c r="K26" s="63">
        <v>1.25</v>
      </c>
      <c r="L26" s="63">
        <v>5.61</v>
      </c>
      <c r="M26" s="63">
        <v>0.22</v>
      </c>
      <c r="N26" s="63">
        <v>4.09</v>
      </c>
      <c r="O26" s="63">
        <v>1080.1099999999999</v>
      </c>
      <c r="P26" s="63">
        <v>22759.24</v>
      </c>
      <c r="Q26" s="63">
        <v>183.68</v>
      </c>
      <c r="R26" s="168">
        <v>49.26</v>
      </c>
      <c r="S26" s="168">
        <v>2.11</v>
      </c>
      <c r="T26" s="63">
        <v>2.48</v>
      </c>
      <c r="U26" s="63">
        <v>6.13</v>
      </c>
      <c r="V26" s="63">
        <v>4.8899999999999997</v>
      </c>
      <c r="W26" s="63">
        <v>84.26</v>
      </c>
      <c r="X26" s="63">
        <v>41.41</v>
      </c>
      <c r="Y26" s="63">
        <v>1.28</v>
      </c>
      <c r="Z26" s="63">
        <v>145.51</v>
      </c>
      <c r="AA26" s="63">
        <v>1.63</v>
      </c>
      <c r="AB26" s="168">
        <v>46.21</v>
      </c>
      <c r="AC26" s="63">
        <v>4.79</v>
      </c>
      <c r="AD26" s="63">
        <v>15.42</v>
      </c>
      <c r="AE26" s="63">
        <v>6.34</v>
      </c>
      <c r="AF26" s="63">
        <v>2.72</v>
      </c>
      <c r="AG26" s="63">
        <v>305.47000000000003</v>
      </c>
      <c r="AH26" s="63">
        <v>40.39</v>
      </c>
      <c r="AI26" s="63">
        <v>5.37</v>
      </c>
      <c r="AJ26" s="63">
        <v>2.4500000000000002</v>
      </c>
      <c r="AK26" s="63">
        <v>2.12</v>
      </c>
      <c r="AL26" s="63">
        <v>10.76</v>
      </c>
      <c r="AM26" s="63">
        <v>0.79</v>
      </c>
      <c r="AN26" s="63">
        <v>8.27</v>
      </c>
      <c r="AO26" s="63">
        <v>0.5</v>
      </c>
      <c r="AP26" s="63">
        <v>1.27</v>
      </c>
      <c r="AQ26" s="63">
        <v>1.05</v>
      </c>
      <c r="AR26" s="63">
        <v>7.53</v>
      </c>
      <c r="AS26" s="63">
        <v>7.79</v>
      </c>
      <c r="AT26" s="63">
        <v>4.0999999999999996</v>
      </c>
      <c r="AU26" s="63">
        <v>1.67</v>
      </c>
      <c r="AV26" s="63">
        <v>25.97</v>
      </c>
      <c r="AW26" s="63">
        <v>73.38</v>
      </c>
      <c r="AX26" s="63">
        <v>30.5</v>
      </c>
      <c r="AY26" s="63">
        <v>970.1</v>
      </c>
      <c r="AZ26" s="63">
        <v>17.920000000000002</v>
      </c>
      <c r="BA26" s="63">
        <v>1030.1099999999999</v>
      </c>
      <c r="BB26" s="63">
        <v>18.91</v>
      </c>
      <c r="BC26" s="63">
        <v>2.36</v>
      </c>
      <c r="BD26" s="63">
        <v>0.4</v>
      </c>
      <c r="BE26" s="63">
        <v>37.450000000000003</v>
      </c>
      <c r="BF26" s="63">
        <v>653.37</v>
      </c>
      <c r="BG26" s="63">
        <v>288.45999999999998</v>
      </c>
      <c r="BH26" s="63">
        <v>40800.559999999998</v>
      </c>
      <c r="BI26" s="63">
        <v>1711.01</v>
      </c>
      <c r="BJ26" s="63">
        <v>7.47</v>
      </c>
      <c r="BK26" s="63">
        <v>14.9</v>
      </c>
      <c r="BL26" s="63">
        <v>75.83</v>
      </c>
      <c r="BM26" s="63">
        <v>0.41</v>
      </c>
      <c r="BN26" s="63">
        <v>10.11</v>
      </c>
      <c r="BO26" s="64">
        <v>0</v>
      </c>
      <c r="BP26" s="65">
        <v>0</v>
      </c>
      <c r="BQ26" s="64" t="s">
        <v>98</v>
      </c>
      <c r="BR26" s="63">
        <v>73317.27</v>
      </c>
      <c r="BS26" s="64" t="s">
        <v>98</v>
      </c>
      <c r="BT26" s="63">
        <v>43806.01</v>
      </c>
      <c r="BU26" s="64" t="s">
        <v>98</v>
      </c>
      <c r="BV26" s="63">
        <v>1.44</v>
      </c>
      <c r="BW26" s="64" t="s">
        <v>98</v>
      </c>
      <c r="BX26" s="63">
        <v>68465.25</v>
      </c>
      <c r="BY26" s="64" t="s">
        <v>98</v>
      </c>
      <c r="BZ26" s="63">
        <v>112272.69</v>
      </c>
      <c r="CA26" s="64" t="s">
        <v>98</v>
      </c>
      <c r="CB26" s="63">
        <v>1214.95</v>
      </c>
      <c r="CC26" s="64" t="s">
        <v>98</v>
      </c>
      <c r="CD26" s="64">
        <v>0</v>
      </c>
      <c r="CE26" s="64" t="s">
        <v>98</v>
      </c>
      <c r="CF26" s="63">
        <v>-23405.03</v>
      </c>
      <c r="CG26" s="64" t="s">
        <v>98</v>
      </c>
      <c r="CH26" s="63">
        <v>-23405.03</v>
      </c>
      <c r="CI26" s="64" t="s">
        <v>98</v>
      </c>
      <c r="CJ26" s="63">
        <v>-22190.09</v>
      </c>
      <c r="CK26" s="64" t="s">
        <v>98</v>
      </c>
      <c r="CL26" s="64">
        <v>0</v>
      </c>
      <c r="CM26" s="64" t="s">
        <v>98</v>
      </c>
      <c r="CN26" s="64">
        <v>0</v>
      </c>
      <c r="CO26" s="64" t="s">
        <v>98</v>
      </c>
      <c r="CP26" s="64">
        <v>0</v>
      </c>
      <c r="CQ26" s="64" t="s">
        <v>98</v>
      </c>
      <c r="CR26" s="66">
        <v>117783.69</v>
      </c>
      <c r="CS26" s="64" t="s">
        <v>98</v>
      </c>
      <c r="CT26" s="63">
        <v>117783.69</v>
      </c>
      <c r="CU26" s="64" t="s">
        <v>98</v>
      </c>
      <c r="CV26" s="63">
        <v>207866.29</v>
      </c>
      <c r="CW26" s="64" t="s">
        <v>98</v>
      </c>
      <c r="CX26" s="63">
        <v>281183.57</v>
      </c>
      <c r="CY26" s="64" t="s">
        <v>98</v>
      </c>
      <c r="DB26" s="250" t="e">
        <f>VLOOKUP($D26, 'ISIC-EPS crosswalk'!$B$5:$C$29, 2, FALSE)</f>
        <v>#N/A</v>
      </c>
    </row>
    <row r="27" spans="1:106" ht="14.5" x14ac:dyDescent="0.35">
      <c r="A27" s="58" t="s">
        <v>407</v>
      </c>
      <c r="B27" s="58" t="s">
        <v>432</v>
      </c>
      <c r="C27" s="43" t="str">
        <f>'Correspondance tables'!K15</f>
        <v>ISIC 22</v>
      </c>
      <c r="D27" s="43" t="str">
        <f>VLOOKUP(C27, 'Correspondance tables'!$O$3:$P$73, 2, FALSE)</f>
        <v>ISIC 22</v>
      </c>
      <c r="E27" s="59">
        <v>2700.56</v>
      </c>
      <c r="F27" s="59">
        <v>75.11</v>
      </c>
      <c r="G27" s="59">
        <v>121.12</v>
      </c>
      <c r="H27" s="167">
        <v>444.39</v>
      </c>
      <c r="I27" s="59">
        <v>16112.63</v>
      </c>
      <c r="J27" s="59">
        <v>2734.43</v>
      </c>
      <c r="K27" s="59">
        <v>1118.6400000000001</v>
      </c>
      <c r="L27" s="59">
        <v>3507.22</v>
      </c>
      <c r="M27" s="59">
        <v>1403.7</v>
      </c>
      <c r="N27" s="59">
        <v>1485.32</v>
      </c>
      <c r="O27" s="59">
        <v>7834.81</v>
      </c>
      <c r="P27" s="59">
        <v>3476.24</v>
      </c>
      <c r="Q27" s="59">
        <v>40025.03</v>
      </c>
      <c r="R27" s="167">
        <v>2394.9899999999998</v>
      </c>
      <c r="S27" s="167">
        <v>1441.74</v>
      </c>
      <c r="T27" s="59">
        <v>6055.49</v>
      </c>
      <c r="U27" s="59">
        <v>3905.26</v>
      </c>
      <c r="V27" s="59">
        <v>7403.38</v>
      </c>
      <c r="W27" s="59">
        <v>12296.08</v>
      </c>
      <c r="X27" s="59">
        <v>36008.230000000003</v>
      </c>
      <c r="Y27" s="59">
        <v>3858.95</v>
      </c>
      <c r="Z27" s="59">
        <v>5107.51</v>
      </c>
      <c r="AA27" s="59">
        <v>2940.17</v>
      </c>
      <c r="AB27" s="167">
        <v>1050.24</v>
      </c>
      <c r="AC27" s="59">
        <v>150.1</v>
      </c>
      <c r="AD27" s="59">
        <v>1321.65</v>
      </c>
      <c r="AE27" s="59">
        <v>36602.379999999997</v>
      </c>
      <c r="AF27" s="59">
        <v>4389.0200000000004</v>
      </c>
      <c r="AG27" s="59">
        <v>5959.29</v>
      </c>
      <c r="AH27" s="59">
        <v>4535.43</v>
      </c>
      <c r="AI27" s="59">
        <v>4429.41</v>
      </c>
      <c r="AJ27" s="59">
        <v>127.73</v>
      </c>
      <c r="AK27" s="59">
        <v>196.02</v>
      </c>
      <c r="AL27" s="59">
        <v>1554.79</v>
      </c>
      <c r="AM27" s="59">
        <v>167.74</v>
      </c>
      <c r="AN27" s="59">
        <v>818.09</v>
      </c>
      <c r="AO27" s="59">
        <v>312.81</v>
      </c>
      <c r="AP27" s="59">
        <v>332.8</v>
      </c>
      <c r="AQ27" s="59">
        <v>966.29</v>
      </c>
      <c r="AR27" s="60">
        <v>579</v>
      </c>
      <c r="AS27" s="59">
        <v>480.05</v>
      </c>
      <c r="AT27" s="59">
        <v>212.07</v>
      </c>
      <c r="AU27" s="59">
        <v>193.49</v>
      </c>
      <c r="AV27" s="59">
        <v>1264.1600000000001</v>
      </c>
      <c r="AW27" s="59">
        <v>796.1</v>
      </c>
      <c r="AX27" s="59">
        <v>1205.9100000000001</v>
      </c>
      <c r="AY27" s="59">
        <v>310.02</v>
      </c>
      <c r="AZ27" s="59">
        <v>318.77</v>
      </c>
      <c r="BA27" s="59">
        <v>406.85</v>
      </c>
      <c r="BB27" s="59">
        <v>443.88</v>
      </c>
      <c r="BC27" s="59">
        <v>45.49</v>
      </c>
      <c r="BD27" s="59">
        <v>148.80000000000001</v>
      </c>
      <c r="BE27" s="59">
        <v>3425.25</v>
      </c>
      <c r="BF27" s="59">
        <v>918.79</v>
      </c>
      <c r="BG27" s="59">
        <v>400.82</v>
      </c>
      <c r="BH27" s="59">
        <v>2444.67</v>
      </c>
      <c r="BI27" s="59">
        <v>600.54</v>
      </c>
      <c r="BJ27" s="59">
        <v>543.08000000000004</v>
      </c>
      <c r="BK27" s="59">
        <v>201.03</v>
      </c>
      <c r="BL27" s="59">
        <v>193.96</v>
      </c>
      <c r="BM27" s="59">
        <v>312.93</v>
      </c>
      <c r="BN27" s="59">
        <v>468.53</v>
      </c>
      <c r="BO27" s="59">
        <v>0.05</v>
      </c>
      <c r="BP27" s="61">
        <v>0</v>
      </c>
      <c r="BQ27" s="60" t="s">
        <v>98</v>
      </c>
      <c r="BR27" s="59">
        <v>241279.01</v>
      </c>
      <c r="BS27" s="60" t="s">
        <v>98</v>
      </c>
      <c r="BT27" s="59">
        <v>24823.65</v>
      </c>
      <c r="BU27" s="60" t="s">
        <v>98</v>
      </c>
      <c r="BV27" s="59">
        <v>0.13</v>
      </c>
      <c r="BW27" s="60" t="s">
        <v>98</v>
      </c>
      <c r="BX27" s="59">
        <v>102.54</v>
      </c>
      <c r="BY27" s="60" t="s">
        <v>98</v>
      </c>
      <c r="BZ27" s="59">
        <v>24926.32</v>
      </c>
      <c r="CA27" s="60" t="s">
        <v>98</v>
      </c>
      <c r="CB27" s="59">
        <v>2583.73</v>
      </c>
      <c r="CC27" s="60" t="s">
        <v>98</v>
      </c>
      <c r="CD27" s="60">
        <v>0</v>
      </c>
      <c r="CE27" s="60" t="s">
        <v>98</v>
      </c>
      <c r="CF27" s="59">
        <v>2703.53</v>
      </c>
      <c r="CG27" s="60" t="s">
        <v>98</v>
      </c>
      <c r="CH27" s="59">
        <v>2703.53</v>
      </c>
      <c r="CI27" s="60" t="s">
        <v>98</v>
      </c>
      <c r="CJ27" s="59">
        <v>5287.26</v>
      </c>
      <c r="CK27" s="60" t="s">
        <v>98</v>
      </c>
      <c r="CL27" s="60">
        <v>0</v>
      </c>
      <c r="CM27" s="60" t="s">
        <v>98</v>
      </c>
      <c r="CN27" s="60">
        <v>0</v>
      </c>
      <c r="CO27" s="60" t="s">
        <v>98</v>
      </c>
      <c r="CP27" s="60">
        <v>0</v>
      </c>
      <c r="CQ27" s="60" t="s">
        <v>98</v>
      </c>
      <c r="CR27" s="62">
        <v>39058.910000000003</v>
      </c>
      <c r="CS27" s="60" t="s">
        <v>98</v>
      </c>
      <c r="CT27" s="59">
        <v>39058.910000000003</v>
      </c>
      <c r="CU27" s="60" t="s">
        <v>98</v>
      </c>
      <c r="CV27" s="59">
        <v>69272.490000000005</v>
      </c>
      <c r="CW27" s="60" t="s">
        <v>98</v>
      </c>
      <c r="CX27" s="59">
        <v>310551.5</v>
      </c>
      <c r="CY27" s="60" t="s">
        <v>98</v>
      </c>
      <c r="DB27" s="227" t="str">
        <f>VLOOKUP($D27, 'ISIC-EPS crosswalk'!$B$5:$C$29, 2, FALSE)</f>
        <v>rubber and plastic products 22</v>
      </c>
    </row>
    <row r="28" spans="1:106" s="163" customFormat="1" ht="14.5" x14ac:dyDescent="0.35">
      <c r="A28" s="173" t="s">
        <v>407</v>
      </c>
      <c r="B28" s="173" t="s">
        <v>198</v>
      </c>
      <c r="C28" s="174" t="str">
        <f>'Correspondance tables'!K16</f>
        <v>ISIC 23</v>
      </c>
      <c r="D28" s="174" t="str">
        <f>VLOOKUP(C28, 'Correspondance tables'!$O$3:$P$73, 2, FALSE)</f>
        <v>ISIC 23</v>
      </c>
      <c r="E28" s="168">
        <v>1382.25</v>
      </c>
      <c r="F28" s="168">
        <v>46.72</v>
      </c>
      <c r="G28" s="168">
        <v>60.88</v>
      </c>
      <c r="H28" s="168">
        <v>1184.6500000000001</v>
      </c>
      <c r="I28" s="168">
        <v>5086.17</v>
      </c>
      <c r="J28" s="168">
        <v>364.97</v>
      </c>
      <c r="K28" s="168">
        <v>1624.18</v>
      </c>
      <c r="L28" s="168">
        <v>137.13</v>
      </c>
      <c r="M28" s="168">
        <v>28.56</v>
      </c>
      <c r="N28" s="168">
        <v>145.19999999999999</v>
      </c>
      <c r="O28" s="168">
        <v>2258.12</v>
      </c>
      <c r="P28" s="168">
        <v>815.4</v>
      </c>
      <c r="Q28" s="168">
        <v>1710.53</v>
      </c>
      <c r="R28" s="168">
        <v>24856.39</v>
      </c>
      <c r="S28" s="168">
        <v>2367.88</v>
      </c>
      <c r="T28" s="168">
        <v>2808.96</v>
      </c>
      <c r="U28" s="168">
        <v>1378.53</v>
      </c>
      <c r="V28" s="168">
        <v>2080.66</v>
      </c>
      <c r="W28" s="168">
        <v>1829.59</v>
      </c>
      <c r="X28" s="168">
        <v>5497.95</v>
      </c>
      <c r="Y28" s="168">
        <v>918.38</v>
      </c>
      <c r="Z28" s="168">
        <v>1443.95</v>
      </c>
      <c r="AA28" s="168">
        <v>735.57</v>
      </c>
      <c r="AB28" s="168">
        <v>1814.61</v>
      </c>
      <c r="AC28" s="168">
        <v>256.47000000000003</v>
      </c>
      <c r="AD28" s="168">
        <v>632.01</v>
      </c>
      <c r="AE28" s="168">
        <v>87914.99</v>
      </c>
      <c r="AF28" s="168">
        <v>915.23</v>
      </c>
      <c r="AG28" s="168">
        <v>1897.84</v>
      </c>
      <c r="AH28" s="168">
        <v>728.6</v>
      </c>
      <c r="AI28" s="168">
        <v>448.2</v>
      </c>
      <c r="AJ28" s="168">
        <v>54.34</v>
      </c>
      <c r="AK28" s="168">
        <v>18.46</v>
      </c>
      <c r="AL28" s="168">
        <v>282.95</v>
      </c>
      <c r="AM28" s="168">
        <v>7.5</v>
      </c>
      <c r="AN28" s="168">
        <v>1075.01</v>
      </c>
      <c r="AO28" s="168">
        <v>22.22</v>
      </c>
      <c r="AP28" s="168">
        <v>24.35</v>
      </c>
      <c r="AQ28" s="168">
        <v>254.77</v>
      </c>
      <c r="AR28" s="168">
        <v>76.150000000000006</v>
      </c>
      <c r="AS28" s="168">
        <v>56.31</v>
      </c>
      <c r="AT28" s="168">
        <v>2.5</v>
      </c>
      <c r="AU28" s="168">
        <v>17.32</v>
      </c>
      <c r="AV28" s="168">
        <v>2703.48</v>
      </c>
      <c r="AW28" s="168">
        <v>212.95</v>
      </c>
      <c r="AX28" s="168">
        <v>314.2</v>
      </c>
      <c r="AY28" s="168">
        <v>334.87</v>
      </c>
      <c r="AZ28" s="168">
        <v>73.97</v>
      </c>
      <c r="BA28" s="168">
        <v>103.15</v>
      </c>
      <c r="BB28" s="168">
        <v>136.32</v>
      </c>
      <c r="BC28" s="168">
        <v>22.68</v>
      </c>
      <c r="BD28" s="168">
        <v>5.94</v>
      </c>
      <c r="BE28" s="168">
        <v>1157.92</v>
      </c>
      <c r="BF28" s="168">
        <v>773.32</v>
      </c>
      <c r="BG28" s="168">
        <v>634.67999999999995</v>
      </c>
      <c r="BH28" s="168">
        <v>895.5</v>
      </c>
      <c r="BI28" s="168">
        <v>131.25</v>
      </c>
      <c r="BJ28" s="168">
        <v>262.77999999999997</v>
      </c>
      <c r="BK28" s="168">
        <v>179.68</v>
      </c>
      <c r="BL28" s="168">
        <v>176.75</v>
      </c>
      <c r="BM28" s="168">
        <v>86.34</v>
      </c>
      <c r="BN28" s="168">
        <v>486.67</v>
      </c>
      <c r="BO28" s="169">
        <v>0</v>
      </c>
      <c r="BP28" s="175">
        <v>0</v>
      </c>
      <c r="BQ28" s="169" t="s">
        <v>98</v>
      </c>
      <c r="BR28" s="168">
        <v>163954.92000000001</v>
      </c>
      <c r="BS28" s="169" t="s">
        <v>98</v>
      </c>
      <c r="BT28" s="168">
        <v>16655.2</v>
      </c>
      <c r="BU28" s="169" t="s">
        <v>98</v>
      </c>
      <c r="BV28" s="169">
        <v>0</v>
      </c>
      <c r="BW28" s="169" t="s">
        <v>98</v>
      </c>
      <c r="BX28" s="169">
        <v>0</v>
      </c>
      <c r="BY28" s="169" t="s">
        <v>98</v>
      </c>
      <c r="BZ28" s="168">
        <v>16655.2</v>
      </c>
      <c r="CA28" s="169" t="s">
        <v>98</v>
      </c>
      <c r="CB28" s="168">
        <v>4821.66</v>
      </c>
      <c r="CC28" s="169" t="s">
        <v>98</v>
      </c>
      <c r="CD28" s="169">
        <v>0</v>
      </c>
      <c r="CE28" s="169" t="s">
        <v>98</v>
      </c>
      <c r="CF28" s="168">
        <v>-5605.47</v>
      </c>
      <c r="CG28" s="169" t="s">
        <v>98</v>
      </c>
      <c r="CH28" s="168">
        <v>-5605.47</v>
      </c>
      <c r="CI28" s="169" t="s">
        <v>98</v>
      </c>
      <c r="CJ28" s="168">
        <v>-783.81</v>
      </c>
      <c r="CK28" s="169" t="s">
        <v>98</v>
      </c>
      <c r="CL28" s="169">
        <v>0</v>
      </c>
      <c r="CM28" s="169" t="s">
        <v>98</v>
      </c>
      <c r="CN28" s="169">
        <v>0</v>
      </c>
      <c r="CO28" s="169" t="s">
        <v>98</v>
      </c>
      <c r="CP28" s="169">
        <v>0</v>
      </c>
      <c r="CQ28" s="169" t="s">
        <v>98</v>
      </c>
      <c r="CR28" s="172">
        <v>20971.77</v>
      </c>
      <c r="CS28" s="169" t="s">
        <v>98</v>
      </c>
      <c r="CT28" s="168">
        <v>20971.77</v>
      </c>
      <c r="CU28" s="169" t="s">
        <v>98</v>
      </c>
      <c r="CV28" s="168">
        <v>36843.17</v>
      </c>
      <c r="CW28" s="169" t="s">
        <v>98</v>
      </c>
      <c r="CX28" s="168">
        <v>200798.09</v>
      </c>
      <c r="CY28" s="169" t="s">
        <v>98</v>
      </c>
      <c r="DB28" s="227" t="e">
        <f>VLOOKUP($D28, 'ISIC-EPS crosswalk'!$B$5:$C$29, 2, FALSE)</f>
        <v>#N/A</v>
      </c>
    </row>
    <row r="29" spans="1:106" s="163" customFormat="1" ht="14.5" x14ac:dyDescent="0.35">
      <c r="A29" s="173" t="s">
        <v>407</v>
      </c>
      <c r="B29" s="173" t="s">
        <v>433</v>
      </c>
      <c r="C29" s="174" t="str">
        <f>'Correspondance tables'!K17</f>
        <v>ISIC 24</v>
      </c>
      <c r="D29" s="174" t="str">
        <f>VLOOKUP(C29, 'Correspondance tables'!$O$3:$P$73, 2, FALSE)</f>
        <v>ISIC 24</v>
      </c>
      <c r="E29" s="167">
        <v>161.91</v>
      </c>
      <c r="F29" s="167">
        <v>23.49</v>
      </c>
      <c r="G29" s="167">
        <v>6.5</v>
      </c>
      <c r="H29" s="167">
        <v>938.26</v>
      </c>
      <c r="I29" s="167">
        <v>1076.25</v>
      </c>
      <c r="J29" s="167">
        <v>224.52</v>
      </c>
      <c r="K29" s="167">
        <v>412.61</v>
      </c>
      <c r="L29" s="167">
        <v>402.15</v>
      </c>
      <c r="M29" s="167">
        <v>174.61</v>
      </c>
      <c r="N29" s="167">
        <v>436.21</v>
      </c>
      <c r="O29" s="167">
        <v>4602.3500000000004</v>
      </c>
      <c r="P29" s="167">
        <v>672.9</v>
      </c>
      <c r="Q29" s="167">
        <v>2321.9899999999998</v>
      </c>
      <c r="R29" s="167">
        <v>2543.15</v>
      </c>
      <c r="S29" s="171">
        <v>106815</v>
      </c>
      <c r="T29" s="167">
        <v>63775.839999999997</v>
      </c>
      <c r="U29" s="167">
        <v>4360.92</v>
      </c>
      <c r="V29" s="167">
        <v>21574.89</v>
      </c>
      <c r="W29" s="167">
        <v>34601.42</v>
      </c>
      <c r="X29" s="167">
        <v>36365.199999999997</v>
      </c>
      <c r="Y29" s="167">
        <v>8103.49</v>
      </c>
      <c r="Z29" s="167">
        <v>6906.87</v>
      </c>
      <c r="AA29" s="167">
        <v>6648.69</v>
      </c>
      <c r="AB29" s="167">
        <v>1077.6600000000001</v>
      </c>
      <c r="AC29" s="171">
        <v>291</v>
      </c>
      <c r="AD29" s="167">
        <v>2888.64</v>
      </c>
      <c r="AE29" s="167">
        <v>21765.49</v>
      </c>
      <c r="AF29" s="167">
        <v>682.75</v>
      </c>
      <c r="AG29" s="167">
        <v>1637.75</v>
      </c>
      <c r="AH29" s="167">
        <v>276.83999999999997</v>
      </c>
      <c r="AI29" s="167">
        <v>538.45000000000005</v>
      </c>
      <c r="AJ29" s="167">
        <v>11.04</v>
      </c>
      <c r="AK29" s="167">
        <v>3.54</v>
      </c>
      <c r="AL29" s="167">
        <v>293.12</v>
      </c>
      <c r="AM29" s="167">
        <v>5.58</v>
      </c>
      <c r="AN29" s="167">
        <v>45.26</v>
      </c>
      <c r="AO29" s="167">
        <v>60.79</v>
      </c>
      <c r="AP29" s="167">
        <v>25.17</v>
      </c>
      <c r="AQ29" s="167">
        <v>210.16</v>
      </c>
      <c r="AR29" s="167">
        <v>56.53</v>
      </c>
      <c r="AS29" s="167">
        <v>19.48</v>
      </c>
      <c r="AT29" s="167">
        <v>35.32</v>
      </c>
      <c r="AU29" s="167">
        <v>8.33</v>
      </c>
      <c r="AV29" s="171">
        <v>748</v>
      </c>
      <c r="AW29" s="167">
        <v>196.6</v>
      </c>
      <c r="AX29" s="167">
        <v>933.04</v>
      </c>
      <c r="AY29" s="167">
        <v>187.14</v>
      </c>
      <c r="AZ29" s="167">
        <v>74.19</v>
      </c>
      <c r="BA29" s="167">
        <v>158.09</v>
      </c>
      <c r="BB29" s="167">
        <v>159.01</v>
      </c>
      <c r="BC29" s="167">
        <v>11.22</v>
      </c>
      <c r="BD29" s="167">
        <v>0.79</v>
      </c>
      <c r="BE29" s="167">
        <v>371.93</v>
      </c>
      <c r="BF29" s="167">
        <v>176.83</v>
      </c>
      <c r="BG29" s="167">
        <v>46.35</v>
      </c>
      <c r="BH29" s="167">
        <v>1016.54</v>
      </c>
      <c r="BI29" s="167">
        <v>2.93</v>
      </c>
      <c r="BJ29" s="167">
        <v>93.86</v>
      </c>
      <c r="BK29" s="167">
        <v>10.5</v>
      </c>
      <c r="BL29" s="167">
        <v>11.29</v>
      </c>
      <c r="BM29" s="167">
        <v>192.89</v>
      </c>
      <c r="BN29" s="167">
        <v>84.65</v>
      </c>
      <c r="BO29" s="171">
        <v>0</v>
      </c>
      <c r="BP29" s="176">
        <v>0</v>
      </c>
      <c r="BQ29" s="171" t="s">
        <v>98</v>
      </c>
      <c r="BR29" s="167">
        <v>337557.96</v>
      </c>
      <c r="BS29" s="171" t="s">
        <v>98</v>
      </c>
      <c r="BT29" s="167">
        <v>191.56</v>
      </c>
      <c r="BU29" s="171" t="s">
        <v>98</v>
      </c>
      <c r="BV29" s="171">
        <v>0</v>
      </c>
      <c r="BW29" s="171" t="s">
        <v>98</v>
      </c>
      <c r="BX29" s="167">
        <v>2.57</v>
      </c>
      <c r="BY29" s="171" t="s">
        <v>98</v>
      </c>
      <c r="BZ29" s="167">
        <v>194.13</v>
      </c>
      <c r="CA29" s="171" t="s">
        <v>98</v>
      </c>
      <c r="CB29" s="167">
        <v>2672.81</v>
      </c>
      <c r="CC29" s="171" t="s">
        <v>98</v>
      </c>
      <c r="CD29" s="167">
        <v>1544.55</v>
      </c>
      <c r="CE29" s="171" t="s">
        <v>98</v>
      </c>
      <c r="CF29" s="167">
        <v>2782.28</v>
      </c>
      <c r="CG29" s="171" t="s">
        <v>98</v>
      </c>
      <c r="CH29" s="167">
        <v>4326.83</v>
      </c>
      <c r="CI29" s="171" t="s">
        <v>98</v>
      </c>
      <c r="CJ29" s="167">
        <v>6999.64</v>
      </c>
      <c r="CK29" s="171" t="s">
        <v>98</v>
      </c>
      <c r="CL29" s="171">
        <v>0</v>
      </c>
      <c r="CM29" s="171" t="s">
        <v>98</v>
      </c>
      <c r="CN29" s="171">
        <v>0</v>
      </c>
      <c r="CO29" s="171" t="s">
        <v>98</v>
      </c>
      <c r="CP29" s="171">
        <v>0</v>
      </c>
      <c r="CQ29" s="171" t="s">
        <v>98</v>
      </c>
      <c r="CR29" s="167">
        <v>67367.81</v>
      </c>
      <c r="CS29" s="171" t="s">
        <v>98</v>
      </c>
      <c r="CT29" s="167">
        <v>67367.81</v>
      </c>
      <c r="CU29" s="171" t="s">
        <v>98</v>
      </c>
      <c r="CV29" s="167">
        <v>74561.58</v>
      </c>
      <c r="CW29" s="171" t="s">
        <v>98</v>
      </c>
      <c r="CX29" s="167">
        <v>412119.53</v>
      </c>
      <c r="CY29" s="171" t="s">
        <v>98</v>
      </c>
      <c r="DB29" s="227" t="e">
        <f>VLOOKUP($D29, 'ISIC-EPS crosswalk'!$B$5:$C$29, 2, FALSE)</f>
        <v>#N/A</v>
      </c>
    </row>
    <row r="30" spans="1:106" ht="14.5" x14ac:dyDescent="0.35">
      <c r="A30" s="58" t="s">
        <v>407</v>
      </c>
      <c r="B30" s="58" t="s">
        <v>434</v>
      </c>
      <c r="C30" s="43" t="str">
        <f>'Correspondance tables'!K18</f>
        <v>ISIC 25</v>
      </c>
      <c r="D30" s="43" t="str">
        <f>VLOOKUP(C30, 'Correspondance tables'!$O$3:$P$73, 2, FALSE)</f>
        <v>ISIC 25</v>
      </c>
      <c r="E30" s="63">
        <v>2000.56</v>
      </c>
      <c r="F30" s="63">
        <v>126.98</v>
      </c>
      <c r="G30" s="63">
        <v>98.22</v>
      </c>
      <c r="H30" s="168">
        <v>1488.38</v>
      </c>
      <c r="I30" s="63">
        <v>7047.05</v>
      </c>
      <c r="J30" s="63">
        <v>1021.83</v>
      </c>
      <c r="K30" s="63">
        <v>1687.36</v>
      </c>
      <c r="L30" s="63">
        <v>983.98</v>
      </c>
      <c r="M30" s="63">
        <v>412.46</v>
      </c>
      <c r="N30" s="63">
        <v>1564.83</v>
      </c>
      <c r="O30" s="63">
        <v>3476.17</v>
      </c>
      <c r="P30" s="63">
        <v>830.97</v>
      </c>
      <c r="Q30" s="63">
        <v>4193.91</v>
      </c>
      <c r="R30" s="168">
        <v>2104.16</v>
      </c>
      <c r="S30" s="168">
        <v>10124.620000000001</v>
      </c>
      <c r="T30" s="63">
        <v>81828.27</v>
      </c>
      <c r="U30" s="63">
        <v>5667.01</v>
      </c>
      <c r="V30" s="63">
        <v>11791.83</v>
      </c>
      <c r="W30" s="63">
        <v>59899.17</v>
      </c>
      <c r="X30" s="63">
        <v>46261.75</v>
      </c>
      <c r="Y30" s="63">
        <v>11951.6</v>
      </c>
      <c r="Z30" s="63">
        <v>6360.99</v>
      </c>
      <c r="AA30" s="63">
        <v>10716.61</v>
      </c>
      <c r="AB30" s="168">
        <v>3609.91</v>
      </c>
      <c r="AC30" s="63">
        <v>652.87</v>
      </c>
      <c r="AD30" s="63">
        <v>3576.13</v>
      </c>
      <c r="AE30" s="63">
        <v>60252.02</v>
      </c>
      <c r="AF30" s="63">
        <v>2150.88</v>
      </c>
      <c r="AG30" s="63">
        <v>2888.07</v>
      </c>
      <c r="AH30" s="63">
        <v>942.73</v>
      </c>
      <c r="AI30" s="63">
        <v>1503.26</v>
      </c>
      <c r="AJ30" s="63">
        <v>356.49</v>
      </c>
      <c r="AK30" s="63">
        <v>71.010000000000005</v>
      </c>
      <c r="AL30" s="63">
        <v>1195.54</v>
      </c>
      <c r="AM30" s="63">
        <v>56.03</v>
      </c>
      <c r="AN30" s="63">
        <v>844.09</v>
      </c>
      <c r="AO30" s="63">
        <v>103.53</v>
      </c>
      <c r="AP30" s="63">
        <v>93.66</v>
      </c>
      <c r="AQ30" s="63">
        <v>643.15</v>
      </c>
      <c r="AR30" s="63">
        <v>476.46</v>
      </c>
      <c r="AS30" s="63">
        <v>159.91</v>
      </c>
      <c r="AT30" s="63">
        <v>86.83</v>
      </c>
      <c r="AU30" s="63">
        <v>86.21</v>
      </c>
      <c r="AV30" s="63">
        <v>1815.88</v>
      </c>
      <c r="AW30" s="63">
        <v>537.29999999999995</v>
      </c>
      <c r="AX30" s="63">
        <v>1473.05</v>
      </c>
      <c r="AY30" s="64">
        <v>236</v>
      </c>
      <c r="AZ30" s="63">
        <v>257.67</v>
      </c>
      <c r="BA30" s="63">
        <v>219.6</v>
      </c>
      <c r="BB30" s="63">
        <v>473.06</v>
      </c>
      <c r="BC30" s="63">
        <v>59.98</v>
      </c>
      <c r="BD30" s="63">
        <v>66.209999999999994</v>
      </c>
      <c r="BE30" s="63">
        <v>2928.82</v>
      </c>
      <c r="BF30" s="63">
        <v>4289.7</v>
      </c>
      <c r="BG30" s="63">
        <v>495.74</v>
      </c>
      <c r="BH30" s="63">
        <v>574.55999999999995</v>
      </c>
      <c r="BI30" s="63">
        <v>241.18</v>
      </c>
      <c r="BJ30" s="63">
        <v>208.33</v>
      </c>
      <c r="BK30" s="63">
        <v>168.6</v>
      </c>
      <c r="BL30" s="63">
        <v>120.38</v>
      </c>
      <c r="BM30" s="63">
        <v>297.68</v>
      </c>
      <c r="BN30" s="63">
        <v>268.26</v>
      </c>
      <c r="BO30" s="64">
        <v>0</v>
      </c>
      <c r="BP30" s="65">
        <v>0</v>
      </c>
      <c r="BQ30" s="64" t="s">
        <v>98</v>
      </c>
      <c r="BR30" s="63">
        <v>366119.48</v>
      </c>
      <c r="BS30" s="64" t="s">
        <v>98</v>
      </c>
      <c r="BT30" s="63">
        <v>19768.189999999999</v>
      </c>
      <c r="BU30" s="64" t="s">
        <v>98</v>
      </c>
      <c r="BV30" s="63">
        <v>0.3</v>
      </c>
      <c r="BW30" s="64" t="s">
        <v>98</v>
      </c>
      <c r="BX30" s="63">
        <v>114.54</v>
      </c>
      <c r="BY30" s="64" t="s">
        <v>98</v>
      </c>
      <c r="BZ30" s="63">
        <v>19883.03</v>
      </c>
      <c r="CA30" s="64" t="s">
        <v>98</v>
      </c>
      <c r="CB30" s="63">
        <v>56362.04</v>
      </c>
      <c r="CC30" s="64" t="s">
        <v>98</v>
      </c>
      <c r="CD30" s="64">
        <v>0</v>
      </c>
      <c r="CE30" s="64" t="s">
        <v>98</v>
      </c>
      <c r="CF30" s="63">
        <v>7785.91</v>
      </c>
      <c r="CG30" s="64" t="s">
        <v>98</v>
      </c>
      <c r="CH30" s="63">
        <v>7785.91</v>
      </c>
      <c r="CI30" s="64" t="s">
        <v>98</v>
      </c>
      <c r="CJ30" s="63">
        <v>64147.95</v>
      </c>
      <c r="CK30" s="64" t="s">
        <v>98</v>
      </c>
      <c r="CL30" s="64">
        <v>0</v>
      </c>
      <c r="CM30" s="64" t="s">
        <v>98</v>
      </c>
      <c r="CN30" s="64">
        <v>0</v>
      </c>
      <c r="CO30" s="64" t="s">
        <v>98</v>
      </c>
      <c r="CP30" s="64">
        <v>0</v>
      </c>
      <c r="CQ30" s="64" t="s">
        <v>98</v>
      </c>
      <c r="CR30" s="66">
        <v>48282.39</v>
      </c>
      <c r="CS30" s="64" t="s">
        <v>98</v>
      </c>
      <c r="CT30" s="63">
        <v>48282.39</v>
      </c>
      <c r="CU30" s="64" t="s">
        <v>98</v>
      </c>
      <c r="CV30" s="63">
        <v>132313.37</v>
      </c>
      <c r="CW30" s="64" t="s">
        <v>98</v>
      </c>
      <c r="CX30" s="63">
        <v>498432.85</v>
      </c>
      <c r="CY30" s="64" t="s">
        <v>98</v>
      </c>
      <c r="DB30" s="227" t="str">
        <f>VLOOKUP($D30, 'ISIC-EPS crosswalk'!$B$5:$C$29, 2, FALSE)</f>
        <v>metal products except machinery and vehicles 25</v>
      </c>
    </row>
    <row r="31" spans="1:106" ht="14.5" x14ac:dyDescent="0.35">
      <c r="A31" s="58" t="s">
        <v>407</v>
      </c>
      <c r="B31" s="58" t="s">
        <v>435</v>
      </c>
      <c r="C31" s="43" t="str">
        <f>'Correspondance tables'!K19</f>
        <v>ISIC 26</v>
      </c>
      <c r="D31" s="43" t="str">
        <f>VLOOKUP(C31, 'Correspondance tables'!$O$3:$P$73, 2, FALSE)</f>
        <v>ISIC 26</v>
      </c>
      <c r="E31" s="59">
        <v>114.4</v>
      </c>
      <c r="F31" s="59">
        <v>19.399999999999999</v>
      </c>
      <c r="G31" s="59">
        <v>39.15</v>
      </c>
      <c r="H31" s="167">
        <v>209.39</v>
      </c>
      <c r="I31" s="59">
        <v>520.9</v>
      </c>
      <c r="J31" s="59">
        <v>84.17</v>
      </c>
      <c r="K31" s="59">
        <v>95.43</v>
      </c>
      <c r="L31" s="59">
        <v>161.91999999999999</v>
      </c>
      <c r="M31" s="59">
        <v>437.65</v>
      </c>
      <c r="N31" s="59">
        <v>223.15</v>
      </c>
      <c r="O31" s="59">
        <v>589.80999999999995</v>
      </c>
      <c r="P31" s="59">
        <v>571.58000000000004</v>
      </c>
      <c r="Q31" s="59">
        <v>430.51</v>
      </c>
      <c r="R31" s="167">
        <v>300.68</v>
      </c>
      <c r="S31" s="167">
        <v>403.81</v>
      </c>
      <c r="T31" s="59">
        <v>1380.3</v>
      </c>
      <c r="U31" s="59">
        <v>59176.63</v>
      </c>
      <c r="V31" s="59">
        <v>8987.09</v>
      </c>
      <c r="W31" s="59">
        <v>8127.95</v>
      </c>
      <c r="X31" s="59">
        <v>8737.7900000000009</v>
      </c>
      <c r="Y31" s="59">
        <v>6823.82</v>
      </c>
      <c r="Z31" s="59">
        <v>2420.61</v>
      </c>
      <c r="AA31" s="59">
        <v>4232.92</v>
      </c>
      <c r="AB31" s="167">
        <v>2197.98</v>
      </c>
      <c r="AC31" s="59">
        <v>240.34</v>
      </c>
      <c r="AD31" s="59">
        <v>288.77</v>
      </c>
      <c r="AE31" s="59">
        <v>6352.02</v>
      </c>
      <c r="AF31" s="59">
        <v>640.4</v>
      </c>
      <c r="AG31" s="59">
        <v>3323.6</v>
      </c>
      <c r="AH31" s="59">
        <v>962.77</v>
      </c>
      <c r="AI31" s="59">
        <v>562.49</v>
      </c>
      <c r="AJ31" s="59">
        <v>84.51</v>
      </c>
      <c r="AK31" s="59">
        <v>134.5</v>
      </c>
      <c r="AL31" s="59">
        <v>689.49</v>
      </c>
      <c r="AM31" s="59">
        <v>329.33</v>
      </c>
      <c r="AN31" s="59">
        <v>524.19000000000005</v>
      </c>
      <c r="AO31" s="59">
        <v>702.13</v>
      </c>
      <c r="AP31" s="59">
        <v>2371.36</v>
      </c>
      <c r="AQ31" s="59">
        <v>9855.51</v>
      </c>
      <c r="AR31" s="59">
        <v>6267.87</v>
      </c>
      <c r="AS31" s="59">
        <v>708.79</v>
      </c>
      <c r="AT31" s="59">
        <v>245.07</v>
      </c>
      <c r="AU31" s="59">
        <v>235.16</v>
      </c>
      <c r="AV31" s="59">
        <v>383.66</v>
      </c>
      <c r="AW31" s="59">
        <v>1155.98</v>
      </c>
      <c r="AX31" s="59">
        <v>2529.04</v>
      </c>
      <c r="AY31" s="59">
        <v>2367.35</v>
      </c>
      <c r="AZ31" s="59">
        <v>307.12</v>
      </c>
      <c r="BA31" s="59">
        <v>866.9</v>
      </c>
      <c r="BB31" s="59">
        <v>556.22</v>
      </c>
      <c r="BC31" s="59">
        <v>221.75</v>
      </c>
      <c r="BD31" s="59">
        <v>125.03</v>
      </c>
      <c r="BE31" s="59">
        <v>1793.09</v>
      </c>
      <c r="BF31" s="59">
        <v>9309.91</v>
      </c>
      <c r="BG31" s="59">
        <v>2260.3000000000002</v>
      </c>
      <c r="BH31" s="59">
        <v>10481.81</v>
      </c>
      <c r="BI31" s="59">
        <v>1026.95</v>
      </c>
      <c r="BJ31" s="59">
        <v>874.36</v>
      </c>
      <c r="BK31" s="59">
        <v>325.89999999999998</v>
      </c>
      <c r="BL31" s="59">
        <v>273.86</v>
      </c>
      <c r="BM31" s="59">
        <v>1308.47</v>
      </c>
      <c r="BN31" s="59">
        <v>367.42</v>
      </c>
      <c r="BO31" s="60">
        <v>0</v>
      </c>
      <c r="BP31" s="61">
        <v>0</v>
      </c>
      <c r="BQ31" s="60" t="s">
        <v>98</v>
      </c>
      <c r="BR31" s="59">
        <v>177340.49</v>
      </c>
      <c r="BS31" s="60" t="s">
        <v>98</v>
      </c>
      <c r="BT31" s="59">
        <v>69404.58</v>
      </c>
      <c r="BU31" s="60" t="s">
        <v>98</v>
      </c>
      <c r="BV31" s="59">
        <v>5.48</v>
      </c>
      <c r="BW31" s="60" t="s">
        <v>98</v>
      </c>
      <c r="BX31" s="59">
        <v>1644.48</v>
      </c>
      <c r="BY31" s="60" t="s">
        <v>98</v>
      </c>
      <c r="BZ31" s="59">
        <v>71054.55</v>
      </c>
      <c r="CA31" s="60" t="s">
        <v>98</v>
      </c>
      <c r="CB31" s="59">
        <v>99402.78</v>
      </c>
      <c r="CC31" s="60" t="s">
        <v>98</v>
      </c>
      <c r="CD31" s="59">
        <v>28.8</v>
      </c>
      <c r="CE31" s="60" t="s">
        <v>98</v>
      </c>
      <c r="CF31" s="59">
        <v>4769.4799999999996</v>
      </c>
      <c r="CG31" s="60" t="s">
        <v>98</v>
      </c>
      <c r="CH31" s="59">
        <v>4798.28</v>
      </c>
      <c r="CI31" s="60" t="s">
        <v>98</v>
      </c>
      <c r="CJ31" s="59">
        <v>104201.06</v>
      </c>
      <c r="CK31" s="60" t="s">
        <v>98</v>
      </c>
      <c r="CL31" s="60">
        <v>0</v>
      </c>
      <c r="CM31" s="60" t="s">
        <v>98</v>
      </c>
      <c r="CN31" s="60">
        <v>0</v>
      </c>
      <c r="CO31" s="60" t="s">
        <v>98</v>
      </c>
      <c r="CP31" s="60">
        <v>0</v>
      </c>
      <c r="CQ31" s="60" t="s">
        <v>98</v>
      </c>
      <c r="CR31" s="62">
        <v>141137.9</v>
      </c>
      <c r="CS31" s="60" t="s">
        <v>98</v>
      </c>
      <c r="CT31" s="59">
        <v>141137.9</v>
      </c>
      <c r="CU31" s="60" t="s">
        <v>98</v>
      </c>
      <c r="CV31" s="59">
        <v>316393.52</v>
      </c>
      <c r="CW31" s="60" t="s">
        <v>98</v>
      </c>
      <c r="CX31" s="60">
        <v>493734</v>
      </c>
      <c r="CY31" s="60" t="s">
        <v>98</v>
      </c>
      <c r="DB31" s="227" t="str">
        <f>VLOOKUP($D31, 'ISIC-EPS crosswalk'!$B$5:$C$29, 2, FALSE)</f>
        <v>computers and electronics 26</v>
      </c>
    </row>
    <row r="32" spans="1:106" ht="14.5" x14ac:dyDescent="0.35">
      <c r="A32" s="58" t="s">
        <v>407</v>
      </c>
      <c r="B32" s="58" t="s">
        <v>436</v>
      </c>
      <c r="C32" s="43" t="str">
        <f>'Correspondance tables'!K20</f>
        <v>ISIC 27</v>
      </c>
      <c r="D32" s="43" t="str">
        <f>VLOOKUP(C32, 'Correspondance tables'!$O$3:$P$73, 2, FALSE)</f>
        <v>ISIC 27</v>
      </c>
      <c r="E32" s="63">
        <v>293.32</v>
      </c>
      <c r="F32" s="63">
        <v>24.24</v>
      </c>
      <c r="G32" s="63">
        <v>34.909999999999997</v>
      </c>
      <c r="H32" s="168">
        <v>228.25</v>
      </c>
      <c r="I32" s="63">
        <v>796.51</v>
      </c>
      <c r="J32" s="63">
        <v>140.02000000000001</v>
      </c>
      <c r="K32" s="63">
        <v>133.80000000000001</v>
      </c>
      <c r="L32" s="63">
        <v>221.48</v>
      </c>
      <c r="M32" s="64">
        <v>77</v>
      </c>
      <c r="N32" s="63">
        <v>343.45</v>
      </c>
      <c r="O32" s="63">
        <v>702.74</v>
      </c>
      <c r="P32" s="63">
        <v>97.91</v>
      </c>
      <c r="Q32" s="63">
        <v>615.78</v>
      </c>
      <c r="R32" s="168">
        <v>386.47</v>
      </c>
      <c r="S32" s="168">
        <v>1240.78</v>
      </c>
      <c r="T32" s="63">
        <v>3257.96</v>
      </c>
      <c r="U32" s="63">
        <v>7290.31</v>
      </c>
      <c r="V32" s="63">
        <v>42636.74</v>
      </c>
      <c r="W32" s="63">
        <v>14508.26</v>
      </c>
      <c r="X32" s="63">
        <v>16937.330000000002</v>
      </c>
      <c r="Y32" s="63">
        <v>6019.07</v>
      </c>
      <c r="Z32" s="63">
        <v>1496.9</v>
      </c>
      <c r="AA32" s="63">
        <v>4639.21</v>
      </c>
      <c r="AB32" s="168">
        <v>6473.12</v>
      </c>
      <c r="AC32" s="63">
        <v>317.74</v>
      </c>
      <c r="AD32" s="63">
        <v>335.43</v>
      </c>
      <c r="AE32" s="63">
        <v>33967.15</v>
      </c>
      <c r="AF32" s="63">
        <v>1182.73</v>
      </c>
      <c r="AG32" s="63">
        <v>2117.39</v>
      </c>
      <c r="AH32" s="63">
        <v>944.13</v>
      </c>
      <c r="AI32" s="63">
        <v>999.17</v>
      </c>
      <c r="AJ32" s="63">
        <v>58.07</v>
      </c>
      <c r="AK32" s="63">
        <v>80.5</v>
      </c>
      <c r="AL32" s="63">
        <v>742.55</v>
      </c>
      <c r="AM32" s="63">
        <v>136.18</v>
      </c>
      <c r="AN32" s="63">
        <v>1208.45</v>
      </c>
      <c r="AO32" s="63">
        <v>79.95</v>
      </c>
      <c r="AP32" s="63">
        <v>147.59</v>
      </c>
      <c r="AQ32" s="63">
        <v>2695.91</v>
      </c>
      <c r="AR32" s="63">
        <v>1106.27</v>
      </c>
      <c r="AS32" s="63">
        <v>147.5</v>
      </c>
      <c r="AT32" s="63">
        <v>71.650000000000006</v>
      </c>
      <c r="AU32" s="63">
        <v>64.53</v>
      </c>
      <c r="AV32" s="63">
        <v>1080.06</v>
      </c>
      <c r="AW32" s="63">
        <v>968.57</v>
      </c>
      <c r="AX32" s="63">
        <v>1281.4100000000001</v>
      </c>
      <c r="AY32" s="63">
        <v>492.19</v>
      </c>
      <c r="AZ32" s="63">
        <v>124.61</v>
      </c>
      <c r="BA32" s="63">
        <v>145.21</v>
      </c>
      <c r="BB32" s="63">
        <v>652.54999999999995</v>
      </c>
      <c r="BC32" s="63">
        <v>43.56</v>
      </c>
      <c r="BD32" s="63">
        <v>39.33</v>
      </c>
      <c r="BE32" s="63">
        <v>1078.03</v>
      </c>
      <c r="BF32" s="63">
        <v>1151.6099999999999</v>
      </c>
      <c r="BG32" s="63">
        <v>326.73</v>
      </c>
      <c r="BH32" s="63">
        <v>333.32</v>
      </c>
      <c r="BI32" s="63">
        <v>222.33</v>
      </c>
      <c r="BJ32" s="63">
        <v>208.5</v>
      </c>
      <c r="BK32" s="63">
        <v>220.62</v>
      </c>
      <c r="BL32" s="63">
        <v>67.61</v>
      </c>
      <c r="BM32" s="63">
        <v>464.44</v>
      </c>
      <c r="BN32" s="63">
        <v>457.12</v>
      </c>
      <c r="BO32" s="64">
        <v>0</v>
      </c>
      <c r="BP32" s="65">
        <v>0</v>
      </c>
      <c r="BQ32" s="64" t="s">
        <v>98</v>
      </c>
      <c r="BR32" s="63">
        <v>164356.26999999999</v>
      </c>
      <c r="BS32" s="64" t="s">
        <v>98</v>
      </c>
      <c r="BT32" s="63">
        <v>41261.760000000002</v>
      </c>
      <c r="BU32" s="64" t="s">
        <v>98</v>
      </c>
      <c r="BV32" s="63">
        <v>1.24</v>
      </c>
      <c r="BW32" s="64" t="s">
        <v>98</v>
      </c>
      <c r="BX32" s="63">
        <v>72.16</v>
      </c>
      <c r="BY32" s="64" t="s">
        <v>98</v>
      </c>
      <c r="BZ32" s="63">
        <v>41335.17</v>
      </c>
      <c r="CA32" s="64" t="s">
        <v>98</v>
      </c>
      <c r="CB32" s="63">
        <v>37269.14</v>
      </c>
      <c r="CC32" s="64" t="s">
        <v>98</v>
      </c>
      <c r="CD32" s="64">
        <v>0</v>
      </c>
      <c r="CE32" s="64" t="s">
        <v>98</v>
      </c>
      <c r="CF32" s="63">
        <v>5763.23</v>
      </c>
      <c r="CG32" s="64" t="s">
        <v>98</v>
      </c>
      <c r="CH32" s="63">
        <v>5763.23</v>
      </c>
      <c r="CI32" s="64" t="s">
        <v>98</v>
      </c>
      <c r="CJ32" s="63">
        <v>43032.38</v>
      </c>
      <c r="CK32" s="64" t="s">
        <v>98</v>
      </c>
      <c r="CL32" s="64">
        <v>0</v>
      </c>
      <c r="CM32" s="64" t="s">
        <v>98</v>
      </c>
      <c r="CN32" s="64">
        <v>0</v>
      </c>
      <c r="CO32" s="64" t="s">
        <v>98</v>
      </c>
      <c r="CP32" s="64">
        <v>0</v>
      </c>
      <c r="CQ32" s="64" t="s">
        <v>98</v>
      </c>
      <c r="CR32" s="66">
        <v>79643.820000000007</v>
      </c>
      <c r="CS32" s="64" t="s">
        <v>98</v>
      </c>
      <c r="CT32" s="63">
        <v>79643.820000000007</v>
      </c>
      <c r="CU32" s="64" t="s">
        <v>98</v>
      </c>
      <c r="CV32" s="63">
        <v>164011.37</v>
      </c>
      <c r="CW32" s="64" t="s">
        <v>98</v>
      </c>
      <c r="CX32" s="63">
        <v>328367.64</v>
      </c>
      <c r="CY32" s="64" t="s">
        <v>98</v>
      </c>
      <c r="DB32" s="227" t="str">
        <f>VLOOKUP($D32, 'ISIC-EPS crosswalk'!$B$5:$C$29, 2, FALSE)</f>
        <v>appliances and electrical equipment 27</v>
      </c>
    </row>
    <row r="33" spans="1:106" ht="14.5" x14ac:dyDescent="0.35">
      <c r="A33" s="58" t="s">
        <v>407</v>
      </c>
      <c r="B33" s="58" t="s">
        <v>437</v>
      </c>
      <c r="C33" s="43" t="str">
        <f>'Correspondance tables'!K21</f>
        <v>ISIC 28</v>
      </c>
      <c r="D33" s="43" t="str">
        <f>VLOOKUP(C33, 'Correspondance tables'!$O$3:$P$73, 2, FALSE)</f>
        <v>ISIC 28</v>
      </c>
      <c r="E33" s="59">
        <v>2082.59</v>
      </c>
      <c r="F33" s="59">
        <v>478.08</v>
      </c>
      <c r="G33" s="59">
        <v>108.48</v>
      </c>
      <c r="H33" s="167">
        <v>4773.6000000000004</v>
      </c>
      <c r="I33" s="59">
        <v>3608.29</v>
      </c>
      <c r="J33" s="59">
        <v>1066.5999999999999</v>
      </c>
      <c r="K33" s="59">
        <v>511.41</v>
      </c>
      <c r="L33" s="59">
        <v>958.58</v>
      </c>
      <c r="M33" s="59">
        <v>607.54</v>
      </c>
      <c r="N33" s="59">
        <v>1024.1400000000001</v>
      </c>
      <c r="O33" s="59">
        <v>1955.28</v>
      </c>
      <c r="P33" s="59">
        <v>1363.98</v>
      </c>
      <c r="Q33" s="59">
        <v>1950.76</v>
      </c>
      <c r="R33" s="167">
        <v>1436.38</v>
      </c>
      <c r="S33" s="167">
        <v>2827.21</v>
      </c>
      <c r="T33" s="59">
        <v>6085.33</v>
      </c>
      <c r="U33" s="59">
        <v>2432.41</v>
      </c>
      <c r="V33" s="59">
        <v>5670.95</v>
      </c>
      <c r="W33" s="59">
        <v>94850.03</v>
      </c>
      <c r="X33" s="59">
        <v>36763.32</v>
      </c>
      <c r="Y33" s="59">
        <v>7723.17</v>
      </c>
      <c r="Z33" s="59">
        <v>1291.04</v>
      </c>
      <c r="AA33" s="59">
        <v>9890.5</v>
      </c>
      <c r="AB33" s="167">
        <v>3330.86</v>
      </c>
      <c r="AC33" s="59">
        <v>1249.17</v>
      </c>
      <c r="AD33" s="59">
        <v>1176.3499999999999</v>
      </c>
      <c r="AE33" s="59">
        <v>19333.41</v>
      </c>
      <c r="AF33" s="59">
        <v>2745.58</v>
      </c>
      <c r="AG33" s="59">
        <v>3081.94</v>
      </c>
      <c r="AH33" s="59">
        <v>1283.32</v>
      </c>
      <c r="AI33" s="59">
        <v>842.14</v>
      </c>
      <c r="AJ33" s="59">
        <v>159.22</v>
      </c>
      <c r="AK33" s="59">
        <v>148.93</v>
      </c>
      <c r="AL33" s="59">
        <v>898.48</v>
      </c>
      <c r="AM33" s="59">
        <v>68.989999999999995</v>
      </c>
      <c r="AN33" s="59">
        <v>697.69</v>
      </c>
      <c r="AO33" s="59">
        <v>119.83</v>
      </c>
      <c r="AP33" s="59">
        <v>163.53</v>
      </c>
      <c r="AQ33" s="59">
        <v>629.19000000000005</v>
      </c>
      <c r="AR33" s="59">
        <v>363.43</v>
      </c>
      <c r="AS33" s="59">
        <v>227.35</v>
      </c>
      <c r="AT33" s="59">
        <v>75.19</v>
      </c>
      <c r="AU33" s="59">
        <v>44.6</v>
      </c>
      <c r="AV33" s="59">
        <v>356.81</v>
      </c>
      <c r="AW33" s="59">
        <v>489.34</v>
      </c>
      <c r="AX33" s="59">
        <v>1511.3</v>
      </c>
      <c r="AY33" s="59">
        <v>331.28</v>
      </c>
      <c r="AZ33" s="59">
        <v>170.21</v>
      </c>
      <c r="BA33" s="59">
        <v>185.24</v>
      </c>
      <c r="BB33" s="59">
        <v>1686.53</v>
      </c>
      <c r="BC33" s="59">
        <v>50.96</v>
      </c>
      <c r="BD33" s="59">
        <v>118.28</v>
      </c>
      <c r="BE33" s="59">
        <v>1412.69</v>
      </c>
      <c r="BF33" s="59">
        <v>778.18</v>
      </c>
      <c r="BG33" s="59">
        <v>160.33000000000001</v>
      </c>
      <c r="BH33" s="59">
        <v>515.54999999999995</v>
      </c>
      <c r="BI33" s="59">
        <v>330.21</v>
      </c>
      <c r="BJ33" s="59">
        <v>169.63</v>
      </c>
      <c r="BK33" s="59">
        <v>189.46</v>
      </c>
      <c r="BL33" s="59">
        <v>107.5</v>
      </c>
      <c r="BM33" s="59">
        <v>255.01</v>
      </c>
      <c r="BN33" s="59">
        <v>266.89999999999998</v>
      </c>
      <c r="BO33" s="60">
        <v>0</v>
      </c>
      <c r="BP33" s="61">
        <v>0</v>
      </c>
      <c r="BQ33" s="60" t="s">
        <v>98</v>
      </c>
      <c r="BR33" s="59">
        <v>235184.27</v>
      </c>
      <c r="BS33" s="60" t="s">
        <v>98</v>
      </c>
      <c r="BT33" s="59">
        <v>7056.97</v>
      </c>
      <c r="BU33" s="60" t="s">
        <v>98</v>
      </c>
      <c r="BV33" s="59">
        <v>0.65</v>
      </c>
      <c r="BW33" s="60" t="s">
        <v>98</v>
      </c>
      <c r="BX33" s="59">
        <v>8.18</v>
      </c>
      <c r="BY33" s="60" t="s">
        <v>98</v>
      </c>
      <c r="BZ33" s="59">
        <v>7065.8</v>
      </c>
      <c r="CA33" s="60" t="s">
        <v>98</v>
      </c>
      <c r="CB33" s="59">
        <v>189877.2</v>
      </c>
      <c r="CC33" s="60" t="s">
        <v>98</v>
      </c>
      <c r="CD33" s="60">
        <v>0</v>
      </c>
      <c r="CE33" s="60" t="s">
        <v>98</v>
      </c>
      <c r="CF33" s="59">
        <v>707.58</v>
      </c>
      <c r="CG33" s="60" t="s">
        <v>98</v>
      </c>
      <c r="CH33" s="59">
        <v>707.58</v>
      </c>
      <c r="CI33" s="60" t="s">
        <v>98</v>
      </c>
      <c r="CJ33" s="59">
        <v>190584.78</v>
      </c>
      <c r="CK33" s="60" t="s">
        <v>98</v>
      </c>
      <c r="CL33" s="60">
        <v>0</v>
      </c>
      <c r="CM33" s="60" t="s">
        <v>98</v>
      </c>
      <c r="CN33" s="60">
        <v>0</v>
      </c>
      <c r="CO33" s="60" t="s">
        <v>98</v>
      </c>
      <c r="CP33" s="60">
        <v>0</v>
      </c>
      <c r="CQ33" s="60" t="s">
        <v>98</v>
      </c>
      <c r="CR33" s="62">
        <v>233122.24</v>
      </c>
      <c r="CS33" s="60" t="s">
        <v>98</v>
      </c>
      <c r="CT33" s="59">
        <v>233122.24</v>
      </c>
      <c r="CU33" s="60" t="s">
        <v>98</v>
      </c>
      <c r="CV33" s="59">
        <v>430772.81</v>
      </c>
      <c r="CW33" s="60" t="s">
        <v>98</v>
      </c>
      <c r="CX33" s="59">
        <v>665957.07999999996</v>
      </c>
      <c r="CY33" s="60" t="s">
        <v>98</v>
      </c>
      <c r="DB33" s="227" t="str">
        <f>VLOOKUP($D33, 'ISIC-EPS crosswalk'!$B$5:$C$29, 2, FALSE)</f>
        <v>other machinery 28</v>
      </c>
    </row>
    <row r="34" spans="1:106" ht="14.5" x14ac:dyDescent="0.35">
      <c r="A34" s="58" t="s">
        <v>407</v>
      </c>
      <c r="B34" s="58" t="s">
        <v>438</v>
      </c>
      <c r="C34" s="43" t="str">
        <f>'Correspondance tables'!K22</f>
        <v>ISIC 29</v>
      </c>
      <c r="D34" s="43" t="str">
        <f>VLOOKUP(C34, 'Correspondance tables'!$O$3:$P$73, 2, FALSE)</f>
        <v>ISIC 29</v>
      </c>
      <c r="E34" s="63">
        <v>535.39</v>
      </c>
      <c r="F34" s="64">
        <v>172</v>
      </c>
      <c r="G34" s="63">
        <v>2.74</v>
      </c>
      <c r="H34" s="168">
        <v>111.22</v>
      </c>
      <c r="I34" s="63">
        <v>341.77</v>
      </c>
      <c r="J34" s="63">
        <v>37.18</v>
      </c>
      <c r="K34" s="63">
        <v>113.73</v>
      </c>
      <c r="L34" s="63">
        <v>21.33</v>
      </c>
      <c r="M34" s="63">
        <v>6.05</v>
      </c>
      <c r="N34" s="63">
        <v>223.55</v>
      </c>
      <c r="O34" s="63">
        <v>732.45</v>
      </c>
      <c r="P34" s="63">
        <v>8.8800000000000008</v>
      </c>
      <c r="Q34" s="63">
        <v>498.99</v>
      </c>
      <c r="R34" s="168">
        <v>598.83000000000004</v>
      </c>
      <c r="S34" s="168">
        <v>182.1</v>
      </c>
      <c r="T34" s="63">
        <v>1267.6199999999999</v>
      </c>
      <c r="U34" s="63">
        <v>322.89</v>
      </c>
      <c r="V34" s="63">
        <v>1968.91</v>
      </c>
      <c r="W34" s="63">
        <v>12706.83</v>
      </c>
      <c r="X34" s="63">
        <v>230465.85</v>
      </c>
      <c r="Y34" s="63">
        <v>1175.1400000000001</v>
      </c>
      <c r="Z34" s="63">
        <v>318.44</v>
      </c>
      <c r="AA34" s="63">
        <v>2214.38</v>
      </c>
      <c r="AB34" s="168">
        <v>235.47</v>
      </c>
      <c r="AC34" s="63">
        <v>60.68</v>
      </c>
      <c r="AD34" s="63">
        <v>1007.32</v>
      </c>
      <c r="AE34" s="63">
        <v>2377.75</v>
      </c>
      <c r="AF34" s="63">
        <v>22265.119999999999</v>
      </c>
      <c r="AG34" s="63">
        <v>1415.24</v>
      </c>
      <c r="AH34" s="63">
        <v>549.95000000000005</v>
      </c>
      <c r="AI34" s="63">
        <v>7007.54</v>
      </c>
      <c r="AJ34" s="63">
        <v>39.06</v>
      </c>
      <c r="AK34" s="63">
        <v>73.14</v>
      </c>
      <c r="AL34" s="63">
        <v>1317.38</v>
      </c>
      <c r="AM34" s="64">
        <v>108</v>
      </c>
      <c r="AN34" s="63">
        <v>43.58</v>
      </c>
      <c r="AO34" s="63">
        <v>12.14</v>
      </c>
      <c r="AP34" s="63">
        <v>76.5</v>
      </c>
      <c r="AQ34" s="63">
        <v>178.93</v>
      </c>
      <c r="AR34" s="63">
        <v>101.33</v>
      </c>
      <c r="AS34" s="63">
        <v>230.1</v>
      </c>
      <c r="AT34" s="63">
        <v>140.47999999999999</v>
      </c>
      <c r="AU34" s="63">
        <v>87.84</v>
      </c>
      <c r="AV34" s="63">
        <v>108.57</v>
      </c>
      <c r="AW34" s="63">
        <v>351.82</v>
      </c>
      <c r="AX34" s="63">
        <v>112.61</v>
      </c>
      <c r="AY34" s="63">
        <v>156.85</v>
      </c>
      <c r="AZ34" s="63">
        <v>57.41</v>
      </c>
      <c r="BA34" s="63">
        <v>87.42</v>
      </c>
      <c r="BB34" s="63">
        <v>1576.74</v>
      </c>
      <c r="BC34" s="63">
        <v>28.49</v>
      </c>
      <c r="BD34" s="63">
        <v>56.83</v>
      </c>
      <c r="BE34" s="63">
        <v>309.38</v>
      </c>
      <c r="BF34" s="63">
        <v>694.34</v>
      </c>
      <c r="BG34" s="63">
        <v>299.93</v>
      </c>
      <c r="BH34" s="63">
        <v>296.44</v>
      </c>
      <c r="BI34" s="63">
        <v>365.73</v>
      </c>
      <c r="BJ34" s="63">
        <v>57.98</v>
      </c>
      <c r="BK34" s="63">
        <v>198.78</v>
      </c>
      <c r="BL34" s="63">
        <v>117.1</v>
      </c>
      <c r="BM34" s="63">
        <v>12.37</v>
      </c>
      <c r="BN34" s="63">
        <v>53.24</v>
      </c>
      <c r="BO34" s="64">
        <v>0</v>
      </c>
      <c r="BP34" s="65">
        <v>0</v>
      </c>
      <c r="BQ34" s="64" t="s">
        <v>98</v>
      </c>
      <c r="BR34" s="63">
        <v>296295.84000000003</v>
      </c>
      <c r="BS34" s="64" t="s">
        <v>98</v>
      </c>
      <c r="BT34" s="63">
        <v>192958.93</v>
      </c>
      <c r="BU34" s="64" t="s">
        <v>98</v>
      </c>
      <c r="BV34" s="63">
        <v>0.8</v>
      </c>
      <c r="BW34" s="64" t="s">
        <v>98</v>
      </c>
      <c r="BX34" s="63">
        <v>41.1</v>
      </c>
      <c r="BY34" s="64" t="s">
        <v>98</v>
      </c>
      <c r="BZ34" s="63">
        <v>193000.83</v>
      </c>
      <c r="CA34" s="64" t="s">
        <v>98</v>
      </c>
      <c r="CB34" s="63">
        <v>119002.18</v>
      </c>
      <c r="CC34" s="64" t="s">
        <v>98</v>
      </c>
      <c r="CD34" s="64">
        <v>0</v>
      </c>
      <c r="CE34" s="64" t="s">
        <v>98</v>
      </c>
      <c r="CF34" s="63">
        <v>1727.65</v>
      </c>
      <c r="CG34" s="64" t="s">
        <v>98</v>
      </c>
      <c r="CH34" s="63">
        <v>1727.65</v>
      </c>
      <c r="CI34" s="64" t="s">
        <v>98</v>
      </c>
      <c r="CJ34" s="63">
        <v>120729.82</v>
      </c>
      <c r="CK34" s="64" t="s">
        <v>98</v>
      </c>
      <c r="CL34" s="64">
        <v>0</v>
      </c>
      <c r="CM34" s="64" t="s">
        <v>98</v>
      </c>
      <c r="CN34" s="64">
        <v>0</v>
      </c>
      <c r="CO34" s="64" t="s">
        <v>98</v>
      </c>
      <c r="CP34" s="64">
        <v>0</v>
      </c>
      <c r="CQ34" s="64" t="s">
        <v>98</v>
      </c>
      <c r="CR34" s="66">
        <v>217538.16</v>
      </c>
      <c r="CS34" s="64" t="s">
        <v>98</v>
      </c>
      <c r="CT34" s="63">
        <v>217538.16</v>
      </c>
      <c r="CU34" s="64" t="s">
        <v>98</v>
      </c>
      <c r="CV34" s="63">
        <v>531268.81000000006</v>
      </c>
      <c r="CW34" s="64" t="s">
        <v>98</v>
      </c>
      <c r="CX34" s="63">
        <v>827564.65</v>
      </c>
      <c r="CY34" s="64" t="s">
        <v>98</v>
      </c>
      <c r="DB34" s="227" t="str">
        <f>VLOOKUP($D34, 'ISIC-EPS crosswalk'!$B$5:$C$29, 2, FALSE)</f>
        <v>road vehicles 29</v>
      </c>
    </row>
    <row r="35" spans="1:106" ht="14.5" x14ac:dyDescent="0.35">
      <c r="A35" s="58" t="s">
        <v>407</v>
      </c>
      <c r="B35" s="58" t="s">
        <v>439</v>
      </c>
      <c r="C35" s="43" t="str">
        <f>'Correspondance tables'!K23</f>
        <v>ISIC 30</v>
      </c>
      <c r="D35" s="43" t="str">
        <f>VLOOKUP(C35, 'Correspondance tables'!$O$3:$P$73, 2, FALSE)</f>
        <v>ISIC 30</v>
      </c>
      <c r="E35" s="59">
        <v>24.49</v>
      </c>
      <c r="F35" s="59">
        <v>5.67</v>
      </c>
      <c r="G35" s="59">
        <v>186.11</v>
      </c>
      <c r="H35" s="167">
        <v>333.7</v>
      </c>
      <c r="I35" s="59">
        <v>34.76</v>
      </c>
      <c r="J35" s="59">
        <v>8.2200000000000006</v>
      </c>
      <c r="K35" s="59">
        <v>15.37</v>
      </c>
      <c r="L35" s="59">
        <v>4.51</v>
      </c>
      <c r="M35" s="59">
        <v>2.68</v>
      </c>
      <c r="N35" s="59">
        <v>4.8499999999999996</v>
      </c>
      <c r="O35" s="59">
        <v>9.6300000000000008</v>
      </c>
      <c r="P35" s="59">
        <v>3.78</v>
      </c>
      <c r="Q35" s="59">
        <v>149.97</v>
      </c>
      <c r="R35" s="167">
        <v>12.58</v>
      </c>
      <c r="S35" s="167">
        <v>35.72</v>
      </c>
      <c r="T35" s="59">
        <v>148.77000000000001</v>
      </c>
      <c r="U35" s="59">
        <v>276.58</v>
      </c>
      <c r="V35" s="59">
        <v>386.5</v>
      </c>
      <c r="W35" s="59">
        <v>275.77999999999997</v>
      </c>
      <c r="X35" s="59">
        <v>852.34</v>
      </c>
      <c r="Y35" s="59">
        <v>54188.59</v>
      </c>
      <c r="Z35" s="59">
        <v>439.43</v>
      </c>
      <c r="AA35" s="59">
        <v>7686.41</v>
      </c>
      <c r="AB35" s="167">
        <v>90.82</v>
      </c>
      <c r="AC35" s="59">
        <v>1.24</v>
      </c>
      <c r="AD35" s="59">
        <v>19.5</v>
      </c>
      <c r="AE35" s="59">
        <v>231.25</v>
      </c>
      <c r="AF35" s="59">
        <v>346.94</v>
      </c>
      <c r="AG35" s="59">
        <v>394.98</v>
      </c>
      <c r="AH35" s="59">
        <v>66.84</v>
      </c>
      <c r="AI35" s="59">
        <v>2402.52</v>
      </c>
      <c r="AJ35" s="59">
        <v>740.29</v>
      </c>
      <c r="AK35" s="59">
        <v>3139.71</v>
      </c>
      <c r="AL35" s="59">
        <v>265.83</v>
      </c>
      <c r="AM35" s="59">
        <v>3.41</v>
      </c>
      <c r="AN35" s="59">
        <v>51.04</v>
      </c>
      <c r="AO35" s="59">
        <v>0.21</v>
      </c>
      <c r="AP35" s="59">
        <v>2.71</v>
      </c>
      <c r="AQ35" s="59">
        <v>8.91</v>
      </c>
      <c r="AR35" s="59">
        <v>130.04</v>
      </c>
      <c r="AS35" s="59">
        <v>13.2</v>
      </c>
      <c r="AT35" s="59">
        <v>40.270000000000003</v>
      </c>
      <c r="AU35" s="59">
        <v>2.94</v>
      </c>
      <c r="AV35" s="59">
        <v>76.849999999999994</v>
      </c>
      <c r="AW35" s="59">
        <v>5.78</v>
      </c>
      <c r="AX35" s="59">
        <v>142.27000000000001</v>
      </c>
      <c r="AY35" s="59">
        <v>75.41</v>
      </c>
      <c r="AZ35" s="59">
        <v>1.74</v>
      </c>
      <c r="BA35" s="59">
        <v>94.65</v>
      </c>
      <c r="BB35" s="59">
        <v>1475.16</v>
      </c>
      <c r="BC35" s="59">
        <v>0.75</v>
      </c>
      <c r="BD35" s="59">
        <v>3.05</v>
      </c>
      <c r="BE35" s="59">
        <v>177.47</v>
      </c>
      <c r="BF35" s="59">
        <v>10617.62</v>
      </c>
      <c r="BG35" s="59">
        <v>24.27</v>
      </c>
      <c r="BH35" s="59">
        <v>366.1</v>
      </c>
      <c r="BI35" s="59">
        <v>45.92</v>
      </c>
      <c r="BJ35" s="59">
        <v>48.13</v>
      </c>
      <c r="BK35" s="59">
        <v>105.3</v>
      </c>
      <c r="BL35" s="59">
        <v>25.27</v>
      </c>
      <c r="BM35" s="59">
        <v>23.41</v>
      </c>
      <c r="BN35" s="59">
        <v>98.86</v>
      </c>
      <c r="BO35" s="60">
        <v>0</v>
      </c>
      <c r="BP35" s="61">
        <v>0</v>
      </c>
      <c r="BQ35" s="60" t="s">
        <v>98</v>
      </c>
      <c r="BR35" s="59">
        <v>86447.06</v>
      </c>
      <c r="BS35" s="60" t="s">
        <v>98</v>
      </c>
      <c r="BT35" s="59">
        <v>17219.79</v>
      </c>
      <c r="BU35" s="60" t="s">
        <v>98</v>
      </c>
      <c r="BV35" s="59">
        <v>2.9</v>
      </c>
      <c r="BW35" s="60" t="s">
        <v>98</v>
      </c>
      <c r="BX35" s="59">
        <v>516.05999999999995</v>
      </c>
      <c r="BY35" s="60" t="s">
        <v>98</v>
      </c>
      <c r="BZ35" s="59">
        <v>17738.740000000002</v>
      </c>
      <c r="CA35" s="60" t="s">
        <v>98</v>
      </c>
      <c r="CB35" s="59">
        <v>67074.42</v>
      </c>
      <c r="CC35" s="60" t="s">
        <v>98</v>
      </c>
      <c r="CD35" s="60">
        <v>0</v>
      </c>
      <c r="CE35" s="60" t="s">
        <v>98</v>
      </c>
      <c r="CF35" s="59">
        <v>-8896.0499999999993</v>
      </c>
      <c r="CG35" s="60" t="s">
        <v>98</v>
      </c>
      <c r="CH35" s="59">
        <v>-8896.0499999999993</v>
      </c>
      <c r="CI35" s="60" t="s">
        <v>98</v>
      </c>
      <c r="CJ35" s="59">
        <v>58178.37</v>
      </c>
      <c r="CK35" s="60" t="s">
        <v>98</v>
      </c>
      <c r="CL35" s="60">
        <v>0</v>
      </c>
      <c r="CM35" s="60" t="s">
        <v>98</v>
      </c>
      <c r="CN35" s="60">
        <v>0</v>
      </c>
      <c r="CO35" s="60" t="s">
        <v>98</v>
      </c>
      <c r="CP35" s="60">
        <v>0</v>
      </c>
      <c r="CQ35" s="60" t="s">
        <v>98</v>
      </c>
      <c r="CR35" s="62">
        <v>124779.94</v>
      </c>
      <c r="CS35" s="60" t="s">
        <v>98</v>
      </c>
      <c r="CT35" s="59">
        <v>124779.94</v>
      </c>
      <c r="CU35" s="60" t="s">
        <v>98</v>
      </c>
      <c r="CV35" s="59">
        <v>200697.05</v>
      </c>
      <c r="CW35" s="60" t="s">
        <v>98</v>
      </c>
      <c r="CX35" s="59">
        <v>287144.11</v>
      </c>
      <c r="CY35" s="60" t="s">
        <v>98</v>
      </c>
      <c r="DB35" s="227" t="str">
        <f>VLOOKUP($D35, 'ISIC-EPS crosswalk'!$B$5:$C$29, 2, FALSE)</f>
        <v>nonroad vehicles 30</v>
      </c>
    </row>
    <row r="36" spans="1:106" ht="14.5" x14ac:dyDescent="0.35">
      <c r="A36" s="58" t="s">
        <v>407</v>
      </c>
      <c r="B36" s="58" t="s">
        <v>440</v>
      </c>
      <c r="C36" s="43" t="str">
        <f>'Correspondance tables'!K24</f>
        <v>ISIC 31-32</v>
      </c>
      <c r="D36" s="43" t="str">
        <f>VLOOKUP(C36, 'Correspondance tables'!$O$3:$P$73, 2, FALSE)</f>
        <v>ISIC 31T33</v>
      </c>
      <c r="E36" s="63">
        <v>153.9</v>
      </c>
      <c r="F36" s="63">
        <v>26.8</v>
      </c>
      <c r="G36" s="63">
        <v>23.38</v>
      </c>
      <c r="H36" s="168">
        <v>81.22</v>
      </c>
      <c r="I36" s="63">
        <v>648.98</v>
      </c>
      <c r="J36" s="63">
        <v>456.52</v>
      </c>
      <c r="K36" s="63">
        <v>523.35</v>
      </c>
      <c r="L36" s="63">
        <v>87.73</v>
      </c>
      <c r="M36" s="63">
        <v>83.9</v>
      </c>
      <c r="N36" s="63">
        <v>74.2</v>
      </c>
      <c r="O36" s="64">
        <v>472</v>
      </c>
      <c r="P36" s="63">
        <v>859.19</v>
      </c>
      <c r="Q36" s="63">
        <v>274.22000000000003</v>
      </c>
      <c r="R36" s="168">
        <v>208.2</v>
      </c>
      <c r="S36" s="168">
        <v>244.44</v>
      </c>
      <c r="T36" s="63">
        <v>430.74</v>
      </c>
      <c r="U36" s="63">
        <v>1977.38</v>
      </c>
      <c r="V36" s="63">
        <v>337.74</v>
      </c>
      <c r="W36" s="63">
        <v>555.87</v>
      </c>
      <c r="X36" s="63">
        <v>1549.2</v>
      </c>
      <c r="Y36" s="63">
        <v>408.32</v>
      </c>
      <c r="Z36" s="63">
        <v>17259.099999999999</v>
      </c>
      <c r="AA36" s="63">
        <v>924.9</v>
      </c>
      <c r="AB36" s="168">
        <v>223.15</v>
      </c>
      <c r="AC36" s="63">
        <v>40.65</v>
      </c>
      <c r="AD36" s="63">
        <v>182.65</v>
      </c>
      <c r="AE36" s="63">
        <v>4648.3100000000004</v>
      </c>
      <c r="AF36" s="63">
        <v>206.95</v>
      </c>
      <c r="AG36" s="63">
        <v>1322.71</v>
      </c>
      <c r="AH36" s="63">
        <v>886.12</v>
      </c>
      <c r="AI36" s="63">
        <v>387.41</v>
      </c>
      <c r="AJ36" s="63">
        <v>140.96</v>
      </c>
      <c r="AK36" s="63">
        <v>79.41</v>
      </c>
      <c r="AL36" s="63">
        <v>365.15</v>
      </c>
      <c r="AM36" s="63">
        <v>75.2</v>
      </c>
      <c r="AN36" s="63">
        <v>1121.8800000000001</v>
      </c>
      <c r="AO36" s="63">
        <v>161.72</v>
      </c>
      <c r="AP36" s="63">
        <v>500.37</v>
      </c>
      <c r="AQ36" s="63">
        <v>300.20999999999998</v>
      </c>
      <c r="AR36" s="63">
        <v>298.83</v>
      </c>
      <c r="AS36" s="63">
        <v>384.36</v>
      </c>
      <c r="AT36" s="63">
        <v>202.65</v>
      </c>
      <c r="AU36" s="63">
        <v>208.65</v>
      </c>
      <c r="AV36" s="63">
        <v>720.17</v>
      </c>
      <c r="AW36" s="63">
        <v>478.79</v>
      </c>
      <c r="AX36" s="63">
        <v>398.02</v>
      </c>
      <c r="AY36" s="63">
        <v>284.04000000000002</v>
      </c>
      <c r="AZ36" s="63">
        <v>274.95</v>
      </c>
      <c r="BA36" s="63">
        <v>441.91</v>
      </c>
      <c r="BB36" s="63">
        <v>261.14</v>
      </c>
      <c r="BC36" s="63">
        <v>46.32</v>
      </c>
      <c r="BD36" s="63">
        <v>95.53</v>
      </c>
      <c r="BE36" s="63">
        <v>703.57</v>
      </c>
      <c r="BF36" s="63">
        <v>1437.61</v>
      </c>
      <c r="BG36" s="63">
        <v>1247.68</v>
      </c>
      <c r="BH36" s="63">
        <v>17854.62</v>
      </c>
      <c r="BI36" s="63">
        <v>1085.7</v>
      </c>
      <c r="BJ36" s="63">
        <v>1028.22</v>
      </c>
      <c r="BK36" s="63">
        <v>900.95</v>
      </c>
      <c r="BL36" s="63">
        <v>373.71</v>
      </c>
      <c r="BM36" s="63">
        <v>204.43</v>
      </c>
      <c r="BN36" s="63">
        <v>254.93</v>
      </c>
      <c r="BO36" s="64">
        <v>0</v>
      </c>
      <c r="BP36" s="65">
        <v>0</v>
      </c>
      <c r="BQ36" s="64" t="s">
        <v>98</v>
      </c>
      <c r="BR36" s="63">
        <v>67490.89</v>
      </c>
      <c r="BS36" s="64" t="s">
        <v>98</v>
      </c>
      <c r="BT36" s="63">
        <v>103561.78</v>
      </c>
      <c r="BU36" s="64" t="s">
        <v>98</v>
      </c>
      <c r="BV36" s="63">
        <v>2.13</v>
      </c>
      <c r="BW36" s="64" t="s">
        <v>98</v>
      </c>
      <c r="BX36" s="63">
        <v>4736.93</v>
      </c>
      <c r="BY36" s="64" t="s">
        <v>98</v>
      </c>
      <c r="BZ36" s="63">
        <v>108300.85</v>
      </c>
      <c r="CA36" s="64" t="s">
        <v>98</v>
      </c>
      <c r="CB36" s="63">
        <v>40941.99</v>
      </c>
      <c r="CC36" s="64" t="s">
        <v>98</v>
      </c>
      <c r="CD36" s="63">
        <v>6932.34</v>
      </c>
      <c r="CE36" s="64" t="s">
        <v>98</v>
      </c>
      <c r="CF36" s="63">
        <v>3987.85</v>
      </c>
      <c r="CG36" s="64" t="s">
        <v>98</v>
      </c>
      <c r="CH36" s="63">
        <v>10920.2</v>
      </c>
      <c r="CI36" s="64" t="s">
        <v>98</v>
      </c>
      <c r="CJ36" s="63">
        <v>51862.19</v>
      </c>
      <c r="CK36" s="64" t="s">
        <v>98</v>
      </c>
      <c r="CL36" s="64">
        <v>0</v>
      </c>
      <c r="CM36" s="64" t="s">
        <v>98</v>
      </c>
      <c r="CN36" s="64">
        <v>0</v>
      </c>
      <c r="CO36" s="64" t="s">
        <v>98</v>
      </c>
      <c r="CP36" s="64">
        <v>0</v>
      </c>
      <c r="CQ36" s="64" t="s">
        <v>98</v>
      </c>
      <c r="CR36" s="66">
        <v>60255.67</v>
      </c>
      <c r="CS36" s="64" t="s">
        <v>98</v>
      </c>
      <c r="CT36" s="63">
        <v>60255.67</v>
      </c>
      <c r="CU36" s="64" t="s">
        <v>98</v>
      </c>
      <c r="CV36" s="63">
        <v>220418.71</v>
      </c>
      <c r="CW36" s="64" t="s">
        <v>98</v>
      </c>
      <c r="CX36" s="63">
        <v>287909.59999999998</v>
      </c>
      <c r="CY36" s="64" t="s">
        <v>98</v>
      </c>
      <c r="DB36" s="227" t="str">
        <f>VLOOKUP($D36, 'ISIC-EPS crosswalk'!$B$5:$C$29, 2, FALSE)</f>
        <v>other manufacturing 31T33</v>
      </c>
    </row>
    <row r="37" spans="1:106" ht="14.5" x14ac:dyDescent="0.35">
      <c r="A37" s="58" t="s">
        <v>407</v>
      </c>
      <c r="B37" s="58" t="s">
        <v>441</v>
      </c>
      <c r="C37" s="43" t="str">
        <f>'Correspondance tables'!K25</f>
        <v>ISIC 33</v>
      </c>
      <c r="D37" s="43" t="str">
        <f>VLOOKUP(C37, 'Correspondance tables'!$O$3:$P$73, 2, FALSE)</f>
        <v>ISIC 31T33</v>
      </c>
      <c r="E37" s="59">
        <v>7347.59</v>
      </c>
      <c r="F37" s="59">
        <v>387.92</v>
      </c>
      <c r="G37" s="59">
        <v>368.95</v>
      </c>
      <c r="H37" s="167">
        <v>4647.42</v>
      </c>
      <c r="I37" s="59">
        <v>5465.86</v>
      </c>
      <c r="J37" s="59">
        <v>1167.33</v>
      </c>
      <c r="K37" s="59">
        <v>1327.38</v>
      </c>
      <c r="L37" s="59">
        <v>2297.0100000000002</v>
      </c>
      <c r="M37" s="59">
        <v>781.65</v>
      </c>
      <c r="N37" s="59">
        <v>1641.54</v>
      </c>
      <c r="O37" s="59">
        <v>4443.16</v>
      </c>
      <c r="P37" s="59">
        <v>747.38</v>
      </c>
      <c r="Q37" s="59">
        <v>1770.76</v>
      </c>
      <c r="R37" s="167">
        <v>2673.77</v>
      </c>
      <c r="S37" s="167">
        <v>5636.87</v>
      </c>
      <c r="T37" s="59">
        <v>5645.01</v>
      </c>
      <c r="U37" s="59">
        <v>1780.93</v>
      </c>
      <c r="V37" s="59">
        <v>2995.96</v>
      </c>
      <c r="W37" s="59">
        <v>8097.46</v>
      </c>
      <c r="X37" s="59">
        <v>9091.27</v>
      </c>
      <c r="Y37" s="59">
        <v>10117.09</v>
      </c>
      <c r="Z37" s="59">
        <v>1293.93</v>
      </c>
      <c r="AA37" s="59">
        <v>14270.22</v>
      </c>
      <c r="AB37" s="167">
        <v>10484.18</v>
      </c>
      <c r="AC37" s="59">
        <v>869.91</v>
      </c>
      <c r="AD37" s="59">
        <v>2036.97</v>
      </c>
      <c r="AE37" s="59">
        <v>9766.6</v>
      </c>
      <c r="AF37" s="59">
        <v>1836.78</v>
      </c>
      <c r="AG37" s="59">
        <v>5386.86</v>
      </c>
      <c r="AH37" s="59">
        <v>3357.04</v>
      </c>
      <c r="AI37" s="59">
        <v>7271.35</v>
      </c>
      <c r="AJ37" s="59">
        <v>2604.98</v>
      </c>
      <c r="AK37" s="59">
        <v>9866.4</v>
      </c>
      <c r="AL37" s="59">
        <v>3473.87</v>
      </c>
      <c r="AM37" s="59">
        <v>328.64</v>
      </c>
      <c r="AN37" s="59">
        <v>2342.13</v>
      </c>
      <c r="AO37" s="59">
        <v>393.95</v>
      </c>
      <c r="AP37" s="59">
        <v>307.05</v>
      </c>
      <c r="AQ37" s="59">
        <v>3639.85</v>
      </c>
      <c r="AR37" s="59">
        <v>1249.8</v>
      </c>
      <c r="AS37" s="59">
        <v>410.64</v>
      </c>
      <c r="AT37" s="59">
        <v>148.86000000000001</v>
      </c>
      <c r="AU37" s="60">
        <v>200</v>
      </c>
      <c r="AV37" s="59">
        <v>5238.54</v>
      </c>
      <c r="AW37" s="59">
        <v>1456.36</v>
      </c>
      <c r="AX37" s="59">
        <v>869.12</v>
      </c>
      <c r="AY37" s="59">
        <v>787.65</v>
      </c>
      <c r="AZ37" s="59">
        <v>248.55</v>
      </c>
      <c r="BA37" s="59">
        <v>488.06</v>
      </c>
      <c r="BB37" s="59">
        <v>2025.68</v>
      </c>
      <c r="BC37" s="59">
        <v>144.03</v>
      </c>
      <c r="BD37" s="59">
        <v>256.32</v>
      </c>
      <c r="BE37" s="59">
        <v>2273.4299999999998</v>
      </c>
      <c r="BF37" s="59">
        <v>5172.2299999999996</v>
      </c>
      <c r="BG37" s="59">
        <v>705.08</v>
      </c>
      <c r="BH37" s="59">
        <v>3916.5</v>
      </c>
      <c r="BI37" s="59">
        <v>1305.1300000000001</v>
      </c>
      <c r="BJ37" s="59">
        <v>824.77</v>
      </c>
      <c r="BK37" s="59">
        <v>980.99</v>
      </c>
      <c r="BL37" s="59">
        <v>242.16</v>
      </c>
      <c r="BM37" s="59">
        <v>103.92</v>
      </c>
      <c r="BN37" s="59">
        <v>471.19</v>
      </c>
      <c r="BO37" s="60">
        <v>0</v>
      </c>
      <c r="BP37" s="61">
        <v>0</v>
      </c>
      <c r="BQ37" s="60" t="s">
        <v>98</v>
      </c>
      <c r="BR37" s="60">
        <v>187482</v>
      </c>
      <c r="BS37" s="60" t="s">
        <v>98</v>
      </c>
      <c r="BT37" s="59">
        <v>2057.9899999999998</v>
      </c>
      <c r="BU37" s="60" t="s">
        <v>98</v>
      </c>
      <c r="BV37" s="60">
        <v>0</v>
      </c>
      <c r="BW37" s="60" t="s">
        <v>98</v>
      </c>
      <c r="BX37" s="59">
        <v>58.6</v>
      </c>
      <c r="BY37" s="60" t="s">
        <v>98</v>
      </c>
      <c r="BZ37" s="59">
        <v>2116.6</v>
      </c>
      <c r="CA37" s="60" t="s">
        <v>98</v>
      </c>
      <c r="CB37" s="59">
        <v>69229.759999999995</v>
      </c>
      <c r="CC37" s="60" t="s">
        <v>98</v>
      </c>
      <c r="CD37" s="60">
        <v>0</v>
      </c>
      <c r="CE37" s="60" t="s">
        <v>98</v>
      </c>
      <c r="CF37" s="59">
        <v>1032.57</v>
      </c>
      <c r="CG37" s="60" t="s">
        <v>98</v>
      </c>
      <c r="CH37" s="59">
        <v>1032.57</v>
      </c>
      <c r="CI37" s="60" t="s">
        <v>98</v>
      </c>
      <c r="CJ37" s="59">
        <v>70262.33</v>
      </c>
      <c r="CK37" s="60" t="s">
        <v>98</v>
      </c>
      <c r="CL37" s="60">
        <v>0</v>
      </c>
      <c r="CM37" s="60" t="s">
        <v>98</v>
      </c>
      <c r="CN37" s="60">
        <v>0</v>
      </c>
      <c r="CO37" s="60" t="s">
        <v>98</v>
      </c>
      <c r="CP37" s="60">
        <v>0</v>
      </c>
      <c r="CQ37" s="60" t="s">
        <v>98</v>
      </c>
      <c r="CR37" s="62">
        <v>11373.03</v>
      </c>
      <c r="CS37" s="60" t="s">
        <v>98</v>
      </c>
      <c r="CT37" s="59">
        <v>11373.03</v>
      </c>
      <c r="CU37" s="60" t="s">
        <v>98</v>
      </c>
      <c r="CV37" s="59">
        <v>83751.960000000006</v>
      </c>
      <c r="CW37" s="60" t="s">
        <v>98</v>
      </c>
      <c r="CX37" s="59">
        <v>271233.96000000002</v>
      </c>
      <c r="CY37" s="60" t="s">
        <v>98</v>
      </c>
      <c r="DB37" s="227" t="str">
        <f>VLOOKUP($D37, 'ISIC-EPS crosswalk'!$B$5:$C$29, 2, FALSE)</f>
        <v>other manufacturing 31T33</v>
      </c>
    </row>
    <row r="38" spans="1:106" s="163" customFormat="1" ht="14.5" x14ac:dyDescent="0.35">
      <c r="A38" s="173" t="s">
        <v>407</v>
      </c>
      <c r="B38" s="173" t="s">
        <v>442</v>
      </c>
      <c r="C38" s="174" t="str">
        <f>'Correspondance tables'!K26</f>
        <v>ISIC 35</v>
      </c>
      <c r="D38" s="174" t="str">
        <f>VLOOKUP(C38, 'Correspondance tables'!$O$3:$P$73, 2, FALSE)</f>
        <v>ISIC 35</v>
      </c>
      <c r="E38" s="168">
        <v>6734.58</v>
      </c>
      <c r="F38" s="168">
        <v>155.74</v>
      </c>
      <c r="G38" s="168">
        <v>265.82</v>
      </c>
      <c r="H38" s="168">
        <v>4546.6400000000003</v>
      </c>
      <c r="I38" s="168">
        <v>16308.73</v>
      </c>
      <c r="J38" s="168">
        <v>2820.5</v>
      </c>
      <c r="K38" s="168">
        <v>2747.91</v>
      </c>
      <c r="L38" s="168">
        <v>7675.8</v>
      </c>
      <c r="M38" s="168">
        <v>1297.6500000000001</v>
      </c>
      <c r="N38" s="168">
        <v>4671.08</v>
      </c>
      <c r="O38" s="168">
        <v>17045.98</v>
      </c>
      <c r="P38" s="168">
        <v>1837.39</v>
      </c>
      <c r="Q38" s="168">
        <v>6032.05</v>
      </c>
      <c r="R38" s="168">
        <v>9483.83</v>
      </c>
      <c r="S38" s="168">
        <v>18357.57</v>
      </c>
      <c r="T38" s="168">
        <v>6496.49</v>
      </c>
      <c r="U38" s="168">
        <v>2130.42</v>
      </c>
      <c r="V38" s="168">
        <v>2263.04</v>
      </c>
      <c r="W38" s="168">
        <v>5202.42</v>
      </c>
      <c r="X38" s="168">
        <v>5850.64</v>
      </c>
      <c r="Y38" s="168">
        <v>1185.71</v>
      </c>
      <c r="Z38" s="168">
        <v>2000.27</v>
      </c>
      <c r="AA38" s="168">
        <v>1636.03</v>
      </c>
      <c r="AB38" s="168">
        <v>253886.79</v>
      </c>
      <c r="AC38" s="168">
        <v>3657.84</v>
      </c>
      <c r="AD38" s="168">
        <v>2723.86</v>
      </c>
      <c r="AE38" s="168">
        <v>7358.88</v>
      </c>
      <c r="AF38" s="168">
        <v>2801.24</v>
      </c>
      <c r="AG38" s="168">
        <v>9673.56</v>
      </c>
      <c r="AH38" s="169">
        <v>18057</v>
      </c>
      <c r="AI38" s="168">
        <v>9510.68</v>
      </c>
      <c r="AJ38" s="168">
        <v>271.39999999999998</v>
      </c>
      <c r="AK38" s="168">
        <v>455.18</v>
      </c>
      <c r="AL38" s="168">
        <v>5372.82</v>
      </c>
      <c r="AM38" s="168">
        <v>965.58</v>
      </c>
      <c r="AN38" s="168">
        <v>12920.93</v>
      </c>
      <c r="AO38" s="168">
        <v>538.87</v>
      </c>
      <c r="AP38" s="168">
        <v>2365.19</v>
      </c>
      <c r="AQ38" s="168">
        <v>4772.6499999999996</v>
      </c>
      <c r="AR38" s="168">
        <v>2361.19</v>
      </c>
      <c r="AS38" s="168">
        <v>2950.5</v>
      </c>
      <c r="AT38" s="168">
        <v>938.42</v>
      </c>
      <c r="AU38" s="168">
        <v>881.33</v>
      </c>
      <c r="AV38" s="168">
        <v>10510.78</v>
      </c>
      <c r="AW38" s="168">
        <v>3699.58</v>
      </c>
      <c r="AX38" s="168">
        <v>1373.82</v>
      </c>
      <c r="AY38" s="168">
        <v>1601.13</v>
      </c>
      <c r="AZ38" s="168">
        <v>734.73</v>
      </c>
      <c r="BA38" s="168">
        <v>1703.08</v>
      </c>
      <c r="BB38" s="168">
        <v>658.35</v>
      </c>
      <c r="BC38" s="168">
        <v>476.59</v>
      </c>
      <c r="BD38" s="168">
        <v>586.91999999999996</v>
      </c>
      <c r="BE38" s="168">
        <v>3036.54</v>
      </c>
      <c r="BF38" s="168">
        <v>11071.7</v>
      </c>
      <c r="BG38" s="168">
        <v>7356.65</v>
      </c>
      <c r="BH38" s="168">
        <v>9692.2800000000007</v>
      </c>
      <c r="BI38" s="168">
        <v>3984.51</v>
      </c>
      <c r="BJ38" s="168">
        <v>2252.17</v>
      </c>
      <c r="BK38" s="168">
        <v>2610.4499999999998</v>
      </c>
      <c r="BL38" s="168">
        <v>1359.47</v>
      </c>
      <c r="BM38" s="168">
        <v>189.99</v>
      </c>
      <c r="BN38" s="168">
        <v>3994.94</v>
      </c>
      <c r="BO38" s="168">
        <v>0.02</v>
      </c>
      <c r="BP38" s="175">
        <v>0</v>
      </c>
      <c r="BQ38" s="169" t="s">
        <v>98</v>
      </c>
      <c r="BR38" s="168">
        <v>536103.88</v>
      </c>
      <c r="BS38" s="169" t="s">
        <v>98</v>
      </c>
      <c r="BT38" s="168">
        <v>199144.29</v>
      </c>
      <c r="BU38" s="169" t="s">
        <v>98</v>
      </c>
      <c r="BV38" s="168">
        <v>-1.48</v>
      </c>
      <c r="BW38" s="169" t="s">
        <v>98</v>
      </c>
      <c r="BX38" s="168">
        <v>835.66</v>
      </c>
      <c r="BY38" s="169" t="s">
        <v>98</v>
      </c>
      <c r="BZ38" s="168">
        <v>199978.47</v>
      </c>
      <c r="CA38" s="169" t="s">
        <v>98</v>
      </c>
      <c r="CB38" s="168">
        <v>99.47</v>
      </c>
      <c r="CC38" s="169" t="s">
        <v>98</v>
      </c>
      <c r="CD38" s="168">
        <v>0.02</v>
      </c>
      <c r="CE38" s="169" t="s">
        <v>98</v>
      </c>
      <c r="CF38" s="168">
        <v>-7455.63</v>
      </c>
      <c r="CG38" s="169" t="s">
        <v>98</v>
      </c>
      <c r="CH38" s="168">
        <v>-7455.61</v>
      </c>
      <c r="CI38" s="169" t="s">
        <v>98</v>
      </c>
      <c r="CJ38" s="168">
        <v>-7356.13</v>
      </c>
      <c r="CK38" s="169" t="s">
        <v>98</v>
      </c>
      <c r="CL38" s="169">
        <v>0</v>
      </c>
      <c r="CM38" s="169" t="s">
        <v>98</v>
      </c>
      <c r="CN38" s="169">
        <v>0</v>
      </c>
      <c r="CO38" s="169" t="s">
        <v>98</v>
      </c>
      <c r="CP38" s="169">
        <v>0</v>
      </c>
      <c r="CQ38" s="169" t="s">
        <v>98</v>
      </c>
      <c r="CR38" s="172">
        <v>2875.37</v>
      </c>
      <c r="CS38" s="169" t="s">
        <v>98</v>
      </c>
      <c r="CT38" s="168">
        <v>2875.37</v>
      </c>
      <c r="CU38" s="169" t="s">
        <v>98</v>
      </c>
      <c r="CV38" s="168">
        <v>195497.71</v>
      </c>
      <c r="CW38" s="169" t="s">
        <v>98</v>
      </c>
      <c r="CX38" s="168">
        <v>731601.59</v>
      </c>
      <c r="CY38" s="169" t="s">
        <v>98</v>
      </c>
      <c r="DB38" s="227" t="e">
        <f>VLOOKUP($D38, 'ISIC-EPS crosswalk'!$B$5:$C$29, 2, FALSE)</f>
        <v>#N/A</v>
      </c>
    </row>
    <row r="39" spans="1:106" ht="14.5" x14ac:dyDescent="0.35">
      <c r="A39" s="58" t="s">
        <v>407</v>
      </c>
      <c r="B39" s="58" t="s">
        <v>443</v>
      </c>
      <c r="C39" s="43" t="str">
        <f>'Correspondance tables'!K27</f>
        <v>ISIC 36</v>
      </c>
      <c r="D39" s="43" t="str">
        <f>VLOOKUP(C39, 'Correspondance tables'!$O$3:$P$73, 2, FALSE)</f>
        <v>ISIC 36T39</v>
      </c>
      <c r="E39" s="59">
        <v>1759.65</v>
      </c>
      <c r="F39" s="59">
        <v>21.62</v>
      </c>
      <c r="G39" s="59">
        <v>47.79</v>
      </c>
      <c r="H39" s="167">
        <v>145.51</v>
      </c>
      <c r="I39" s="59">
        <v>1656.55</v>
      </c>
      <c r="J39" s="59">
        <v>160.02000000000001</v>
      </c>
      <c r="K39" s="59">
        <v>92.07</v>
      </c>
      <c r="L39" s="59">
        <v>250.82</v>
      </c>
      <c r="M39" s="59">
        <v>71.48</v>
      </c>
      <c r="N39" s="59">
        <v>237.78</v>
      </c>
      <c r="O39" s="59">
        <v>725.59</v>
      </c>
      <c r="P39" s="59">
        <v>123.9</v>
      </c>
      <c r="Q39" s="59">
        <v>223.91</v>
      </c>
      <c r="R39" s="167">
        <v>253.84</v>
      </c>
      <c r="S39" s="167">
        <v>483.23</v>
      </c>
      <c r="T39" s="59">
        <v>401.26</v>
      </c>
      <c r="U39" s="59">
        <v>156.03</v>
      </c>
      <c r="V39" s="59">
        <v>127.27</v>
      </c>
      <c r="W39" s="59">
        <v>283.14</v>
      </c>
      <c r="X39" s="59">
        <v>293.24</v>
      </c>
      <c r="Y39" s="59">
        <v>101.39</v>
      </c>
      <c r="Z39" s="59">
        <v>129.5</v>
      </c>
      <c r="AA39" s="59">
        <v>109.28</v>
      </c>
      <c r="AB39" s="167">
        <v>883.21</v>
      </c>
      <c r="AC39" s="59">
        <v>3251.03</v>
      </c>
      <c r="AD39" s="59">
        <v>686.73</v>
      </c>
      <c r="AE39" s="59">
        <v>887.3</v>
      </c>
      <c r="AF39" s="59">
        <v>264.13</v>
      </c>
      <c r="AG39" s="59">
        <v>855.07</v>
      </c>
      <c r="AH39" s="59">
        <v>1182.9100000000001</v>
      </c>
      <c r="AI39" s="59">
        <v>306.06</v>
      </c>
      <c r="AJ39" s="59">
        <v>40.049999999999997</v>
      </c>
      <c r="AK39" s="59">
        <v>21.52</v>
      </c>
      <c r="AL39" s="59">
        <v>356.8</v>
      </c>
      <c r="AM39" s="59">
        <v>63.92</v>
      </c>
      <c r="AN39" s="59">
        <v>2229.0500000000002</v>
      </c>
      <c r="AO39" s="59">
        <v>53.95</v>
      </c>
      <c r="AP39" s="59">
        <v>350.76</v>
      </c>
      <c r="AQ39" s="59">
        <v>571.53</v>
      </c>
      <c r="AR39" s="59">
        <v>157.71</v>
      </c>
      <c r="AS39" s="59">
        <v>198.15</v>
      </c>
      <c r="AT39" s="59">
        <v>509.49</v>
      </c>
      <c r="AU39" s="59">
        <v>129.63</v>
      </c>
      <c r="AV39" s="59">
        <v>2237.7199999999998</v>
      </c>
      <c r="AW39" s="59">
        <v>332.01</v>
      </c>
      <c r="AX39" s="59">
        <v>147.61000000000001</v>
      </c>
      <c r="AY39" s="59">
        <v>230.55</v>
      </c>
      <c r="AZ39" s="59">
        <v>39.380000000000003</v>
      </c>
      <c r="BA39" s="59">
        <v>79.13</v>
      </c>
      <c r="BB39" s="59">
        <v>103.66</v>
      </c>
      <c r="BC39" s="59">
        <v>26.17</v>
      </c>
      <c r="BD39" s="59">
        <v>55.63</v>
      </c>
      <c r="BE39" s="59">
        <v>327.86</v>
      </c>
      <c r="BF39" s="59">
        <v>2234.8200000000002</v>
      </c>
      <c r="BG39" s="59">
        <v>1520.44</v>
      </c>
      <c r="BH39" s="59">
        <v>1553.27</v>
      </c>
      <c r="BI39" s="59">
        <v>899.07</v>
      </c>
      <c r="BJ39" s="59">
        <v>342.16</v>
      </c>
      <c r="BK39" s="59">
        <v>608.13</v>
      </c>
      <c r="BL39" s="59">
        <v>255.55</v>
      </c>
      <c r="BM39" s="59">
        <v>29.56</v>
      </c>
      <c r="BN39" s="59">
        <v>467.67</v>
      </c>
      <c r="BO39" s="60">
        <v>0</v>
      </c>
      <c r="BP39" s="61">
        <v>0</v>
      </c>
      <c r="BQ39" s="60" t="s">
        <v>98</v>
      </c>
      <c r="BR39" s="59">
        <v>32344.27</v>
      </c>
      <c r="BS39" s="60" t="s">
        <v>98</v>
      </c>
      <c r="BT39" s="59">
        <v>30493.54</v>
      </c>
      <c r="BU39" s="60" t="s">
        <v>98</v>
      </c>
      <c r="BV39" s="60">
        <v>0</v>
      </c>
      <c r="BW39" s="60" t="s">
        <v>98</v>
      </c>
      <c r="BX39" s="59">
        <v>1657.23</v>
      </c>
      <c r="BY39" s="60" t="s">
        <v>98</v>
      </c>
      <c r="BZ39" s="59">
        <v>32150.78</v>
      </c>
      <c r="CA39" s="60" t="s">
        <v>98</v>
      </c>
      <c r="CB39" s="60">
        <v>0</v>
      </c>
      <c r="CC39" s="60" t="s">
        <v>98</v>
      </c>
      <c r="CD39" s="60">
        <v>0</v>
      </c>
      <c r="CE39" s="60" t="s">
        <v>98</v>
      </c>
      <c r="CF39" s="59">
        <v>37.47</v>
      </c>
      <c r="CG39" s="60" t="s">
        <v>98</v>
      </c>
      <c r="CH39" s="59">
        <v>37.47</v>
      </c>
      <c r="CI39" s="60" t="s">
        <v>98</v>
      </c>
      <c r="CJ39" s="59">
        <v>37.47</v>
      </c>
      <c r="CK39" s="60" t="s">
        <v>98</v>
      </c>
      <c r="CL39" s="60">
        <v>0</v>
      </c>
      <c r="CM39" s="60" t="s">
        <v>98</v>
      </c>
      <c r="CN39" s="60">
        <v>0</v>
      </c>
      <c r="CO39" s="60" t="s">
        <v>98</v>
      </c>
      <c r="CP39" s="60">
        <v>0</v>
      </c>
      <c r="CQ39" s="60" t="s">
        <v>98</v>
      </c>
      <c r="CR39" s="62">
        <v>10.6</v>
      </c>
      <c r="CS39" s="60" t="s">
        <v>98</v>
      </c>
      <c r="CT39" s="59">
        <v>10.6</v>
      </c>
      <c r="CU39" s="60" t="s">
        <v>98</v>
      </c>
      <c r="CV39" s="59">
        <v>32198.85</v>
      </c>
      <c r="CW39" s="60" t="s">
        <v>98</v>
      </c>
      <c r="CX39" s="59">
        <v>64543.11</v>
      </c>
      <c r="CY39" s="60" t="s">
        <v>98</v>
      </c>
      <c r="DB39" s="227" t="str">
        <f>VLOOKUP($D39, 'ISIC-EPS crosswalk'!$B$5:$C$29, 2, FALSE)</f>
        <v>water and waste 36T39</v>
      </c>
    </row>
    <row r="40" spans="1:106" s="187" customFormat="1" ht="14.5" x14ac:dyDescent="0.35">
      <c r="A40" s="155" t="s">
        <v>407</v>
      </c>
      <c r="B40" s="155" t="s">
        <v>444</v>
      </c>
      <c r="C40" s="181" t="str">
        <f>'Correspondance tables'!K28</f>
        <v>ISIC 37-39</v>
      </c>
      <c r="D40" s="181" t="str">
        <f>VLOOKUP(C40, 'Correspondance tables'!$O$3:$P$73, 2, FALSE)</f>
        <v>ISIC 36T39</v>
      </c>
      <c r="E40" s="182">
        <v>1858.1</v>
      </c>
      <c r="F40" s="182">
        <v>53.18</v>
      </c>
      <c r="G40" s="182">
        <v>33.54</v>
      </c>
      <c r="H40" s="183">
        <v>742.76</v>
      </c>
      <c r="I40" s="182">
        <v>5723.5</v>
      </c>
      <c r="J40" s="182">
        <v>1354.44</v>
      </c>
      <c r="K40" s="182">
        <v>1081.3699999999999</v>
      </c>
      <c r="L40" s="182">
        <v>4927.3599999999997</v>
      </c>
      <c r="M40" s="182">
        <v>306.74</v>
      </c>
      <c r="N40" s="182">
        <v>1324.49</v>
      </c>
      <c r="O40" s="182">
        <v>3702.39</v>
      </c>
      <c r="P40" s="182">
        <v>736.69</v>
      </c>
      <c r="Q40" s="182">
        <v>4142.12</v>
      </c>
      <c r="R40" s="183">
        <v>2092.88</v>
      </c>
      <c r="S40" s="183">
        <v>25948.71</v>
      </c>
      <c r="T40" s="182">
        <v>6139.54</v>
      </c>
      <c r="U40" s="182">
        <v>464.21</v>
      </c>
      <c r="V40" s="182">
        <v>623.08000000000004</v>
      </c>
      <c r="W40" s="182">
        <v>1575.42</v>
      </c>
      <c r="X40" s="182">
        <v>1561.77</v>
      </c>
      <c r="Y40" s="182">
        <v>706.12</v>
      </c>
      <c r="Z40" s="182">
        <v>756.74</v>
      </c>
      <c r="AA40" s="182">
        <v>586.85</v>
      </c>
      <c r="AB40" s="183">
        <v>3011.91</v>
      </c>
      <c r="AC40" s="182">
        <v>2764.7</v>
      </c>
      <c r="AD40" s="182">
        <v>43302.17</v>
      </c>
      <c r="AE40" s="182">
        <v>6879.17</v>
      </c>
      <c r="AF40" s="182">
        <v>1096.4100000000001</v>
      </c>
      <c r="AG40" s="182">
        <v>3994.52</v>
      </c>
      <c r="AH40" s="182">
        <v>3855.15</v>
      </c>
      <c r="AI40" s="182">
        <v>1011.44</v>
      </c>
      <c r="AJ40" s="182">
        <v>250.83</v>
      </c>
      <c r="AK40" s="182">
        <v>184.28</v>
      </c>
      <c r="AL40" s="182">
        <v>907.92</v>
      </c>
      <c r="AM40" s="182">
        <v>265.41000000000003</v>
      </c>
      <c r="AN40" s="182">
        <v>3955.28</v>
      </c>
      <c r="AO40" s="182">
        <v>290.51</v>
      </c>
      <c r="AP40" s="182">
        <v>317.39999999999998</v>
      </c>
      <c r="AQ40" s="182">
        <v>623.54999999999995</v>
      </c>
      <c r="AR40" s="182">
        <v>956.57</v>
      </c>
      <c r="AS40" s="182">
        <v>531.98</v>
      </c>
      <c r="AT40" s="182">
        <v>295.92</v>
      </c>
      <c r="AU40" s="182">
        <v>253.46</v>
      </c>
      <c r="AV40" s="182">
        <v>7361.55</v>
      </c>
      <c r="AW40" s="182">
        <v>1551.71</v>
      </c>
      <c r="AX40" s="182">
        <v>746.81</v>
      </c>
      <c r="AY40" s="182">
        <v>561.69000000000005</v>
      </c>
      <c r="AZ40" s="182">
        <v>386.43</v>
      </c>
      <c r="BA40" s="182">
        <v>524.42999999999995</v>
      </c>
      <c r="BB40" s="182">
        <v>525.61</v>
      </c>
      <c r="BC40" s="182">
        <v>105.14</v>
      </c>
      <c r="BD40" s="182">
        <v>171.59</v>
      </c>
      <c r="BE40" s="182">
        <v>2661.41</v>
      </c>
      <c r="BF40" s="182">
        <v>17185.3</v>
      </c>
      <c r="BG40" s="182">
        <v>1457.08</v>
      </c>
      <c r="BH40" s="182">
        <v>3864.75</v>
      </c>
      <c r="BI40" s="182">
        <v>1203.06</v>
      </c>
      <c r="BJ40" s="182">
        <v>591.1</v>
      </c>
      <c r="BK40" s="182">
        <v>641.29</v>
      </c>
      <c r="BL40" s="182">
        <v>331.79</v>
      </c>
      <c r="BM40" s="182">
        <v>85.97</v>
      </c>
      <c r="BN40" s="182">
        <v>717.87</v>
      </c>
      <c r="BO40" s="184">
        <v>0</v>
      </c>
      <c r="BP40" s="185">
        <v>0</v>
      </c>
      <c r="BQ40" s="184" t="s">
        <v>98</v>
      </c>
      <c r="BR40" s="182">
        <v>181865.16</v>
      </c>
      <c r="BS40" s="184" t="s">
        <v>98</v>
      </c>
      <c r="BT40" s="182">
        <v>47182.91</v>
      </c>
      <c r="BU40" s="184" t="s">
        <v>98</v>
      </c>
      <c r="BV40" s="182">
        <v>4.05</v>
      </c>
      <c r="BW40" s="184" t="s">
        <v>98</v>
      </c>
      <c r="BX40" s="182">
        <v>19033.099999999999</v>
      </c>
      <c r="BY40" s="184" t="s">
        <v>98</v>
      </c>
      <c r="BZ40" s="182">
        <v>66220.070000000007</v>
      </c>
      <c r="CA40" s="184" t="s">
        <v>98</v>
      </c>
      <c r="CB40" s="182">
        <v>-697.26</v>
      </c>
      <c r="CC40" s="184" t="s">
        <v>98</v>
      </c>
      <c r="CD40" s="182">
        <v>0.02</v>
      </c>
      <c r="CE40" s="184" t="s">
        <v>98</v>
      </c>
      <c r="CF40" s="182">
        <v>-34.81</v>
      </c>
      <c r="CG40" s="184" t="s">
        <v>98</v>
      </c>
      <c r="CH40" s="182">
        <v>-34.79</v>
      </c>
      <c r="CI40" s="184" t="s">
        <v>98</v>
      </c>
      <c r="CJ40" s="182">
        <v>-732.05</v>
      </c>
      <c r="CK40" s="184" t="s">
        <v>98</v>
      </c>
      <c r="CL40" s="184">
        <v>0</v>
      </c>
      <c r="CM40" s="184" t="s">
        <v>98</v>
      </c>
      <c r="CN40" s="184">
        <v>0</v>
      </c>
      <c r="CO40" s="184" t="s">
        <v>98</v>
      </c>
      <c r="CP40" s="184">
        <v>0</v>
      </c>
      <c r="CQ40" s="184" t="s">
        <v>98</v>
      </c>
      <c r="CR40" s="186">
        <v>11250.02</v>
      </c>
      <c r="CS40" s="184" t="s">
        <v>98</v>
      </c>
      <c r="CT40" s="182">
        <v>11250.02</v>
      </c>
      <c r="CU40" s="184" t="s">
        <v>98</v>
      </c>
      <c r="CV40" s="182">
        <v>76738.03</v>
      </c>
      <c r="CW40" s="184" t="s">
        <v>98</v>
      </c>
      <c r="CX40" s="182">
        <v>258603.19</v>
      </c>
      <c r="CY40" s="184" t="s">
        <v>98</v>
      </c>
      <c r="DA40" s="38"/>
      <c r="DB40" s="227" t="str">
        <f>VLOOKUP($D40, 'ISIC-EPS crosswalk'!$B$5:$C$29, 2, FALSE)</f>
        <v>water and waste 36T39</v>
      </c>
    </row>
    <row r="41" spans="1:106" s="195" customFormat="1" ht="14.5" x14ac:dyDescent="0.35">
      <c r="A41" s="188" t="s">
        <v>407</v>
      </c>
      <c r="B41" s="188" t="s">
        <v>445</v>
      </c>
      <c r="C41" s="189" t="str">
        <f>'Correspondance tables'!K29</f>
        <v>ISIC 41-43</v>
      </c>
      <c r="D41" s="189" t="str">
        <f>VLOOKUP(C41, 'Correspondance tables'!$O$3:$P$73, 2, FALSE)</f>
        <v>ISIC 41T43</v>
      </c>
      <c r="E41" s="190">
        <v>3859.5</v>
      </c>
      <c r="F41" s="190">
        <v>486.65</v>
      </c>
      <c r="G41" s="190">
        <v>81.99</v>
      </c>
      <c r="H41" s="191">
        <v>2064.13</v>
      </c>
      <c r="I41" s="190">
        <v>3505.25</v>
      </c>
      <c r="J41" s="190">
        <v>768.65</v>
      </c>
      <c r="K41" s="190">
        <v>774.48</v>
      </c>
      <c r="L41" s="190">
        <v>886.42</v>
      </c>
      <c r="M41" s="190">
        <v>546.27</v>
      </c>
      <c r="N41" s="190">
        <v>1655.48</v>
      </c>
      <c r="O41" s="190">
        <v>3189.18</v>
      </c>
      <c r="P41" s="190">
        <v>1039.3399999999999</v>
      </c>
      <c r="Q41" s="190">
        <v>1573.77</v>
      </c>
      <c r="R41" s="191">
        <v>1828.9</v>
      </c>
      <c r="S41" s="191">
        <v>2388.94</v>
      </c>
      <c r="T41" s="190">
        <v>3267.46</v>
      </c>
      <c r="U41" s="190">
        <v>875.95</v>
      </c>
      <c r="V41" s="190">
        <v>1374.73</v>
      </c>
      <c r="W41" s="190">
        <v>2863.51</v>
      </c>
      <c r="X41" s="190">
        <v>2623.31</v>
      </c>
      <c r="Y41" s="190">
        <v>1395.38</v>
      </c>
      <c r="Z41" s="190">
        <v>1098.3900000000001</v>
      </c>
      <c r="AA41" s="190">
        <v>2827.79</v>
      </c>
      <c r="AB41" s="191">
        <v>20603.02</v>
      </c>
      <c r="AC41" s="190">
        <v>1642.5</v>
      </c>
      <c r="AD41" s="190">
        <v>5253.82</v>
      </c>
      <c r="AE41" s="190">
        <v>367373.77</v>
      </c>
      <c r="AF41" s="190">
        <v>1565.24</v>
      </c>
      <c r="AG41" s="190">
        <v>9431.32</v>
      </c>
      <c r="AH41" s="190">
        <v>9579.86</v>
      </c>
      <c r="AI41" s="190">
        <v>5177.3500000000004</v>
      </c>
      <c r="AJ41" s="190">
        <v>375.62</v>
      </c>
      <c r="AK41" s="190">
        <v>449.49</v>
      </c>
      <c r="AL41" s="190">
        <v>10485.23</v>
      </c>
      <c r="AM41" s="190">
        <v>798.78</v>
      </c>
      <c r="AN41" s="190">
        <v>4860.4399999999996</v>
      </c>
      <c r="AO41" s="190">
        <v>537.08000000000004</v>
      </c>
      <c r="AP41" s="190">
        <v>1138.6600000000001</v>
      </c>
      <c r="AQ41" s="190">
        <v>3944.56</v>
      </c>
      <c r="AR41" s="190">
        <v>1910.08</v>
      </c>
      <c r="AS41" s="190">
        <v>4703.8</v>
      </c>
      <c r="AT41" s="190">
        <v>5775.84</v>
      </c>
      <c r="AU41" s="190">
        <v>1227.3900000000001</v>
      </c>
      <c r="AV41" s="190">
        <v>102206.46</v>
      </c>
      <c r="AW41" s="190">
        <v>5225.66</v>
      </c>
      <c r="AX41" s="190">
        <v>6081.04</v>
      </c>
      <c r="AY41" s="190">
        <v>1867.84</v>
      </c>
      <c r="AZ41" s="190">
        <v>554.96</v>
      </c>
      <c r="BA41" s="190">
        <v>1511.43</v>
      </c>
      <c r="BB41" s="190">
        <v>1179.1300000000001</v>
      </c>
      <c r="BC41" s="190">
        <v>504.63</v>
      </c>
      <c r="BD41" s="190">
        <v>381.39</v>
      </c>
      <c r="BE41" s="190">
        <v>4558.7700000000004</v>
      </c>
      <c r="BF41" s="190">
        <v>29174.98</v>
      </c>
      <c r="BG41" s="190">
        <v>8240.26</v>
      </c>
      <c r="BH41" s="192">
        <v>7484</v>
      </c>
      <c r="BI41" s="190">
        <v>3407.77</v>
      </c>
      <c r="BJ41" s="190">
        <v>2252.66</v>
      </c>
      <c r="BK41" s="190">
        <v>1596.21</v>
      </c>
      <c r="BL41" s="190">
        <v>1499.69</v>
      </c>
      <c r="BM41" s="190">
        <v>165.4</v>
      </c>
      <c r="BN41" s="190">
        <v>879.82</v>
      </c>
      <c r="BO41" s="192">
        <v>0</v>
      </c>
      <c r="BP41" s="193">
        <v>0</v>
      </c>
      <c r="BQ41" s="192" t="s">
        <v>98</v>
      </c>
      <c r="BR41" s="190">
        <v>676581.46</v>
      </c>
      <c r="BS41" s="192" t="s">
        <v>98</v>
      </c>
      <c r="BT41" s="190">
        <v>46686.41</v>
      </c>
      <c r="BU41" s="192" t="s">
        <v>98</v>
      </c>
      <c r="BV41" s="192">
        <v>0</v>
      </c>
      <c r="BW41" s="192" t="s">
        <v>98</v>
      </c>
      <c r="BX41" s="190">
        <v>5200.8599999999997</v>
      </c>
      <c r="BY41" s="192" t="s">
        <v>98</v>
      </c>
      <c r="BZ41" s="190">
        <v>51887.27</v>
      </c>
      <c r="CA41" s="192" t="s">
        <v>98</v>
      </c>
      <c r="CB41" s="190">
        <v>1088052.08</v>
      </c>
      <c r="CC41" s="192" t="s">
        <v>98</v>
      </c>
      <c r="CD41" s="192">
        <v>0</v>
      </c>
      <c r="CE41" s="192" t="s">
        <v>98</v>
      </c>
      <c r="CF41" s="190">
        <v>14064.01</v>
      </c>
      <c r="CG41" s="192" t="s">
        <v>98</v>
      </c>
      <c r="CH41" s="190">
        <v>14064.01</v>
      </c>
      <c r="CI41" s="192" t="s">
        <v>98</v>
      </c>
      <c r="CJ41" s="190">
        <v>1102116.0900000001</v>
      </c>
      <c r="CK41" s="192" t="s">
        <v>98</v>
      </c>
      <c r="CL41" s="192">
        <v>0</v>
      </c>
      <c r="CM41" s="192" t="s">
        <v>98</v>
      </c>
      <c r="CN41" s="192">
        <v>0</v>
      </c>
      <c r="CO41" s="192" t="s">
        <v>98</v>
      </c>
      <c r="CP41" s="192">
        <v>0</v>
      </c>
      <c r="CQ41" s="192" t="s">
        <v>98</v>
      </c>
      <c r="CR41" s="194">
        <v>8968.66</v>
      </c>
      <c r="CS41" s="192" t="s">
        <v>98</v>
      </c>
      <c r="CT41" s="190">
        <v>8968.66</v>
      </c>
      <c r="CU41" s="192" t="s">
        <v>98</v>
      </c>
      <c r="CV41" s="190">
        <v>1162972.03</v>
      </c>
      <c r="CW41" s="192" t="s">
        <v>98</v>
      </c>
      <c r="CX41" s="190">
        <v>1839553.49</v>
      </c>
      <c r="CY41" s="192" t="s">
        <v>98</v>
      </c>
      <c r="DA41" s="38"/>
      <c r="DB41" s="227" t="str">
        <f>VLOOKUP($D41, 'ISIC-EPS crosswalk'!$B$5:$C$29, 2, FALSE)</f>
        <v>construction 41T43</v>
      </c>
    </row>
    <row r="42" spans="1:106" ht="14.5" x14ac:dyDescent="0.35">
      <c r="A42" s="74" t="s">
        <v>407</v>
      </c>
      <c r="B42" s="74" t="s">
        <v>446</v>
      </c>
      <c r="C42" s="43" t="str">
        <f>'Correspondance tables'!K30</f>
        <v>ISIC 45</v>
      </c>
      <c r="D42" s="43" t="str">
        <f>VLOOKUP(C42, 'Correspondance tables'!$O$3:$P$73, 2, FALSE)</f>
        <v>ISIC 45T47</v>
      </c>
      <c r="E42" s="63">
        <v>1570.87</v>
      </c>
      <c r="F42" s="63">
        <v>302.95999999999998</v>
      </c>
      <c r="G42" s="63">
        <v>51.99</v>
      </c>
      <c r="H42" s="168">
        <v>380.95</v>
      </c>
      <c r="I42" s="63">
        <v>1546.93</v>
      </c>
      <c r="J42" s="63">
        <v>316.48</v>
      </c>
      <c r="K42" s="63">
        <v>365.5</v>
      </c>
      <c r="L42" s="63">
        <v>263.45999999999998</v>
      </c>
      <c r="M42" s="63">
        <v>181.73</v>
      </c>
      <c r="N42" s="63">
        <v>433.47</v>
      </c>
      <c r="O42" s="63">
        <v>754.87</v>
      </c>
      <c r="P42" s="63">
        <v>220.32</v>
      </c>
      <c r="Q42" s="63">
        <v>611.39</v>
      </c>
      <c r="R42" s="168">
        <v>890.57</v>
      </c>
      <c r="S42" s="168">
        <v>526.42999999999995</v>
      </c>
      <c r="T42" s="63">
        <v>1148.43</v>
      </c>
      <c r="U42" s="63">
        <v>534.91</v>
      </c>
      <c r="V42" s="63">
        <v>723.1</v>
      </c>
      <c r="W42" s="63">
        <v>3512.43</v>
      </c>
      <c r="X42" s="63">
        <v>29649.09</v>
      </c>
      <c r="Y42" s="63">
        <v>2406.66</v>
      </c>
      <c r="Z42" s="63">
        <v>468.16</v>
      </c>
      <c r="AA42" s="63">
        <v>1053.49</v>
      </c>
      <c r="AB42" s="168">
        <v>734.93</v>
      </c>
      <c r="AC42" s="63">
        <v>221.47</v>
      </c>
      <c r="AD42" s="63">
        <v>1982.96</v>
      </c>
      <c r="AE42" s="63">
        <v>4589.97</v>
      </c>
      <c r="AF42" s="63">
        <v>18685.04</v>
      </c>
      <c r="AG42" s="63">
        <v>6275.53</v>
      </c>
      <c r="AH42" s="63">
        <v>4709.25</v>
      </c>
      <c r="AI42" s="63">
        <v>15201.28</v>
      </c>
      <c r="AJ42" s="63">
        <v>107.78</v>
      </c>
      <c r="AK42" s="63">
        <v>382.12</v>
      </c>
      <c r="AL42" s="63">
        <v>5762.65</v>
      </c>
      <c r="AM42" s="63">
        <v>4217.24</v>
      </c>
      <c r="AN42" s="63">
        <v>993.1</v>
      </c>
      <c r="AO42" s="63">
        <v>237.55</v>
      </c>
      <c r="AP42" s="63">
        <v>326.83999999999997</v>
      </c>
      <c r="AQ42" s="63">
        <v>720.91</v>
      </c>
      <c r="AR42" s="63">
        <v>692.67</v>
      </c>
      <c r="AS42" s="63">
        <v>992.12</v>
      </c>
      <c r="AT42" s="63">
        <v>1164.68</v>
      </c>
      <c r="AU42" s="63">
        <v>268.13</v>
      </c>
      <c r="AV42" s="63">
        <v>402.24</v>
      </c>
      <c r="AW42" s="63">
        <v>1247.28</v>
      </c>
      <c r="AX42" s="63">
        <v>518.9</v>
      </c>
      <c r="AY42" s="63">
        <v>299.93</v>
      </c>
      <c r="AZ42" s="63">
        <v>223.21</v>
      </c>
      <c r="BA42" s="63">
        <v>370.93</v>
      </c>
      <c r="BB42" s="63">
        <v>5870.87</v>
      </c>
      <c r="BC42" s="63">
        <v>210.63</v>
      </c>
      <c r="BD42" s="63">
        <v>139.99</v>
      </c>
      <c r="BE42" s="63">
        <v>1044.6500000000001</v>
      </c>
      <c r="BF42" s="63">
        <v>3325.46</v>
      </c>
      <c r="BG42" s="63">
        <v>975.77</v>
      </c>
      <c r="BH42" s="63">
        <v>1417.3</v>
      </c>
      <c r="BI42" s="63">
        <v>850.9</v>
      </c>
      <c r="BJ42" s="63">
        <v>375.97</v>
      </c>
      <c r="BK42" s="63">
        <v>301.49</v>
      </c>
      <c r="BL42" s="63">
        <v>374.19</v>
      </c>
      <c r="BM42" s="63">
        <v>50.98</v>
      </c>
      <c r="BN42" s="63">
        <v>333.92</v>
      </c>
      <c r="BO42" s="64">
        <v>0</v>
      </c>
      <c r="BP42" s="65">
        <v>0</v>
      </c>
      <c r="BQ42" s="64" t="s">
        <v>98</v>
      </c>
      <c r="BR42" s="63">
        <v>134515.04</v>
      </c>
      <c r="BS42" s="64" t="s">
        <v>98</v>
      </c>
      <c r="BT42" s="63">
        <v>175091.66</v>
      </c>
      <c r="BU42" s="64" t="s">
        <v>98</v>
      </c>
      <c r="BV42" s="63">
        <v>1.29</v>
      </c>
      <c r="BW42" s="64" t="s">
        <v>98</v>
      </c>
      <c r="BX42" s="63">
        <v>248.57</v>
      </c>
      <c r="BY42" s="64" t="s">
        <v>98</v>
      </c>
      <c r="BZ42" s="63">
        <v>175341.52</v>
      </c>
      <c r="CA42" s="64" t="s">
        <v>98</v>
      </c>
      <c r="CB42" s="63">
        <v>31494.44</v>
      </c>
      <c r="CC42" s="64" t="s">
        <v>98</v>
      </c>
      <c r="CD42" s="63">
        <v>9.84</v>
      </c>
      <c r="CE42" s="64" t="s">
        <v>98</v>
      </c>
      <c r="CF42" s="63">
        <v>-379.51</v>
      </c>
      <c r="CG42" s="64" t="s">
        <v>98</v>
      </c>
      <c r="CH42" s="63">
        <v>-369.67</v>
      </c>
      <c r="CI42" s="64" t="s">
        <v>98</v>
      </c>
      <c r="CJ42" s="63">
        <v>31124.77</v>
      </c>
      <c r="CK42" s="64" t="s">
        <v>98</v>
      </c>
      <c r="CL42" s="64">
        <v>0</v>
      </c>
      <c r="CM42" s="64" t="s">
        <v>98</v>
      </c>
      <c r="CN42" s="64">
        <v>0</v>
      </c>
      <c r="CO42" s="64" t="s">
        <v>98</v>
      </c>
      <c r="CP42" s="64">
        <v>0</v>
      </c>
      <c r="CQ42" s="64" t="s">
        <v>98</v>
      </c>
      <c r="CR42" s="66">
        <v>15876.9</v>
      </c>
      <c r="CS42" s="64" t="s">
        <v>98</v>
      </c>
      <c r="CT42" s="63">
        <v>15876.9</v>
      </c>
      <c r="CU42" s="64" t="s">
        <v>98</v>
      </c>
      <c r="CV42" s="63">
        <v>222343.19</v>
      </c>
      <c r="CW42" s="64" t="s">
        <v>98</v>
      </c>
      <c r="CX42" s="63">
        <v>356858.23</v>
      </c>
      <c r="CY42" s="64" t="s">
        <v>98</v>
      </c>
    </row>
    <row r="43" spans="1:106" ht="14.5" x14ac:dyDescent="0.35">
      <c r="A43" s="58" t="s">
        <v>407</v>
      </c>
      <c r="B43" s="58" t="s">
        <v>447</v>
      </c>
      <c r="C43" s="43" t="str">
        <f>'Correspondance tables'!K31</f>
        <v>ISIC 46</v>
      </c>
      <c r="D43" s="43" t="str">
        <f>VLOOKUP(C43, 'Correspondance tables'!$O$3:$P$73, 2, FALSE)</f>
        <v>ISIC 45T47</v>
      </c>
      <c r="E43" s="59">
        <v>24039.74</v>
      </c>
      <c r="F43" s="59">
        <v>1555.86</v>
      </c>
      <c r="G43" s="59">
        <v>790.74</v>
      </c>
      <c r="H43" s="167">
        <v>3681.61</v>
      </c>
      <c r="I43" s="59">
        <v>84326.75</v>
      </c>
      <c r="J43" s="59">
        <v>14447.93</v>
      </c>
      <c r="K43" s="59">
        <v>8400.84</v>
      </c>
      <c r="L43" s="59">
        <v>9007.1200000000008</v>
      </c>
      <c r="M43" s="59">
        <v>5103.1000000000004</v>
      </c>
      <c r="N43" s="59">
        <v>13147.36</v>
      </c>
      <c r="O43" s="59">
        <v>27303.17</v>
      </c>
      <c r="P43" s="59">
        <v>22208.080000000002</v>
      </c>
      <c r="Q43" s="59">
        <v>13017.43</v>
      </c>
      <c r="R43" s="167">
        <v>11090.88</v>
      </c>
      <c r="S43" s="167">
        <v>17486.27</v>
      </c>
      <c r="T43" s="59">
        <v>21490.02</v>
      </c>
      <c r="U43" s="59">
        <v>33837.97</v>
      </c>
      <c r="V43" s="59">
        <v>16298.2</v>
      </c>
      <c r="W43" s="59">
        <v>34338.230000000003</v>
      </c>
      <c r="X43" s="59">
        <v>31414.3</v>
      </c>
      <c r="Y43" s="59">
        <v>11491.72</v>
      </c>
      <c r="Z43" s="59">
        <v>18508.73</v>
      </c>
      <c r="AA43" s="59">
        <v>10362.76</v>
      </c>
      <c r="AB43" s="167">
        <v>11174.5</v>
      </c>
      <c r="AC43" s="59">
        <v>1310.6600000000001</v>
      </c>
      <c r="AD43" s="59">
        <v>5280.34</v>
      </c>
      <c r="AE43" s="59">
        <v>79702.2</v>
      </c>
      <c r="AF43" s="59">
        <v>7884.16</v>
      </c>
      <c r="AG43" s="59">
        <v>79884.36</v>
      </c>
      <c r="AH43" s="59">
        <v>13900.99</v>
      </c>
      <c r="AI43" s="59">
        <v>7982.25</v>
      </c>
      <c r="AJ43" s="59">
        <v>2210.13</v>
      </c>
      <c r="AK43" s="59">
        <v>4215.17</v>
      </c>
      <c r="AL43" s="59">
        <v>4877.6899999999996</v>
      </c>
      <c r="AM43" s="59">
        <v>679.82</v>
      </c>
      <c r="AN43" s="59">
        <v>40529.65</v>
      </c>
      <c r="AO43" s="59">
        <v>9379.61</v>
      </c>
      <c r="AP43" s="59">
        <v>3609.08</v>
      </c>
      <c r="AQ43" s="59">
        <v>7135.53</v>
      </c>
      <c r="AR43" s="59">
        <v>22462.43</v>
      </c>
      <c r="AS43" s="59">
        <v>1832.64</v>
      </c>
      <c r="AT43" s="59">
        <v>1539.75</v>
      </c>
      <c r="AU43" s="59">
        <v>5245.15</v>
      </c>
      <c r="AV43" s="59">
        <v>4537.74</v>
      </c>
      <c r="AW43" s="59">
        <v>4788.63</v>
      </c>
      <c r="AX43" s="59">
        <v>4292.62</v>
      </c>
      <c r="AY43" s="59">
        <v>2842.46</v>
      </c>
      <c r="AZ43" s="59">
        <v>3073.32</v>
      </c>
      <c r="BA43" s="59">
        <v>2478.0100000000002</v>
      </c>
      <c r="BB43" s="59">
        <v>2875.88</v>
      </c>
      <c r="BC43" s="60">
        <v>475</v>
      </c>
      <c r="BD43" s="59">
        <v>2377.08</v>
      </c>
      <c r="BE43" s="59">
        <v>7735.52</v>
      </c>
      <c r="BF43" s="59">
        <v>11609.19</v>
      </c>
      <c r="BG43" s="59">
        <v>7125.56</v>
      </c>
      <c r="BH43" s="59">
        <v>32251.56</v>
      </c>
      <c r="BI43" s="59">
        <v>5862.73</v>
      </c>
      <c r="BJ43" s="59">
        <v>3748.55</v>
      </c>
      <c r="BK43" s="59">
        <v>2616.04</v>
      </c>
      <c r="BL43" s="59">
        <v>1792.84</v>
      </c>
      <c r="BM43" s="59">
        <v>1162.4000000000001</v>
      </c>
      <c r="BN43" s="59">
        <v>2449.27</v>
      </c>
      <c r="BO43" s="60">
        <v>0</v>
      </c>
      <c r="BP43" s="61">
        <v>0</v>
      </c>
      <c r="BQ43" s="60" t="s">
        <v>98</v>
      </c>
      <c r="BR43" s="59">
        <v>848279.29</v>
      </c>
      <c r="BS43" s="60" t="s">
        <v>98</v>
      </c>
      <c r="BT43" s="59">
        <v>274441.15000000002</v>
      </c>
      <c r="BU43" s="60" t="s">
        <v>98</v>
      </c>
      <c r="BV43" s="59">
        <v>11.18</v>
      </c>
      <c r="BW43" s="60" t="s">
        <v>98</v>
      </c>
      <c r="BX43" s="59">
        <v>16272.01</v>
      </c>
      <c r="BY43" s="60" t="s">
        <v>98</v>
      </c>
      <c r="BZ43" s="59">
        <v>290724.33</v>
      </c>
      <c r="CA43" s="60" t="s">
        <v>98</v>
      </c>
      <c r="CB43" s="59">
        <v>100997.61</v>
      </c>
      <c r="CC43" s="60" t="s">
        <v>98</v>
      </c>
      <c r="CD43" s="59">
        <v>645.30999999999995</v>
      </c>
      <c r="CE43" s="60" t="s">
        <v>98</v>
      </c>
      <c r="CF43" s="59">
        <v>31399.51</v>
      </c>
      <c r="CG43" s="60" t="s">
        <v>98</v>
      </c>
      <c r="CH43" s="59">
        <v>32044.82</v>
      </c>
      <c r="CI43" s="60" t="s">
        <v>98</v>
      </c>
      <c r="CJ43" s="59">
        <v>133042.42000000001</v>
      </c>
      <c r="CK43" s="60" t="s">
        <v>98</v>
      </c>
      <c r="CL43" s="60">
        <v>0</v>
      </c>
      <c r="CM43" s="60" t="s">
        <v>98</v>
      </c>
      <c r="CN43" s="60">
        <v>0</v>
      </c>
      <c r="CO43" s="60" t="s">
        <v>98</v>
      </c>
      <c r="CP43" s="60">
        <v>0</v>
      </c>
      <c r="CQ43" s="60" t="s">
        <v>98</v>
      </c>
      <c r="CR43" s="62">
        <v>159494.44</v>
      </c>
      <c r="CS43" s="60" t="s">
        <v>98</v>
      </c>
      <c r="CT43" s="59">
        <v>159494.44</v>
      </c>
      <c r="CU43" s="60" t="s">
        <v>98</v>
      </c>
      <c r="CV43" s="59">
        <v>583261.19999999995</v>
      </c>
      <c r="CW43" s="60" t="s">
        <v>98</v>
      </c>
      <c r="CX43" s="59">
        <v>1431540.49</v>
      </c>
      <c r="CY43" s="60" t="s">
        <v>98</v>
      </c>
    </row>
    <row r="44" spans="1:106" s="187" customFormat="1" ht="14.5" x14ac:dyDescent="0.35">
      <c r="A44" s="155" t="s">
        <v>407</v>
      </c>
      <c r="B44" s="155" t="s">
        <v>448</v>
      </c>
      <c r="C44" s="181" t="str">
        <f>'Correspondance tables'!K32</f>
        <v>ISIC 47</v>
      </c>
      <c r="D44" s="181" t="str">
        <f>VLOOKUP(C44, 'Correspondance tables'!$O$3:$P$73, 2, FALSE)</f>
        <v>ISIC 45T47</v>
      </c>
      <c r="E44" s="182">
        <v>7803.73</v>
      </c>
      <c r="F44" s="182">
        <v>295.18</v>
      </c>
      <c r="G44" s="182">
        <v>304.68</v>
      </c>
      <c r="H44" s="183">
        <v>956.52</v>
      </c>
      <c r="I44" s="182">
        <v>17855.669999999998</v>
      </c>
      <c r="J44" s="182">
        <v>3728.81</v>
      </c>
      <c r="K44" s="182">
        <v>1712.79</v>
      </c>
      <c r="L44" s="182">
        <v>1644.18</v>
      </c>
      <c r="M44" s="182">
        <v>723.56</v>
      </c>
      <c r="N44" s="182">
        <v>1150.0999999999999</v>
      </c>
      <c r="O44" s="182">
        <v>4983.5</v>
      </c>
      <c r="P44" s="182">
        <v>1712.61</v>
      </c>
      <c r="Q44" s="182">
        <v>3098.31</v>
      </c>
      <c r="R44" s="183">
        <v>1591.49</v>
      </c>
      <c r="S44" s="183">
        <v>2260.6</v>
      </c>
      <c r="T44" s="182">
        <v>3625.54</v>
      </c>
      <c r="U44" s="182">
        <v>4105.87</v>
      </c>
      <c r="V44" s="182">
        <v>3550.01</v>
      </c>
      <c r="W44" s="182">
        <v>4917.13</v>
      </c>
      <c r="X44" s="182">
        <v>9046.94</v>
      </c>
      <c r="Y44" s="182">
        <v>2834.21</v>
      </c>
      <c r="Z44" s="182">
        <v>4061.52</v>
      </c>
      <c r="AA44" s="182">
        <v>1758.08</v>
      </c>
      <c r="AB44" s="183">
        <v>2609.87</v>
      </c>
      <c r="AC44" s="182">
        <v>280.17</v>
      </c>
      <c r="AD44" s="182">
        <v>834.96</v>
      </c>
      <c r="AE44" s="182">
        <v>14031.31</v>
      </c>
      <c r="AF44" s="182">
        <v>1438.89</v>
      </c>
      <c r="AG44" s="182">
        <v>4336.09</v>
      </c>
      <c r="AH44" s="182">
        <v>30525.279999999999</v>
      </c>
      <c r="AI44" s="182">
        <v>3207.99</v>
      </c>
      <c r="AJ44" s="182">
        <v>467.13</v>
      </c>
      <c r="AK44" s="182">
        <v>629.39</v>
      </c>
      <c r="AL44" s="182">
        <v>1030.6500000000001</v>
      </c>
      <c r="AM44" s="182">
        <v>192.52</v>
      </c>
      <c r="AN44" s="182">
        <v>10481.030000000001</v>
      </c>
      <c r="AO44" s="182">
        <v>1240.67</v>
      </c>
      <c r="AP44" s="182">
        <v>1219.8</v>
      </c>
      <c r="AQ44" s="182">
        <v>1540.41</v>
      </c>
      <c r="AR44" s="182">
        <v>856.85</v>
      </c>
      <c r="AS44" s="182">
        <v>574.87</v>
      </c>
      <c r="AT44" s="182">
        <v>397.29</v>
      </c>
      <c r="AU44" s="182">
        <v>245.94</v>
      </c>
      <c r="AV44" s="182">
        <v>927.41</v>
      </c>
      <c r="AW44" s="182">
        <v>813.98</v>
      </c>
      <c r="AX44" s="182">
        <v>1157.46</v>
      </c>
      <c r="AY44" s="182">
        <v>602.23</v>
      </c>
      <c r="AZ44" s="182">
        <v>577.52</v>
      </c>
      <c r="BA44" s="182">
        <v>724.34</v>
      </c>
      <c r="BB44" s="182">
        <v>351.2</v>
      </c>
      <c r="BC44" s="182">
        <v>90.98</v>
      </c>
      <c r="BD44" s="182">
        <v>98.97</v>
      </c>
      <c r="BE44" s="182">
        <v>1750.33</v>
      </c>
      <c r="BF44" s="182">
        <v>5153.1400000000003</v>
      </c>
      <c r="BG44" s="182">
        <v>2349.31</v>
      </c>
      <c r="BH44" s="182">
        <v>13423.78</v>
      </c>
      <c r="BI44" s="182">
        <v>3246.24</v>
      </c>
      <c r="BJ44" s="182">
        <v>840.72</v>
      </c>
      <c r="BK44" s="182">
        <v>616.59</v>
      </c>
      <c r="BL44" s="182">
        <v>630.14</v>
      </c>
      <c r="BM44" s="182">
        <v>216.17</v>
      </c>
      <c r="BN44" s="182">
        <v>834.58</v>
      </c>
      <c r="BO44" s="184">
        <v>0</v>
      </c>
      <c r="BP44" s="185">
        <v>0</v>
      </c>
      <c r="BQ44" s="184" t="s">
        <v>98</v>
      </c>
      <c r="BR44" s="182">
        <v>194267.25</v>
      </c>
      <c r="BS44" s="184" t="s">
        <v>98</v>
      </c>
      <c r="BT44" s="182">
        <v>720162.59</v>
      </c>
      <c r="BU44" s="184" t="s">
        <v>98</v>
      </c>
      <c r="BV44" s="182">
        <v>13.35</v>
      </c>
      <c r="BW44" s="184" t="s">
        <v>98</v>
      </c>
      <c r="BX44" s="182">
        <v>27673.52</v>
      </c>
      <c r="BY44" s="184" t="s">
        <v>98</v>
      </c>
      <c r="BZ44" s="182">
        <v>747849.46</v>
      </c>
      <c r="CA44" s="184" t="s">
        <v>98</v>
      </c>
      <c r="CB44" s="182">
        <v>20693.150000000001</v>
      </c>
      <c r="CC44" s="184" t="s">
        <v>98</v>
      </c>
      <c r="CD44" s="182">
        <v>1085.8800000000001</v>
      </c>
      <c r="CE44" s="184" t="s">
        <v>98</v>
      </c>
      <c r="CF44" s="182">
        <v>540.63</v>
      </c>
      <c r="CG44" s="184" t="s">
        <v>98</v>
      </c>
      <c r="CH44" s="182">
        <v>1626.51</v>
      </c>
      <c r="CI44" s="184" t="s">
        <v>98</v>
      </c>
      <c r="CJ44" s="182">
        <v>22319.65</v>
      </c>
      <c r="CK44" s="184" t="s">
        <v>98</v>
      </c>
      <c r="CL44" s="184">
        <v>0</v>
      </c>
      <c r="CM44" s="184" t="s">
        <v>98</v>
      </c>
      <c r="CN44" s="184">
        <v>0</v>
      </c>
      <c r="CO44" s="184" t="s">
        <v>98</v>
      </c>
      <c r="CP44" s="184">
        <v>0</v>
      </c>
      <c r="CQ44" s="184" t="s">
        <v>98</v>
      </c>
      <c r="CR44" s="186">
        <v>23161.49</v>
      </c>
      <c r="CS44" s="184" t="s">
        <v>98</v>
      </c>
      <c r="CT44" s="182">
        <v>23161.49</v>
      </c>
      <c r="CU44" s="184" t="s">
        <v>98</v>
      </c>
      <c r="CV44" s="182">
        <v>793330.6</v>
      </c>
      <c r="CW44" s="184" t="s">
        <v>98</v>
      </c>
      <c r="CX44" s="182">
        <v>987597.85</v>
      </c>
      <c r="CY44" s="184" t="s">
        <v>98</v>
      </c>
      <c r="DA44" s="38"/>
      <c r="DB44" s="227"/>
    </row>
    <row r="45" spans="1:106" s="203" customFormat="1" ht="14.5" x14ac:dyDescent="0.35">
      <c r="A45" s="196" t="s">
        <v>407</v>
      </c>
      <c r="B45" s="196" t="s">
        <v>449</v>
      </c>
      <c r="C45" s="197" t="str">
        <f>'Correspondance tables'!K33</f>
        <v>ISIC 49</v>
      </c>
      <c r="D45" s="197" t="str">
        <f>VLOOKUP(C45, 'Correspondance tables'!$O$3:$P$73, 2, FALSE)</f>
        <v>ISIC 49T53</v>
      </c>
      <c r="E45" s="198">
        <v>4278.03</v>
      </c>
      <c r="F45" s="198">
        <v>1965.27</v>
      </c>
      <c r="G45" s="198">
        <v>131.34</v>
      </c>
      <c r="H45" s="199">
        <v>4101.6499999999996</v>
      </c>
      <c r="I45" s="198">
        <v>27893.59</v>
      </c>
      <c r="J45" s="198">
        <v>3021.03</v>
      </c>
      <c r="K45" s="198">
        <v>4519.74</v>
      </c>
      <c r="L45" s="198">
        <v>6332.76</v>
      </c>
      <c r="M45" s="198">
        <v>1244.2</v>
      </c>
      <c r="N45" s="198">
        <v>7329.22</v>
      </c>
      <c r="O45" s="198">
        <v>11328.1</v>
      </c>
      <c r="P45" s="198">
        <v>1515.67</v>
      </c>
      <c r="Q45" s="198">
        <v>5838.47</v>
      </c>
      <c r="R45" s="199">
        <v>9299.94</v>
      </c>
      <c r="S45" s="199">
        <v>9828.56</v>
      </c>
      <c r="T45" s="198">
        <v>5213.16</v>
      </c>
      <c r="U45" s="198">
        <v>2378.77</v>
      </c>
      <c r="V45" s="198">
        <v>3519.19</v>
      </c>
      <c r="W45" s="198">
        <v>6887.84</v>
      </c>
      <c r="X45" s="198">
        <v>10644.97</v>
      </c>
      <c r="Y45" s="198">
        <v>1488.34</v>
      </c>
      <c r="Z45" s="198">
        <v>3961.24</v>
      </c>
      <c r="AA45" s="198">
        <v>1446.75</v>
      </c>
      <c r="AB45" s="199">
        <v>15436.68</v>
      </c>
      <c r="AC45" s="198">
        <v>397.77</v>
      </c>
      <c r="AD45" s="198">
        <v>3629.93</v>
      </c>
      <c r="AE45" s="198">
        <v>14549.47</v>
      </c>
      <c r="AF45" s="198">
        <v>6184.99</v>
      </c>
      <c r="AG45" s="198">
        <v>68696.14</v>
      </c>
      <c r="AH45" s="198">
        <v>19535.77</v>
      </c>
      <c r="AI45" s="198">
        <v>66630.61</v>
      </c>
      <c r="AJ45" s="198">
        <v>1406.11</v>
      </c>
      <c r="AK45" s="198">
        <v>858.3</v>
      </c>
      <c r="AL45" s="198">
        <v>48641.89</v>
      </c>
      <c r="AM45" s="198">
        <v>2687.88</v>
      </c>
      <c r="AN45" s="198">
        <v>3660.17</v>
      </c>
      <c r="AO45" s="198">
        <v>2038.31</v>
      </c>
      <c r="AP45" s="198">
        <v>1372.22</v>
      </c>
      <c r="AQ45" s="198">
        <v>1143.42</v>
      </c>
      <c r="AR45" s="198">
        <v>1758.89</v>
      </c>
      <c r="AS45" s="198">
        <v>1690.04</v>
      </c>
      <c r="AT45" s="198">
        <v>1113.25</v>
      </c>
      <c r="AU45" s="198">
        <v>678.68</v>
      </c>
      <c r="AV45" s="198">
        <v>1146.1500000000001</v>
      </c>
      <c r="AW45" s="198">
        <v>2311.9299999999998</v>
      </c>
      <c r="AX45" s="198">
        <v>1244.73</v>
      </c>
      <c r="AY45" s="198">
        <v>1261.94</v>
      </c>
      <c r="AZ45" s="198">
        <v>761.51</v>
      </c>
      <c r="BA45" s="198">
        <v>867.61</v>
      </c>
      <c r="BB45" s="198">
        <v>1964.4</v>
      </c>
      <c r="BC45" s="198">
        <v>249.9</v>
      </c>
      <c r="BD45" s="198">
        <v>2878.75</v>
      </c>
      <c r="BE45" s="198">
        <v>2755.68</v>
      </c>
      <c r="BF45" s="198">
        <v>11146.01</v>
      </c>
      <c r="BG45" s="198">
        <v>12489.45</v>
      </c>
      <c r="BH45" s="198">
        <v>5774.9</v>
      </c>
      <c r="BI45" s="198">
        <v>2608.38</v>
      </c>
      <c r="BJ45" s="198">
        <v>809.96</v>
      </c>
      <c r="BK45" s="198">
        <v>882.89</v>
      </c>
      <c r="BL45" s="198">
        <v>1617.79</v>
      </c>
      <c r="BM45" s="198">
        <v>262.64999999999998</v>
      </c>
      <c r="BN45" s="198">
        <v>894.9</v>
      </c>
      <c r="BO45" s="200">
        <v>0</v>
      </c>
      <c r="BP45" s="201">
        <v>0</v>
      </c>
      <c r="BQ45" s="200" t="s">
        <v>98</v>
      </c>
      <c r="BR45" s="198">
        <v>448207.87</v>
      </c>
      <c r="BS45" s="200" t="s">
        <v>98</v>
      </c>
      <c r="BT45" s="200">
        <v>166387</v>
      </c>
      <c r="BU45" s="200" t="s">
        <v>98</v>
      </c>
      <c r="BV45" s="198">
        <v>0.11</v>
      </c>
      <c r="BW45" s="200" t="s">
        <v>98</v>
      </c>
      <c r="BX45" s="198">
        <v>18365.810000000001</v>
      </c>
      <c r="BY45" s="200" t="s">
        <v>98</v>
      </c>
      <c r="BZ45" s="198">
        <v>184752.92</v>
      </c>
      <c r="CA45" s="200" t="s">
        <v>98</v>
      </c>
      <c r="CB45" s="198">
        <v>4514.41</v>
      </c>
      <c r="CC45" s="200" t="s">
        <v>98</v>
      </c>
      <c r="CD45" s="198">
        <v>34.75</v>
      </c>
      <c r="CE45" s="200" t="s">
        <v>98</v>
      </c>
      <c r="CF45" s="198">
        <v>-4006.09</v>
      </c>
      <c r="CG45" s="200" t="s">
        <v>98</v>
      </c>
      <c r="CH45" s="198">
        <v>-3971.34</v>
      </c>
      <c r="CI45" s="200" t="s">
        <v>98</v>
      </c>
      <c r="CJ45" s="198">
        <v>543.07000000000005</v>
      </c>
      <c r="CK45" s="200" t="s">
        <v>98</v>
      </c>
      <c r="CL45" s="200">
        <v>0</v>
      </c>
      <c r="CM45" s="200" t="s">
        <v>98</v>
      </c>
      <c r="CN45" s="200">
        <v>0</v>
      </c>
      <c r="CO45" s="200" t="s">
        <v>98</v>
      </c>
      <c r="CP45" s="200">
        <v>0</v>
      </c>
      <c r="CQ45" s="200" t="s">
        <v>98</v>
      </c>
      <c r="CR45" s="202">
        <v>23746.78</v>
      </c>
      <c r="CS45" s="200" t="s">
        <v>98</v>
      </c>
      <c r="CT45" s="198">
        <v>23746.78</v>
      </c>
      <c r="CU45" s="200" t="s">
        <v>98</v>
      </c>
      <c r="CV45" s="198">
        <v>209042.77</v>
      </c>
      <c r="CW45" s="200" t="s">
        <v>98</v>
      </c>
      <c r="CX45" s="198">
        <v>657250.64</v>
      </c>
      <c r="CY45" s="200" t="s">
        <v>98</v>
      </c>
      <c r="DA45" s="38"/>
      <c r="DB45" s="227"/>
    </row>
    <row r="46" spans="1:106" ht="14.5" x14ac:dyDescent="0.35">
      <c r="A46" s="58" t="s">
        <v>407</v>
      </c>
      <c r="B46" s="58" t="s">
        <v>450</v>
      </c>
      <c r="C46" s="43" t="str">
        <f>'Correspondance tables'!K34</f>
        <v>ISIC 50</v>
      </c>
      <c r="D46" s="43" t="str">
        <f>VLOOKUP(C46, 'Correspondance tables'!$O$3:$P$73, 2, FALSE)</f>
        <v>ISIC 49T53</v>
      </c>
      <c r="E46" s="63">
        <v>133.63999999999999</v>
      </c>
      <c r="F46" s="63">
        <v>317.11</v>
      </c>
      <c r="G46" s="63">
        <v>146.52000000000001</v>
      </c>
      <c r="H46" s="168">
        <v>792.24</v>
      </c>
      <c r="I46" s="63">
        <v>1387.27</v>
      </c>
      <c r="J46" s="63">
        <v>187.64</v>
      </c>
      <c r="K46" s="63">
        <v>390.83</v>
      </c>
      <c r="L46" s="63">
        <v>490.91</v>
      </c>
      <c r="M46" s="63">
        <v>76.56</v>
      </c>
      <c r="N46" s="63">
        <v>1916.24</v>
      </c>
      <c r="O46" s="63">
        <v>1328.57</v>
      </c>
      <c r="P46" s="63">
        <v>98.21</v>
      </c>
      <c r="Q46" s="63">
        <v>311.25</v>
      </c>
      <c r="R46" s="168">
        <v>549.66</v>
      </c>
      <c r="S46" s="168">
        <v>1552.2</v>
      </c>
      <c r="T46" s="63">
        <v>655.09</v>
      </c>
      <c r="U46" s="63">
        <v>255.88</v>
      </c>
      <c r="V46" s="63">
        <v>246.02</v>
      </c>
      <c r="W46" s="63">
        <v>594.94000000000005</v>
      </c>
      <c r="X46" s="63">
        <v>639.9</v>
      </c>
      <c r="Y46" s="63">
        <v>135.12</v>
      </c>
      <c r="Z46" s="63">
        <v>190.02</v>
      </c>
      <c r="AA46" s="63">
        <v>122.63</v>
      </c>
      <c r="AB46" s="168">
        <v>570.79999999999995</v>
      </c>
      <c r="AC46" s="63">
        <v>6.42</v>
      </c>
      <c r="AD46" s="63">
        <v>155.25</v>
      </c>
      <c r="AE46" s="63">
        <v>621.36</v>
      </c>
      <c r="AF46" s="63">
        <v>1158.42</v>
      </c>
      <c r="AG46" s="63">
        <v>6146.64</v>
      </c>
      <c r="AH46" s="63">
        <v>182.97</v>
      </c>
      <c r="AI46" s="63">
        <v>2428.4699999999998</v>
      </c>
      <c r="AJ46" s="63">
        <v>18629.13</v>
      </c>
      <c r="AK46" s="63">
        <v>90.01</v>
      </c>
      <c r="AL46" s="63">
        <v>6068.98</v>
      </c>
      <c r="AM46" s="63">
        <v>108.11</v>
      </c>
      <c r="AN46" s="63">
        <v>151.41</v>
      </c>
      <c r="AO46" s="63">
        <v>90.75</v>
      </c>
      <c r="AP46" s="63">
        <v>12.34</v>
      </c>
      <c r="AQ46" s="63">
        <v>111.26</v>
      </c>
      <c r="AR46" s="63">
        <v>76.98</v>
      </c>
      <c r="AS46" s="63">
        <v>93.67</v>
      </c>
      <c r="AT46" s="63">
        <v>64.97</v>
      </c>
      <c r="AU46" s="63">
        <v>50.96</v>
      </c>
      <c r="AV46" s="63">
        <v>31.86</v>
      </c>
      <c r="AW46" s="63">
        <v>83.71</v>
      </c>
      <c r="AX46" s="63">
        <v>65.180000000000007</v>
      </c>
      <c r="AY46" s="63">
        <v>18.559999999999999</v>
      </c>
      <c r="AZ46" s="63">
        <v>58.49</v>
      </c>
      <c r="BA46" s="63">
        <v>31.54</v>
      </c>
      <c r="BB46" s="63">
        <v>126.79</v>
      </c>
      <c r="BC46" s="63">
        <v>13.55</v>
      </c>
      <c r="BD46" s="63">
        <v>1172.3599999999999</v>
      </c>
      <c r="BE46" s="63">
        <v>100.45</v>
      </c>
      <c r="BF46" s="63">
        <v>185.14</v>
      </c>
      <c r="BG46" s="63">
        <v>113.31</v>
      </c>
      <c r="BH46" s="63">
        <v>134.37</v>
      </c>
      <c r="BI46" s="63">
        <v>70.959999999999994</v>
      </c>
      <c r="BJ46" s="63">
        <v>21.49</v>
      </c>
      <c r="BK46" s="63">
        <v>22.98</v>
      </c>
      <c r="BL46" s="63">
        <v>50.67</v>
      </c>
      <c r="BM46" s="63">
        <v>5.04</v>
      </c>
      <c r="BN46" s="63">
        <v>13.55</v>
      </c>
      <c r="BO46" s="64">
        <v>0</v>
      </c>
      <c r="BP46" s="65">
        <v>0</v>
      </c>
      <c r="BQ46" s="64" t="s">
        <v>98</v>
      </c>
      <c r="BR46" s="63">
        <v>51657.34</v>
      </c>
      <c r="BS46" s="64" t="s">
        <v>98</v>
      </c>
      <c r="BT46" s="63">
        <v>21543.34</v>
      </c>
      <c r="BU46" s="64" t="s">
        <v>98</v>
      </c>
      <c r="BV46" s="64">
        <v>0</v>
      </c>
      <c r="BW46" s="64" t="s">
        <v>98</v>
      </c>
      <c r="BX46" s="63">
        <v>199.8</v>
      </c>
      <c r="BY46" s="64" t="s">
        <v>98</v>
      </c>
      <c r="BZ46" s="63">
        <v>21743.14</v>
      </c>
      <c r="CA46" s="64" t="s">
        <v>98</v>
      </c>
      <c r="CB46" s="63">
        <v>246.78</v>
      </c>
      <c r="CC46" s="64" t="s">
        <v>98</v>
      </c>
      <c r="CD46" s="63">
        <v>3.73</v>
      </c>
      <c r="CE46" s="64" t="s">
        <v>98</v>
      </c>
      <c r="CF46" s="63">
        <v>-1488.94</v>
      </c>
      <c r="CG46" s="64" t="s">
        <v>98</v>
      </c>
      <c r="CH46" s="63">
        <v>-1485.21</v>
      </c>
      <c r="CI46" s="64" t="s">
        <v>98</v>
      </c>
      <c r="CJ46" s="63">
        <v>-1238.43</v>
      </c>
      <c r="CK46" s="64" t="s">
        <v>98</v>
      </c>
      <c r="CL46" s="64">
        <v>0</v>
      </c>
      <c r="CM46" s="64" t="s">
        <v>98</v>
      </c>
      <c r="CN46" s="64">
        <v>0</v>
      </c>
      <c r="CO46" s="64" t="s">
        <v>98</v>
      </c>
      <c r="CP46" s="64">
        <v>0</v>
      </c>
      <c r="CQ46" s="64" t="s">
        <v>98</v>
      </c>
      <c r="CR46" s="66">
        <v>71963.22</v>
      </c>
      <c r="CS46" s="64" t="s">
        <v>98</v>
      </c>
      <c r="CT46" s="63">
        <v>71963.22</v>
      </c>
      <c r="CU46" s="64" t="s">
        <v>98</v>
      </c>
      <c r="CV46" s="63">
        <v>92467.93</v>
      </c>
      <c r="CW46" s="64" t="s">
        <v>98</v>
      </c>
      <c r="CX46" s="63">
        <v>144125.26999999999</v>
      </c>
      <c r="CY46" s="64" t="s">
        <v>98</v>
      </c>
    </row>
    <row r="47" spans="1:106" ht="14.5" x14ac:dyDescent="0.35">
      <c r="A47" s="58" t="s">
        <v>407</v>
      </c>
      <c r="B47" s="58" t="s">
        <v>451</v>
      </c>
      <c r="C47" s="43" t="str">
        <f>'Correspondance tables'!K35</f>
        <v>ISIC 51</v>
      </c>
      <c r="D47" s="43" t="str">
        <f>VLOOKUP(C47, 'Correspondance tables'!$O$3:$P$73, 2, FALSE)</f>
        <v>ISIC 49T53</v>
      </c>
      <c r="E47" s="59">
        <v>80.27</v>
      </c>
      <c r="F47" s="59">
        <v>33.450000000000003</v>
      </c>
      <c r="G47" s="59">
        <v>18.87</v>
      </c>
      <c r="H47" s="167">
        <v>325.39</v>
      </c>
      <c r="I47" s="59">
        <v>858.8</v>
      </c>
      <c r="J47" s="59">
        <v>173.1</v>
      </c>
      <c r="K47" s="59">
        <v>82.11</v>
      </c>
      <c r="L47" s="59">
        <v>146.25</v>
      </c>
      <c r="M47" s="59">
        <v>63.3</v>
      </c>
      <c r="N47" s="59">
        <v>166.76</v>
      </c>
      <c r="O47" s="59">
        <v>573.49</v>
      </c>
      <c r="P47" s="59">
        <v>265.02999999999997</v>
      </c>
      <c r="Q47" s="59">
        <v>241.87</v>
      </c>
      <c r="R47" s="167">
        <v>220.5</v>
      </c>
      <c r="S47" s="167">
        <v>265.99</v>
      </c>
      <c r="T47" s="59">
        <v>358.32</v>
      </c>
      <c r="U47" s="59">
        <v>763.58</v>
      </c>
      <c r="V47" s="59">
        <v>355.7</v>
      </c>
      <c r="W47" s="59">
        <v>1015.68</v>
      </c>
      <c r="X47" s="59">
        <v>598.99</v>
      </c>
      <c r="Y47" s="59">
        <v>314.85000000000002</v>
      </c>
      <c r="Z47" s="59">
        <v>346.38</v>
      </c>
      <c r="AA47" s="59">
        <v>237.92</v>
      </c>
      <c r="AB47" s="167">
        <v>436.96</v>
      </c>
      <c r="AC47" s="59">
        <v>15.65</v>
      </c>
      <c r="AD47" s="59">
        <v>168.28</v>
      </c>
      <c r="AE47" s="59">
        <v>678.61</v>
      </c>
      <c r="AF47" s="59">
        <v>446.82</v>
      </c>
      <c r="AG47" s="59">
        <v>2744.14</v>
      </c>
      <c r="AH47" s="59">
        <v>967.92</v>
      </c>
      <c r="AI47" s="59">
        <v>1206.27</v>
      </c>
      <c r="AJ47" s="59">
        <v>375.01</v>
      </c>
      <c r="AK47" s="59">
        <v>8760.59</v>
      </c>
      <c r="AL47" s="59">
        <v>5162.59</v>
      </c>
      <c r="AM47" s="59">
        <v>951.49</v>
      </c>
      <c r="AN47" s="59">
        <v>602.77</v>
      </c>
      <c r="AO47" s="59">
        <v>186.67</v>
      </c>
      <c r="AP47" s="59">
        <v>290.58999999999997</v>
      </c>
      <c r="AQ47" s="59">
        <v>281.19</v>
      </c>
      <c r="AR47" s="59">
        <v>547.82000000000005</v>
      </c>
      <c r="AS47" s="59">
        <v>3444.54</v>
      </c>
      <c r="AT47" s="59">
        <v>1404.36</v>
      </c>
      <c r="AU47" s="59">
        <v>844.53</v>
      </c>
      <c r="AV47" s="59">
        <v>170.04</v>
      </c>
      <c r="AW47" s="59">
        <v>2490.9299999999998</v>
      </c>
      <c r="AX47" s="59">
        <v>722.4</v>
      </c>
      <c r="AY47" s="59">
        <v>499.3</v>
      </c>
      <c r="AZ47" s="59">
        <v>532.75</v>
      </c>
      <c r="BA47" s="59">
        <v>352.96</v>
      </c>
      <c r="BB47" s="59">
        <v>539.77</v>
      </c>
      <c r="BC47" s="59">
        <v>169.07</v>
      </c>
      <c r="BD47" s="59">
        <v>11584.63</v>
      </c>
      <c r="BE47" s="59">
        <v>966.11</v>
      </c>
      <c r="BF47" s="59">
        <v>2275.06</v>
      </c>
      <c r="BG47" s="59">
        <v>562.85</v>
      </c>
      <c r="BH47" s="59">
        <v>578.49</v>
      </c>
      <c r="BI47" s="59">
        <v>312.64999999999998</v>
      </c>
      <c r="BJ47" s="59">
        <v>325.14999999999998</v>
      </c>
      <c r="BK47" s="59">
        <v>276.38</v>
      </c>
      <c r="BL47" s="59">
        <v>814.41</v>
      </c>
      <c r="BM47" s="59">
        <v>24.58</v>
      </c>
      <c r="BN47" s="59">
        <v>86.57</v>
      </c>
      <c r="BO47" s="60">
        <v>0</v>
      </c>
      <c r="BP47" s="61">
        <v>0</v>
      </c>
      <c r="BQ47" s="60" t="s">
        <v>98</v>
      </c>
      <c r="BR47" s="59">
        <v>60307.5</v>
      </c>
      <c r="BS47" s="60" t="s">
        <v>98</v>
      </c>
      <c r="BT47" s="59">
        <v>66364.19</v>
      </c>
      <c r="BU47" s="60" t="s">
        <v>98</v>
      </c>
      <c r="BV47" s="60">
        <v>0</v>
      </c>
      <c r="BW47" s="60" t="s">
        <v>98</v>
      </c>
      <c r="BX47" s="59">
        <v>354.45</v>
      </c>
      <c r="BY47" s="60" t="s">
        <v>98</v>
      </c>
      <c r="BZ47" s="59">
        <v>66718.64</v>
      </c>
      <c r="CA47" s="60" t="s">
        <v>98</v>
      </c>
      <c r="CB47" s="59">
        <v>44.6</v>
      </c>
      <c r="CC47" s="60" t="s">
        <v>98</v>
      </c>
      <c r="CD47" s="59">
        <v>0.63</v>
      </c>
      <c r="CE47" s="60" t="s">
        <v>98</v>
      </c>
      <c r="CF47" s="59">
        <v>0.06</v>
      </c>
      <c r="CG47" s="60" t="s">
        <v>98</v>
      </c>
      <c r="CH47" s="59">
        <v>0.69</v>
      </c>
      <c r="CI47" s="60" t="s">
        <v>98</v>
      </c>
      <c r="CJ47" s="59">
        <v>45.29</v>
      </c>
      <c r="CK47" s="60" t="s">
        <v>98</v>
      </c>
      <c r="CL47" s="60">
        <v>0</v>
      </c>
      <c r="CM47" s="60" t="s">
        <v>98</v>
      </c>
      <c r="CN47" s="60">
        <v>0</v>
      </c>
      <c r="CO47" s="60" t="s">
        <v>98</v>
      </c>
      <c r="CP47" s="60">
        <v>0</v>
      </c>
      <c r="CQ47" s="60" t="s">
        <v>98</v>
      </c>
      <c r="CR47" s="62">
        <v>31166.45</v>
      </c>
      <c r="CS47" s="60" t="s">
        <v>98</v>
      </c>
      <c r="CT47" s="59">
        <v>31166.45</v>
      </c>
      <c r="CU47" s="60" t="s">
        <v>98</v>
      </c>
      <c r="CV47" s="59">
        <v>97930.38</v>
      </c>
      <c r="CW47" s="60" t="s">
        <v>98</v>
      </c>
      <c r="CX47" s="59">
        <v>158237.87</v>
      </c>
      <c r="CY47" s="60" t="s">
        <v>98</v>
      </c>
    </row>
    <row r="48" spans="1:106" ht="14.5" x14ac:dyDescent="0.35">
      <c r="A48" s="58" t="s">
        <v>407</v>
      </c>
      <c r="B48" s="58" t="s">
        <v>452</v>
      </c>
      <c r="C48" s="43" t="str">
        <f>'Correspondance tables'!K36</f>
        <v>ISIC 52</v>
      </c>
      <c r="D48" s="43" t="str">
        <f>VLOOKUP(C48, 'Correspondance tables'!$O$3:$P$73, 2, FALSE)</f>
        <v>ISIC 49T53</v>
      </c>
      <c r="E48" s="63">
        <v>914.94</v>
      </c>
      <c r="F48" s="63">
        <v>155.71</v>
      </c>
      <c r="G48" s="63">
        <v>450.23</v>
      </c>
      <c r="H48" s="168">
        <v>1750.91</v>
      </c>
      <c r="I48" s="63">
        <v>14967.54</v>
      </c>
      <c r="J48" s="63">
        <v>1331.63</v>
      </c>
      <c r="K48" s="63">
        <v>1649.55</v>
      </c>
      <c r="L48" s="63">
        <v>2992.61</v>
      </c>
      <c r="M48" s="63">
        <v>611.95000000000005</v>
      </c>
      <c r="N48" s="63">
        <v>3928.76</v>
      </c>
      <c r="O48" s="63">
        <v>5565.8</v>
      </c>
      <c r="P48" s="63">
        <v>1929.38</v>
      </c>
      <c r="Q48" s="63">
        <v>2467.36</v>
      </c>
      <c r="R48" s="168">
        <v>2952.9</v>
      </c>
      <c r="S48" s="168">
        <v>3576.22</v>
      </c>
      <c r="T48" s="63">
        <v>2617.36</v>
      </c>
      <c r="U48" s="63">
        <v>1949.07</v>
      </c>
      <c r="V48" s="63">
        <v>2099.2600000000002</v>
      </c>
      <c r="W48" s="63">
        <v>5739.49</v>
      </c>
      <c r="X48" s="63">
        <v>8762.48</v>
      </c>
      <c r="Y48" s="63">
        <v>1255.22</v>
      </c>
      <c r="Z48" s="63">
        <v>1341.7</v>
      </c>
      <c r="AA48" s="63">
        <v>982.07</v>
      </c>
      <c r="AB48" s="168">
        <v>3437.32</v>
      </c>
      <c r="AC48" s="63">
        <v>263.38</v>
      </c>
      <c r="AD48" s="63">
        <v>1663.62</v>
      </c>
      <c r="AE48" s="63">
        <v>6158.38</v>
      </c>
      <c r="AF48" s="63">
        <v>4562.1499999999996</v>
      </c>
      <c r="AG48" s="63">
        <v>76618.39</v>
      </c>
      <c r="AH48" s="63">
        <v>18370.27</v>
      </c>
      <c r="AI48" s="63">
        <v>64455.48</v>
      </c>
      <c r="AJ48" s="63">
        <v>40469.08</v>
      </c>
      <c r="AK48" s="63">
        <v>19400.7</v>
      </c>
      <c r="AL48" s="63">
        <v>106689.57</v>
      </c>
      <c r="AM48" s="63">
        <v>10981.11</v>
      </c>
      <c r="AN48" s="63">
        <v>2103.59</v>
      </c>
      <c r="AO48" s="63">
        <v>1253.3499999999999</v>
      </c>
      <c r="AP48" s="63">
        <v>399.98</v>
      </c>
      <c r="AQ48" s="63">
        <v>1322.24</v>
      </c>
      <c r="AR48" s="63">
        <v>1950.83</v>
      </c>
      <c r="AS48" s="63">
        <v>1811.47</v>
      </c>
      <c r="AT48" s="63">
        <v>966.91</v>
      </c>
      <c r="AU48" s="63">
        <v>418.1</v>
      </c>
      <c r="AV48" s="63">
        <v>851.89</v>
      </c>
      <c r="AW48" s="63">
        <v>2553.8000000000002</v>
      </c>
      <c r="AX48" s="63">
        <v>1142.3699999999999</v>
      </c>
      <c r="AY48" s="63">
        <v>416.57</v>
      </c>
      <c r="AZ48" s="63">
        <v>348.9</v>
      </c>
      <c r="BA48" s="63">
        <v>791.1</v>
      </c>
      <c r="BB48" s="63">
        <v>1825.69</v>
      </c>
      <c r="BC48" s="63">
        <v>222.78</v>
      </c>
      <c r="BD48" s="63">
        <v>886.51</v>
      </c>
      <c r="BE48" s="63">
        <v>2893.72</v>
      </c>
      <c r="BF48" s="63">
        <v>2482.58</v>
      </c>
      <c r="BG48" s="63">
        <v>484.81</v>
      </c>
      <c r="BH48" s="63">
        <v>511.69</v>
      </c>
      <c r="BI48" s="63">
        <v>159.6</v>
      </c>
      <c r="BJ48" s="63">
        <v>422.92</v>
      </c>
      <c r="BK48" s="63">
        <v>340.02</v>
      </c>
      <c r="BL48" s="63">
        <v>165.58</v>
      </c>
      <c r="BM48" s="63">
        <v>135.47999999999999</v>
      </c>
      <c r="BN48" s="63">
        <v>281.06</v>
      </c>
      <c r="BO48" s="64">
        <v>0</v>
      </c>
      <c r="BP48" s="65">
        <v>0</v>
      </c>
      <c r="BQ48" s="64" t="s">
        <v>98</v>
      </c>
      <c r="BR48" s="63">
        <v>450205.14</v>
      </c>
      <c r="BS48" s="64" t="s">
        <v>98</v>
      </c>
      <c r="BT48" s="63">
        <v>27715.9</v>
      </c>
      <c r="BU48" s="64" t="s">
        <v>98</v>
      </c>
      <c r="BV48" s="63">
        <v>17.3</v>
      </c>
      <c r="BW48" s="64" t="s">
        <v>98</v>
      </c>
      <c r="BX48" s="63">
        <v>44055.7</v>
      </c>
      <c r="BY48" s="64" t="s">
        <v>98</v>
      </c>
      <c r="BZ48" s="63">
        <v>71788.899999999994</v>
      </c>
      <c r="CA48" s="64" t="s">
        <v>98</v>
      </c>
      <c r="CB48" s="63">
        <v>367.81</v>
      </c>
      <c r="CC48" s="64" t="s">
        <v>98</v>
      </c>
      <c r="CD48" s="63">
        <v>2.2000000000000002</v>
      </c>
      <c r="CE48" s="64" t="s">
        <v>98</v>
      </c>
      <c r="CF48" s="63">
        <v>11.05</v>
      </c>
      <c r="CG48" s="64" t="s">
        <v>98</v>
      </c>
      <c r="CH48" s="63">
        <v>13.25</v>
      </c>
      <c r="CI48" s="64" t="s">
        <v>98</v>
      </c>
      <c r="CJ48" s="63">
        <v>381.06</v>
      </c>
      <c r="CK48" s="64" t="s">
        <v>98</v>
      </c>
      <c r="CL48" s="64">
        <v>0</v>
      </c>
      <c r="CM48" s="64" t="s">
        <v>98</v>
      </c>
      <c r="CN48" s="64">
        <v>0</v>
      </c>
      <c r="CO48" s="64" t="s">
        <v>98</v>
      </c>
      <c r="CP48" s="64">
        <v>0</v>
      </c>
      <c r="CQ48" s="64" t="s">
        <v>98</v>
      </c>
      <c r="CR48" s="66">
        <v>28896.36</v>
      </c>
      <c r="CS48" s="64" t="s">
        <v>98</v>
      </c>
      <c r="CT48" s="63">
        <v>28896.36</v>
      </c>
      <c r="CU48" s="64" t="s">
        <v>98</v>
      </c>
      <c r="CV48" s="63">
        <v>101066.32</v>
      </c>
      <c r="CW48" s="64" t="s">
        <v>98</v>
      </c>
      <c r="CX48" s="63">
        <v>551271.46</v>
      </c>
      <c r="CY48" s="64" t="s">
        <v>98</v>
      </c>
    </row>
    <row r="49" spans="1:106" s="187" customFormat="1" ht="14.5" x14ac:dyDescent="0.35">
      <c r="A49" s="155" t="s">
        <v>407</v>
      </c>
      <c r="B49" s="155" t="s">
        <v>453</v>
      </c>
      <c r="C49" s="181" t="str">
        <f>'Correspondance tables'!K37</f>
        <v>ISIC 53</v>
      </c>
      <c r="D49" s="181" t="str">
        <f>VLOOKUP(C49, 'Correspondance tables'!$O$3:$P$73, 2, FALSE)</f>
        <v>ISIC 49T53</v>
      </c>
      <c r="E49" s="204">
        <v>175.65</v>
      </c>
      <c r="F49" s="204">
        <v>34.17</v>
      </c>
      <c r="G49" s="204">
        <v>12.09</v>
      </c>
      <c r="H49" s="205">
        <v>123.33</v>
      </c>
      <c r="I49" s="204">
        <v>1545.55</v>
      </c>
      <c r="J49" s="204">
        <v>386.7</v>
      </c>
      <c r="K49" s="204">
        <v>153.58000000000001</v>
      </c>
      <c r="L49" s="204">
        <v>199.16</v>
      </c>
      <c r="M49" s="204">
        <v>433.8</v>
      </c>
      <c r="N49" s="204">
        <v>186.85</v>
      </c>
      <c r="O49" s="204">
        <v>2004.02</v>
      </c>
      <c r="P49" s="204">
        <v>919.76</v>
      </c>
      <c r="Q49" s="204">
        <v>481.98</v>
      </c>
      <c r="R49" s="205">
        <v>359.02</v>
      </c>
      <c r="S49" s="205">
        <v>376.23</v>
      </c>
      <c r="T49" s="204">
        <v>829.95</v>
      </c>
      <c r="U49" s="204">
        <v>1267.94</v>
      </c>
      <c r="V49" s="204">
        <v>1282.8499999999999</v>
      </c>
      <c r="W49" s="206">
        <v>2582</v>
      </c>
      <c r="X49" s="204">
        <v>1244.99</v>
      </c>
      <c r="Y49" s="204">
        <v>142.62</v>
      </c>
      <c r="Z49" s="204">
        <v>921.67</v>
      </c>
      <c r="AA49" s="204">
        <v>466.63</v>
      </c>
      <c r="AB49" s="205">
        <v>1632.43</v>
      </c>
      <c r="AC49" s="204">
        <v>311.45999999999998</v>
      </c>
      <c r="AD49" s="204">
        <v>727.81</v>
      </c>
      <c r="AE49" s="204">
        <v>1037.93</v>
      </c>
      <c r="AF49" s="204">
        <v>1132.73</v>
      </c>
      <c r="AG49" s="204">
        <v>9151.41</v>
      </c>
      <c r="AH49" s="204">
        <v>16930.45</v>
      </c>
      <c r="AI49" s="204">
        <v>2302.0500000000002</v>
      </c>
      <c r="AJ49" s="204">
        <v>118.4</v>
      </c>
      <c r="AK49" s="204">
        <v>259.61</v>
      </c>
      <c r="AL49" s="204">
        <v>1735.02</v>
      </c>
      <c r="AM49" s="204">
        <v>10679.61</v>
      </c>
      <c r="AN49" s="204">
        <v>1669.37</v>
      </c>
      <c r="AO49" s="204">
        <v>2039.89</v>
      </c>
      <c r="AP49" s="204">
        <v>535.63</v>
      </c>
      <c r="AQ49" s="204">
        <v>4543.46</v>
      </c>
      <c r="AR49" s="204">
        <v>1919.05</v>
      </c>
      <c r="AS49" s="204">
        <v>7134.82</v>
      </c>
      <c r="AT49" s="204">
        <v>3571.1</v>
      </c>
      <c r="AU49" s="204">
        <v>1771.4</v>
      </c>
      <c r="AV49" s="204">
        <v>1007.81</v>
      </c>
      <c r="AW49" s="204">
        <v>3320.07</v>
      </c>
      <c r="AX49" s="204">
        <v>919.82</v>
      </c>
      <c r="AY49" s="204">
        <v>474.16</v>
      </c>
      <c r="AZ49" s="204">
        <v>546.72</v>
      </c>
      <c r="BA49" s="204">
        <v>754.84</v>
      </c>
      <c r="BB49" s="204">
        <v>693.35</v>
      </c>
      <c r="BC49" s="204">
        <v>926.7</v>
      </c>
      <c r="BD49" s="204">
        <v>516.07000000000005</v>
      </c>
      <c r="BE49" s="204">
        <v>2100.96</v>
      </c>
      <c r="BF49" s="204">
        <v>8749.02</v>
      </c>
      <c r="BG49" s="204">
        <v>1702.78</v>
      </c>
      <c r="BH49" s="204">
        <v>1639.46</v>
      </c>
      <c r="BI49" s="204">
        <v>1321.01</v>
      </c>
      <c r="BJ49" s="204">
        <v>874.65</v>
      </c>
      <c r="BK49" s="204">
        <v>419.29</v>
      </c>
      <c r="BL49" s="204">
        <v>815.74</v>
      </c>
      <c r="BM49" s="204">
        <v>68.81</v>
      </c>
      <c r="BN49" s="204">
        <v>294.86</v>
      </c>
      <c r="BO49" s="206">
        <v>0</v>
      </c>
      <c r="BP49" s="207">
        <v>0</v>
      </c>
      <c r="BQ49" s="206" t="s">
        <v>98</v>
      </c>
      <c r="BR49" s="204">
        <v>112480.28</v>
      </c>
      <c r="BS49" s="206" t="s">
        <v>98</v>
      </c>
      <c r="BT49" s="204">
        <v>9865.6200000000008</v>
      </c>
      <c r="BU49" s="206" t="s">
        <v>98</v>
      </c>
      <c r="BV49" s="206">
        <v>0</v>
      </c>
      <c r="BW49" s="206" t="s">
        <v>98</v>
      </c>
      <c r="BX49" s="204">
        <v>6.01</v>
      </c>
      <c r="BY49" s="206" t="s">
        <v>98</v>
      </c>
      <c r="BZ49" s="204">
        <v>9871.6299999999992</v>
      </c>
      <c r="CA49" s="206" t="s">
        <v>98</v>
      </c>
      <c r="CB49" s="204">
        <v>0.27</v>
      </c>
      <c r="CC49" s="206" t="s">
        <v>98</v>
      </c>
      <c r="CD49" s="206">
        <v>0</v>
      </c>
      <c r="CE49" s="206" t="s">
        <v>98</v>
      </c>
      <c r="CF49" s="204">
        <v>-0.14000000000000001</v>
      </c>
      <c r="CG49" s="206" t="s">
        <v>98</v>
      </c>
      <c r="CH49" s="204">
        <v>-0.14000000000000001</v>
      </c>
      <c r="CI49" s="206" t="s">
        <v>98</v>
      </c>
      <c r="CJ49" s="204">
        <v>0.14000000000000001</v>
      </c>
      <c r="CK49" s="206" t="s">
        <v>98</v>
      </c>
      <c r="CL49" s="206">
        <v>0</v>
      </c>
      <c r="CM49" s="206" t="s">
        <v>98</v>
      </c>
      <c r="CN49" s="206">
        <v>0</v>
      </c>
      <c r="CO49" s="206" t="s">
        <v>98</v>
      </c>
      <c r="CP49" s="206">
        <v>0</v>
      </c>
      <c r="CQ49" s="206" t="s">
        <v>98</v>
      </c>
      <c r="CR49" s="208">
        <v>3207.41</v>
      </c>
      <c r="CS49" s="206" t="s">
        <v>98</v>
      </c>
      <c r="CT49" s="204">
        <v>3207.41</v>
      </c>
      <c r="CU49" s="206" t="s">
        <v>98</v>
      </c>
      <c r="CV49" s="204">
        <v>13079.18</v>
      </c>
      <c r="CW49" s="206" t="s">
        <v>98</v>
      </c>
      <c r="CX49" s="204">
        <v>125559.46</v>
      </c>
      <c r="CY49" s="206" t="s">
        <v>98</v>
      </c>
      <c r="DB49" s="229"/>
    </row>
    <row r="50" spans="1:106" s="195" customFormat="1" ht="14.5" x14ac:dyDescent="0.35">
      <c r="A50" s="188" t="s">
        <v>407</v>
      </c>
      <c r="B50" s="188" t="s">
        <v>454</v>
      </c>
      <c r="C50" s="189" t="str">
        <f>'Correspondance tables'!K38</f>
        <v>ISIC 55-56</v>
      </c>
      <c r="D50" s="189" t="str">
        <f>VLOOKUP(C50, 'Correspondance tables'!$O$3:$P$73, 2, FALSE)</f>
        <v>ISIC 55T56</v>
      </c>
      <c r="E50" s="209">
        <v>327.84</v>
      </c>
      <c r="F50" s="209">
        <v>45.48</v>
      </c>
      <c r="G50" s="209">
        <v>14.12</v>
      </c>
      <c r="H50" s="210">
        <v>375.85</v>
      </c>
      <c r="I50" s="209">
        <v>2745.29</v>
      </c>
      <c r="J50" s="209">
        <v>713.62</v>
      </c>
      <c r="K50" s="209">
        <v>411.36</v>
      </c>
      <c r="L50" s="209">
        <v>167.87</v>
      </c>
      <c r="M50" s="209">
        <v>210.34</v>
      </c>
      <c r="N50" s="209">
        <v>346.71</v>
      </c>
      <c r="O50" s="209">
        <v>1383.64</v>
      </c>
      <c r="P50" s="209">
        <v>706.03</v>
      </c>
      <c r="Q50" s="209">
        <v>952.16</v>
      </c>
      <c r="R50" s="210">
        <v>650.11</v>
      </c>
      <c r="S50" s="210">
        <v>1112.1600000000001</v>
      </c>
      <c r="T50" s="209">
        <v>1527.5</v>
      </c>
      <c r="U50" s="209">
        <v>848.93</v>
      </c>
      <c r="V50" s="209">
        <v>895.2</v>
      </c>
      <c r="W50" s="209">
        <v>2387.4899999999998</v>
      </c>
      <c r="X50" s="209">
        <v>893.01</v>
      </c>
      <c r="Y50" s="209">
        <v>533.13</v>
      </c>
      <c r="Z50" s="209">
        <v>725.99</v>
      </c>
      <c r="AA50" s="209">
        <v>1069.68</v>
      </c>
      <c r="AB50" s="210">
        <v>2352.06</v>
      </c>
      <c r="AC50" s="209">
        <v>249.85</v>
      </c>
      <c r="AD50" s="209">
        <v>578.6</v>
      </c>
      <c r="AE50" s="209">
        <v>5785.96</v>
      </c>
      <c r="AF50" s="209">
        <v>1553.22</v>
      </c>
      <c r="AG50" s="209">
        <v>10498.87</v>
      </c>
      <c r="AH50" s="209">
        <v>5171.9399999999996</v>
      </c>
      <c r="AI50" s="209">
        <v>3532.26</v>
      </c>
      <c r="AJ50" s="209">
        <v>913.42</v>
      </c>
      <c r="AK50" s="209">
        <v>3659.14</v>
      </c>
      <c r="AL50" s="209">
        <v>2230.04</v>
      </c>
      <c r="AM50" s="209">
        <v>281.64</v>
      </c>
      <c r="AN50" s="209">
        <v>7426.78</v>
      </c>
      <c r="AO50" s="209">
        <v>614.09</v>
      </c>
      <c r="AP50" s="209">
        <v>1624.99</v>
      </c>
      <c r="AQ50" s="209">
        <v>1270.0999999999999</v>
      </c>
      <c r="AR50" s="209">
        <v>3552.46</v>
      </c>
      <c r="AS50" s="209">
        <v>3851.23</v>
      </c>
      <c r="AT50" s="209">
        <v>3813.71</v>
      </c>
      <c r="AU50" s="209">
        <v>1804.18</v>
      </c>
      <c r="AV50" s="209">
        <v>1947.37</v>
      </c>
      <c r="AW50" s="209">
        <v>6103.3</v>
      </c>
      <c r="AX50" s="209">
        <v>2298.81</v>
      </c>
      <c r="AY50" s="209">
        <v>1151.4100000000001</v>
      </c>
      <c r="AZ50" s="209">
        <v>926.16</v>
      </c>
      <c r="BA50" s="209">
        <v>947.32</v>
      </c>
      <c r="BB50" s="209">
        <v>1708.26</v>
      </c>
      <c r="BC50" s="209">
        <v>697.26</v>
      </c>
      <c r="BD50" s="209">
        <v>14681.42</v>
      </c>
      <c r="BE50" s="209">
        <v>4939.66</v>
      </c>
      <c r="BF50" s="209">
        <v>6432.57</v>
      </c>
      <c r="BG50" s="209">
        <v>5479.58</v>
      </c>
      <c r="BH50" s="209">
        <v>5992.66</v>
      </c>
      <c r="BI50" s="209">
        <v>4794.8999999999996</v>
      </c>
      <c r="BJ50" s="209">
        <v>1320.09</v>
      </c>
      <c r="BK50" s="209">
        <v>1363.41</v>
      </c>
      <c r="BL50" s="209">
        <v>1910.01</v>
      </c>
      <c r="BM50" s="209">
        <v>88.26</v>
      </c>
      <c r="BN50" s="209">
        <v>1249.07</v>
      </c>
      <c r="BO50" s="211">
        <v>0</v>
      </c>
      <c r="BP50" s="212">
        <v>0</v>
      </c>
      <c r="BQ50" s="211" t="s">
        <v>98</v>
      </c>
      <c r="BR50" s="209">
        <v>143839.56</v>
      </c>
      <c r="BS50" s="211" t="s">
        <v>98</v>
      </c>
      <c r="BT50" s="209">
        <v>621381.88</v>
      </c>
      <c r="BU50" s="211" t="s">
        <v>98</v>
      </c>
      <c r="BV50" s="209">
        <v>1821.71</v>
      </c>
      <c r="BW50" s="211" t="s">
        <v>98</v>
      </c>
      <c r="BX50" s="209">
        <v>2419.21</v>
      </c>
      <c r="BY50" s="211" t="s">
        <v>98</v>
      </c>
      <c r="BZ50" s="209">
        <v>625622.80000000005</v>
      </c>
      <c r="CA50" s="211" t="s">
        <v>98</v>
      </c>
      <c r="CB50" s="209">
        <v>0.51</v>
      </c>
      <c r="CC50" s="211" t="s">
        <v>98</v>
      </c>
      <c r="CD50" s="211">
        <v>0</v>
      </c>
      <c r="CE50" s="211" t="s">
        <v>98</v>
      </c>
      <c r="CF50" s="209">
        <v>1.37</v>
      </c>
      <c r="CG50" s="211" t="s">
        <v>98</v>
      </c>
      <c r="CH50" s="209">
        <v>1.37</v>
      </c>
      <c r="CI50" s="211" t="s">
        <v>98</v>
      </c>
      <c r="CJ50" s="209">
        <v>1.88</v>
      </c>
      <c r="CK50" s="211" t="s">
        <v>98</v>
      </c>
      <c r="CL50" s="211">
        <v>0</v>
      </c>
      <c r="CM50" s="211" t="s">
        <v>98</v>
      </c>
      <c r="CN50" s="211">
        <v>0</v>
      </c>
      <c r="CO50" s="211" t="s">
        <v>98</v>
      </c>
      <c r="CP50" s="211">
        <v>0</v>
      </c>
      <c r="CQ50" s="211" t="s">
        <v>98</v>
      </c>
      <c r="CR50" s="213">
        <v>18602.29</v>
      </c>
      <c r="CS50" s="211" t="s">
        <v>98</v>
      </c>
      <c r="CT50" s="209">
        <v>18602.29</v>
      </c>
      <c r="CU50" s="211" t="s">
        <v>98</v>
      </c>
      <c r="CV50" s="209">
        <v>644226.96</v>
      </c>
      <c r="CW50" s="211" t="s">
        <v>98</v>
      </c>
      <c r="CX50" s="209">
        <v>788066.53</v>
      </c>
      <c r="CY50" s="211" t="s">
        <v>98</v>
      </c>
      <c r="DB50" s="230"/>
    </row>
    <row r="51" spans="1:106" s="203" customFormat="1" ht="14.5" x14ac:dyDescent="0.35">
      <c r="A51" s="196" t="s">
        <v>407</v>
      </c>
      <c r="B51" s="196" t="s">
        <v>455</v>
      </c>
      <c r="C51" s="197" t="str">
        <f>'Correspondance tables'!K39</f>
        <v>ISIC 58</v>
      </c>
      <c r="D51" s="197" t="str">
        <f>VLOOKUP(C51, 'Correspondance tables'!$O$3:$P$73, 2, FALSE)</f>
        <v>ISIC 58T60</v>
      </c>
      <c r="E51" s="198">
        <v>244.55</v>
      </c>
      <c r="F51" s="198">
        <v>35.43</v>
      </c>
      <c r="G51" s="200">
        <v>4</v>
      </c>
      <c r="H51" s="199">
        <v>333.47</v>
      </c>
      <c r="I51" s="198">
        <v>965.29</v>
      </c>
      <c r="J51" s="198">
        <v>203.92</v>
      </c>
      <c r="K51" s="198">
        <v>105.57</v>
      </c>
      <c r="L51" s="198">
        <v>267.39</v>
      </c>
      <c r="M51" s="198">
        <v>978.87</v>
      </c>
      <c r="N51" s="198">
        <v>408.59</v>
      </c>
      <c r="O51" s="198">
        <v>744.71</v>
      </c>
      <c r="P51" s="198">
        <v>867.18</v>
      </c>
      <c r="Q51" s="198">
        <v>282.89999999999998</v>
      </c>
      <c r="R51" s="199">
        <v>222.74</v>
      </c>
      <c r="S51" s="199">
        <v>358.99</v>
      </c>
      <c r="T51" s="198">
        <v>483.01</v>
      </c>
      <c r="U51" s="198">
        <v>596.05999999999995</v>
      </c>
      <c r="V51" s="198">
        <v>578.54999999999995</v>
      </c>
      <c r="W51" s="198">
        <v>724.09</v>
      </c>
      <c r="X51" s="198">
        <v>955.34</v>
      </c>
      <c r="Y51" s="198">
        <v>211.97</v>
      </c>
      <c r="Z51" s="198">
        <v>339.64</v>
      </c>
      <c r="AA51" s="198">
        <v>256.82</v>
      </c>
      <c r="AB51" s="199">
        <v>640.77</v>
      </c>
      <c r="AC51" s="198">
        <v>94.49</v>
      </c>
      <c r="AD51" s="198">
        <v>710.32</v>
      </c>
      <c r="AE51" s="198">
        <v>737.75</v>
      </c>
      <c r="AF51" s="198">
        <v>792.39</v>
      </c>
      <c r="AG51" s="198">
        <v>3157.59</v>
      </c>
      <c r="AH51" s="198">
        <v>1968.51</v>
      </c>
      <c r="AI51" s="198">
        <v>495.96</v>
      </c>
      <c r="AJ51" s="198">
        <v>95.64</v>
      </c>
      <c r="AK51" s="198">
        <v>197.77</v>
      </c>
      <c r="AL51" s="198">
        <v>577.03</v>
      </c>
      <c r="AM51" s="198">
        <v>192.14</v>
      </c>
      <c r="AN51" s="198">
        <v>1068.92</v>
      </c>
      <c r="AO51" s="198">
        <v>5955.39</v>
      </c>
      <c r="AP51" s="198">
        <v>868.98</v>
      </c>
      <c r="AQ51" s="198">
        <v>1149.58</v>
      </c>
      <c r="AR51" s="198">
        <v>3288.34</v>
      </c>
      <c r="AS51" s="198">
        <v>3333.82</v>
      </c>
      <c r="AT51" s="198">
        <v>1366.29</v>
      </c>
      <c r="AU51" s="198">
        <v>1829.26</v>
      </c>
      <c r="AV51" s="198">
        <v>632.25</v>
      </c>
      <c r="AW51" s="198">
        <v>2652.01</v>
      </c>
      <c r="AX51" s="198">
        <v>2046.35</v>
      </c>
      <c r="AY51" s="198">
        <v>1832.26</v>
      </c>
      <c r="AZ51" s="198">
        <v>5355.68</v>
      </c>
      <c r="BA51" s="198">
        <v>1206.48</v>
      </c>
      <c r="BB51" s="198">
        <v>504.05</v>
      </c>
      <c r="BC51" s="198">
        <v>338.35</v>
      </c>
      <c r="BD51" s="198">
        <v>314.58999999999997</v>
      </c>
      <c r="BE51" s="198">
        <v>1947.23</v>
      </c>
      <c r="BF51" s="198">
        <v>5692.18</v>
      </c>
      <c r="BG51" s="198">
        <v>6006.97</v>
      </c>
      <c r="BH51" s="198">
        <v>2137.88</v>
      </c>
      <c r="BI51" s="198">
        <v>1439.06</v>
      </c>
      <c r="BJ51" s="198">
        <v>2332.48</v>
      </c>
      <c r="BK51" s="198">
        <v>794.65</v>
      </c>
      <c r="BL51" s="198">
        <v>1599.36</v>
      </c>
      <c r="BM51" s="198">
        <v>28.86</v>
      </c>
      <c r="BN51" s="198">
        <v>221.13</v>
      </c>
      <c r="BO51" s="200">
        <v>0</v>
      </c>
      <c r="BP51" s="201">
        <v>0</v>
      </c>
      <c r="BQ51" s="200" t="s">
        <v>98</v>
      </c>
      <c r="BR51" s="198">
        <v>75771.81</v>
      </c>
      <c r="BS51" s="200" t="s">
        <v>98</v>
      </c>
      <c r="BT51" s="198">
        <v>55457.33</v>
      </c>
      <c r="BU51" s="200" t="s">
        <v>98</v>
      </c>
      <c r="BV51" s="198">
        <v>45.16</v>
      </c>
      <c r="BW51" s="200" t="s">
        <v>98</v>
      </c>
      <c r="BX51" s="198">
        <v>328.02</v>
      </c>
      <c r="BY51" s="200" t="s">
        <v>98</v>
      </c>
      <c r="BZ51" s="198">
        <v>55830.5</v>
      </c>
      <c r="CA51" s="200" t="s">
        <v>98</v>
      </c>
      <c r="CB51" s="198">
        <v>38658.18</v>
      </c>
      <c r="CC51" s="200" t="s">
        <v>98</v>
      </c>
      <c r="CD51" s="200">
        <v>0</v>
      </c>
      <c r="CE51" s="200" t="s">
        <v>98</v>
      </c>
      <c r="CF51" s="198">
        <v>21.62</v>
      </c>
      <c r="CG51" s="200" t="s">
        <v>98</v>
      </c>
      <c r="CH51" s="198">
        <v>21.62</v>
      </c>
      <c r="CI51" s="200" t="s">
        <v>98</v>
      </c>
      <c r="CJ51" s="198">
        <v>38679.800000000003</v>
      </c>
      <c r="CK51" s="200" t="s">
        <v>98</v>
      </c>
      <c r="CL51" s="200">
        <v>0</v>
      </c>
      <c r="CM51" s="200" t="s">
        <v>98</v>
      </c>
      <c r="CN51" s="200">
        <v>0</v>
      </c>
      <c r="CO51" s="200" t="s">
        <v>98</v>
      </c>
      <c r="CP51" s="200">
        <v>0</v>
      </c>
      <c r="CQ51" s="200" t="s">
        <v>98</v>
      </c>
      <c r="CR51" s="202">
        <v>27067.279999999999</v>
      </c>
      <c r="CS51" s="200" t="s">
        <v>98</v>
      </c>
      <c r="CT51" s="198">
        <v>27067.279999999999</v>
      </c>
      <c r="CU51" s="200" t="s">
        <v>98</v>
      </c>
      <c r="CV51" s="198">
        <v>121577.58</v>
      </c>
      <c r="CW51" s="200" t="s">
        <v>98</v>
      </c>
      <c r="CX51" s="198">
        <v>197349.4</v>
      </c>
      <c r="CY51" s="200" t="s">
        <v>98</v>
      </c>
      <c r="DB51" s="231"/>
    </row>
    <row r="52" spans="1:106" s="187" customFormat="1" ht="14.5" x14ac:dyDescent="0.35">
      <c r="A52" s="155" t="s">
        <v>407</v>
      </c>
      <c r="B52" s="155" t="s">
        <v>456</v>
      </c>
      <c r="C52" s="181" t="str">
        <f>'Correspondance tables'!K40</f>
        <v>ISIC 59-60</v>
      </c>
      <c r="D52" s="181" t="str">
        <f>VLOOKUP(C52, 'Correspondance tables'!$O$3:$P$73, 2, FALSE)</f>
        <v>ISIC 58T60</v>
      </c>
      <c r="E52" s="182">
        <v>7.21</v>
      </c>
      <c r="F52" s="182">
        <v>6.4</v>
      </c>
      <c r="G52" s="182">
        <v>7.04</v>
      </c>
      <c r="H52" s="183">
        <v>20.83</v>
      </c>
      <c r="I52" s="182">
        <v>961.95</v>
      </c>
      <c r="J52" s="182">
        <v>86.93</v>
      </c>
      <c r="K52" s="182">
        <v>43.92</v>
      </c>
      <c r="L52" s="182">
        <v>45.6</v>
      </c>
      <c r="M52" s="182">
        <v>211.55</v>
      </c>
      <c r="N52" s="182">
        <v>47.93</v>
      </c>
      <c r="O52" s="182">
        <v>208.28</v>
      </c>
      <c r="P52" s="182">
        <v>175.92</v>
      </c>
      <c r="Q52" s="182">
        <v>51.96</v>
      </c>
      <c r="R52" s="183">
        <v>50.74</v>
      </c>
      <c r="S52" s="183">
        <v>40.119999999999997</v>
      </c>
      <c r="T52" s="182">
        <v>95.67</v>
      </c>
      <c r="U52" s="182">
        <v>109.79</v>
      </c>
      <c r="V52" s="182">
        <v>65.83</v>
      </c>
      <c r="W52" s="182">
        <v>116.14</v>
      </c>
      <c r="X52" s="182">
        <v>110.59</v>
      </c>
      <c r="Y52" s="182">
        <v>150.56</v>
      </c>
      <c r="Z52" s="182">
        <v>111.16</v>
      </c>
      <c r="AA52" s="182">
        <v>42.1</v>
      </c>
      <c r="AB52" s="183">
        <v>220.5</v>
      </c>
      <c r="AC52" s="182">
        <v>47.8</v>
      </c>
      <c r="AD52" s="182">
        <v>90.24</v>
      </c>
      <c r="AE52" s="182">
        <v>393.6</v>
      </c>
      <c r="AF52" s="182">
        <v>388.35</v>
      </c>
      <c r="AG52" s="182">
        <v>2208.86</v>
      </c>
      <c r="AH52" s="182">
        <v>1971.26</v>
      </c>
      <c r="AI52" s="182">
        <v>117.47</v>
      </c>
      <c r="AJ52" s="182">
        <v>79.2</v>
      </c>
      <c r="AK52" s="182">
        <v>104.86</v>
      </c>
      <c r="AL52" s="182">
        <v>238.66</v>
      </c>
      <c r="AM52" s="182">
        <v>59.92</v>
      </c>
      <c r="AN52" s="182">
        <v>1423.43</v>
      </c>
      <c r="AO52" s="182">
        <v>1839.48</v>
      </c>
      <c r="AP52" s="182">
        <v>28831.98</v>
      </c>
      <c r="AQ52" s="182">
        <v>4084.93</v>
      </c>
      <c r="AR52" s="182">
        <v>3274.85</v>
      </c>
      <c r="AS52" s="182">
        <v>243.04</v>
      </c>
      <c r="AT52" s="182">
        <v>171.16</v>
      </c>
      <c r="AU52" s="182">
        <v>75.27</v>
      </c>
      <c r="AV52" s="182">
        <v>449.79</v>
      </c>
      <c r="AW52" s="182">
        <v>2442.69</v>
      </c>
      <c r="AX52" s="182">
        <v>1087.75</v>
      </c>
      <c r="AY52" s="182">
        <v>669.96</v>
      </c>
      <c r="AZ52" s="182">
        <v>11311.61</v>
      </c>
      <c r="BA52" s="182">
        <v>282.07</v>
      </c>
      <c r="BB52" s="182">
        <v>874.34</v>
      </c>
      <c r="BC52" s="182">
        <v>125.9</v>
      </c>
      <c r="BD52" s="182">
        <v>80.78</v>
      </c>
      <c r="BE52" s="182">
        <v>1497.39</v>
      </c>
      <c r="BF52" s="182">
        <v>583.14</v>
      </c>
      <c r="BG52" s="182">
        <v>650.16</v>
      </c>
      <c r="BH52" s="182">
        <v>382.31</v>
      </c>
      <c r="BI52" s="182">
        <v>227.67</v>
      </c>
      <c r="BJ52" s="182">
        <v>1460.19</v>
      </c>
      <c r="BK52" s="182">
        <v>952.85</v>
      </c>
      <c r="BL52" s="182">
        <v>843.14</v>
      </c>
      <c r="BM52" s="182">
        <v>26.85</v>
      </c>
      <c r="BN52" s="182">
        <v>184.22</v>
      </c>
      <c r="BO52" s="184">
        <v>0</v>
      </c>
      <c r="BP52" s="185">
        <v>0</v>
      </c>
      <c r="BQ52" s="184" t="s">
        <v>98</v>
      </c>
      <c r="BR52" s="182">
        <v>72765.88</v>
      </c>
      <c r="BS52" s="184" t="s">
        <v>98</v>
      </c>
      <c r="BT52" s="182">
        <v>41823.18</v>
      </c>
      <c r="BU52" s="184" t="s">
        <v>98</v>
      </c>
      <c r="BV52" s="182">
        <v>5955.76</v>
      </c>
      <c r="BW52" s="184" t="s">
        <v>98</v>
      </c>
      <c r="BX52" s="182">
        <v>14718.08</v>
      </c>
      <c r="BY52" s="184" t="s">
        <v>98</v>
      </c>
      <c r="BZ52" s="182">
        <v>62497.02</v>
      </c>
      <c r="CA52" s="184" t="s">
        <v>98</v>
      </c>
      <c r="CB52" s="182">
        <v>20398.82</v>
      </c>
      <c r="CC52" s="184" t="s">
        <v>98</v>
      </c>
      <c r="CD52" s="182">
        <v>-12.79</v>
      </c>
      <c r="CE52" s="184" t="s">
        <v>98</v>
      </c>
      <c r="CF52" s="182">
        <v>460.67</v>
      </c>
      <c r="CG52" s="184" t="s">
        <v>98</v>
      </c>
      <c r="CH52" s="182">
        <v>447.88</v>
      </c>
      <c r="CI52" s="184" t="s">
        <v>98</v>
      </c>
      <c r="CJ52" s="182">
        <v>20846.7</v>
      </c>
      <c r="CK52" s="184" t="s">
        <v>98</v>
      </c>
      <c r="CL52" s="184">
        <v>0</v>
      </c>
      <c r="CM52" s="184" t="s">
        <v>98</v>
      </c>
      <c r="CN52" s="184">
        <v>0</v>
      </c>
      <c r="CO52" s="184" t="s">
        <v>98</v>
      </c>
      <c r="CP52" s="184">
        <v>0</v>
      </c>
      <c r="CQ52" s="184" t="s">
        <v>98</v>
      </c>
      <c r="CR52" s="186">
        <v>10194.81</v>
      </c>
      <c r="CS52" s="184" t="s">
        <v>98</v>
      </c>
      <c r="CT52" s="182">
        <v>10194.81</v>
      </c>
      <c r="CU52" s="184" t="s">
        <v>98</v>
      </c>
      <c r="CV52" s="182">
        <v>93538.53</v>
      </c>
      <c r="CW52" s="184" t="s">
        <v>98</v>
      </c>
      <c r="CX52" s="182">
        <v>166304.41</v>
      </c>
      <c r="CY52" s="184" t="s">
        <v>98</v>
      </c>
      <c r="DB52" s="229"/>
    </row>
    <row r="53" spans="1:106" s="195" customFormat="1" ht="14.5" x14ac:dyDescent="0.35">
      <c r="A53" s="188" t="s">
        <v>407</v>
      </c>
      <c r="B53" s="188" t="s">
        <v>457</v>
      </c>
      <c r="C53" s="189" t="str">
        <f>'Correspondance tables'!K41</f>
        <v>ISIC 61</v>
      </c>
      <c r="D53" s="189" t="str">
        <f>VLOOKUP(C53, 'Correspondance tables'!$O$3:$P$73, 2, FALSE)</f>
        <v>ISIC 61</v>
      </c>
      <c r="E53" s="190">
        <v>540.15</v>
      </c>
      <c r="F53" s="190">
        <v>81.08</v>
      </c>
      <c r="G53" s="190">
        <v>82.02</v>
      </c>
      <c r="H53" s="191">
        <v>434.37</v>
      </c>
      <c r="I53" s="190">
        <v>2554.21</v>
      </c>
      <c r="J53" s="190">
        <v>698.94</v>
      </c>
      <c r="K53" s="190">
        <v>335.81</v>
      </c>
      <c r="L53" s="190">
        <v>493.46</v>
      </c>
      <c r="M53" s="190">
        <v>353.89</v>
      </c>
      <c r="N53" s="190">
        <v>444.92</v>
      </c>
      <c r="O53" s="190">
        <v>1377.33</v>
      </c>
      <c r="P53" s="190">
        <v>713.76</v>
      </c>
      <c r="Q53" s="190">
        <v>1025.27</v>
      </c>
      <c r="R53" s="191">
        <v>891.15</v>
      </c>
      <c r="S53" s="191">
        <v>1022.13</v>
      </c>
      <c r="T53" s="190">
        <v>1449.71</v>
      </c>
      <c r="U53" s="190">
        <v>918.92</v>
      </c>
      <c r="V53" s="190">
        <v>702.83</v>
      </c>
      <c r="W53" s="190">
        <v>1815.47</v>
      </c>
      <c r="X53" s="190">
        <v>1220.75</v>
      </c>
      <c r="Y53" s="190">
        <v>492.08</v>
      </c>
      <c r="Z53" s="190">
        <v>732.17</v>
      </c>
      <c r="AA53" s="190">
        <v>523.04999999999995</v>
      </c>
      <c r="AB53" s="191">
        <v>2967.45</v>
      </c>
      <c r="AC53" s="190">
        <v>525.74</v>
      </c>
      <c r="AD53" s="190">
        <v>820.53</v>
      </c>
      <c r="AE53" s="190">
        <v>3589.1</v>
      </c>
      <c r="AF53" s="190">
        <v>1763.44</v>
      </c>
      <c r="AG53" s="190">
        <v>9328.7900000000009</v>
      </c>
      <c r="AH53" s="190">
        <v>6414.24</v>
      </c>
      <c r="AI53" s="190">
        <v>1811.1</v>
      </c>
      <c r="AJ53" s="190">
        <v>258.54000000000002</v>
      </c>
      <c r="AK53" s="190">
        <v>378.21</v>
      </c>
      <c r="AL53" s="190">
        <v>2043.94</v>
      </c>
      <c r="AM53" s="190">
        <v>1980.23</v>
      </c>
      <c r="AN53" s="190">
        <v>4690.8599999999997</v>
      </c>
      <c r="AO53" s="190">
        <v>1946.86</v>
      </c>
      <c r="AP53" s="190">
        <v>2384.7199999999998</v>
      </c>
      <c r="AQ53" s="190">
        <v>60005.599999999999</v>
      </c>
      <c r="AR53" s="190">
        <v>6413.59</v>
      </c>
      <c r="AS53" s="190">
        <v>11093.94</v>
      </c>
      <c r="AT53" s="190">
        <v>4878.8</v>
      </c>
      <c r="AU53" s="190">
        <v>5438.3</v>
      </c>
      <c r="AV53" s="190">
        <v>3740.65</v>
      </c>
      <c r="AW53" s="190">
        <v>6467.07</v>
      </c>
      <c r="AX53" s="190">
        <v>2247.4899999999998</v>
      </c>
      <c r="AY53" s="190">
        <v>1557.65</v>
      </c>
      <c r="AZ53" s="190">
        <v>1587.69</v>
      </c>
      <c r="BA53" s="190">
        <v>1366.46</v>
      </c>
      <c r="BB53" s="190">
        <v>1507.39</v>
      </c>
      <c r="BC53" s="190">
        <v>1410.71</v>
      </c>
      <c r="BD53" s="190">
        <v>1513.37</v>
      </c>
      <c r="BE53" s="190">
        <v>3513.09</v>
      </c>
      <c r="BF53" s="190">
        <v>9644.7199999999993</v>
      </c>
      <c r="BG53" s="190">
        <v>2246.9899999999998</v>
      </c>
      <c r="BH53" s="190">
        <v>3763.91</v>
      </c>
      <c r="BI53" s="190">
        <v>1956.06</v>
      </c>
      <c r="BJ53" s="190">
        <v>2003.28</v>
      </c>
      <c r="BK53" s="190">
        <v>897.94</v>
      </c>
      <c r="BL53" s="190">
        <v>1032.48</v>
      </c>
      <c r="BM53" s="190">
        <v>276.26</v>
      </c>
      <c r="BN53" s="190">
        <v>1137.68</v>
      </c>
      <c r="BO53" s="192">
        <v>0</v>
      </c>
      <c r="BP53" s="193">
        <v>0</v>
      </c>
      <c r="BQ53" s="192" t="s">
        <v>98</v>
      </c>
      <c r="BR53" s="190">
        <v>195508.34</v>
      </c>
      <c r="BS53" s="192" t="s">
        <v>98</v>
      </c>
      <c r="BT53" s="190">
        <v>148552.19</v>
      </c>
      <c r="BU53" s="192" t="s">
        <v>98</v>
      </c>
      <c r="BV53" s="190">
        <v>4.8600000000000003</v>
      </c>
      <c r="BW53" s="192" t="s">
        <v>98</v>
      </c>
      <c r="BX53" s="190">
        <v>788.33</v>
      </c>
      <c r="BY53" s="192" t="s">
        <v>98</v>
      </c>
      <c r="BZ53" s="190">
        <v>149345.38</v>
      </c>
      <c r="CA53" s="192" t="s">
        <v>98</v>
      </c>
      <c r="CB53" s="190">
        <v>15.23</v>
      </c>
      <c r="CC53" s="192" t="s">
        <v>98</v>
      </c>
      <c r="CD53" s="190">
        <v>-0.01</v>
      </c>
      <c r="CE53" s="192" t="s">
        <v>98</v>
      </c>
      <c r="CF53" s="190">
        <v>154.13</v>
      </c>
      <c r="CG53" s="192" t="s">
        <v>98</v>
      </c>
      <c r="CH53" s="190">
        <v>154.12</v>
      </c>
      <c r="CI53" s="192" t="s">
        <v>98</v>
      </c>
      <c r="CJ53" s="190">
        <v>169.35</v>
      </c>
      <c r="CK53" s="192" t="s">
        <v>98</v>
      </c>
      <c r="CL53" s="192">
        <v>0</v>
      </c>
      <c r="CM53" s="192" t="s">
        <v>98</v>
      </c>
      <c r="CN53" s="192">
        <v>0</v>
      </c>
      <c r="CO53" s="192" t="s">
        <v>98</v>
      </c>
      <c r="CP53" s="192">
        <v>0</v>
      </c>
      <c r="CQ53" s="192" t="s">
        <v>98</v>
      </c>
      <c r="CR53" s="194">
        <v>17644.64</v>
      </c>
      <c r="CS53" s="192" t="s">
        <v>98</v>
      </c>
      <c r="CT53" s="190">
        <v>17644.64</v>
      </c>
      <c r="CU53" s="192" t="s">
        <v>98</v>
      </c>
      <c r="CV53" s="190">
        <v>167159.37</v>
      </c>
      <c r="CW53" s="192" t="s">
        <v>98</v>
      </c>
      <c r="CX53" s="190">
        <v>362667.71</v>
      </c>
      <c r="CY53" s="192" t="s">
        <v>98</v>
      </c>
      <c r="DB53" s="230"/>
    </row>
    <row r="54" spans="1:106" s="195" customFormat="1" ht="14.5" x14ac:dyDescent="0.35">
      <c r="A54" s="188" t="s">
        <v>407</v>
      </c>
      <c r="B54" s="188" t="s">
        <v>458</v>
      </c>
      <c r="C54" s="189" t="str">
        <f>'Correspondance tables'!K42</f>
        <v>ISIC 62-63</v>
      </c>
      <c r="D54" s="189" t="str">
        <f>VLOOKUP(C54, 'Correspondance tables'!$O$3:$P$73, 2, FALSE)</f>
        <v>ISIC 62T63</v>
      </c>
      <c r="E54" s="209">
        <v>431.9</v>
      </c>
      <c r="F54" s="209">
        <v>85.26</v>
      </c>
      <c r="G54" s="209">
        <v>17.600000000000001</v>
      </c>
      <c r="H54" s="210">
        <v>835.1</v>
      </c>
      <c r="I54" s="209">
        <v>3759.54</v>
      </c>
      <c r="J54" s="209">
        <v>962.95</v>
      </c>
      <c r="K54" s="209">
        <v>414.88</v>
      </c>
      <c r="L54" s="209">
        <v>1019.72</v>
      </c>
      <c r="M54" s="209">
        <v>906.71</v>
      </c>
      <c r="N54" s="209">
        <v>1191.19</v>
      </c>
      <c r="O54" s="209">
        <v>3623.33</v>
      </c>
      <c r="P54" s="209">
        <v>1967.67</v>
      </c>
      <c r="Q54" s="209">
        <v>1383.8</v>
      </c>
      <c r="R54" s="210">
        <v>972.22</v>
      </c>
      <c r="S54" s="210">
        <v>1851.02</v>
      </c>
      <c r="T54" s="209">
        <v>2988.81</v>
      </c>
      <c r="U54" s="209">
        <v>3626.57</v>
      </c>
      <c r="V54" s="209">
        <v>2340.13</v>
      </c>
      <c r="W54" s="209">
        <v>5257.4</v>
      </c>
      <c r="X54" s="209">
        <v>5044.6099999999997</v>
      </c>
      <c r="Y54" s="209">
        <v>2235.87</v>
      </c>
      <c r="Z54" s="209">
        <v>1240.3499999999999</v>
      </c>
      <c r="AA54" s="209">
        <v>1620.23</v>
      </c>
      <c r="AB54" s="210">
        <v>5834.98</v>
      </c>
      <c r="AC54" s="209">
        <v>653.42999999999995</v>
      </c>
      <c r="AD54" s="209">
        <v>2690.29</v>
      </c>
      <c r="AE54" s="209">
        <v>7073.96</v>
      </c>
      <c r="AF54" s="209">
        <v>3578.94</v>
      </c>
      <c r="AG54" s="209">
        <v>16702.41</v>
      </c>
      <c r="AH54" s="209">
        <v>10437.030000000001</v>
      </c>
      <c r="AI54" s="209">
        <v>4738.13</v>
      </c>
      <c r="AJ54" s="209">
        <v>786.97</v>
      </c>
      <c r="AK54" s="209">
        <v>1612.36</v>
      </c>
      <c r="AL54" s="209">
        <v>5315.14</v>
      </c>
      <c r="AM54" s="209">
        <v>2479.54</v>
      </c>
      <c r="AN54" s="209">
        <v>2589.9499999999998</v>
      </c>
      <c r="AO54" s="209">
        <v>7645.29</v>
      </c>
      <c r="AP54" s="211">
        <v>2811</v>
      </c>
      <c r="AQ54" s="209">
        <v>14838.07</v>
      </c>
      <c r="AR54" s="209">
        <v>119399.58</v>
      </c>
      <c r="AS54" s="209">
        <v>26380.69</v>
      </c>
      <c r="AT54" s="209">
        <v>11512.9</v>
      </c>
      <c r="AU54" s="209">
        <v>8930.31</v>
      </c>
      <c r="AV54" s="209">
        <v>4832.1099999999997</v>
      </c>
      <c r="AW54" s="209">
        <v>16777.93</v>
      </c>
      <c r="AX54" s="209">
        <v>5758.77</v>
      </c>
      <c r="AY54" s="209">
        <v>4938.4799999999996</v>
      </c>
      <c r="AZ54" s="209">
        <v>2673.98</v>
      </c>
      <c r="BA54" s="209">
        <v>2825.35</v>
      </c>
      <c r="BB54" s="209">
        <v>2855.67</v>
      </c>
      <c r="BC54" s="209">
        <v>1682.77</v>
      </c>
      <c r="BD54" s="209">
        <v>1218.08</v>
      </c>
      <c r="BE54" s="209">
        <v>6675.03</v>
      </c>
      <c r="BF54" s="209">
        <v>14603.09</v>
      </c>
      <c r="BG54" s="209">
        <v>5842.04</v>
      </c>
      <c r="BH54" s="209">
        <v>6952.7</v>
      </c>
      <c r="BI54" s="209">
        <v>2524.13</v>
      </c>
      <c r="BJ54" s="209">
        <v>3163.98</v>
      </c>
      <c r="BK54" s="209">
        <v>896.45</v>
      </c>
      <c r="BL54" s="209">
        <v>1578.08</v>
      </c>
      <c r="BM54" s="209">
        <v>617.41999999999996</v>
      </c>
      <c r="BN54" s="209">
        <v>1091.1099999999999</v>
      </c>
      <c r="BO54" s="211">
        <v>0</v>
      </c>
      <c r="BP54" s="212">
        <v>0</v>
      </c>
      <c r="BQ54" s="211" t="s">
        <v>98</v>
      </c>
      <c r="BR54" s="211">
        <v>387295</v>
      </c>
      <c r="BS54" s="211" t="s">
        <v>98</v>
      </c>
      <c r="BT54" s="209">
        <v>3351.35</v>
      </c>
      <c r="BU54" s="211" t="s">
        <v>98</v>
      </c>
      <c r="BV54" s="209">
        <v>3.23</v>
      </c>
      <c r="BW54" s="211" t="s">
        <v>98</v>
      </c>
      <c r="BX54" s="209">
        <v>1105.94</v>
      </c>
      <c r="BY54" s="211" t="s">
        <v>98</v>
      </c>
      <c r="BZ54" s="209">
        <v>4460.53</v>
      </c>
      <c r="CA54" s="211" t="s">
        <v>98</v>
      </c>
      <c r="CB54" s="209">
        <v>225727.52</v>
      </c>
      <c r="CC54" s="211" t="s">
        <v>98</v>
      </c>
      <c r="CD54" s="211">
        <v>0</v>
      </c>
      <c r="CE54" s="211" t="s">
        <v>98</v>
      </c>
      <c r="CF54" s="209">
        <v>506.39</v>
      </c>
      <c r="CG54" s="211" t="s">
        <v>98</v>
      </c>
      <c r="CH54" s="209">
        <v>506.39</v>
      </c>
      <c r="CI54" s="211" t="s">
        <v>98</v>
      </c>
      <c r="CJ54" s="209">
        <v>226233.92</v>
      </c>
      <c r="CK54" s="211" t="s">
        <v>98</v>
      </c>
      <c r="CL54" s="211">
        <v>0</v>
      </c>
      <c r="CM54" s="211" t="s">
        <v>98</v>
      </c>
      <c r="CN54" s="211">
        <v>0</v>
      </c>
      <c r="CO54" s="211" t="s">
        <v>98</v>
      </c>
      <c r="CP54" s="211">
        <v>0</v>
      </c>
      <c r="CQ54" s="211" t="s">
        <v>98</v>
      </c>
      <c r="CR54" s="213">
        <v>66400.960000000006</v>
      </c>
      <c r="CS54" s="211" t="s">
        <v>98</v>
      </c>
      <c r="CT54" s="209">
        <v>66400.960000000006</v>
      </c>
      <c r="CU54" s="211" t="s">
        <v>98</v>
      </c>
      <c r="CV54" s="209">
        <v>297095.40999999997</v>
      </c>
      <c r="CW54" s="211" t="s">
        <v>98</v>
      </c>
      <c r="CX54" s="209">
        <v>684390.41</v>
      </c>
      <c r="CY54" s="211" t="s">
        <v>98</v>
      </c>
      <c r="DB54" s="230"/>
    </row>
    <row r="55" spans="1:106" s="203" customFormat="1" ht="14.5" x14ac:dyDescent="0.35">
      <c r="A55" s="196" t="s">
        <v>407</v>
      </c>
      <c r="B55" s="196" t="s">
        <v>459</v>
      </c>
      <c r="C55" s="197" t="str">
        <f>'Correspondance tables'!K43</f>
        <v>ISIC 64</v>
      </c>
      <c r="D55" s="197" t="str">
        <f>VLOOKUP(C55, 'Correspondance tables'!$O$3:$P$73, 2, FALSE)</f>
        <v>ISIC 64T66</v>
      </c>
      <c r="E55" s="198">
        <v>7617.57</v>
      </c>
      <c r="F55" s="198">
        <v>542.13</v>
      </c>
      <c r="G55" s="198">
        <v>354.51</v>
      </c>
      <c r="H55" s="199">
        <v>3502.03</v>
      </c>
      <c r="I55" s="198">
        <v>13704.17</v>
      </c>
      <c r="J55" s="198">
        <v>3035.84</v>
      </c>
      <c r="K55" s="198">
        <v>1491.29</v>
      </c>
      <c r="L55" s="198">
        <v>1958.7</v>
      </c>
      <c r="M55" s="198">
        <v>1061.1500000000001</v>
      </c>
      <c r="N55" s="198">
        <v>4167.71</v>
      </c>
      <c r="O55" s="198">
        <v>6246.44</v>
      </c>
      <c r="P55" s="198">
        <v>3062.74</v>
      </c>
      <c r="Q55" s="198">
        <v>3492.13</v>
      </c>
      <c r="R55" s="199">
        <v>2785.86</v>
      </c>
      <c r="S55" s="199">
        <v>3715.55</v>
      </c>
      <c r="T55" s="198">
        <v>5661.51</v>
      </c>
      <c r="U55" s="198">
        <v>3551.27</v>
      </c>
      <c r="V55" s="198">
        <v>2925.45</v>
      </c>
      <c r="W55" s="198">
        <v>6696.78</v>
      </c>
      <c r="X55" s="198">
        <v>8721.48</v>
      </c>
      <c r="Y55" s="198">
        <v>3361.04</v>
      </c>
      <c r="Z55" s="198">
        <v>2804.56</v>
      </c>
      <c r="AA55" s="198">
        <v>2024.69</v>
      </c>
      <c r="AB55" s="214">
        <v>10445</v>
      </c>
      <c r="AC55" s="198">
        <v>1515.56</v>
      </c>
      <c r="AD55" s="198">
        <v>2657.46</v>
      </c>
      <c r="AE55" s="198">
        <v>26548.21</v>
      </c>
      <c r="AF55" s="198">
        <v>6178.56</v>
      </c>
      <c r="AG55" s="198">
        <v>26813.75</v>
      </c>
      <c r="AH55" s="198">
        <v>19944.93</v>
      </c>
      <c r="AI55" s="198">
        <v>8138.8</v>
      </c>
      <c r="AJ55" s="198">
        <v>2043.71</v>
      </c>
      <c r="AK55" s="198">
        <v>1832.46</v>
      </c>
      <c r="AL55" s="198">
        <v>9077.1</v>
      </c>
      <c r="AM55" s="198">
        <v>1806.28</v>
      </c>
      <c r="AN55" s="198">
        <v>10649.36</v>
      </c>
      <c r="AO55" s="198">
        <v>1403.36</v>
      </c>
      <c r="AP55" s="198">
        <v>1725.88</v>
      </c>
      <c r="AQ55" s="198">
        <v>4517.46</v>
      </c>
      <c r="AR55" s="198">
        <v>6265.52</v>
      </c>
      <c r="AS55" s="198">
        <v>113883.82</v>
      </c>
      <c r="AT55" s="198">
        <v>24017.84</v>
      </c>
      <c r="AU55" s="198">
        <v>11615.39</v>
      </c>
      <c r="AV55" s="198">
        <v>140611.96</v>
      </c>
      <c r="AW55" s="198">
        <v>17973.97</v>
      </c>
      <c r="AX55" s="198">
        <v>4958.53</v>
      </c>
      <c r="AY55" s="198">
        <v>1660.33</v>
      </c>
      <c r="AZ55" s="198">
        <v>2682.52</v>
      </c>
      <c r="BA55" s="198">
        <v>2613.0700000000002</v>
      </c>
      <c r="BB55" s="198">
        <v>4485.4799999999996</v>
      </c>
      <c r="BC55" s="198">
        <v>2727.51</v>
      </c>
      <c r="BD55" s="198">
        <v>1766.19</v>
      </c>
      <c r="BE55" s="198">
        <v>6366.16</v>
      </c>
      <c r="BF55" s="198">
        <v>26525.57</v>
      </c>
      <c r="BG55" s="198">
        <v>5719.08</v>
      </c>
      <c r="BH55" s="198">
        <v>9474.19</v>
      </c>
      <c r="BI55" s="198">
        <v>3364.1</v>
      </c>
      <c r="BJ55" s="198">
        <v>2581.1999999999998</v>
      </c>
      <c r="BK55" s="198">
        <v>1568.65</v>
      </c>
      <c r="BL55" s="198">
        <v>4061.32</v>
      </c>
      <c r="BM55" s="198">
        <v>341.71</v>
      </c>
      <c r="BN55" s="198">
        <v>2735.04</v>
      </c>
      <c r="BO55" s="200">
        <v>0</v>
      </c>
      <c r="BP55" s="201">
        <v>0</v>
      </c>
      <c r="BQ55" s="200" t="s">
        <v>98</v>
      </c>
      <c r="BR55" s="198">
        <v>625781.62</v>
      </c>
      <c r="BS55" s="200" t="s">
        <v>98</v>
      </c>
      <c r="BT55" s="198">
        <v>175271.78</v>
      </c>
      <c r="BU55" s="200" t="s">
        <v>98</v>
      </c>
      <c r="BV55" s="198">
        <v>84.76</v>
      </c>
      <c r="BW55" s="200" t="s">
        <v>98</v>
      </c>
      <c r="BX55" s="198">
        <v>379.43</v>
      </c>
      <c r="BY55" s="200" t="s">
        <v>98</v>
      </c>
      <c r="BZ55" s="198">
        <v>175735.97</v>
      </c>
      <c r="CA55" s="200" t="s">
        <v>98</v>
      </c>
      <c r="CB55" s="198">
        <v>42.68</v>
      </c>
      <c r="CC55" s="200" t="s">
        <v>98</v>
      </c>
      <c r="CD55" s="198">
        <v>22.15</v>
      </c>
      <c r="CE55" s="200" t="s">
        <v>98</v>
      </c>
      <c r="CF55" s="198">
        <v>0.67</v>
      </c>
      <c r="CG55" s="200" t="s">
        <v>98</v>
      </c>
      <c r="CH55" s="198">
        <v>22.82</v>
      </c>
      <c r="CI55" s="200" t="s">
        <v>98</v>
      </c>
      <c r="CJ55" s="198">
        <v>65.5</v>
      </c>
      <c r="CK55" s="200" t="s">
        <v>98</v>
      </c>
      <c r="CL55" s="200">
        <v>0</v>
      </c>
      <c r="CM55" s="200" t="s">
        <v>98</v>
      </c>
      <c r="CN55" s="200">
        <v>0</v>
      </c>
      <c r="CO55" s="200" t="s">
        <v>98</v>
      </c>
      <c r="CP55" s="200">
        <v>0</v>
      </c>
      <c r="CQ55" s="200" t="s">
        <v>98</v>
      </c>
      <c r="CR55" s="202">
        <v>77369.89</v>
      </c>
      <c r="CS55" s="200" t="s">
        <v>98</v>
      </c>
      <c r="CT55" s="198">
        <v>77369.89</v>
      </c>
      <c r="CU55" s="200" t="s">
        <v>98</v>
      </c>
      <c r="CV55" s="198">
        <v>253171.37</v>
      </c>
      <c r="CW55" s="200" t="s">
        <v>98</v>
      </c>
      <c r="CX55" s="198">
        <v>878952.98</v>
      </c>
      <c r="CY55" s="200" t="s">
        <v>98</v>
      </c>
      <c r="DB55" s="231"/>
    </row>
    <row r="56" spans="1:106" ht="14.5" x14ac:dyDescent="0.35">
      <c r="A56" s="58" t="s">
        <v>407</v>
      </c>
      <c r="B56" s="58" t="s">
        <v>460</v>
      </c>
      <c r="C56" s="43" t="str">
        <f>'Correspondance tables'!K44</f>
        <v>ISIC 65</v>
      </c>
      <c r="D56" s="43" t="str">
        <f>VLOOKUP(C56, 'Correspondance tables'!$O$3:$P$73, 2, FALSE)</f>
        <v>ISIC 64T66</v>
      </c>
      <c r="E56" s="63">
        <v>3156.08</v>
      </c>
      <c r="F56" s="63">
        <v>191.7</v>
      </c>
      <c r="G56" s="63">
        <v>191.57</v>
      </c>
      <c r="H56" s="168">
        <v>402.31</v>
      </c>
      <c r="I56" s="63">
        <v>2420.5500000000002</v>
      </c>
      <c r="J56" s="63">
        <v>382.86</v>
      </c>
      <c r="K56" s="63">
        <v>432.24</v>
      </c>
      <c r="L56" s="63">
        <v>448.26</v>
      </c>
      <c r="M56" s="63">
        <v>261.58</v>
      </c>
      <c r="N56" s="63">
        <v>388.95</v>
      </c>
      <c r="O56" s="63">
        <v>1569.9</v>
      </c>
      <c r="P56" s="63">
        <v>448.23</v>
      </c>
      <c r="Q56" s="63">
        <v>810.36</v>
      </c>
      <c r="R56" s="168">
        <v>638.82000000000005</v>
      </c>
      <c r="S56" s="168">
        <v>558.5</v>
      </c>
      <c r="T56" s="63">
        <v>973.95</v>
      </c>
      <c r="U56" s="63">
        <v>484.99</v>
      </c>
      <c r="V56" s="63">
        <v>493.54</v>
      </c>
      <c r="W56" s="63">
        <v>1252.1300000000001</v>
      </c>
      <c r="X56" s="63">
        <v>1098.25</v>
      </c>
      <c r="Y56" s="63">
        <v>432.95</v>
      </c>
      <c r="Z56" s="63">
        <v>595.42999999999995</v>
      </c>
      <c r="AA56" s="63">
        <v>483.42</v>
      </c>
      <c r="AB56" s="168">
        <v>2390.5500000000002</v>
      </c>
      <c r="AC56" s="64">
        <v>275</v>
      </c>
      <c r="AD56" s="63">
        <v>1488.3</v>
      </c>
      <c r="AE56" s="63">
        <v>5306.95</v>
      </c>
      <c r="AF56" s="63">
        <v>1289.9100000000001</v>
      </c>
      <c r="AG56" s="63">
        <v>4734.38</v>
      </c>
      <c r="AH56" s="63">
        <v>3722.05</v>
      </c>
      <c r="AI56" s="63">
        <v>5657.4</v>
      </c>
      <c r="AJ56" s="63">
        <v>1136.8399999999999</v>
      </c>
      <c r="AK56" s="63">
        <v>864.15</v>
      </c>
      <c r="AL56" s="63">
        <v>2693.87</v>
      </c>
      <c r="AM56" s="63">
        <v>412.85</v>
      </c>
      <c r="AN56" s="63">
        <v>1690.17</v>
      </c>
      <c r="AO56" s="63">
        <v>309.82</v>
      </c>
      <c r="AP56" s="63">
        <v>318.70999999999998</v>
      </c>
      <c r="AQ56" s="63">
        <v>1126.73</v>
      </c>
      <c r="AR56" s="63">
        <v>1174.8800000000001</v>
      </c>
      <c r="AS56" s="63">
        <v>3668.45</v>
      </c>
      <c r="AT56" s="63">
        <v>44932.59</v>
      </c>
      <c r="AU56" s="63">
        <v>3443.58</v>
      </c>
      <c r="AV56" s="63">
        <v>8780.25</v>
      </c>
      <c r="AW56" s="63">
        <v>2531.5</v>
      </c>
      <c r="AX56" s="63">
        <v>915.56</v>
      </c>
      <c r="AY56" s="63">
        <v>387.3</v>
      </c>
      <c r="AZ56" s="63">
        <v>326.13</v>
      </c>
      <c r="BA56" s="63">
        <v>457.16</v>
      </c>
      <c r="BB56" s="63">
        <v>2450.04</v>
      </c>
      <c r="BC56" s="63">
        <v>365.59</v>
      </c>
      <c r="BD56" s="63">
        <v>339.34</v>
      </c>
      <c r="BE56" s="63">
        <v>1524.51</v>
      </c>
      <c r="BF56" s="63">
        <v>5099.59</v>
      </c>
      <c r="BG56" s="63">
        <v>2716.23</v>
      </c>
      <c r="BH56" s="63">
        <v>3455.4</v>
      </c>
      <c r="BI56" s="63">
        <v>1208.9000000000001</v>
      </c>
      <c r="BJ56" s="63">
        <v>372.96</v>
      </c>
      <c r="BK56" s="63">
        <v>363.57</v>
      </c>
      <c r="BL56" s="63">
        <v>485.99</v>
      </c>
      <c r="BM56" s="63">
        <v>107.54</v>
      </c>
      <c r="BN56" s="63">
        <v>388.02</v>
      </c>
      <c r="BO56" s="64">
        <v>0</v>
      </c>
      <c r="BP56" s="65">
        <v>0</v>
      </c>
      <c r="BQ56" s="64" t="s">
        <v>98</v>
      </c>
      <c r="BR56" s="63">
        <v>137029.35999999999</v>
      </c>
      <c r="BS56" s="64" t="s">
        <v>98</v>
      </c>
      <c r="BT56" s="63">
        <v>206981.91</v>
      </c>
      <c r="BU56" s="64" t="s">
        <v>98</v>
      </c>
      <c r="BV56" s="64">
        <v>0</v>
      </c>
      <c r="BW56" s="64" t="s">
        <v>98</v>
      </c>
      <c r="BX56" s="63">
        <v>1239.5999999999999</v>
      </c>
      <c r="BY56" s="64" t="s">
        <v>98</v>
      </c>
      <c r="BZ56" s="63">
        <v>208221.52</v>
      </c>
      <c r="CA56" s="64" t="s">
        <v>98</v>
      </c>
      <c r="CB56" s="63">
        <v>17.03</v>
      </c>
      <c r="CC56" s="64" t="s">
        <v>98</v>
      </c>
      <c r="CD56" s="63">
        <v>0.1</v>
      </c>
      <c r="CE56" s="64" t="s">
        <v>98</v>
      </c>
      <c r="CF56" s="63">
        <v>0.06</v>
      </c>
      <c r="CG56" s="64" t="s">
        <v>98</v>
      </c>
      <c r="CH56" s="63">
        <v>0.16</v>
      </c>
      <c r="CI56" s="64" t="s">
        <v>98</v>
      </c>
      <c r="CJ56" s="63">
        <v>17.190000000000001</v>
      </c>
      <c r="CK56" s="64" t="s">
        <v>98</v>
      </c>
      <c r="CL56" s="64">
        <v>0</v>
      </c>
      <c r="CM56" s="64" t="s">
        <v>98</v>
      </c>
      <c r="CN56" s="64">
        <v>0</v>
      </c>
      <c r="CO56" s="64" t="s">
        <v>98</v>
      </c>
      <c r="CP56" s="64">
        <v>0</v>
      </c>
      <c r="CQ56" s="64" t="s">
        <v>98</v>
      </c>
      <c r="CR56" s="66">
        <v>26068.22</v>
      </c>
      <c r="CS56" s="64" t="s">
        <v>98</v>
      </c>
      <c r="CT56" s="63">
        <v>26068.22</v>
      </c>
      <c r="CU56" s="64" t="s">
        <v>98</v>
      </c>
      <c r="CV56" s="63">
        <v>234306.93</v>
      </c>
      <c r="CW56" s="64" t="s">
        <v>98</v>
      </c>
      <c r="CX56" s="63">
        <v>371336.29</v>
      </c>
      <c r="CY56" s="64" t="s">
        <v>98</v>
      </c>
    </row>
    <row r="57" spans="1:106" s="187" customFormat="1" ht="14.5" x14ac:dyDescent="0.35">
      <c r="A57" s="155" t="s">
        <v>407</v>
      </c>
      <c r="B57" s="155" t="s">
        <v>461</v>
      </c>
      <c r="C57" s="181" t="str">
        <f>'Correspondance tables'!K45</f>
        <v>ISIC 66</v>
      </c>
      <c r="D57" s="181" t="str">
        <f>VLOOKUP(C57, 'Correspondance tables'!$O$3:$P$73, 2, FALSE)</f>
        <v>ISIC 64T66</v>
      </c>
      <c r="E57" s="204">
        <v>410.61</v>
      </c>
      <c r="F57" s="204">
        <v>38.36</v>
      </c>
      <c r="G57" s="204">
        <v>28.67</v>
      </c>
      <c r="H57" s="205">
        <v>89.56</v>
      </c>
      <c r="I57" s="204">
        <v>1432.84</v>
      </c>
      <c r="J57" s="204">
        <v>639.41</v>
      </c>
      <c r="K57" s="204">
        <v>180.42</v>
      </c>
      <c r="L57" s="204">
        <v>376.27</v>
      </c>
      <c r="M57" s="204">
        <v>110.57</v>
      </c>
      <c r="N57" s="204">
        <v>441.32</v>
      </c>
      <c r="O57" s="204">
        <v>1044.81</v>
      </c>
      <c r="P57" s="204">
        <v>309.64</v>
      </c>
      <c r="Q57" s="204">
        <v>284.51</v>
      </c>
      <c r="R57" s="205">
        <v>737.54</v>
      </c>
      <c r="S57" s="205">
        <v>381.4</v>
      </c>
      <c r="T57" s="204">
        <v>455.43</v>
      </c>
      <c r="U57" s="204">
        <v>304.64999999999998</v>
      </c>
      <c r="V57" s="204">
        <v>348.77</v>
      </c>
      <c r="W57" s="204">
        <v>1113.32</v>
      </c>
      <c r="X57" s="204">
        <v>420.68</v>
      </c>
      <c r="Y57" s="204">
        <v>825.5</v>
      </c>
      <c r="Z57" s="204">
        <v>429.56</v>
      </c>
      <c r="AA57" s="204">
        <v>171.9</v>
      </c>
      <c r="AB57" s="205">
        <v>1085.71</v>
      </c>
      <c r="AC57" s="204">
        <v>111.91</v>
      </c>
      <c r="AD57" s="204">
        <v>264.92</v>
      </c>
      <c r="AE57" s="204">
        <v>2217.0500000000002</v>
      </c>
      <c r="AF57" s="204">
        <v>866.9</v>
      </c>
      <c r="AG57" s="204">
        <v>5362.24</v>
      </c>
      <c r="AH57" s="204">
        <v>2184.09</v>
      </c>
      <c r="AI57" s="204">
        <v>1108.28</v>
      </c>
      <c r="AJ57" s="204">
        <v>695.26</v>
      </c>
      <c r="AK57" s="204">
        <v>775.32</v>
      </c>
      <c r="AL57" s="204">
        <v>700.14</v>
      </c>
      <c r="AM57" s="204">
        <v>192.64</v>
      </c>
      <c r="AN57" s="204">
        <v>847.66</v>
      </c>
      <c r="AO57" s="204">
        <v>367.34</v>
      </c>
      <c r="AP57" s="204">
        <v>143.97999999999999</v>
      </c>
      <c r="AQ57" s="204">
        <v>1566.69</v>
      </c>
      <c r="AR57" s="204">
        <v>1645.29</v>
      </c>
      <c r="AS57" s="204">
        <v>72976.59</v>
      </c>
      <c r="AT57" s="204">
        <v>71810.39</v>
      </c>
      <c r="AU57" s="204">
        <v>38635.33</v>
      </c>
      <c r="AV57" s="204">
        <v>1116.27</v>
      </c>
      <c r="AW57" s="204">
        <v>3008.04</v>
      </c>
      <c r="AX57" s="204">
        <v>1329.28</v>
      </c>
      <c r="AY57" s="204">
        <v>262.23</v>
      </c>
      <c r="AZ57" s="204">
        <v>414.43</v>
      </c>
      <c r="BA57" s="204">
        <v>365.96</v>
      </c>
      <c r="BB57" s="204">
        <v>992.57</v>
      </c>
      <c r="BC57" s="204">
        <v>415.01</v>
      </c>
      <c r="BD57" s="204">
        <v>616.25</v>
      </c>
      <c r="BE57" s="204">
        <v>1471.48</v>
      </c>
      <c r="BF57" s="204">
        <v>432.43</v>
      </c>
      <c r="BG57" s="204">
        <v>284.02999999999997</v>
      </c>
      <c r="BH57" s="204">
        <v>466.2</v>
      </c>
      <c r="BI57" s="204">
        <v>237.2</v>
      </c>
      <c r="BJ57" s="204">
        <v>338.87</v>
      </c>
      <c r="BK57" s="204">
        <v>119.55</v>
      </c>
      <c r="BL57" s="204">
        <v>429.38</v>
      </c>
      <c r="BM57" s="204">
        <v>70.67</v>
      </c>
      <c r="BN57" s="204">
        <v>159.61000000000001</v>
      </c>
      <c r="BO57" s="206">
        <v>0</v>
      </c>
      <c r="BP57" s="207">
        <v>0</v>
      </c>
      <c r="BQ57" s="206" t="s">
        <v>98</v>
      </c>
      <c r="BR57" s="204">
        <v>226662.91</v>
      </c>
      <c r="BS57" s="206" t="s">
        <v>98</v>
      </c>
      <c r="BT57" s="204">
        <v>21622.97</v>
      </c>
      <c r="BU57" s="206" t="s">
        <v>98</v>
      </c>
      <c r="BV57" s="206">
        <v>0</v>
      </c>
      <c r="BW57" s="206" t="s">
        <v>98</v>
      </c>
      <c r="BX57" s="204">
        <v>182.5</v>
      </c>
      <c r="BY57" s="206" t="s">
        <v>98</v>
      </c>
      <c r="BZ57" s="204">
        <v>21805.47</v>
      </c>
      <c r="CA57" s="206" t="s">
        <v>98</v>
      </c>
      <c r="CB57" s="204">
        <v>669.66</v>
      </c>
      <c r="CC57" s="206" t="s">
        <v>98</v>
      </c>
      <c r="CD57" s="206">
        <v>0</v>
      </c>
      <c r="CE57" s="206" t="s">
        <v>98</v>
      </c>
      <c r="CF57" s="204">
        <v>1.2</v>
      </c>
      <c r="CG57" s="206" t="s">
        <v>98</v>
      </c>
      <c r="CH57" s="204">
        <v>1.2</v>
      </c>
      <c r="CI57" s="206" t="s">
        <v>98</v>
      </c>
      <c r="CJ57" s="204">
        <v>670.86</v>
      </c>
      <c r="CK57" s="206" t="s">
        <v>98</v>
      </c>
      <c r="CL57" s="206">
        <v>0</v>
      </c>
      <c r="CM57" s="206" t="s">
        <v>98</v>
      </c>
      <c r="CN57" s="206">
        <v>0</v>
      </c>
      <c r="CO57" s="206" t="s">
        <v>98</v>
      </c>
      <c r="CP57" s="206">
        <v>0</v>
      </c>
      <c r="CQ57" s="206" t="s">
        <v>98</v>
      </c>
      <c r="CR57" s="208">
        <v>28059.13</v>
      </c>
      <c r="CS57" s="206" t="s">
        <v>98</v>
      </c>
      <c r="CT57" s="204">
        <v>28059.13</v>
      </c>
      <c r="CU57" s="206" t="s">
        <v>98</v>
      </c>
      <c r="CV57" s="204">
        <v>50535.45</v>
      </c>
      <c r="CW57" s="206" t="s">
        <v>98</v>
      </c>
      <c r="CX57" s="204">
        <v>277198.36</v>
      </c>
      <c r="CY57" s="206" t="s">
        <v>98</v>
      </c>
      <c r="DB57" s="229"/>
    </row>
    <row r="58" spans="1:106" s="195" customFormat="1" ht="14.5" x14ac:dyDescent="0.35">
      <c r="A58" s="188" t="s">
        <v>407</v>
      </c>
      <c r="B58" s="188" t="s">
        <v>462</v>
      </c>
      <c r="C58" s="189" t="str">
        <f>'Correspondance tables'!K46</f>
        <v>ISIC 68</v>
      </c>
      <c r="D58" s="189" t="str">
        <f>VLOOKUP(C58, 'Correspondance tables'!$O$3:$P$73, 2, FALSE)</f>
        <v>ISIC 68</v>
      </c>
      <c r="E58" s="209">
        <v>1434.2</v>
      </c>
      <c r="F58" s="209">
        <v>114.72</v>
      </c>
      <c r="G58" s="209">
        <v>26.11</v>
      </c>
      <c r="H58" s="210">
        <v>530.02</v>
      </c>
      <c r="I58" s="209">
        <v>6899.89</v>
      </c>
      <c r="J58" s="209">
        <v>2612.77</v>
      </c>
      <c r="K58" s="209">
        <v>1153.3399999999999</v>
      </c>
      <c r="L58" s="209">
        <v>1544.5</v>
      </c>
      <c r="M58" s="209">
        <v>1455.46</v>
      </c>
      <c r="N58" s="209">
        <v>661.88</v>
      </c>
      <c r="O58" s="209">
        <v>2857.66</v>
      </c>
      <c r="P58" s="209">
        <v>1276.3699999999999</v>
      </c>
      <c r="Q58" s="209">
        <v>2794.77</v>
      </c>
      <c r="R58" s="210">
        <v>1883.35</v>
      </c>
      <c r="S58" s="210">
        <v>1772.99</v>
      </c>
      <c r="T58" s="209">
        <v>5689.58</v>
      </c>
      <c r="U58" s="209">
        <v>1978.22</v>
      </c>
      <c r="V58" s="209">
        <v>2470.73</v>
      </c>
      <c r="W58" s="209">
        <v>6049.51</v>
      </c>
      <c r="X58" s="209">
        <v>6096.96</v>
      </c>
      <c r="Y58" s="209">
        <v>1296.0899999999999</v>
      </c>
      <c r="Z58" s="209">
        <v>2747.67</v>
      </c>
      <c r="AA58" s="209">
        <v>1787.78</v>
      </c>
      <c r="AB58" s="210">
        <v>5424.35</v>
      </c>
      <c r="AC58" s="209">
        <v>672.56</v>
      </c>
      <c r="AD58" s="209">
        <v>2289.12</v>
      </c>
      <c r="AE58" s="209">
        <v>29575.79</v>
      </c>
      <c r="AF58" s="209">
        <v>11718.13</v>
      </c>
      <c r="AG58" s="209">
        <v>45038.87</v>
      </c>
      <c r="AH58" s="209">
        <v>78589.320000000007</v>
      </c>
      <c r="AI58" s="209">
        <v>6117.71</v>
      </c>
      <c r="AJ58" s="209">
        <v>912.96</v>
      </c>
      <c r="AK58" s="209">
        <v>1953.17</v>
      </c>
      <c r="AL58" s="209">
        <v>11312.07</v>
      </c>
      <c r="AM58" s="209">
        <v>1715.14</v>
      </c>
      <c r="AN58" s="209">
        <v>32470.2</v>
      </c>
      <c r="AO58" s="209">
        <v>2768.33</v>
      </c>
      <c r="AP58" s="209">
        <v>3906.35</v>
      </c>
      <c r="AQ58" s="209">
        <v>14672.48</v>
      </c>
      <c r="AR58" s="209">
        <v>10664.92</v>
      </c>
      <c r="AS58" s="209">
        <v>22683.91</v>
      </c>
      <c r="AT58" s="209">
        <v>10190.83</v>
      </c>
      <c r="AU58" s="209">
        <v>5155.63</v>
      </c>
      <c r="AV58" s="209">
        <v>38780.04</v>
      </c>
      <c r="AW58" s="209">
        <v>23667.33</v>
      </c>
      <c r="AX58" s="209">
        <v>9682.92</v>
      </c>
      <c r="AY58" s="209">
        <v>4178.3599999999997</v>
      </c>
      <c r="AZ58" s="209">
        <v>4680.0200000000004</v>
      </c>
      <c r="BA58" s="209">
        <v>3836.05</v>
      </c>
      <c r="BB58" s="209">
        <v>4744.1499999999996</v>
      </c>
      <c r="BC58" s="209">
        <v>3013.18</v>
      </c>
      <c r="BD58" s="209">
        <v>1772.71</v>
      </c>
      <c r="BE58" s="209">
        <v>12172.65</v>
      </c>
      <c r="BF58" s="209">
        <v>23880.82</v>
      </c>
      <c r="BG58" s="209">
        <v>11112.06</v>
      </c>
      <c r="BH58" s="209">
        <v>15052.38</v>
      </c>
      <c r="BI58" s="209">
        <v>9040.2000000000007</v>
      </c>
      <c r="BJ58" s="209">
        <v>3770.08</v>
      </c>
      <c r="BK58" s="209">
        <v>4494.1099999999997</v>
      </c>
      <c r="BL58" s="211">
        <v>2561</v>
      </c>
      <c r="BM58" s="209">
        <v>547.79</v>
      </c>
      <c r="BN58" s="209">
        <v>4979.96</v>
      </c>
      <c r="BO58" s="211">
        <v>0</v>
      </c>
      <c r="BP58" s="212">
        <v>0</v>
      </c>
      <c r="BQ58" s="211" t="s">
        <v>98</v>
      </c>
      <c r="BR58" s="209">
        <v>534932.21</v>
      </c>
      <c r="BS58" s="211" t="s">
        <v>98</v>
      </c>
      <c r="BT58" s="209">
        <v>1499504.57</v>
      </c>
      <c r="BU58" s="211" t="s">
        <v>98</v>
      </c>
      <c r="BV58" s="209">
        <v>1633.23</v>
      </c>
      <c r="BW58" s="211" t="s">
        <v>98</v>
      </c>
      <c r="BX58" s="209">
        <v>24273.73</v>
      </c>
      <c r="BY58" s="211" t="s">
        <v>98</v>
      </c>
      <c r="BZ58" s="209">
        <v>1525411.53</v>
      </c>
      <c r="CA58" s="211" t="s">
        <v>98</v>
      </c>
      <c r="CB58" s="209">
        <v>34628.21</v>
      </c>
      <c r="CC58" s="211" t="s">
        <v>98</v>
      </c>
      <c r="CD58" s="211">
        <v>0</v>
      </c>
      <c r="CE58" s="211" t="s">
        <v>98</v>
      </c>
      <c r="CF58" s="209">
        <v>73.23</v>
      </c>
      <c r="CG58" s="211" t="s">
        <v>98</v>
      </c>
      <c r="CH58" s="209">
        <v>73.23</v>
      </c>
      <c r="CI58" s="211" t="s">
        <v>98</v>
      </c>
      <c r="CJ58" s="209">
        <v>34701.440000000002</v>
      </c>
      <c r="CK58" s="211" t="s">
        <v>98</v>
      </c>
      <c r="CL58" s="211">
        <v>0</v>
      </c>
      <c r="CM58" s="211" t="s">
        <v>98</v>
      </c>
      <c r="CN58" s="211">
        <v>0</v>
      </c>
      <c r="CO58" s="211" t="s">
        <v>98</v>
      </c>
      <c r="CP58" s="211">
        <v>0</v>
      </c>
      <c r="CQ58" s="211" t="s">
        <v>98</v>
      </c>
      <c r="CR58" s="213">
        <v>2498.09</v>
      </c>
      <c r="CS58" s="211" t="s">
        <v>98</v>
      </c>
      <c r="CT58" s="209">
        <v>2498.09</v>
      </c>
      <c r="CU58" s="211" t="s">
        <v>98</v>
      </c>
      <c r="CV58" s="209">
        <v>1562611.07</v>
      </c>
      <c r="CW58" s="211" t="s">
        <v>98</v>
      </c>
      <c r="CX58" s="209">
        <v>2097543.2799999998</v>
      </c>
      <c r="CY58" s="211" t="s">
        <v>98</v>
      </c>
      <c r="DB58" s="230"/>
    </row>
    <row r="59" spans="1:106" s="203" customFormat="1" ht="14.5" x14ac:dyDescent="0.35">
      <c r="A59" s="196" t="s">
        <v>407</v>
      </c>
      <c r="B59" s="196" t="s">
        <v>463</v>
      </c>
      <c r="C59" s="197" t="str">
        <f>'Correspondance tables'!K48</f>
        <v>ISIC 69-70</v>
      </c>
      <c r="D59" s="197" t="str">
        <f>VLOOKUP(C59, 'Correspondance tables'!$O$3:$P$73, 2, FALSE)</f>
        <v>ISIC 69T82</v>
      </c>
      <c r="E59" s="215">
        <v>2585.48</v>
      </c>
      <c r="F59" s="215">
        <v>381.01</v>
      </c>
      <c r="G59" s="215">
        <v>180.32</v>
      </c>
      <c r="H59" s="216">
        <v>2968.57</v>
      </c>
      <c r="I59" s="215">
        <v>18563.64</v>
      </c>
      <c r="J59" s="215">
        <v>3313.44</v>
      </c>
      <c r="K59" s="215">
        <v>1770.44</v>
      </c>
      <c r="L59" s="215">
        <v>3554.36</v>
      </c>
      <c r="M59" s="215">
        <v>1842.03</v>
      </c>
      <c r="N59" s="215">
        <v>5868.46</v>
      </c>
      <c r="O59" s="215">
        <v>10683.63</v>
      </c>
      <c r="P59" s="215">
        <v>7750.39</v>
      </c>
      <c r="Q59" s="215">
        <v>5197.1499999999996</v>
      </c>
      <c r="R59" s="216">
        <v>4141.29</v>
      </c>
      <c r="S59" s="216">
        <v>5486.11</v>
      </c>
      <c r="T59" s="215">
        <v>7317.16</v>
      </c>
      <c r="U59" s="215">
        <v>7083.96</v>
      </c>
      <c r="V59" s="215">
        <v>5880.16</v>
      </c>
      <c r="W59" s="215">
        <v>14490.54</v>
      </c>
      <c r="X59" s="215">
        <v>11833.99</v>
      </c>
      <c r="Y59" s="215">
        <v>4063.91</v>
      </c>
      <c r="Z59" s="215">
        <v>3725.27</v>
      </c>
      <c r="AA59" s="215">
        <v>3610.28</v>
      </c>
      <c r="AB59" s="216">
        <v>11624.58</v>
      </c>
      <c r="AC59" s="215">
        <v>1047.8599999999999</v>
      </c>
      <c r="AD59" s="215">
        <v>4031.59</v>
      </c>
      <c r="AE59" s="215">
        <v>28529.34</v>
      </c>
      <c r="AF59" s="215">
        <v>7996.77</v>
      </c>
      <c r="AG59" s="215">
        <v>58821.47</v>
      </c>
      <c r="AH59" s="215">
        <v>26576.9</v>
      </c>
      <c r="AI59" s="215">
        <v>8019.52</v>
      </c>
      <c r="AJ59" s="215">
        <v>2499.2399999999998</v>
      </c>
      <c r="AK59" s="215">
        <v>1962.92</v>
      </c>
      <c r="AL59" s="215">
        <v>10338.540000000001</v>
      </c>
      <c r="AM59" s="215">
        <v>1743.17</v>
      </c>
      <c r="AN59" s="215">
        <v>11346.06</v>
      </c>
      <c r="AO59" s="215">
        <v>5115.9399999999996</v>
      </c>
      <c r="AP59" s="215">
        <v>4811.3999999999996</v>
      </c>
      <c r="AQ59" s="215">
        <v>9966.2000000000007</v>
      </c>
      <c r="AR59" s="215">
        <v>24070.22</v>
      </c>
      <c r="AS59" s="215">
        <v>44849.58</v>
      </c>
      <c r="AT59" s="215">
        <v>15631.22</v>
      </c>
      <c r="AU59" s="215">
        <v>9144.5400000000009</v>
      </c>
      <c r="AV59" s="215">
        <v>26855.05</v>
      </c>
      <c r="AW59" s="215">
        <v>125752.59</v>
      </c>
      <c r="AX59" s="215">
        <v>20209.919999999998</v>
      </c>
      <c r="AY59" s="215">
        <v>8004.26</v>
      </c>
      <c r="AZ59" s="215">
        <v>5751.84</v>
      </c>
      <c r="BA59" s="215">
        <v>8693.07</v>
      </c>
      <c r="BB59" s="215">
        <v>8367.34</v>
      </c>
      <c r="BC59" s="215">
        <v>4366.29</v>
      </c>
      <c r="BD59" s="215">
        <v>4062.12</v>
      </c>
      <c r="BE59" s="215">
        <v>25089.4</v>
      </c>
      <c r="BF59" s="215">
        <v>21166.959999999999</v>
      </c>
      <c r="BG59" s="215">
        <v>7512.41</v>
      </c>
      <c r="BH59" s="215">
        <v>12640.1</v>
      </c>
      <c r="BI59" s="215">
        <v>5038.26</v>
      </c>
      <c r="BJ59" s="215">
        <v>5516.44</v>
      </c>
      <c r="BK59" s="215">
        <v>3163.19</v>
      </c>
      <c r="BL59" s="215">
        <v>4454.22</v>
      </c>
      <c r="BM59" s="215">
        <v>673.68</v>
      </c>
      <c r="BN59" s="215">
        <v>2746.49</v>
      </c>
      <c r="BO59" s="217">
        <v>0</v>
      </c>
      <c r="BP59" s="218">
        <v>0</v>
      </c>
      <c r="BQ59" s="217" t="s">
        <v>98</v>
      </c>
      <c r="BR59" s="215">
        <v>720482.31</v>
      </c>
      <c r="BS59" s="217" t="s">
        <v>98</v>
      </c>
      <c r="BT59" s="215">
        <v>19738.05</v>
      </c>
      <c r="BU59" s="217" t="s">
        <v>98</v>
      </c>
      <c r="BV59" s="215">
        <v>956.46</v>
      </c>
      <c r="BW59" s="217" t="s">
        <v>98</v>
      </c>
      <c r="BX59" s="215">
        <v>1862.34</v>
      </c>
      <c r="BY59" s="217" t="s">
        <v>98</v>
      </c>
      <c r="BZ59" s="215">
        <v>22556.85</v>
      </c>
      <c r="CA59" s="217" t="s">
        <v>98</v>
      </c>
      <c r="CB59" s="215">
        <v>26753.599999999999</v>
      </c>
      <c r="CC59" s="217" t="s">
        <v>98</v>
      </c>
      <c r="CD59" s="217">
        <v>0</v>
      </c>
      <c r="CE59" s="217" t="s">
        <v>98</v>
      </c>
      <c r="CF59" s="215">
        <v>431.78</v>
      </c>
      <c r="CG59" s="217" t="s">
        <v>98</v>
      </c>
      <c r="CH59" s="215">
        <v>431.78</v>
      </c>
      <c r="CI59" s="217" t="s">
        <v>98</v>
      </c>
      <c r="CJ59" s="215">
        <v>27185.38</v>
      </c>
      <c r="CK59" s="217" t="s">
        <v>98</v>
      </c>
      <c r="CL59" s="217">
        <v>0</v>
      </c>
      <c r="CM59" s="217" t="s">
        <v>98</v>
      </c>
      <c r="CN59" s="217">
        <v>0</v>
      </c>
      <c r="CO59" s="217" t="s">
        <v>98</v>
      </c>
      <c r="CP59" s="217">
        <v>0</v>
      </c>
      <c r="CQ59" s="217" t="s">
        <v>98</v>
      </c>
      <c r="CR59" s="219">
        <v>63185.17</v>
      </c>
      <c r="CS59" s="217" t="s">
        <v>98</v>
      </c>
      <c r="CT59" s="215">
        <v>63185.17</v>
      </c>
      <c r="CU59" s="217" t="s">
        <v>98</v>
      </c>
      <c r="CV59" s="215">
        <v>112927.4</v>
      </c>
      <c r="CW59" s="217" t="s">
        <v>98</v>
      </c>
      <c r="CX59" s="215">
        <v>833409.71</v>
      </c>
      <c r="CY59" s="217" t="s">
        <v>98</v>
      </c>
      <c r="DB59" s="231"/>
    </row>
    <row r="60" spans="1:106" ht="14.5" x14ac:dyDescent="0.35">
      <c r="A60" s="58" t="s">
        <v>407</v>
      </c>
      <c r="B60" s="58" t="s">
        <v>464</v>
      </c>
      <c r="C60" s="43" t="str">
        <f>'Correspondance tables'!K49</f>
        <v>ISIC 71</v>
      </c>
      <c r="D60" s="43" t="str">
        <f>VLOOKUP(C60, 'Correspondance tables'!$O$3:$P$73, 2, FALSE)</f>
        <v>ISIC 69T82</v>
      </c>
      <c r="E60" s="59">
        <v>1020.97</v>
      </c>
      <c r="F60" s="59">
        <v>126.33</v>
      </c>
      <c r="G60" s="59">
        <v>30.41</v>
      </c>
      <c r="H60" s="167">
        <v>1928.94</v>
      </c>
      <c r="I60" s="59">
        <v>3931.38</v>
      </c>
      <c r="J60" s="59">
        <v>1061.52</v>
      </c>
      <c r="K60" s="59">
        <v>671.57</v>
      </c>
      <c r="L60" s="59">
        <v>907.11</v>
      </c>
      <c r="M60" s="59">
        <v>300.95</v>
      </c>
      <c r="N60" s="59">
        <v>2646.42</v>
      </c>
      <c r="O60" s="59">
        <v>4477.16</v>
      </c>
      <c r="P60" s="59">
        <v>2190.6799999999998</v>
      </c>
      <c r="Q60" s="59">
        <v>2381.66</v>
      </c>
      <c r="R60" s="167">
        <v>2139.44</v>
      </c>
      <c r="S60" s="167">
        <v>1781.6</v>
      </c>
      <c r="T60" s="59">
        <v>3894.33</v>
      </c>
      <c r="U60" s="59">
        <v>2657.43</v>
      </c>
      <c r="V60" s="59">
        <v>3397.68</v>
      </c>
      <c r="W60" s="59">
        <v>6356.44</v>
      </c>
      <c r="X60" s="59">
        <v>6677.39</v>
      </c>
      <c r="Y60" s="59">
        <v>4078.83</v>
      </c>
      <c r="Z60" s="59">
        <v>873.01</v>
      </c>
      <c r="AA60" s="59">
        <v>1894.18</v>
      </c>
      <c r="AB60" s="167">
        <v>6948.24</v>
      </c>
      <c r="AC60" s="59">
        <v>1093.06</v>
      </c>
      <c r="AD60" s="59">
        <v>5456.48</v>
      </c>
      <c r="AE60" s="59">
        <v>44568.31</v>
      </c>
      <c r="AF60" s="59">
        <v>1244.18</v>
      </c>
      <c r="AG60" s="59">
        <v>6835.53</v>
      </c>
      <c r="AH60" s="59">
        <v>3382.15</v>
      </c>
      <c r="AI60" s="59">
        <v>3676.29</v>
      </c>
      <c r="AJ60" s="59">
        <v>966.23</v>
      </c>
      <c r="AK60" s="59">
        <v>753.95</v>
      </c>
      <c r="AL60" s="59">
        <v>3930.62</v>
      </c>
      <c r="AM60" s="59">
        <v>300.02</v>
      </c>
      <c r="AN60" s="59">
        <v>1753.62</v>
      </c>
      <c r="AO60" s="59">
        <v>927.23</v>
      </c>
      <c r="AP60" s="59">
        <v>823.12</v>
      </c>
      <c r="AQ60" s="59">
        <v>2291.0300000000002</v>
      </c>
      <c r="AR60" s="59">
        <v>4628.6000000000004</v>
      </c>
      <c r="AS60" s="59">
        <v>3907.83</v>
      </c>
      <c r="AT60" s="59">
        <v>2300.5500000000002</v>
      </c>
      <c r="AU60" s="59">
        <v>1138.3900000000001</v>
      </c>
      <c r="AV60" s="59">
        <v>7599.58</v>
      </c>
      <c r="AW60" s="59">
        <v>7956.26</v>
      </c>
      <c r="AX60" s="59">
        <v>48153.14</v>
      </c>
      <c r="AY60" s="59">
        <v>2986.09</v>
      </c>
      <c r="AZ60" s="59">
        <v>1546.05</v>
      </c>
      <c r="BA60" s="59">
        <v>2247.1</v>
      </c>
      <c r="BB60" s="59">
        <v>1865.91</v>
      </c>
      <c r="BC60" s="59">
        <v>591.74</v>
      </c>
      <c r="BD60" s="59">
        <v>350.06</v>
      </c>
      <c r="BE60" s="59">
        <v>5966.12</v>
      </c>
      <c r="BF60" s="59">
        <v>9127.1200000000008</v>
      </c>
      <c r="BG60" s="59">
        <v>1990.28</v>
      </c>
      <c r="BH60" s="59">
        <v>3814.91</v>
      </c>
      <c r="BI60" s="59">
        <v>699.1</v>
      </c>
      <c r="BJ60" s="59">
        <v>1330.77</v>
      </c>
      <c r="BK60" s="59">
        <v>836.43</v>
      </c>
      <c r="BL60" s="59">
        <v>561.51</v>
      </c>
      <c r="BM60" s="59">
        <v>133.06</v>
      </c>
      <c r="BN60" s="59">
        <v>724.06</v>
      </c>
      <c r="BO60" s="60">
        <v>0</v>
      </c>
      <c r="BP60" s="61">
        <v>0</v>
      </c>
      <c r="BQ60" s="60" t="s">
        <v>98</v>
      </c>
      <c r="BR60" s="59">
        <v>250830.14</v>
      </c>
      <c r="BS60" s="60" t="s">
        <v>98</v>
      </c>
      <c r="BT60" s="59">
        <v>7795.28</v>
      </c>
      <c r="BU60" s="60" t="s">
        <v>98</v>
      </c>
      <c r="BV60" s="59">
        <v>15.71</v>
      </c>
      <c r="BW60" s="60" t="s">
        <v>98</v>
      </c>
      <c r="BX60" s="59">
        <v>1359.75</v>
      </c>
      <c r="BY60" s="60" t="s">
        <v>98</v>
      </c>
      <c r="BZ60" s="59">
        <v>9170.74</v>
      </c>
      <c r="CA60" s="60" t="s">
        <v>98</v>
      </c>
      <c r="CB60" s="59">
        <v>73187.23</v>
      </c>
      <c r="CC60" s="60" t="s">
        <v>98</v>
      </c>
      <c r="CD60" s="59">
        <v>0.02</v>
      </c>
      <c r="CE60" s="60" t="s">
        <v>98</v>
      </c>
      <c r="CF60" s="59">
        <v>818.92</v>
      </c>
      <c r="CG60" s="60" t="s">
        <v>98</v>
      </c>
      <c r="CH60" s="59">
        <v>818.94</v>
      </c>
      <c r="CI60" s="60" t="s">
        <v>98</v>
      </c>
      <c r="CJ60" s="59">
        <v>74006.17</v>
      </c>
      <c r="CK60" s="60" t="s">
        <v>98</v>
      </c>
      <c r="CL60" s="60">
        <v>0</v>
      </c>
      <c r="CM60" s="60" t="s">
        <v>98</v>
      </c>
      <c r="CN60" s="60">
        <v>0</v>
      </c>
      <c r="CO60" s="60" t="s">
        <v>98</v>
      </c>
      <c r="CP60" s="60">
        <v>0</v>
      </c>
      <c r="CQ60" s="60" t="s">
        <v>98</v>
      </c>
      <c r="CR60" s="62">
        <v>36667.269999999997</v>
      </c>
      <c r="CS60" s="60" t="s">
        <v>98</v>
      </c>
      <c r="CT60" s="59">
        <v>36667.269999999997</v>
      </c>
      <c r="CU60" s="60" t="s">
        <v>98</v>
      </c>
      <c r="CV60" s="59">
        <v>119844.18</v>
      </c>
      <c r="CW60" s="60" t="s">
        <v>98</v>
      </c>
      <c r="CX60" s="59">
        <v>370674.32</v>
      </c>
      <c r="CY60" s="60" t="s">
        <v>98</v>
      </c>
    </row>
    <row r="61" spans="1:106" ht="14.5" x14ac:dyDescent="0.35">
      <c r="A61" s="58" t="s">
        <v>407</v>
      </c>
      <c r="B61" s="58" t="s">
        <v>465</v>
      </c>
      <c r="C61" s="43" t="str">
        <f>'Correspondance tables'!K50</f>
        <v>ISIC 72</v>
      </c>
      <c r="D61" s="43" t="str">
        <f>VLOOKUP(C61, 'Correspondance tables'!$O$3:$P$73, 2, FALSE)</f>
        <v>ISIC 69T82</v>
      </c>
      <c r="E61" s="63">
        <v>61.53</v>
      </c>
      <c r="F61" s="63">
        <v>0.21</v>
      </c>
      <c r="G61" s="63">
        <v>0.23</v>
      </c>
      <c r="H61" s="168">
        <v>31.92</v>
      </c>
      <c r="I61" s="63">
        <v>316.95</v>
      </c>
      <c r="J61" s="63">
        <v>132.96</v>
      </c>
      <c r="K61" s="63">
        <v>11.87</v>
      </c>
      <c r="L61" s="63">
        <v>35.35</v>
      </c>
      <c r="M61" s="63">
        <v>88.27</v>
      </c>
      <c r="N61" s="63">
        <v>50.78</v>
      </c>
      <c r="O61" s="63">
        <v>478.56</v>
      </c>
      <c r="P61" s="63">
        <v>8682.61</v>
      </c>
      <c r="Q61" s="63">
        <v>85.76</v>
      </c>
      <c r="R61" s="168">
        <v>41.64</v>
      </c>
      <c r="S61" s="168">
        <v>22.48</v>
      </c>
      <c r="T61" s="63">
        <v>132.74</v>
      </c>
      <c r="U61" s="63">
        <v>3697.71</v>
      </c>
      <c r="V61" s="63">
        <v>158.25</v>
      </c>
      <c r="W61" s="63">
        <v>653.4</v>
      </c>
      <c r="X61" s="63">
        <v>1847.07</v>
      </c>
      <c r="Y61" s="63">
        <v>105.82</v>
      </c>
      <c r="Z61" s="63">
        <v>330.75</v>
      </c>
      <c r="AA61" s="63">
        <v>44.44</v>
      </c>
      <c r="AB61" s="168">
        <v>104.67</v>
      </c>
      <c r="AC61" s="63">
        <v>17.95</v>
      </c>
      <c r="AD61" s="63">
        <v>56.45</v>
      </c>
      <c r="AE61" s="63">
        <v>332.06</v>
      </c>
      <c r="AF61" s="63">
        <v>12.58</v>
      </c>
      <c r="AG61" s="63">
        <v>833.82</v>
      </c>
      <c r="AH61" s="63">
        <v>73.06</v>
      </c>
      <c r="AI61" s="63">
        <v>30.57</v>
      </c>
      <c r="AJ61" s="63">
        <v>0.67</v>
      </c>
      <c r="AK61" s="63">
        <v>2.36</v>
      </c>
      <c r="AL61" s="63">
        <v>11.32</v>
      </c>
      <c r="AM61" s="63">
        <v>-0.66</v>
      </c>
      <c r="AN61" s="63">
        <v>7.31</v>
      </c>
      <c r="AO61" s="63">
        <v>2825.73</v>
      </c>
      <c r="AP61" s="63">
        <v>27.65</v>
      </c>
      <c r="AQ61" s="63">
        <v>17.989999999999998</v>
      </c>
      <c r="AR61" s="63">
        <v>3113.92</v>
      </c>
      <c r="AS61" s="63">
        <v>94.26</v>
      </c>
      <c r="AT61" s="63">
        <v>29.9</v>
      </c>
      <c r="AU61" s="63">
        <v>5.01</v>
      </c>
      <c r="AV61" s="63">
        <v>114.77</v>
      </c>
      <c r="AW61" s="63">
        <v>1502.46</v>
      </c>
      <c r="AX61" s="63">
        <v>102.7</v>
      </c>
      <c r="AY61" s="63">
        <v>16871.93</v>
      </c>
      <c r="AZ61" s="63">
        <v>125.83</v>
      </c>
      <c r="BA61" s="63">
        <v>30.33</v>
      </c>
      <c r="BB61" s="63">
        <v>28.33</v>
      </c>
      <c r="BC61" s="63">
        <v>7.23</v>
      </c>
      <c r="BD61" s="63">
        <v>0.42</v>
      </c>
      <c r="BE61" s="63">
        <v>32.53</v>
      </c>
      <c r="BF61" s="63">
        <v>578.84</v>
      </c>
      <c r="BG61" s="63">
        <v>272.74</v>
      </c>
      <c r="BH61" s="63">
        <v>401.25</v>
      </c>
      <c r="BI61" s="63">
        <v>40.36</v>
      </c>
      <c r="BJ61" s="63">
        <v>21.57</v>
      </c>
      <c r="BK61" s="63">
        <v>22.96</v>
      </c>
      <c r="BL61" s="64">
        <v>102</v>
      </c>
      <c r="BM61" s="63">
        <v>0.8</v>
      </c>
      <c r="BN61" s="63">
        <v>5.46</v>
      </c>
      <c r="BO61" s="64">
        <v>0</v>
      </c>
      <c r="BP61" s="65">
        <v>0</v>
      </c>
      <c r="BQ61" s="64" t="s">
        <v>98</v>
      </c>
      <c r="BR61" s="63">
        <v>44870.44</v>
      </c>
      <c r="BS61" s="64" t="s">
        <v>98</v>
      </c>
      <c r="BT61" s="63">
        <v>54.81</v>
      </c>
      <c r="BU61" s="64" t="s">
        <v>98</v>
      </c>
      <c r="BV61" s="63">
        <v>3305.64</v>
      </c>
      <c r="BW61" s="64" t="s">
        <v>98</v>
      </c>
      <c r="BX61" s="63">
        <v>39713.410000000003</v>
      </c>
      <c r="BY61" s="64" t="s">
        <v>98</v>
      </c>
      <c r="BZ61" s="63">
        <v>43073.86</v>
      </c>
      <c r="CA61" s="64" t="s">
        <v>98</v>
      </c>
      <c r="CB61" s="63">
        <v>285963.55</v>
      </c>
      <c r="CC61" s="64" t="s">
        <v>98</v>
      </c>
      <c r="CD61" s="64">
        <v>0</v>
      </c>
      <c r="CE61" s="64" t="s">
        <v>98</v>
      </c>
      <c r="CF61" s="63">
        <v>-100.17</v>
      </c>
      <c r="CG61" s="64" t="s">
        <v>98</v>
      </c>
      <c r="CH61" s="63">
        <v>-100.17</v>
      </c>
      <c r="CI61" s="64" t="s">
        <v>98</v>
      </c>
      <c r="CJ61" s="63">
        <v>285863.38</v>
      </c>
      <c r="CK61" s="64" t="s">
        <v>98</v>
      </c>
      <c r="CL61" s="64">
        <v>0</v>
      </c>
      <c r="CM61" s="64" t="s">
        <v>98</v>
      </c>
      <c r="CN61" s="64">
        <v>0</v>
      </c>
      <c r="CO61" s="64" t="s">
        <v>98</v>
      </c>
      <c r="CP61" s="64">
        <v>0</v>
      </c>
      <c r="CQ61" s="64" t="s">
        <v>98</v>
      </c>
      <c r="CR61" s="66">
        <v>35831.120000000003</v>
      </c>
      <c r="CS61" s="64" t="s">
        <v>98</v>
      </c>
      <c r="CT61" s="63">
        <v>35831.120000000003</v>
      </c>
      <c r="CU61" s="64" t="s">
        <v>98</v>
      </c>
      <c r="CV61" s="63">
        <v>364768.36</v>
      </c>
      <c r="CW61" s="64" t="s">
        <v>98</v>
      </c>
      <c r="CX61" s="63">
        <v>409638.8</v>
      </c>
      <c r="CY61" s="64" t="s">
        <v>98</v>
      </c>
    </row>
    <row r="62" spans="1:106" ht="14.5" x14ac:dyDescent="0.35">
      <c r="A62" s="58" t="s">
        <v>407</v>
      </c>
      <c r="B62" s="58" t="s">
        <v>466</v>
      </c>
      <c r="C62" s="43" t="str">
        <f>'Correspondance tables'!K51</f>
        <v>ISIC 73</v>
      </c>
      <c r="D62" s="43" t="str">
        <f>VLOOKUP(C62, 'Correspondance tables'!$O$3:$P$73, 2, FALSE)</f>
        <v>ISIC 69T82</v>
      </c>
      <c r="E62" s="59">
        <v>422.46</v>
      </c>
      <c r="F62" s="59">
        <v>57.15</v>
      </c>
      <c r="G62" s="59">
        <v>17.68</v>
      </c>
      <c r="H62" s="167">
        <v>349.52</v>
      </c>
      <c r="I62" s="59">
        <v>18870.8</v>
      </c>
      <c r="J62" s="59">
        <v>1791.23</v>
      </c>
      <c r="K62" s="59">
        <v>332.13</v>
      </c>
      <c r="L62" s="59">
        <v>867.87</v>
      </c>
      <c r="M62" s="59">
        <v>592.02</v>
      </c>
      <c r="N62" s="59">
        <v>1192.8399999999999</v>
      </c>
      <c r="O62" s="59">
        <v>5264.2</v>
      </c>
      <c r="P62" s="59">
        <v>5098.3900000000003</v>
      </c>
      <c r="Q62" s="59">
        <v>1311.22</v>
      </c>
      <c r="R62" s="167">
        <v>825.03</v>
      </c>
      <c r="S62" s="167">
        <v>453.38</v>
      </c>
      <c r="T62" s="59">
        <v>1367.14</v>
      </c>
      <c r="U62" s="59">
        <v>1612.53</v>
      </c>
      <c r="V62" s="59">
        <v>1408.56</v>
      </c>
      <c r="W62" s="59">
        <v>2010.21</v>
      </c>
      <c r="X62" s="59">
        <v>4846.0200000000004</v>
      </c>
      <c r="Y62" s="59">
        <v>550.1</v>
      </c>
      <c r="Z62" s="59">
        <v>2233.92</v>
      </c>
      <c r="AA62" s="59">
        <v>555.01</v>
      </c>
      <c r="AB62" s="167">
        <v>1687.86</v>
      </c>
      <c r="AC62" s="59">
        <v>151.69999999999999</v>
      </c>
      <c r="AD62" s="59">
        <v>674.1</v>
      </c>
      <c r="AE62" s="59">
        <v>3307.85</v>
      </c>
      <c r="AF62" s="59">
        <v>7002.97</v>
      </c>
      <c r="AG62" s="59">
        <v>22153.95</v>
      </c>
      <c r="AH62" s="59">
        <v>18077.490000000002</v>
      </c>
      <c r="AI62" s="59">
        <v>1499.35</v>
      </c>
      <c r="AJ62" s="59">
        <v>260.83999999999997</v>
      </c>
      <c r="AK62" s="59">
        <v>784.03</v>
      </c>
      <c r="AL62" s="59">
        <v>1348.82</v>
      </c>
      <c r="AM62" s="59">
        <v>514.5</v>
      </c>
      <c r="AN62" s="59">
        <v>3486.95</v>
      </c>
      <c r="AO62" s="59">
        <v>3908.22</v>
      </c>
      <c r="AP62" s="59">
        <v>4896.12</v>
      </c>
      <c r="AQ62" s="59">
        <v>4948.3900000000003</v>
      </c>
      <c r="AR62" s="59">
        <v>6174.87</v>
      </c>
      <c r="AS62" s="59">
        <v>8100.96</v>
      </c>
      <c r="AT62" s="59">
        <v>4713.1099999999997</v>
      </c>
      <c r="AU62" s="59">
        <v>1267.3800000000001</v>
      </c>
      <c r="AV62" s="59">
        <v>3501.47</v>
      </c>
      <c r="AW62" s="59">
        <v>5791.69</v>
      </c>
      <c r="AX62" s="59">
        <v>1216.55</v>
      </c>
      <c r="AY62" s="59">
        <v>845.71</v>
      </c>
      <c r="AZ62" s="59">
        <v>15626.86</v>
      </c>
      <c r="BA62" s="59">
        <v>1367.11</v>
      </c>
      <c r="BB62" s="59">
        <v>1708.62</v>
      </c>
      <c r="BC62" s="59">
        <v>1377.26</v>
      </c>
      <c r="BD62" s="59">
        <v>3708.3</v>
      </c>
      <c r="BE62" s="59">
        <v>2650.26</v>
      </c>
      <c r="BF62" s="59">
        <v>4190.59</v>
      </c>
      <c r="BG62" s="59">
        <v>1711.56</v>
      </c>
      <c r="BH62" s="59">
        <v>1667.59</v>
      </c>
      <c r="BI62" s="59">
        <v>694.91</v>
      </c>
      <c r="BJ62" s="59">
        <v>2950.32</v>
      </c>
      <c r="BK62" s="59">
        <v>1592.7</v>
      </c>
      <c r="BL62" s="59">
        <v>1459.92</v>
      </c>
      <c r="BM62" s="59">
        <v>121.21</v>
      </c>
      <c r="BN62" s="59">
        <v>705.77</v>
      </c>
      <c r="BO62" s="60">
        <v>0</v>
      </c>
      <c r="BP62" s="61">
        <v>0</v>
      </c>
      <c r="BQ62" s="60" t="s">
        <v>98</v>
      </c>
      <c r="BR62" s="59">
        <v>199877.32</v>
      </c>
      <c r="BS62" s="60" t="s">
        <v>98</v>
      </c>
      <c r="BT62" s="59">
        <v>338.66</v>
      </c>
      <c r="BU62" s="60" t="s">
        <v>98</v>
      </c>
      <c r="BV62" s="59">
        <v>12.14</v>
      </c>
      <c r="BW62" s="60" t="s">
        <v>98</v>
      </c>
      <c r="BX62" s="59">
        <v>13.96</v>
      </c>
      <c r="BY62" s="60" t="s">
        <v>98</v>
      </c>
      <c r="BZ62" s="59">
        <v>364.75</v>
      </c>
      <c r="CA62" s="60" t="s">
        <v>98</v>
      </c>
      <c r="CB62" s="59">
        <v>117.94</v>
      </c>
      <c r="CC62" s="60" t="s">
        <v>98</v>
      </c>
      <c r="CD62" s="60">
        <v>0</v>
      </c>
      <c r="CE62" s="60" t="s">
        <v>98</v>
      </c>
      <c r="CF62" s="59">
        <v>586.30999999999995</v>
      </c>
      <c r="CG62" s="60" t="s">
        <v>98</v>
      </c>
      <c r="CH62" s="59">
        <v>586.30999999999995</v>
      </c>
      <c r="CI62" s="60" t="s">
        <v>98</v>
      </c>
      <c r="CJ62" s="59">
        <v>704.25</v>
      </c>
      <c r="CK62" s="60" t="s">
        <v>98</v>
      </c>
      <c r="CL62" s="60">
        <v>0</v>
      </c>
      <c r="CM62" s="60" t="s">
        <v>98</v>
      </c>
      <c r="CN62" s="60">
        <v>0</v>
      </c>
      <c r="CO62" s="60" t="s">
        <v>98</v>
      </c>
      <c r="CP62" s="60">
        <v>0</v>
      </c>
      <c r="CQ62" s="60" t="s">
        <v>98</v>
      </c>
      <c r="CR62" s="62">
        <v>14299.22</v>
      </c>
      <c r="CS62" s="60" t="s">
        <v>98</v>
      </c>
      <c r="CT62" s="59">
        <v>14299.22</v>
      </c>
      <c r="CU62" s="60" t="s">
        <v>98</v>
      </c>
      <c r="CV62" s="59">
        <v>15368.23</v>
      </c>
      <c r="CW62" s="60" t="s">
        <v>98</v>
      </c>
      <c r="CX62" s="59">
        <v>215245.55</v>
      </c>
      <c r="CY62" s="60" t="s">
        <v>98</v>
      </c>
    </row>
    <row r="63" spans="1:106" ht="14.5" x14ac:dyDescent="0.35">
      <c r="A63" s="58" t="s">
        <v>407</v>
      </c>
      <c r="B63" s="58" t="s">
        <v>467</v>
      </c>
      <c r="C63" s="43" t="str">
        <f>'Correspondance tables'!K52</f>
        <v>ISIC 74-75</v>
      </c>
      <c r="D63" s="43" t="str">
        <f>VLOOKUP(C63, 'Correspondance tables'!$O$3:$P$73, 2, FALSE)</f>
        <v>ISIC 69T82</v>
      </c>
      <c r="E63" s="63">
        <v>4616.05</v>
      </c>
      <c r="F63" s="63">
        <v>83.24</v>
      </c>
      <c r="G63" s="63">
        <v>35.65</v>
      </c>
      <c r="H63" s="168">
        <v>393.4</v>
      </c>
      <c r="I63" s="63">
        <v>3464.1</v>
      </c>
      <c r="J63" s="63">
        <v>1429.52</v>
      </c>
      <c r="K63" s="63">
        <v>188.41</v>
      </c>
      <c r="L63" s="63">
        <v>466.79</v>
      </c>
      <c r="M63" s="63">
        <v>325.57</v>
      </c>
      <c r="N63" s="63">
        <v>340.79</v>
      </c>
      <c r="O63" s="63">
        <v>1224.0899999999999</v>
      </c>
      <c r="P63" s="63">
        <v>638.22</v>
      </c>
      <c r="Q63" s="63">
        <v>927.56</v>
      </c>
      <c r="R63" s="168">
        <v>453.42</v>
      </c>
      <c r="S63" s="168">
        <v>713.31</v>
      </c>
      <c r="T63" s="63">
        <v>974.88</v>
      </c>
      <c r="U63" s="63">
        <v>1167.8900000000001</v>
      </c>
      <c r="V63" s="63">
        <v>1177.78</v>
      </c>
      <c r="W63" s="63">
        <v>2023.05</v>
      </c>
      <c r="X63" s="63">
        <v>2220.9499999999998</v>
      </c>
      <c r="Y63" s="63">
        <v>655.96</v>
      </c>
      <c r="Z63" s="63">
        <v>1416.06</v>
      </c>
      <c r="AA63" s="63">
        <v>385.64</v>
      </c>
      <c r="AB63" s="168">
        <v>1874.44</v>
      </c>
      <c r="AC63" s="63">
        <v>231.58</v>
      </c>
      <c r="AD63" s="63">
        <v>1057.47</v>
      </c>
      <c r="AE63" s="63">
        <v>4567.3900000000003</v>
      </c>
      <c r="AF63" s="63">
        <v>1490.73</v>
      </c>
      <c r="AG63" s="63">
        <v>10762.53</v>
      </c>
      <c r="AH63" s="63">
        <v>4707.26</v>
      </c>
      <c r="AI63" s="63">
        <v>1336.53</v>
      </c>
      <c r="AJ63" s="63">
        <v>524.15</v>
      </c>
      <c r="AK63" s="63">
        <v>533.22</v>
      </c>
      <c r="AL63" s="63">
        <v>1248.45</v>
      </c>
      <c r="AM63" s="63">
        <v>225.42</v>
      </c>
      <c r="AN63" s="63">
        <v>1808.7</v>
      </c>
      <c r="AO63" s="63">
        <v>4118.51</v>
      </c>
      <c r="AP63" s="63">
        <v>1834.23</v>
      </c>
      <c r="AQ63" s="63">
        <v>1710.73</v>
      </c>
      <c r="AR63" s="63">
        <v>6373.67</v>
      </c>
      <c r="AS63" s="63">
        <v>5304.8</v>
      </c>
      <c r="AT63" s="63">
        <v>3031.98</v>
      </c>
      <c r="AU63" s="63">
        <v>2513.56</v>
      </c>
      <c r="AV63" s="63">
        <v>2445.42</v>
      </c>
      <c r="AW63" s="63">
        <v>7478.13</v>
      </c>
      <c r="AX63" s="63">
        <v>2776.43</v>
      </c>
      <c r="AY63" s="63">
        <v>2261.7399999999998</v>
      </c>
      <c r="AZ63" s="63">
        <v>4499.74</v>
      </c>
      <c r="BA63" s="63">
        <v>13207.15</v>
      </c>
      <c r="BB63" s="63">
        <v>1187.96</v>
      </c>
      <c r="BC63" s="63">
        <v>610.13</v>
      </c>
      <c r="BD63" s="63">
        <v>566.63</v>
      </c>
      <c r="BE63" s="63">
        <v>3999.88</v>
      </c>
      <c r="BF63" s="63">
        <v>5097.62</v>
      </c>
      <c r="BG63" s="63">
        <v>2439.9899999999998</v>
      </c>
      <c r="BH63" s="63">
        <v>2467.09</v>
      </c>
      <c r="BI63" s="63">
        <v>1183.8900000000001</v>
      </c>
      <c r="BJ63" s="63">
        <v>1859.77</v>
      </c>
      <c r="BK63" s="63">
        <v>1002.85</v>
      </c>
      <c r="BL63" s="63">
        <v>1215.75</v>
      </c>
      <c r="BM63" s="63">
        <v>90.73</v>
      </c>
      <c r="BN63" s="63">
        <v>444.78</v>
      </c>
      <c r="BO63" s="64">
        <v>0</v>
      </c>
      <c r="BP63" s="65">
        <v>0</v>
      </c>
      <c r="BQ63" s="64" t="s">
        <v>98</v>
      </c>
      <c r="BR63" s="63">
        <v>135413.39000000001</v>
      </c>
      <c r="BS63" s="64" t="s">
        <v>98</v>
      </c>
      <c r="BT63" s="63">
        <v>20802.87</v>
      </c>
      <c r="BU63" s="64" t="s">
        <v>98</v>
      </c>
      <c r="BV63" s="63">
        <v>1255.31</v>
      </c>
      <c r="BW63" s="64" t="s">
        <v>98</v>
      </c>
      <c r="BX63" s="63">
        <v>1124.4000000000001</v>
      </c>
      <c r="BY63" s="64" t="s">
        <v>98</v>
      </c>
      <c r="BZ63" s="63">
        <v>23182.58</v>
      </c>
      <c r="CA63" s="64" t="s">
        <v>98</v>
      </c>
      <c r="CB63" s="63">
        <v>701.28</v>
      </c>
      <c r="CC63" s="64" t="s">
        <v>98</v>
      </c>
      <c r="CD63" s="63">
        <v>0.02</v>
      </c>
      <c r="CE63" s="64" t="s">
        <v>98</v>
      </c>
      <c r="CF63" s="63">
        <v>126.38</v>
      </c>
      <c r="CG63" s="64" t="s">
        <v>98</v>
      </c>
      <c r="CH63" s="63">
        <v>126.4</v>
      </c>
      <c r="CI63" s="64" t="s">
        <v>98</v>
      </c>
      <c r="CJ63" s="63">
        <v>827.68</v>
      </c>
      <c r="CK63" s="64" t="s">
        <v>98</v>
      </c>
      <c r="CL63" s="64">
        <v>0</v>
      </c>
      <c r="CM63" s="64" t="s">
        <v>98</v>
      </c>
      <c r="CN63" s="64">
        <v>0</v>
      </c>
      <c r="CO63" s="64" t="s">
        <v>98</v>
      </c>
      <c r="CP63" s="64">
        <v>0</v>
      </c>
      <c r="CQ63" s="64" t="s">
        <v>98</v>
      </c>
      <c r="CR63" s="66">
        <v>9549.15</v>
      </c>
      <c r="CS63" s="64" t="s">
        <v>98</v>
      </c>
      <c r="CT63" s="63">
        <v>9549.15</v>
      </c>
      <c r="CU63" s="64" t="s">
        <v>98</v>
      </c>
      <c r="CV63" s="63">
        <v>33559.410000000003</v>
      </c>
      <c r="CW63" s="64" t="s">
        <v>98</v>
      </c>
      <c r="CX63" s="63">
        <v>168972.79</v>
      </c>
      <c r="CY63" s="64" t="s">
        <v>98</v>
      </c>
    </row>
    <row r="64" spans="1:106" ht="14.5" x14ac:dyDescent="0.35">
      <c r="A64" s="58" t="s">
        <v>407</v>
      </c>
      <c r="B64" s="58" t="s">
        <v>468</v>
      </c>
      <c r="C64" s="43" t="str">
        <f>'Correspondance tables'!K53</f>
        <v>ISIC 77</v>
      </c>
      <c r="D64" s="43" t="str">
        <f>VLOOKUP(C64, 'Correspondance tables'!$O$3:$P$73, 2, FALSE)</f>
        <v>ISIC 69T82</v>
      </c>
      <c r="E64" s="59">
        <v>4251.84</v>
      </c>
      <c r="F64" s="59">
        <v>306.86</v>
      </c>
      <c r="G64" s="59">
        <v>116.78</v>
      </c>
      <c r="H64" s="167">
        <v>2536.0100000000002</v>
      </c>
      <c r="I64" s="59">
        <v>6403.84</v>
      </c>
      <c r="J64" s="59">
        <v>1059.76</v>
      </c>
      <c r="K64" s="59">
        <v>870.9</v>
      </c>
      <c r="L64" s="59">
        <v>1181.3</v>
      </c>
      <c r="M64" s="59">
        <v>1480.51</v>
      </c>
      <c r="N64" s="59">
        <v>1103.9000000000001</v>
      </c>
      <c r="O64" s="59">
        <v>5360.06</v>
      </c>
      <c r="P64" s="59">
        <v>23109.64</v>
      </c>
      <c r="Q64" s="59">
        <v>2136.7399999999998</v>
      </c>
      <c r="R64" s="167">
        <v>2106.69</v>
      </c>
      <c r="S64" s="167">
        <v>2437.37</v>
      </c>
      <c r="T64" s="59">
        <v>3004.36</v>
      </c>
      <c r="U64" s="59">
        <v>14776.23</v>
      </c>
      <c r="V64" s="59">
        <v>2029.1</v>
      </c>
      <c r="W64" s="59">
        <v>3961.06</v>
      </c>
      <c r="X64" s="59">
        <v>4240.6099999999997</v>
      </c>
      <c r="Y64" s="59">
        <v>1767.41</v>
      </c>
      <c r="Z64" s="59">
        <v>2638.45</v>
      </c>
      <c r="AA64" s="59">
        <v>1281.6600000000001</v>
      </c>
      <c r="AB64" s="167">
        <v>4554.75</v>
      </c>
      <c r="AC64" s="59">
        <v>898.05</v>
      </c>
      <c r="AD64" s="59">
        <v>3760.8</v>
      </c>
      <c r="AE64" s="59">
        <v>27740.67</v>
      </c>
      <c r="AF64" s="59">
        <v>2726.54</v>
      </c>
      <c r="AG64" s="59">
        <v>24394.560000000001</v>
      </c>
      <c r="AH64" s="59">
        <v>11309.08</v>
      </c>
      <c r="AI64" s="59">
        <v>12330.15</v>
      </c>
      <c r="AJ64" s="59">
        <v>3580.32</v>
      </c>
      <c r="AK64" s="59">
        <v>8093.33</v>
      </c>
      <c r="AL64" s="59">
        <v>7443.57</v>
      </c>
      <c r="AM64" s="59">
        <v>1197.3900000000001</v>
      </c>
      <c r="AN64" s="59">
        <v>4993.91</v>
      </c>
      <c r="AO64" s="59">
        <v>2109.14</v>
      </c>
      <c r="AP64" s="59">
        <v>5825.2</v>
      </c>
      <c r="AQ64" s="59">
        <v>5451.26</v>
      </c>
      <c r="AR64" s="59">
        <v>31440.38</v>
      </c>
      <c r="AS64" s="59">
        <v>6363.72</v>
      </c>
      <c r="AT64" s="59">
        <v>2977.11</v>
      </c>
      <c r="AU64" s="59">
        <v>2617.3000000000002</v>
      </c>
      <c r="AV64" s="59">
        <v>3138.99</v>
      </c>
      <c r="AW64" s="59">
        <v>10905.01</v>
      </c>
      <c r="AX64" s="59">
        <v>3386.01</v>
      </c>
      <c r="AY64" s="59">
        <v>3226.64</v>
      </c>
      <c r="AZ64" s="59">
        <v>1912.25</v>
      </c>
      <c r="BA64" s="59">
        <v>1953.41</v>
      </c>
      <c r="BB64" s="59">
        <v>30387.63</v>
      </c>
      <c r="BC64" s="59">
        <v>534.45000000000005</v>
      </c>
      <c r="BD64" s="59">
        <v>1158.1300000000001</v>
      </c>
      <c r="BE64" s="59">
        <v>7542.49</v>
      </c>
      <c r="BF64" s="59">
        <v>5781.62</v>
      </c>
      <c r="BG64" s="59">
        <v>4556.59</v>
      </c>
      <c r="BH64" s="59">
        <v>5562.6</v>
      </c>
      <c r="BI64" s="59">
        <v>2162.27</v>
      </c>
      <c r="BJ64" s="59">
        <v>2423.1799999999998</v>
      </c>
      <c r="BK64" s="59">
        <v>1834.42</v>
      </c>
      <c r="BL64" s="59">
        <v>980.92</v>
      </c>
      <c r="BM64" s="59">
        <v>342.06</v>
      </c>
      <c r="BN64" s="59">
        <v>2739.87</v>
      </c>
      <c r="BO64" s="60">
        <v>0</v>
      </c>
      <c r="BP64" s="61">
        <v>0</v>
      </c>
      <c r="BQ64" s="60" t="s">
        <v>98</v>
      </c>
      <c r="BR64" s="59">
        <v>348496.82</v>
      </c>
      <c r="BS64" s="60" t="s">
        <v>98</v>
      </c>
      <c r="BT64" s="59">
        <v>35649.75</v>
      </c>
      <c r="BU64" s="60" t="s">
        <v>98</v>
      </c>
      <c r="BV64" s="60">
        <v>0</v>
      </c>
      <c r="BW64" s="60" t="s">
        <v>98</v>
      </c>
      <c r="BX64" s="59">
        <v>937.26</v>
      </c>
      <c r="BY64" s="60" t="s">
        <v>98</v>
      </c>
      <c r="BZ64" s="60">
        <v>36587</v>
      </c>
      <c r="CA64" s="60" t="s">
        <v>98</v>
      </c>
      <c r="CB64" s="59">
        <v>23539.8</v>
      </c>
      <c r="CC64" s="60" t="s">
        <v>98</v>
      </c>
      <c r="CD64" s="60">
        <v>0</v>
      </c>
      <c r="CE64" s="60" t="s">
        <v>98</v>
      </c>
      <c r="CF64" s="59">
        <v>39.11</v>
      </c>
      <c r="CG64" s="60" t="s">
        <v>98</v>
      </c>
      <c r="CH64" s="59">
        <v>39.11</v>
      </c>
      <c r="CI64" s="60" t="s">
        <v>98</v>
      </c>
      <c r="CJ64" s="59">
        <v>23578.91</v>
      </c>
      <c r="CK64" s="60" t="s">
        <v>98</v>
      </c>
      <c r="CL64" s="60">
        <v>0</v>
      </c>
      <c r="CM64" s="60" t="s">
        <v>98</v>
      </c>
      <c r="CN64" s="60">
        <v>0</v>
      </c>
      <c r="CO64" s="60" t="s">
        <v>98</v>
      </c>
      <c r="CP64" s="60">
        <v>0</v>
      </c>
      <c r="CQ64" s="60" t="s">
        <v>98</v>
      </c>
      <c r="CR64" s="62">
        <v>67895.39</v>
      </c>
      <c r="CS64" s="60" t="s">
        <v>98</v>
      </c>
      <c r="CT64" s="59">
        <v>67895.39</v>
      </c>
      <c r="CU64" s="60" t="s">
        <v>98</v>
      </c>
      <c r="CV64" s="59">
        <v>128061.3</v>
      </c>
      <c r="CW64" s="60" t="s">
        <v>98</v>
      </c>
      <c r="CX64" s="59">
        <v>476558.12</v>
      </c>
      <c r="CY64" s="60" t="s">
        <v>98</v>
      </c>
    </row>
    <row r="65" spans="1:106" ht="14.5" x14ac:dyDescent="0.35">
      <c r="A65" s="58" t="s">
        <v>407</v>
      </c>
      <c r="B65" s="58" t="s">
        <v>469</v>
      </c>
      <c r="C65" s="43" t="str">
        <f>'Correspondance tables'!K54</f>
        <v>ISIC 78</v>
      </c>
      <c r="D65" s="43" t="str">
        <f>VLOOKUP(C65, 'Correspondance tables'!$O$3:$P$73, 2, FALSE)</f>
        <v>ISIC 69T82</v>
      </c>
      <c r="E65" s="63">
        <v>3534.75</v>
      </c>
      <c r="F65" s="63">
        <v>138.03</v>
      </c>
      <c r="G65" s="63">
        <v>22.78</v>
      </c>
      <c r="H65" s="168">
        <v>1533.26</v>
      </c>
      <c r="I65" s="63">
        <v>9445.5499999999993</v>
      </c>
      <c r="J65" s="63">
        <v>1140.07</v>
      </c>
      <c r="K65" s="63">
        <v>820.41</v>
      </c>
      <c r="L65" s="63">
        <v>944.35</v>
      </c>
      <c r="M65" s="63">
        <v>791.24</v>
      </c>
      <c r="N65" s="63">
        <v>234.63</v>
      </c>
      <c r="O65" s="63">
        <v>2718.49</v>
      </c>
      <c r="P65" s="63">
        <v>2217.0500000000002</v>
      </c>
      <c r="Q65" s="63">
        <v>3319.72</v>
      </c>
      <c r="R65" s="168">
        <v>1969.81</v>
      </c>
      <c r="S65" s="168">
        <v>2002.6</v>
      </c>
      <c r="T65" s="63">
        <v>5863.23</v>
      </c>
      <c r="U65" s="63">
        <v>2406.33</v>
      </c>
      <c r="V65" s="63">
        <v>2797.61</v>
      </c>
      <c r="W65" s="63">
        <v>6575.68</v>
      </c>
      <c r="X65" s="63">
        <v>7911.9</v>
      </c>
      <c r="Y65" s="63">
        <v>3903.66</v>
      </c>
      <c r="Z65" s="63">
        <v>1712.95</v>
      </c>
      <c r="AA65" s="63">
        <v>3783.02</v>
      </c>
      <c r="AB65" s="168">
        <v>2707.82</v>
      </c>
      <c r="AC65" s="63">
        <v>667.12</v>
      </c>
      <c r="AD65" s="63">
        <v>1952.18</v>
      </c>
      <c r="AE65" s="63">
        <v>13036.02</v>
      </c>
      <c r="AF65" s="63">
        <v>1448.9</v>
      </c>
      <c r="AG65" s="63">
        <v>10017.42</v>
      </c>
      <c r="AH65" s="63">
        <v>6504.78</v>
      </c>
      <c r="AI65" s="63">
        <v>5958.66</v>
      </c>
      <c r="AJ65" s="63">
        <v>1332.35</v>
      </c>
      <c r="AK65" s="63">
        <v>781.29</v>
      </c>
      <c r="AL65" s="63">
        <v>7994.57</v>
      </c>
      <c r="AM65" s="63">
        <v>1376.9</v>
      </c>
      <c r="AN65" s="63">
        <v>3910.17</v>
      </c>
      <c r="AO65" s="63">
        <v>773.78</v>
      </c>
      <c r="AP65" s="63">
        <v>692.18</v>
      </c>
      <c r="AQ65" s="63">
        <v>2279.65</v>
      </c>
      <c r="AR65" s="63">
        <v>3770.9</v>
      </c>
      <c r="AS65" s="63">
        <v>4498.1899999999996</v>
      </c>
      <c r="AT65" s="63">
        <v>2399.06</v>
      </c>
      <c r="AU65" s="63">
        <v>1034.3800000000001</v>
      </c>
      <c r="AV65" s="63">
        <v>2321.27</v>
      </c>
      <c r="AW65" s="63">
        <v>5131.3599999999997</v>
      </c>
      <c r="AX65" s="63">
        <v>3383.98</v>
      </c>
      <c r="AY65" s="63">
        <v>1775.5</v>
      </c>
      <c r="AZ65" s="63">
        <v>1371.23</v>
      </c>
      <c r="BA65" s="63">
        <v>641.76</v>
      </c>
      <c r="BB65" s="63">
        <v>1359.75</v>
      </c>
      <c r="BC65" s="63">
        <v>12927.33</v>
      </c>
      <c r="BD65" s="63">
        <v>412.13</v>
      </c>
      <c r="BE65" s="63">
        <v>4893.97</v>
      </c>
      <c r="BF65" s="63">
        <v>4328.3500000000004</v>
      </c>
      <c r="BG65" s="63">
        <v>4245.1899999999996</v>
      </c>
      <c r="BH65" s="63">
        <v>7521.65</v>
      </c>
      <c r="BI65" s="63">
        <v>4209.8</v>
      </c>
      <c r="BJ65" s="63">
        <v>714.5</v>
      </c>
      <c r="BK65" s="63">
        <v>529.04999999999995</v>
      </c>
      <c r="BL65" s="63">
        <v>455.99</v>
      </c>
      <c r="BM65" s="63">
        <v>362.52</v>
      </c>
      <c r="BN65" s="63">
        <v>446.47</v>
      </c>
      <c r="BO65" s="64">
        <v>0</v>
      </c>
      <c r="BP65" s="65">
        <v>0</v>
      </c>
      <c r="BQ65" s="64" t="s">
        <v>98</v>
      </c>
      <c r="BR65" s="63">
        <v>195955.22</v>
      </c>
      <c r="BS65" s="64" t="s">
        <v>98</v>
      </c>
      <c r="BT65" s="63">
        <v>1426.17</v>
      </c>
      <c r="BU65" s="64" t="s">
        <v>98</v>
      </c>
      <c r="BV65" s="63">
        <v>3.34</v>
      </c>
      <c r="BW65" s="64" t="s">
        <v>98</v>
      </c>
      <c r="BX65" s="63">
        <v>1910.9</v>
      </c>
      <c r="BY65" s="64" t="s">
        <v>98</v>
      </c>
      <c r="BZ65" s="63">
        <v>3340.41</v>
      </c>
      <c r="CA65" s="64" t="s">
        <v>98</v>
      </c>
      <c r="CB65" s="63">
        <v>1.85</v>
      </c>
      <c r="CC65" s="64" t="s">
        <v>98</v>
      </c>
      <c r="CD65" s="64">
        <v>0</v>
      </c>
      <c r="CE65" s="64" t="s">
        <v>98</v>
      </c>
      <c r="CF65" s="63">
        <v>1.1299999999999999</v>
      </c>
      <c r="CG65" s="64" t="s">
        <v>98</v>
      </c>
      <c r="CH65" s="63">
        <v>1.1299999999999999</v>
      </c>
      <c r="CI65" s="64" t="s">
        <v>98</v>
      </c>
      <c r="CJ65" s="63">
        <v>2.98</v>
      </c>
      <c r="CK65" s="64" t="s">
        <v>98</v>
      </c>
      <c r="CL65" s="64">
        <v>0</v>
      </c>
      <c r="CM65" s="64" t="s">
        <v>98</v>
      </c>
      <c r="CN65" s="64">
        <v>0</v>
      </c>
      <c r="CO65" s="64" t="s">
        <v>98</v>
      </c>
      <c r="CP65" s="64">
        <v>0</v>
      </c>
      <c r="CQ65" s="64" t="s">
        <v>98</v>
      </c>
      <c r="CR65" s="66">
        <v>3965.22</v>
      </c>
      <c r="CS65" s="64" t="s">
        <v>98</v>
      </c>
      <c r="CT65" s="63">
        <v>3965.22</v>
      </c>
      <c r="CU65" s="64" t="s">
        <v>98</v>
      </c>
      <c r="CV65" s="63">
        <v>7308.61</v>
      </c>
      <c r="CW65" s="64" t="s">
        <v>98</v>
      </c>
      <c r="CX65" s="63">
        <v>203263.83</v>
      </c>
      <c r="CY65" s="64" t="s">
        <v>98</v>
      </c>
    </row>
    <row r="66" spans="1:106" ht="14.5" x14ac:dyDescent="0.35">
      <c r="A66" s="58" t="s">
        <v>407</v>
      </c>
      <c r="B66" s="58" t="s">
        <v>470</v>
      </c>
      <c r="C66" s="43" t="str">
        <f>'Correspondance tables'!K55</f>
        <v>ISIC 79</v>
      </c>
      <c r="D66" s="43" t="str">
        <f>VLOOKUP(C66, 'Correspondance tables'!$O$3:$P$73, 2, FALSE)</f>
        <v>ISIC 69T82</v>
      </c>
      <c r="E66" s="59">
        <v>11.91</v>
      </c>
      <c r="F66" s="59">
        <v>11.64</v>
      </c>
      <c r="G66" s="59">
        <v>4.0599999999999996</v>
      </c>
      <c r="H66" s="167">
        <v>31.26</v>
      </c>
      <c r="I66" s="59">
        <v>196.3</v>
      </c>
      <c r="J66" s="59">
        <v>86.49</v>
      </c>
      <c r="K66" s="59">
        <v>28.16</v>
      </c>
      <c r="L66" s="59">
        <v>25.6</v>
      </c>
      <c r="M66" s="59">
        <v>48.67</v>
      </c>
      <c r="N66" s="59">
        <v>85.96</v>
      </c>
      <c r="O66" s="59">
        <v>171.08</v>
      </c>
      <c r="P66" s="59">
        <v>180.49</v>
      </c>
      <c r="Q66" s="59">
        <v>73.02</v>
      </c>
      <c r="R66" s="167">
        <v>164.84</v>
      </c>
      <c r="S66" s="167">
        <v>123.89</v>
      </c>
      <c r="T66" s="59">
        <v>89.97</v>
      </c>
      <c r="U66" s="59">
        <v>106.88</v>
      </c>
      <c r="V66" s="59">
        <v>80.53</v>
      </c>
      <c r="W66" s="59">
        <v>204.77</v>
      </c>
      <c r="X66" s="59">
        <v>139.83000000000001</v>
      </c>
      <c r="Y66" s="59">
        <v>98.15</v>
      </c>
      <c r="Z66" s="59">
        <v>70.34</v>
      </c>
      <c r="AA66" s="59">
        <v>72.17</v>
      </c>
      <c r="AB66" s="167">
        <v>124.77</v>
      </c>
      <c r="AC66" s="59">
        <v>41.65</v>
      </c>
      <c r="AD66" s="59">
        <v>153.38999999999999</v>
      </c>
      <c r="AE66" s="59">
        <v>357.82</v>
      </c>
      <c r="AF66" s="59">
        <v>213.89</v>
      </c>
      <c r="AG66" s="59">
        <v>1644.03</v>
      </c>
      <c r="AH66" s="59">
        <v>743.45</v>
      </c>
      <c r="AI66" s="59">
        <v>1985.35</v>
      </c>
      <c r="AJ66" s="59">
        <v>2964.14</v>
      </c>
      <c r="AK66" s="59">
        <v>5760.16</v>
      </c>
      <c r="AL66" s="59">
        <v>921.62</v>
      </c>
      <c r="AM66" s="59">
        <v>43.48</v>
      </c>
      <c r="AN66" s="59">
        <v>2664.35</v>
      </c>
      <c r="AO66" s="59">
        <v>67.42</v>
      </c>
      <c r="AP66" s="59">
        <v>223.61</v>
      </c>
      <c r="AQ66" s="59">
        <v>269.14999999999998</v>
      </c>
      <c r="AR66" s="59">
        <v>303.82</v>
      </c>
      <c r="AS66" s="59">
        <v>1053.26</v>
      </c>
      <c r="AT66" s="59">
        <v>44.05</v>
      </c>
      <c r="AU66" s="59">
        <v>338.12</v>
      </c>
      <c r="AV66" s="59">
        <v>205.49</v>
      </c>
      <c r="AW66" s="59">
        <v>1111.23</v>
      </c>
      <c r="AX66" s="59">
        <v>330.19</v>
      </c>
      <c r="AY66" s="59">
        <v>111.24</v>
      </c>
      <c r="AZ66" s="59">
        <v>143.44999999999999</v>
      </c>
      <c r="BA66" s="59">
        <v>139.04</v>
      </c>
      <c r="BB66" s="59">
        <v>252.55</v>
      </c>
      <c r="BC66" s="59">
        <v>85.98</v>
      </c>
      <c r="BD66" s="59">
        <v>31294.13</v>
      </c>
      <c r="BE66" s="59">
        <v>385.58</v>
      </c>
      <c r="BF66" s="59">
        <v>764.11</v>
      </c>
      <c r="BG66" s="59">
        <v>450.28</v>
      </c>
      <c r="BH66" s="59">
        <v>189.51</v>
      </c>
      <c r="BI66" s="59">
        <v>113.59</v>
      </c>
      <c r="BJ66" s="59">
        <v>556.53</v>
      </c>
      <c r="BK66" s="59">
        <v>960.44</v>
      </c>
      <c r="BL66" s="59">
        <v>83.12</v>
      </c>
      <c r="BM66" s="59">
        <v>16.63</v>
      </c>
      <c r="BN66" s="59">
        <v>56.06</v>
      </c>
      <c r="BO66" s="60">
        <v>0</v>
      </c>
      <c r="BP66" s="61">
        <v>0</v>
      </c>
      <c r="BQ66" s="60" t="s">
        <v>98</v>
      </c>
      <c r="BR66" s="59">
        <v>59272.7</v>
      </c>
      <c r="BS66" s="60" t="s">
        <v>98</v>
      </c>
      <c r="BT66" s="59">
        <v>66577.27</v>
      </c>
      <c r="BU66" s="60" t="s">
        <v>98</v>
      </c>
      <c r="BV66" s="59">
        <v>64.69</v>
      </c>
      <c r="BW66" s="60" t="s">
        <v>98</v>
      </c>
      <c r="BX66" s="59">
        <v>841.96</v>
      </c>
      <c r="BY66" s="60" t="s">
        <v>98</v>
      </c>
      <c r="BZ66" s="59">
        <v>67483.91</v>
      </c>
      <c r="CA66" s="60" t="s">
        <v>98</v>
      </c>
      <c r="CB66" s="59">
        <v>1.21</v>
      </c>
      <c r="CC66" s="60" t="s">
        <v>98</v>
      </c>
      <c r="CD66" s="60">
        <v>0</v>
      </c>
      <c r="CE66" s="60" t="s">
        <v>98</v>
      </c>
      <c r="CF66" s="59">
        <v>-6.6</v>
      </c>
      <c r="CG66" s="60" t="s">
        <v>98</v>
      </c>
      <c r="CH66" s="59">
        <v>-6.6</v>
      </c>
      <c r="CI66" s="60" t="s">
        <v>98</v>
      </c>
      <c r="CJ66" s="59">
        <v>-5.39</v>
      </c>
      <c r="CK66" s="60" t="s">
        <v>98</v>
      </c>
      <c r="CL66" s="60">
        <v>0</v>
      </c>
      <c r="CM66" s="60" t="s">
        <v>98</v>
      </c>
      <c r="CN66" s="60">
        <v>0</v>
      </c>
      <c r="CO66" s="60" t="s">
        <v>98</v>
      </c>
      <c r="CP66" s="60">
        <v>0</v>
      </c>
      <c r="CQ66" s="60" t="s">
        <v>98</v>
      </c>
      <c r="CR66" s="62">
        <v>5697.03</v>
      </c>
      <c r="CS66" s="60" t="s">
        <v>98</v>
      </c>
      <c r="CT66" s="59">
        <v>5697.03</v>
      </c>
      <c r="CU66" s="60" t="s">
        <v>98</v>
      </c>
      <c r="CV66" s="59">
        <v>73175.55</v>
      </c>
      <c r="CW66" s="60" t="s">
        <v>98</v>
      </c>
      <c r="CX66" s="59">
        <v>132448.25</v>
      </c>
      <c r="CY66" s="60" t="s">
        <v>98</v>
      </c>
    </row>
    <row r="67" spans="1:106" s="187" customFormat="1" ht="14.5" x14ac:dyDescent="0.35">
      <c r="A67" s="155" t="s">
        <v>407</v>
      </c>
      <c r="B67" s="155" t="s">
        <v>471</v>
      </c>
      <c r="C67" s="181" t="str">
        <f>'Correspondance tables'!K56</f>
        <v>ISIC 80-82</v>
      </c>
      <c r="D67" s="181" t="str">
        <f>VLOOKUP(C67, 'Correspondance tables'!$O$3:$P$73, 2, FALSE)</f>
        <v>ISIC 69T82</v>
      </c>
      <c r="E67" s="182">
        <v>1665.39</v>
      </c>
      <c r="F67" s="182">
        <v>178.83</v>
      </c>
      <c r="G67" s="182">
        <v>89.46</v>
      </c>
      <c r="H67" s="183">
        <v>1194.58</v>
      </c>
      <c r="I67" s="182">
        <v>9861.5499999999993</v>
      </c>
      <c r="J67" s="182">
        <v>2761.47</v>
      </c>
      <c r="K67" s="182">
        <v>1094.97</v>
      </c>
      <c r="L67" s="182">
        <v>1586.54</v>
      </c>
      <c r="M67" s="182">
        <v>1850.91</v>
      </c>
      <c r="N67" s="182">
        <v>2306.1</v>
      </c>
      <c r="O67" s="182">
        <v>5434.67</v>
      </c>
      <c r="P67" s="182">
        <v>2571.71</v>
      </c>
      <c r="Q67" s="182">
        <v>2676.58</v>
      </c>
      <c r="R67" s="183">
        <v>2563.58</v>
      </c>
      <c r="S67" s="183">
        <v>3895.11</v>
      </c>
      <c r="T67" s="182">
        <v>4511.97</v>
      </c>
      <c r="U67" s="182">
        <v>2554.4499999999998</v>
      </c>
      <c r="V67" s="182">
        <v>3108.78</v>
      </c>
      <c r="W67" s="182">
        <v>7181.72</v>
      </c>
      <c r="X67" s="182">
        <v>6662.44</v>
      </c>
      <c r="Y67" s="182">
        <v>1959.83</v>
      </c>
      <c r="Z67" s="182">
        <v>2291.21</v>
      </c>
      <c r="AA67" s="182">
        <v>2106.89</v>
      </c>
      <c r="AB67" s="183">
        <v>7941.76</v>
      </c>
      <c r="AC67" s="182">
        <v>1654.01</v>
      </c>
      <c r="AD67" s="182">
        <v>6630.4</v>
      </c>
      <c r="AE67" s="182">
        <v>17601.5</v>
      </c>
      <c r="AF67" s="182">
        <v>5084.28</v>
      </c>
      <c r="AG67" s="182">
        <v>30432.63</v>
      </c>
      <c r="AH67" s="182">
        <v>17630.009999999998</v>
      </c>
      <c r="AI67" s="182">
        <v>5897.92</v>
      </c>
      <c r="AJ67" s="182">
        <v>1620.71</v>
      </c>
      <c r="AK67" s="182">
        <v>1872.32</v>
      </c>
      <c r="AL67" s="184">
        <v>8374</v>
      </c>
      <c r="AM67" s="182">
        <v>1114.44</v>
      </c>
      <c r="AN67" s="182">
        <v>8305.7800000000007</v>
      </c>
      <c r="AO67" s="182">
        <v>3159.73</v>
      </c>
      <c r="AP67" s="182">
        <v>4843.51</v>
      </c>
      <c r="AQ67" s="182">
        <v>6895.18</v>
      </c>
      <c r="AR67" s="182">
        <v>11498.22</v>
      </c>
      <c r="AS67" s="182">
        <v>20114.900000000001</v>
      </c>
      <c r="AT67" s="182">
        <v>7934.72</v>
      </c>
      <c r="AU67" s="182">
        <v>4913.6400000000003</v>
      </c>
      <c r="AV67" s="182">
        <v>17800.64</v>
      </c>
      <c r="AW67" s="182">
        <v>22375.65</v>
      </c>
      <c r="AX67" s="182">
        <v>5643.16</v>
      </c>
      <c r="AY67" s="182">
        <v>5202.9799999999996</v>
      </c>
      <c r="AZ67" s="182">
        <v>3214.31</v>
      </c>
      <c r="BA67" s="182">
        <v>3056.95</v>
      </c>
      <c r="BB67" s="182">
        <v>7136.84</v>
      </c>
      <c r="BC67" s="182">
        <v>1153.31</v>
      </c>
      <c r="BD67" s="182">
        <v>1855.73</v>
      </c>
      <c r="BE67" s="182">
        <v>43825.09</v>
      </c>
      <c r="BF67" s="182">
        <v>30299.07</v>
      </c>
      <c r="BG67" s="182">
        <v>11612.69</v>
      </c>
      <c r="BH67" s="182">
        <v>15387.39</v>
      </c>
      <c r="BI67" s="182">
        <v>6504.94</v>
      </c>
      <c r="BJ67" s="182">
        <v>3619.28</v>
      </c>
      <c r="BK67" s="182">
        <v>3235.06</v>
      </c>
      <c r="BL67" s="182">
        <v>3372.32</v>
      </c>
      <c r="BM67" s="182">
        <v>478.49</v>
      </c>
      <c r="BN67" s="182">
        <v>3008.96</v>
      </c>
      <c r="BO67" s="184">
        <v>0</v>
      </c>
      <c r="BP67" s="185">
        <v>0</v>
      </c>
      <c r="BQ67" s="184" t="s">
        <v>98</v>
      </c>
      <c r="BR67" s="182">
        <v>432411.27</v>
      </c>
      <c r="BS67" s="184" t="s">
        <v>98</v>
      </c>
      <c r="BT67" s="182">
        <v>26565.14</v>
      </c>
      <c r="BU67" s="184" t="s">
        <v>98</v>
      </c>
      <c r="BV67" s="182">
        <v>502.1</v>
      </c>
      <c r="BW67" s="184" t="s">
        <v>98</v>
      </c>
      <c r="BX67" s="182">
        <v>3412.24</v>
      </c>
      <c r="BY67" s="184" t="s">
        <v>98</v>
      </c>
      <c r="BZ67" s="182">
        <v>30479.48</v>
      </c>
      <c r="CA67" s="184" t="s">
        <v>98</v>
      </c>
      <c r="CB67" s="182">
        <v>6976.48</v>
      </c>
      <c r="CC67" s="184" t="s">
        <v>98</v>
      </c>
      <c r="CD67" s="184">
        <v>0</v>
      </c>
      <c r="CE67" s="184" t="s">
        <v>98</v>
      </c>
      <c r="CF67" s="182">
        <v>74.010000000000005</v>
      </c>
      <c r="CG67" s="184" t="s">
        <v>98</v>
      </c>
      <c r="CH67" s="182">
        <v>74.010000000000005</v>
      </c>
      <c r="CI67" s="184" t="s">
        <v>98</v>
      </c>
      <c r="CJ67" s="182">
        <v>7050.49</v>
      </c>
      <c r="CK67" s="184" t="s">
        <v>98</v>
      </c>
      <c r="CL67" s="184">
        <v>0</v>
      </c>
      <c r="CM67" s="184" t="s">
        <v>98</v>
      </c>
      <c r="CN67" s="184">
        <v>0</v>
      </c>
      <c r="CO67" s="184" t="s">
        <v>98</v>
      </c>
      <c r="CP67" s="184">
        <v>0</v>
      </c>
      <c r="CQ67" s="184" t="s">
        <v>98</v>
      </c>
      <c r="CR67" s="186">
        <v>43082.75</v>
      </c>
      <c r="CS67" s="184" t="s">
        <v>98</v>
      </c>
      <c r="CT67" s="182">
        <v>43082.75</v>
      </c>
      <c r="CU67" s="184" t="s">
        <v>98</v>
      </c>
      <c r="CV67" s="182">
        <v>80612.72</v>
      </c>
      <c r="CW67" s="184" t="s">
        <v>98</v>
      </c>
      <c r="CX67" s="182">
        <v>513023.99</v>
      </c>
      <c r="CY67" s="184" t="s">
        <v>98</v>
      </c>
      <c r="DB67" s="229"/>
    </row>
    <row r="68" spans="1:106" s="195" customFormat="1" ht="14.5" x14ac:dyDescent="0.35">
      <c r="A68" s="188" t="s">
        <v>407</v>
      </c>
      <c r="B68" s="188" t="s">
        <v>472</v>
      </c>
      <c r="C68" s="189" t="str">
        <f>'Correspondance tables'!K57</f>
        <v>ISIC 84</v>
      </c>
      <c r="D68" s="189" t="str">
        <f>VLOOKUP(C68, 'Correspondance tables'!$O$3:$P$73, 2, FALSE)</f>
        <v>ISIC 84</v>
      </c>
      <c r="E68" s="190">
        <v>596.84</v>
      </c>
      <c r="F68" s="190">
        <v>144.62</v>
      </c>
      <c r="G68" s="190">
        <v>11.97</v>
      </c>
      <c r="H68" s="191">
        <v>350.96</v>
      </c>
      <c r="I68" s="190">
        <v>2030.08</v>
      </c>
      <c r="J68" s="190">
        <v>406.1</v>
      </c>
      <c r="K68" s="190">
        <v>312.18</v>
      </c>
      <c r="L68" s="190">
        <v>524.79</v>
      </c>
      <c r="M68" s="190">
        <v>346.61</v>
      </c>
      <c r="N68" s="190">
        <v>499.31</v>
      </c>
      <c r="O68" s="190">
        <v>1637.18</v>
      </c>
      <c r="P68" s="190">
        <v>810.82</v>
      </c>
      <c r="Q68" s="190">
        <v>793.03</v>
      </c>
      <c r="R68" s="191">
        <v>761.21</v>
      </c>
      <c r="S68" s="191">
        <v>1050.6600000000001</v>
      </c>
      <c r="T68" s="190">
        <v>988.5</v>
      </c>
      <c r="U68" s="190">
        <v>654.54</v>
      </c>
      <c r="V68" s="190">
        <v>810.26</v>
      </c>
      <c r="W68" s="190">
        <v>1340.59</v>
      </c>
      <c r="X68" s="190">
        <v>1591.32</v>
      </c>
      <c r="Y68" s="190">
        <v>268.79000000000002</v>
      </c>
      <c r="Z68" s="190">
        <v>429.88</v>
      </c>
      <c r="AA68" s="190">
        <v>326.27999999999997</v>
      </c>
      <c r="AB68" s="191">
        <v>10698.79</v>
      </c>
      <c r="AC68" s="190">
        <v>292.57</v>
      </c>
      <c r="AD68" s="190">
        <v>1066.28</v>
      </c>
      <c r="AE68" s="190">
        <v>6971.96</v>
      </c>
      <c r="AF68" s="190">
        <v>843.6</v>
      </c>
      <c r="AG68" s="190">
        <v>2648.63</v>
      </c>
      <c r="AH68" s="190">
        <v>2327.23</v>
      </c>
      <c r="AI68" s="190">
        <v>4007.23</v>
      </c>
      <c r="AJ68" s="190">
        <v>223.52</v>
      </c>
      <c r="AK68" s="190">
        <v>274.77999999999997</v>
      </c>
      <c r="AL68" s="190">
        <v>935.36</v>
      </c>
      <c r="AM68" s="190">
        <v>362.76</v>
      </c>
      <c r="AN68" s="190">
        <v>1238.8499999999999</v>
      </c>
      <c r="AO68" s="190">
        <v>267.37</v>
      </c>
      <c r="AP68" s="190">
        <v>277.14</v>
      </c>
      <c r="AQ68" s="190">
        <v>597.53</v>
      </c>
      <c r="AR68" s="190">
        <v>1115.75</v>
      </c>
      <c r="AS68" s="190">
        <v>1176.1500000000001</v>
      </c>
      <c r="AT68" s="190">
        <v>556.89</v>
      </c>
      <c r="AU68" s="190">
        <v>250.76</v>
      </c>
      <c r="AV68" s="190">
        <v>8189.46</v>
      </c>
      <c r="AW68" s="190">
        <v>4094.25</v>
      </c>
      <c r="AX68" s="190">
        <v>6918.9</v>
      </c>
      <c r="AY68" s="190">
        <v>341.67</v>
      </c>
      <c r="AZ68" s="190">
        <v>733.71</v>
      </c>
      <c r="BA68" s="190">
        <v>1141.6199999999999</v>
      </c>
      <c r="BB68" s="190">
        <v>529.5</v>
      </c>
      <c r="BC68" s="190">
        <v>427.91</v>
      </c>
      <c r="BD68" s="190">
        <v>145.30000000000001</v>
      </c>
      <c r="BE68" s="190">
        <v>2192.4299999999998</v>
      </c>
      <c r="BF68" s="190">
        <v>10428.4</v>
      </c>
      <c r="BG68" s="190">
        <v>1727.77</v>
      </c>
      <c r="BH68" s="190">
        <v>1813.16</v>
      </c>
      <c r="BI68" s="190">
        <v>1521.27</v>
      </c>
      <c r="BJ68" s="190">
        <v>392.95</v>
      </c>
      <c r="BK68" s="190">
        <v>419.6</v>
      </c>
      <c r="BL68" s="190">
        <v>705.39</v>
      </c>
      <c r="BM68" s="190">
        <v>26.72</v>
      </c>
      <c r="BN68" s="190">
        <v>183.86</v>
      </c>
      <c r="BO68" s="192">
        <v>0</v>
      </c>
      <c r="BP68" s="193">
        <v>0</v>
      </c>
      <c r="BQ68" s="192" t="s">
        <v>98</v>
      </c>
      <c r="BR68" s="190">
        <v>94753.57</v>
      </c>
      <c r="BS68" s="192" t="s">
        <v>98</v>
      </c>
      <c r="BT68" s="190">
        <v>24028.81</v>
      </c>
      <c r="BU68" s="192" t="s">
        <v>98</v>
      </c>
      <c r="BV68" s="190">
        <v>224.85</v>
      </c>
      <c r="BW68" s="192" t="s">
        <v>98</v>
      </c>
      <c r="BX68" s="190">
        <v>1044873.85</v>
      </c>
      <c r="BY68" s="192" t="s">
        <v>98</v>
      </c>
      <c r="BZ68" s="190">
        <v>1069127.51</v>
      </c>
      <c r="CA68" s="192" t="s">
        <v>98</v>
      </c>
      <c r="CB68" s="190">
        <v>4460.6899999999996</v>
      </c>
      <c r="CC68" s="192" t="s">
        <v>98</v>
      </c>
      <c r="CD68" s="192">
        <v>0</v>
      </c>
      <c r="CE68" s="192" t="s">
        <v>98</v>
      </c>
      <c r="CF68" s="192">
        <v>0</v>
      </c>
      <c r="CG68" s="192" t="s">
        <v>98</v>
      </c>
      <c r="CH68" s="192">
        <v>0</v>
      </c>
      <c r="CI68" s="192" t="s">
        <v>98</v>
      </c>
      <c r="CJ68" s="190">
        <v>4460.6899999999996</v>
      </c>
      <c r="CK68" s="192" t="s">
        <v>98</v>
      </c>
      <c r="CL68" s="192">
        <v>0</v>
      </c>
      <c r="CM68" s="192" t="s">
        <v>98</v>
      </c>
      <c r="CN68" s="192">
        <v>0</v>
      </c>
      <c r="CO68" s="192" t="s">
        <v>98</v>
      </c>
      <c r="CP68" s="192">
        <v>0</v>
      </c>
      <c r="CQ68" s="192" t="s">
        <v>98</v>
      </c>
      <c r="CR68" s="194">
        <v>4041.11</v>
      </c>
      <c r="CS68" s="192" t="s">
        <v>98</v>
      </c>
      <c r="CT68" s="190">
        <v>4041.11</v>
      </c>
      <c r="CU68" s="192" t="s">
        <v>98</v>
      </c>
      <c r="CV68" s="190">
        <v>1077629.31</v>
      </c>
      <c r="CW68" s="192" t="s">
        <v>98</v>
      </c>
      <c r="CX68" s="190">
        <v>1172382.8799999999</v>
      </c>
      <c r="CY68" s="192" t="s">
        <v>98</v>
      </c>
      <c r="DB68" s="230"/>
    </row>
    <row r="69" spans="1:106" s="195" customFormat="1" ht="14.5" x14ac:dyDescent="0.35">
      <c r="A69" s="188" t="s">
        <v>407</v>
      </c>
      <c r="B69" s="188" t="s">
        <v>473</v>
      </c>
      <c r="C69" s="189" t="str">
        <f>'Correspondance tables'!K58</f>
        <v>ISIC 85</v>
      </c>
      <c r="D69" s="189" t="str">
        <f>VLOOKUP(C69, 'Correspondance tables'!$O$3:$P$73, 2, FALSE)</f>
        <v>ISIC 85</v>
      </c>
      <c r="E69" s="209">
        <v>240.22</v>
      </c>
      <c r="F69" s="209">
        <v>42.19</v>
      </c>
      <c r="G69" s="209">
        <v>26.66</v>
      </c>
      <c r="H69" s="210">
        <v>145.26</v>
      </c>
      <c r="I69" s="209">
        <v>1477.65</v>
      </c>
      <c r="J69" s="209">
        <v>217.51</v>
      </c>
      <c r="K69" s="209">
        <v>91.88</v>
      </c>
      <c r="L69" s="209">
        <v>154.91</v>
      </c>
      <c r="M69" s="209">
        <v>233.26</v>
      </c>
      <c r="N69" s="209">
        <v>319.88</v>
      </c>
      <c r="O69" s="209">
        <v>846.51</v>
      </c>
      <c r="P69" s="209">
        <v>971.89</v>
      </c>
      <c r="Q69" s="209">
        <v>437.55</v>
      </c>
      <c r="R69" s="210">
        <v>260.14999999999998</v>
      </c>
      <c r="S69" s="210">
        <v>511.57</v>
      </c>
      <c r="T69" s="209">
        <v>645.16999999999996</v>
      </c>
      <c r="U69" s="209">
        <v>730.33</v>
      </c>
      <c r="V69" s="209">
        <v>640.85</v>
      </c>
      <c r="W69" s="209">
        <v>1196.5899999999999</v>
      </c>
      <c r="X69" s="209">
        <v>2010.55</v>
      </c>
      <c r="Y69" s="209">
        <v>696.02</v>
      </c>
      <c r="Z69" s="209">
        <v>272.47000000000003</v>
      </c>
      <c r="AA69" s="209">
        <v>546.30999999999995</v>
      </c>
      <c r="AB69" s="210">
        <v>1155.8499999999999</v>
      </c>
      <c r="AC69" s="209">
        <v>145.72</v>
      </c>
      <c r="AD69" s="209">
        <v>345.12</v>
      </c>
      <c r="AE69" s="209">
        <v>1444.14</v>
      </c>
      <c r="AF69" s="209">
        <v>695.7</v>
      </c>
      <c r="AG69" s="209">
        <v>2588.3000000000002</v>
      </c>
      <c r="AH69" s="209">
        <v>1913.1</v>
      </c>
      <c r="AI69" s="209">
        <v>1742.07</v>
      </c>
      <c r="AJ69" s="209">
        <v>177.32</v>
      </c>
      <c r="AK69" s="209">
        <v>1234.3900000000001</v>
      </c>
      <c r="AL69" s="209">
        <v>1065.5999999999999</v>
      </c>
      <c r="AM69" s="209">
        <v>346.37</v>
      </c>
      <c r="AN69" s="209">
        <v>615.13</v>
      </c>
      <c r="AO69" s="209">
        <v>246.46</v>
      </c>
      <c r="AP69" s="209">
        <v>369.66</v>
      </c>
      <c r="AQ69" s="209">
        <v>1750.71</v>
      </c>
      <c r="AR69" s="209">
        <v>3078.39</v>
      </c>
      <c r="AS69" s="209">
        <v>4009.27</v>
      </c>
      <c r="AT69" s="209">
        <v>1595.79</v>
      </c>
      <c r="AU69" s="209">
        <v>476.03</v>
      </c>
      <c r="AV69" s="209">
        <v>1206.25</v>
      </c>
      <c r="AW69" s="209">
        <v>3379.35</v>
      </c>
      <c r="AX69" s="209">
        <v>934.8</v>
      </c>
      <c r="AY69" s="209">
        <v>1972.48</v>
      </c>
      <c r="AZ69" s="209">
        <v>684.06</v>
      </c>
      <c r="BA69" s="209">
        <v>671.32</v>
      </c>
      <c r="BB69" s="209">
        <v>377.1</v>
      </c>
      <c r="BC69" s="209">
        <v>641.62</v>
      </c>
      <c r="BD69" s="209">
        <v>439.07</v>
      </c>
      <c r="BE69" s="209">
        <v>1379.28</v>
      </c>
      <c r="BF69" s="209">
        <v>14124.97</v>
      </c>
      <c r="BG69" s="209">
        <v>36869.25</v>
      </c>
      <c r="BH69" s="209">
        <v>3758.49</v>
      </c>
      <c r="BI69" s="209">
        <v>1999.08</v>
      </c>
      <c r="BJ69" s="209">
        <v>420.97</v>
      </c>
      <c r="BK69" s="209">
        <v>324.2</v>
      </c>
      <c r="BL69" s="209">
        <v>746.65</v>
      </c>
      <c r="BM69" s="209">
        <v>97.85</v>
      </c>
      <c r="BN69" s="209">
        <v>306.64999999999998</v>
      </c>
      <c r="BO69" s="211">
        <v>0</v>
      </c>
      <c r="BP69" s="212">
        <v>0</v>
      </c>
      <c r="BQ69" s="211" t="s">
        <v>98</v>
      </c>
      <c r="BR69" s="209">
        <v>108043.95</v>
      </c>
      <c r="BS69" s="211" t="s">
        <v>98</v>
      </c>
      <c r="BT69" s="209">
        <v>106436.86</v>
      </c>
      <c r="BU69" s="211" t="s">
        <v>98</v>
      </c>
      <c r="BV69" s="209">
        <v>53568.83</v>
      </c>
      <c r="BW69" s="211" t="s">
        <v>98</v>
      </c>
      <c r="BX69" s="209">
        <v>568071.51</v>
      </c>
      <c r="BY69" s="211" t="s">
        <v>98</v>
      </c>
      <c r="BZ69" s="209">
        <v>728077.19</v>
      </c>
      <c r="CA69" s="211" t="s">
        <v>98</v>
      </c>
      <c r="CB69" s="209">
        <v>581.41</v>
      </c>
      <c r="CC69" s="211" t="s">
        <v>98</v>
      </c>
      <c r="CD69" s="209">
        <v>61.53</v>
      </c>
      <c r="CE69" s="211" t="s">
        <v>98</v>
      </c>
      <c r="CF69" s="209">
        <v>-33.979999999999997</v>
      </c>
      <c r="CG69" s="211" t="s">
        <v>98</v>
      </c>
      <c r="CH69" s="209">
        <v>27.56</v>
      </c>
      <c r="CI69" s="211" t="s">
        <v>98</v>
      </c>
      <c r="CJ69" s="209">
        <v>608.97</v>
      </c>
      <c r="CK69" s="211" t="s">
        <v>98</v>
      </c>
      <c r="CL69" s="211">
        <v>0</v>
      </c>
      <c r="CM69" s="211" t="s">
        <v>98</v>
      </c>
      <c r="CN69" s="211">
        <v>0</v>
      </c>
      <c r="CO69" s="211" t="s">
        <v>98</v>
      </c>
      <c r="CP69" s="211">
        <v>0</v>
      </c>
      <c r="CQ69" s="211" t="s">
        <v>98</v>
      </c>
      <c r="CR69" s="213">
        <v>7177.95</v>
      </c>
      <c r="CS69" s="211" t="s">
        <v>98</v>
      </c>
      <c r="CT69" s="209">
        <v>7177.95</v>
      </c>
      <c r="CU69" s="211" t="s">
        <v>98</v>
      </c>
      <c r="CV69" s="209">
        <v>735864.11</v>
      </c>
      <c r="CW69" s="211" t="s">
        <v>98</v>
      </c>
      <c r="CX69" s="209">
        <v>843908.06</v>
      </c>
      <c r="CY69" s="211" t="s">
        <v>98</v>
      </c>
      <c r="DB69" s="230"/>
    </row>
    <row r="70" spans="1:106" s="203" customFormat="1" ht="14.5" x14ac:dyDescent="0.35">
      <c r="A70" s="196" t="s">
        <v>407</v>
      </c>
      <c r="B70" s="196" t="s">
        <v>474</v>
      </c>
      <c r="C70" s="197" t="str">
        <f>'Correspondance tables'!K59</f>
        <v>ISIC 86</v>
      </c>
      <c r="D70" s="197" t="str">
        <f>VLOOKUP(C70, 'Correspondance tables'!$O$3:$P$73, 2, FALSE)</f>
        <v>ISIC 86T88</v>
      </c>
      <c r="E70" s="198">
        <v>70.64</v>
      </c>
      <c r="F70" s="198">
        <v>19.36</v>
      </c>
      <c r="G70" s="198">
        <v>11.51</v>
      </c>
      <c r="H70" s="199">
        <v>58.61</v>
      </c>
      <c r="I70" s="198">
        <v>507.47</v>
      </c>
      <c r="J70" s="198">
        <v>74.09</v>
      </c>
      <c r="K70" s="198">
        <v>25.29</v>
      </c>
      <c r="L70" s="198">
        <v>29.74</v>
      </c>
      <c r="M70" s="198">
        <v>41.01</v>
      </c>
      <c r="N70" s="198">
        <v>82.11</v>
      </c>
      <c r="O70" s="198">
        <v>153.88</v>
      </c>
      <c r="P70" s="198">
        <v>405.18</v>
      </c>
      <c r="Q70" s="198">
        <v>121.54</v>
      </c>
      <c r="R70" s="199">
        <v>60.6</v>
      </c>
      <c r="S70" s="199">
        <v>128.44999999999999</v>
      </c>
      <c r="T70" s="198">
        <v>150.37</v>
      </c>
      <c r="U70" s="198">
        <v>156.55000000000001</v>
      </c>
      <c r="V70" s="198">
        <v>90.03</v>
      </c>
      <c r="W70" s="198">
        <v>184.42</v>
      </c>
      <c r="X70" s="198">
        <v>129.35</v>
      </c>
      <c r="Y70" s="198">
        <v>73.7</v>
      </c>
      <c r="Z70" s="198">
        <v>86.55</v>
      </c>
      <c r="AA70" s="198">
        <v>111.34</v>
      </c>
      <c r="AB70" s="199">
        <v>237.33</v>
      </c>
      <c r="AC70" s="198">
        <v>63.32</v>
      </c>
      <c r="AD70" s="198">
        <v>243.22</v>
      </c>
      <c r="AE70" s="198">
        <v>377.39</v>
      </c>
      <c r="AF70" s="198">
        <v>252.35</v>
      </c>
      <c r="AG70" s="198">
        <v>1414.11</v>
      </c>
      <c r="AH70" s="198">
        <v>595.05999999999995</v>
      </c>
      <c r="AI70" s="198">
        <v>231.21</v>
      </c>
      <c r="AJ70" s="198">
        <v>28.19</v>
      </c>
      <c r="AK70" s="198">
        <v>59.45</v>
      </c>
      <c r="AL70" s="198">
        <v>156.44999999999999</v>
      </c>
      <c r="AM70" s="198">
        <v>28.14</v>
      </c>
      <c r="AN70" s="198">
        <v>763.83</v>
      </c>
      <c r="AO70" s="198">
        <v>111.91</v>
      </c>
      <c r="AP70" s="198">
        <v>48.52</v>
      </c>
      <c r="AQ70" s="198">
        <v>339.47</v>
      </c>
      <c r="AR70" s="198">
        <v>271.55</v>
      </c>
      <c r="AS70" s="198">
        <v>306.7</v>
      </c>
      <c r="AT70" s="198">
        <v>741.76</v>
      </c>
      <c r="AU70" s="198">
        <v>168.05</v>
      </c>
      <c r="AV70" s="198">
        <v>107.57</v>
      </c>
      <c r="AW70" s="198">
        <v>283.06</v>
      </c>
      <c r="AX70" s="198">
        <v>177.69</v>
      </c>
      <c r="AY70" s="198">
        <v>233.21</v>
      </c>
      <c r="AZ70" s="198">
        <v>516.96</v>
      </c>
      <c r="BA70" s="198">
        <v>247.6</v>
      </c>
      <c r="BB70" s="198">
        <v>137.84</v>
      </c>
      <c r="BC70" s="198">
        <v>216.45</v>
      </c>
      <c r="BD70" s="198">
        <v>411.08</v>
      </c>
      <c r="BE70" s="198">
        <v>845.87</v>
      </c>
      <c r="BF70" s="198">
        <v>2783.92</v>
      </c>
      <c r="BG70" s="198">
        <v>893.28</v>
      </c>
      <c r="BH70" s="198">
        <v>44454.74</v>
      </c>
      <c r="BI70" s="198">
        <v>4784.25</v>
      </c>
      <c r="BJ70" s="198">
        <v>121.8</v>
      </c>
      <c r="BK70" s="198">
        <v>347.73</v>
      </c>
      <c r="BL70" s="198">
        <v>204.14</v>
      </c>
      <c r="BM70" s="198">
        <v>17.47</v>
      </c>
      <c r="BN70" s="198">
        <v>89.22</v>
      </c>
      <c r="BO70" s="200">
        <v>0</v>
      </c>
      <c r="BP70" s="201">
        <v>0</v>
      </c>
      <c r="BQ70" s="200" t="s">
        <v>98</v>
      </c>
      <c r="BR70" s="198">
        <v>66083.679999999993</v>
      </c>
      <c r="BS70" s="200" t="s">
        <v>98</v>
      </c>
      <c r="BT70" s="198">
        <v>181720.6</v>
      </c>
      <c r="BU70" s="200" t="s">
        <v>98</v>
      </c>
      <c r="BV70" s="198">
        <v>7682.16</v>
      </c>
      <c r="BW70" s="200" t="s">
        <v>98</v>
      </c>
      <c r="BX70" s="198">
        <v>788399.18</v>
      </c>
      <c r="BY70" s="200" t="s">
        <v>98</v>
      </c>
      <c r="BZ70" s="198">
        <v>977801.93</v>
      </c>
      <c r="CA70" s="200" t="s">
        <v>98</v>
      </c>
      <c r="CB70" s="198">
        <v>33.47</v>
      </c>
      <c r="CC70" s="200" t="s">
        <v>98</v>
      </c>
      <c r="CD70" s="200">
        <v>0</v>
      </c>
      <c r="CE70" s="200" t="s">
        <v>98</v>
      </c>
      <c r="CF70" s="198">
        <v>-0.31</v>
      </c>
      <c r="CG70" s="200" t="s">
        <v>98</v>
      </c>
      <c r="CH70" s="198">
        <v>-0.31</v>
      </c>
      <c r="CI70" s="200" t="s">
        <v>98</v>
      </c>
      <c r="CJ70" s="198">
        <v>33.159999999999997</v>
      </c>
      <c r="CK70" s="200" t="s">
        <v>98</v>
      </c>
      <c r="CL70" s="200">
        <v>0</v>
      </c>
      <c r="CM70" s="200" t="s">
        <v>98</v>
      </c>
      <c r="CN70" s="200">
        <v>0</v>
      </c>
      <c r="CO70" s="200" t="s">
        <v>98</v>
      </c>
      <c r="CP70" s="200">
        <v>0</v>
      </c>
      <c r="CQ70" s="200" t="s">
        <v>98</v>
      </c>
      <c r="CR70" s="202">
        <v>563.16</v>
      </c>
      <c r="CS70" s="200" t="s">
        <v>98</v>
      </c>
      <c r="CT70" s="198">
        <v>563.16</v>
      </c>
      <c r="CU70" s="200" t="s">
        <v>98</v>
      </c>
      <c r="CV70" s="198">
        <v>978398.25</v>
      </c>
      <c r="CW70" s="200" t="s">
        <v>98</v>
      </c>
      <c r="CX70" s="198">
        <v>1044481.93</v>
      </c>
      <c r="CY70" s="200" t="s">
        <v>98</v>
      </c>
      <c r="DB70" s="231"/>
    </row>
    <row r="71" spans="1:106" s="187" customFormat="1" ht="14.5" x14ac:dyDescent="0.35">
      <c r="A71" s="155" t="s">
        <v>407</v>
      </c>
      <c r="B71" s="155" t="s">
        <v>475</v>
      </c>
      <c r="C71" s="181" t="str">
        <f>'Correspondance tables'!K60</f>
        <v>ISIC 87-88</v>
      </c>
      <c r="D71" s="181" t="str">
        <f>VLOOKUP(C71, 'Correspondance tables'!$O$3:$P$73, 2, FALSE)</f>
        <v>ISIC 86T88</v>
      </c>
      <c r="E71" s="182">
        <v>17.13</v>
      </c>
      <c r="F71" s="182">
        <v>3.25</v>
      </c>
      <c r="G71" s="182">
        <v>0.21</v>
      </c>
      <c r="H71" s="183">
        <v>0.32</v>
      </c>
      <c r="I71" s="182">
        <v>1.96</v>
      </c>
      <c r="J71" s="182">
        <v>1.46</v>
      </c>
      <c r="K71" s="182">
        <v>0.1</v>
      </c>
      <c r="L71" s="184">
        <v>0</v>
      </c>
      <c r="M71" s="182">
        <v>0.1</v>
      </c>
      <c r="N71" s="182">
        <v>0.1</v>
      </c>
      <c r="O71" s="182">
        <v>0.42</v>
      </c>
      <c r="P71" s="182">
        <v>1.41</v>
      </c>
      <c r="Q71" s="182">
        <v>2.94</v>
      </c>
      <c r="R71" s="183">
        <v>0.32</v>
      </c>
      <c r="S71" s="183">
        <v>0.73</v>
      </c>
      <c r="T71" s="182">
        <v>0.67</v>
      </c>
      <c r="U71" s="182">
        <v>0.11</v>
      </c>
      <c r="V71" s="182">
        <v>0.36</v>
      </c>
      <c r="W71" s="182">
        <v>0.42</v>
      </c>
      <c r="X71" s="184">
        <v>0</v>
      </c>
      <c r="Y71" s="182">
        <v>2.88</v>
      </c>
      <c r="Z71" s="182">
        <v>4.7699999999999996</v>
      </c>
      <c r="AA71" s="182">
        <v>2.6</v>
      </c>
      <c r="AB71" s="183">
        <v>1.37</v>
      </c>
      <c r="AC71" s="182">
        <v>2.91</v>
      </c>
      <c r="AD71" s="182">
        <v>4.91</v>
      </c>
      <c r="AE71" s="182">
        <v>2.2799999999999998</v>
      </c>
      <c r="AF71" s="182">
        <v>0.21</v>
      </c>
      <c r="AG71" s="182">
        <v>4.72</v>
      </c>
      <c r="AH71" s="182">
        <v>1.34</v>
      </c>
      <c r="AI71" s="182">
        <v>2.1</v>
      </c>
      <c r="AJ71" s="182">
        <v>0.1</v>
      </c>
      <c r="AK71" s="182">
        <v>0.5</v>
      </c>
      <c r="AL71" s="184">
        <v>0</v>
      </c>
      <c r="AM71" s="182">
        <v>0.02</v>
      </c>
      <c r="AN71" s="182">
        <v>29.81</v>
      </c>
      <c r="AO71" s="182">
        <v>0.94</v>
      </c>
      <c r="AP71" s="182">
        <v>0.28000000000000003</v>
      </c>
      <c r="AQ71" s="182">
        <v>1.66</v>
      </c>
      <c r="AR71" s="182">
        <v>0.36</v>
      </c>
      <c r="AS71" s="182">
        <v>38.57</v>
      </c>
      <c r="AT71" s="182">
        <v>2.37</v>
      </c>
      <c r="AU71" s="182">
        <v>3.2</v>
      </c>
      <c r="AV71" s="182">
        <v>15.24</v>
      </c>
      <c r="AW71" s="182">
        <v>11.44</v>
      </c>
      <c r="AX71" s="182">
        <v>0.15</v>
      </c>
      <c r="AY71" s="182">
        <v>11.15</v>
      </c>
      <c r="AZ71" s="182">
        <v>1141.17</v>
      </c>
      <c r="BA71" s="182">
        <v>328.96</v>
      </c>
      <c r="BB71" s="182">
        <v>0.41</v>
      </c>
      <c r="BC71" s="182">
        <v>7.0000000000000007E-2</v>
      </c>
      <c r="BD71" s="182">
        <v>496.32</v>
      </c>
      <c r="BE71" s="182">
        <v>754.84</v>
      </c>
      <c r="BF71" s="182">
        <v>355.88</v>
      </c>
      <c r="BG71" s="182">
        <v>262.44</v>
      </c>
      <c r="BH71" s="182">
        <v>4552.1000000000004</v>
      </c>
      <c r="BI71" s="182">
        <v>14139.16</v>
      </c>
      <c r="BJ71" s="182">
        <v>148.69</v>
      </c>
      <c r="BK71" s="182">
        <v>186.47</v>
      </c>
      <c r="BL71" s="182">
        <v>92.88</v>
      </c>
      <c r="BM71" s="182">
        <v>0.1</v>
      </c>
      <c r="BN71" s="182">
        <v>0.44</v>
      </c>
      <c r="BO71" s="184">
        <v>0</v>
      </c>
      <c r="BP71" s="185">
        <v>0</v>
      </c>
      <c r="BQ71" s="184" t="s">
        <v>98</v>
      </c>
      <c r="BR71" s="182">
        <v>22637.81</v>
      </c>
      <c r="BS71" s="184" t="s">
        <v>98</v>
      </c>
      <c r="BT71" s="182">
        <v>94061.86</v>
      </c>
      <c r="BU71" s="184" t="s">
        <v>98</v>
      </c>
      <c r="BV71" s="182">
        <v>59002.61</v>
      </c>
      <c r="BW71" s="184" t="s">
        <v>98</v>
      </c>
      <c r="BX71" s="182">
        <v>249936.73</v>
      </c>
      <c r="BY71" s="184" t="s">
        <v>98</v>
      </c>
      <c r="BZ71" s="182">
        <v>403001.2</v>
      </c>
      <c r="CA71" s="184" t="s">
        <v>98</v>
      </c>
      <c r="CB71" s="182">
        <v>0.04</v>
      </c>
      <c r="CC71" s="184" t="s">
        <v>98</v>
      </c>
      <c r="CD71" s="184">
        <v>0</v>
      </c>
      <c r="CE71" s="184" t="s">
        <v>98</v>
      </c>
      <c r="CF71" s="182">
        <v>-253.76</v>
      </c>
      <c r="CG71" s="184" t="s">
        <v>98</v>
      </c>
      <c r="CH71" s="182">
        <v>-253.76</v>
      </c>
      <c r="CI71" s="184" t="s">
        <v>98</v>
      </c>
      <c r="CJ71" s="182">
        <v>-253.73</v>
      </c>
      <c r="CK71" s="184" t="s">
        <v>98</v>
      </c>
      <c r="CL71" s="184">
        <v>0</v>
      </c>
      <c r="CM71" s="184" t="s">
        <v>98</v>
      </c>
      <c r="CN71" s="184">
        <v>0</v>
      </c>
      <c r="CO71" s="184" t="s">
        <v>98</v>
      </c>
      <c r="CP71" s="184">
        <v>0</v>
      </c>
      <c r="CQ71" s="184" t="s">
        <v>98</v>
      </c>
      <c r="CR71" s="220">
        <v>96</v>
      </c>
      <c r="CS71" s="184" t="s">
        <v>98</v>
      </c>
      <c r="CT71" s="184">
        <v>96</v>
      </c>
      <c r="CU71" s="184" t="s">
        <v>98</v>
      </c>
      <c r="CV71" s="182">
        <v>402843.48</v>
      </c>
      <c r="CW71" s="184" t="s">
        <v>98</v>
      </c>
      <c r="CX71" s="182">
        <v>425481.29</v>
      </c>
      <c r="CY71" s="184" t="s">
        <v>98</v>
      </c>
      <c r="DB71" s="229"/>
    </row>
    <row r="72" spans="1:106" s="203" customFormat="1" ht="14.5" x14ac:dyDescent="0.35">
      <c r="A72" s="196" t="s">
        <v>407</v>
      </c>
      <c r="B72" s="196" t="s">
        <v>476</v>
      </c>
      <c r="C72" s="197" t="str">
        <f>'Correspondance tables'!K61</f>
        <v>ISIC 90-92</v>
      </c>
      <c r="D72" s="197" t="str">
        <f>VLOOKUP(C72, 'Correspondance tables'!$O$3:$P$73, 2, FALSE)</f>
        <v>ISIC 90T96</v>
      </c>
      <c r="E72" s="198">
        <v>3.08</v>
      </c>
      <c r="F72" s="198">
        <v>1.85</v>
      </c>
      <c r="G72" s="198">
        <v>2.87</v>
      </c>
      <c r="H72" s="199">
        <v>13.72</v>
      </c>
      <c r="I72" s="198">
        <v>511.5</v>
      </c>
      <c r="J72" s="198">
        <v>374.2</v>
      </c>
      <c r="K72" s="198">
        <v>34.32</v>
      </c>
      <c r="L72" s="198">
        <v>42.07</v>
      </c>
      <c r="M72" s="198">
        <v>292.43</v>
      </c>
      <c r="N72" s="198">
        <v>35.85</v>
      </c>
      <c r="O72" s="198">
        <v>59.65</v>
      </c>
      <c r="P72" s="198">
        <v>160.56</v>
      </c>
      <c r="Q72" s="198">
        <v>311.31</v>
      </c>
      <c r="R72" s="199">
        <v>106.33</v>
      </c>
      <c r="S72" s="199">
        <v>57.76</v>
      </c>
      <c r="T72" s="198">
        <v>97.2</v>
      </c>
      <c r="U72" s="198">
        <v>33.700000000000003</v>
      </c>
      <c r="V72" s="198">
        <v>193.01</v>
      </c>
      <c r="W72" s="198">
        <v>82.97</v>
      </c>
      <c r="X72" s="198">
        <v>84.55</v>
      </c>
      <c r="Y72" s="198">
        <v>24.57</v>
      </c>
      <c r="Z72" s="198">
        <v>110.27</v>
      </c>
      <c r="AA72" s="198">
        <v>111.45</v>
      </c>
      <c r="AB72" s="199">
        <v>169.64</v>
      </c>
      <c r="AC72" s="198">
        <v>5.99</v>
      </c>
      <c r="AD72" s="198">
        <v>83.6</v>
      </c>
      <c r="AE72" s="198">
        <v>316.89999999999998</v>
      </c>
      <c r="AF72" s="198">
        <v>229.28</v>
      </c>
      <c r="AG72" s="198">
        <v>334.62</v>
      </c>
      <c r="AH72" s="198">
        <v>125.44</v>
      </c>
      <c r="AI72" s="198">
        <v>27.32</v>
      </c>
      <c r="AJ72" s="198">
        <v>40.01</v>
      </c>
      <c r="AK72" s="198">
        <v>32.840000000000003</v>
      </c>
      <c r="AL72" s="198">
        <v>45.26</v>
      </c>
      <c r="AM72" s="198">
        <v>24.16</v>
      </c>
      <c r="AN72" s="198">
        <v>1778.59</v>
      </c>
      <c r="AO72" s="198">
        <v>2291.7199999999998</v>
      </c>
      <c r="AP72" s="198">
        <v>3668.88</v>
      </c>
      <c r="AQ72" s="198">
        <v>246.06</v>
      </c>
      <c r="AR72" s="198">
        <v>155.46</v>
      </c>
      <c r="AS72" s="198">
        <v>974.69</v>
      </c>
      <c r="AT72" s="198">
        <v>65.209999999999994</v>
      </c>
      <c r="AU72" s="198">
        <v>29.74</v>
      </c>
      <c r="AV72" s="198">
        <v>432.63</v>
      </c>
      <c r="AW72" s="198">
        <v>505.82</v>
      </c>
      <c r="AX72" s="198">
        <v>186.33</v>
      </c>
      <c r="AY72" s="198">
        <v>207.05</v>
      </c>
      <c r="AZ72" s="198">
        <v>198.31</v>
      </c>
      <c r="BA72" s="198">
        <v>226.37</v>
      </c>
      <c r="BB72" s="198">
        <v>123.75</v>
      </c>
      <c r="BC72" s="198">
        <v>54.62</v>
      </c>
      <c r="BD72" s="198">
        <v>321.07</v>
      </c>
      <c r="BE72" s="198">
        <v>726.29</v>
      </c>
      <c r="BF72" s="198">
        <v>1732.52</v>
      </c>
      <c r="BG72" s="198">
        <v>1073.8</v>
      </c>
      <c r="BH72" s="198">
        <v>166.67</v>
      </c>
      <c r="BI72" s="198">
        <v>304.02</v>
      </c>
      <c r="BJ72" s="198">
        <v>19070.89</v>
      </c>
      <c r="BK72" s="198">
        <v>2922.9</v>
      </c>
      <c r="BL72" s="198">
        <v>693.41</v>
      </c>
      <c r="BM72" s="198">
        <v>4.41</v>
      </c>
      <c r="BN72" s="198">
        <v>38.380000000000003</v>
      </c>
      <c r="BO72" s="200">
        <v>0</v>
      </c>
      <c r="BP72" s="201">
        <v>0</v>
      </c>
      <c r="BQ72" s="200" t="s">
        <v>98</v>
      </c>
      <c r="BR72" s="198">
        <v>42379.87</v>
      </c>
      <c r="BS72" s="200" t="s">
        <v>98</v>
      </c>
      <c r="BT72" s="198">
        <v>97236.12</v>
      </c>
      <c r="BU72" s="200" t="s">
        <v>98</v>
      </c>
      <c r="BV72" s="198">
        <v>7596.9</v>
      </c>
      <c r="BW72" s="200" t="s">
        <v>98</v>
      </c>
      <c r="BX72" s="198">
        <v>42788.88</v>
      </c>
      <c r="BY72" s="200" t="s">
        <v>98</v>
      </c>
      <c r="BZ72" s="198">
        <v>147621.9</v>
      </c>
      <c r="CA72" s="200" t="s">
        <v>98</v>
      </c>
      <c r="CB72" s="198">
        <v>3752.42</v>
      </c>
      <c r="CC72" s="200" t="s">
        <v>98</v>
      </c>
      <c r="CD72" s="198">
        <v>1437.06</v>
      </c>
      <c r="CE72" s="200" t="s">
        <v>98</v>
      </c>
      <c r="CF72" s="198">
        <v>2132.15</v>
      </c>
      <c r="CG72" s="200" t="s">
        <v>98</v>
      </c>
      <c r="CH72" s="198">
        <v>3569.21</v>
      </c>
      <c r="CI72" s="200" t="s">
        <v>98</v>
      </c>
      <c r="CJ72" s="198">
        <v>7321.63</v>
      </c>
      <c r="CK72" s="200" t="s">
        <v>98</v>
      </c>
      <c r="CL72" s="200">
        <v>0</v>
      </c>
      <c r="CM72" s="200" t="s">
        <v>98</v>
      </c>
      <c r="CN72" s="200">
        <v>0</v>
      </c>
      <c r="CO72" s="200" t="s">
        <v>98</v>
      </c>
      <c r="CP72" s="200">
        <v>0</v>
      </c>
      <c r="CQ72" s="200" t="s">
        <v>98</v>
      </c>
      <c r="CR72" s="202">
        <v>12760.55</v>
      </c>
      <c r="CS72" s="200" t="s">
        <v>98</v>
      </c>
      <c r="CT72" s="198">
        <v>12760.55</v>
      </c>
      <c r="CU72" s="200" t="s">
        <v>98</v>
      </c>
      <c r="CV72" s="198">
        <v>167704.07999999999</v>
      </c>
      <c r="CW72" s="200" t="s">
        <v>98</v>
      </c>
      <c r="CX72" s="198">
        <v>210083.95</v>
      </c>
      <c r="CY72" s="200" t="s">
        <v>98</v>
      </c>
      <c r="DB72" s="231"/>
    </row>
    <row r="73" spans="1:106" ht="14.5" x14ac:dyDescent="0.35">
      <c r="A73" s="58" t="s">
        <v>407</v>
      </c>
      <c r="B73" s="58" t="s">
        <v>477</v>
      </c>
      <c r="C73" s="43" t="str">
        <f>'Correspondance tables'!K62</f>
        <v>ISIC 93</v>
      </c>
      <c r="D73" s="43" t="str">
        <f>VLOOKUP(C73, 'Correspondance tables'!$O$3:$P$73, 2, FALSE)</f>
        <v>ISIC 90T96</v>
      </c>
      <c r="E73" s="63">
        <v>23.19</v>
      </c>
      <c r="F73" s="63">
        <v>5.44</v>
      </c>
      <c r="G73" s="63">
        <v>1.73</v>
      </c>
      <c r="H73" s="168">
        <v>22.47</v>
      </c>
      <c r="I73" s="63">
        <v>837.23</v>
      </c>
      <c r="J73" s="63">
        <v>271.99</v>
      </c>
      <c r="K73" s="63">
        <v>32.479999999999997</v>
      </c>
      <c r="L73" s="63">
        <v>38.65</v>
      </c>
      <c r="M73" s="63">
        <v>178.54</v>
      </c>
      <c r="N73" s="63">
        <v>83.08</v>
      </c>
      <c r="O73" s="63">
        <v>126.96</v>
      </c>
      <c r="P73" s="63">
        <v>160.83000000000001</v>
      </c>
      <c r="Q73" s="63">
        <v>252.09</v>
      </c>
      <c r="R73" s="168">
        <v>98.32</v>
      </c>
      <c r="S73" s="168">
        <v>96.05</v>
      </c>
      <c r="T73" s="63">
        <v>119.17</v>
      </c>
      <c r="U73" s="63">
        <v>66.73</v>
      </c>
      <c r="V73" s="63">
        <v>146.83000000000001</v>
      </c>
      <c r="W73" s="63">
        <v>176.07</v>
      </c>
      <c r="X73" s="63">
        <v>159.38999999999999</v>
      </c>
      <c r="Y73" s="63">
        <v>133.6</v>
      </c>
      <c r="Z73" s="63">
        <v>169.26</v>
      </c>
      <c r="AA73" s="63">
        <v>129.33000000000001</v>
      </c>
      <c r="AB73" s="168">
        <v>221.66</v>
      </c>
      <c r="AC73" s="63">
        <v>29.94</v>
      </c>
      <c r="AD73" s="63">
        <v>103.29</v>
      </c>
      <c r="AE73" s="63">
        <v>301.17</v>
      </c>
      <c r="AF73" s="63">
        <v>278.76</v>
      </c>
      <c r="AG73" s="63">
        <v>1386.49</v>
      </c>
      <c r="AH73" s="63">
        <v>580.33000000000004</v>
      </c>
      <c r="AI73" s="63">
        <v>159.25</v>
      </c>
      <c r="AJ73" s="64">
        <v>97</v>
      </c>
      <c r="AK73" s="63">
        <v>44.09</v>
      </c>
      <c r="AL73" s="63">
        <v>161.78</v>
      </c>
      <c r="AM73" s="63">
        <v>56.83</v>
      </c>
      <c r="AN73" s="63">
        <v>864.79</v>
      </c>
      <c r="AO73" s="63">
        <v>218.68</v>
      </c>
      <c r="AP73" s="63">
        <v>729.34</v>
      </c>
      <c r="AQ73" s="63">
        <v>385.97</v>
      </c>
      <c r="AR73" s="63">
        <v>331.8</v>
      </c>
      <c r="AS73" s="63">
        <v>650.15</v>
      </c>
      <c r="AT73" s="63">
        <v>260.99</v>
      </c>
      <c r="AU73" s="63">
        <v>48.49</v>
      </c>
      <c r="AV73" s="63">
        <v>329.05</v>
      </c>
      <c r="AW73" s="63">
        <v>672.55</v>
      </c>
      <c r="AX73" s="63">
        <v>243.8</v>
      </c>
      <c r="AY73" s="63">
        <v>99.82</v>
      </c>
      <c r="AZ73" s="63">
        <v>213.07</v>
      </c>
      <c r="BA73" s="63">
        <v>129.41999999999999</v>
      </c>
      <c r="BB73" s="63">
        <v>282.25</v>
      </c>
      <c r="BC73" s="63">
        <v>56.87</v>
      </c>
      <c r="BD73" s="63">
        <v>451.63</v>
      </c>
      <c r="BE73" s="63">
        <v>1126.8399999999999</v>
      </c>
      <c r="BF73" s="63">
        <v>4012.02</v>
      </c>
      <c r="BG73" s="63">
        <v>913.58</v>
      </c>
      <c r="BH73" s="63">
        <v>419.64</v>
      </c>
      <c r="BI73" s="63">
        <v>389.22</v>
      </c>
      <c r="BJ73" s="63">
        <v>2734.19</v>
      </c>
      <c r="BK73" s="63">
        <v>8615.5300000000007</v>
      </c>
      <c r="BL73" s="63">
        <v>1108.8699999999999</v>
      </c>
      <c r="BM73" s="63">
        <v>43.8</v>
      </c>
      <c r="BN73" s="63">
        <v>462.76</v>
      </c>
      <c r="BO73" s="64">
        <v>0</v>
      </c>
      <c r="BP73" s="65">
        <v>0</v>
      </c>
      <c r="BQ73" s="64" t="s">
        <v>98</v>
      </c>
      <c r="BR73" s="63">
        <v>32545.11</v>
      </c>
      <c r="BS73" s="64" t="s">
        <v>98</v>
      </c>
      <c r="BT73" s="63">
        <v>57843.69</v>
      </c>
      <c r="BU73" s="64" t="s">
        <v>98</v>
      </c>
      <c r="BV73" s="63">
        <v>12687.07</v>
      </c>
      <c r="BW73" s="64" t="s">
        <v>98</v>
      </c>
      <c r="BX73" s="63">
        <v>24986.84</v>
      </c>
      <c r="BY73" s="64" t="s">
        <v>98</v>
      </c>
      <c r="BZ73" s="63">
        <v>95517.6</v>
      </c>
      <c r="CA73" s="64" t="s">
        <v>98</v>
      </c>
      <c r="CB73" s="63">
        <v>0.35</v>
      </c>
      <c r="CC73" s="64" t="s">
        <v>98</v>
      </c>
      <c r="CD73" s="64">
        <v>0</v>
      </c>
      <c r="CE73" s="64" t="s">
        <v>98</v>
      </c>
      <c r="CF73" s="63">
        <v>1.91</v>
      </c>
      <c r="CG73" s="64" t="s">
        <v>98</v>
      </c>
      <c r="CH73" s="63">
        <v>1.91</v>
      </c>
      <c r="CI73" s="64" t="s">
        <v>98</v>
      </c>
      <c r="CJ73" s="63">
        <v>2.25</v>
      </c>
      <c r="CK73" s="64" t="s">
        <v>98</v>
      </c>
      <c r="CL73" s="64">
        <v>0</v>
      </c>
      <c r="CM73" s="64" t="s">
        <v>98</v>
      </c>
      <c r="CN73" s="64">
        <v>0</v>
      </c>
      <c r="CO73" s="64" t="s">
        <v>98</v>
      </c>
      <c r="CP73" s="64">
        <v>0</v>
      </c>
      <c r="CQ73" s="64" t="s">
        <v>98</v>
      </c>
      <c r="CR73" s="66">
        <v>825.26</v>
      </c>
      <c r="CS73" s="64" t="s">
        <v>98</v>
      </c>
      <c r="CT73" s="63">
        <v>825.26</v>
      </c>
      <c r="CU73" s="64" t="s">
        <v>98</v>
      </c>
      <c r="CV73" s="63">
        <v>96345.12</v>
      </c>
      <c r="CW73" s="64" t="s">
        <v>98</v>
      </c>
      <c r="CX73" s="63">
        <v>128890.23</v>
      </c>
      <c r="CY73" s="64" t="s">
        <v>98</v>
      </c>
    </row>
    <row r="74" spans="1:106" ht="14.5" x14ac:dyDescent="0.35">
      <c r="A74" s="58" t="s">
        <v>407</v>
      </c>
      <c r="B74" s="58" t="s">
        <v>478</v>
      </c>
      <c r="C74" s="43" t="str">
        <f>'Correspondance tables'!K63</f>
        <v>ISIC 94</v>
      </c>
      <c r="D74" s="43" t="str">
        <f>VLOOKUP(C74, 'Correspondance tables'!$O$3:$P$73, 2, FALSE)</f>
        <v>ISIC 90T96</v>
      </c>
      <c r="E74" s="59">
        <v>551.76</v>
      </c>
      <c r="F74" s="59">
        <v>38.36</v>
      </c>
      <c r="G74" s="59">
        <v>35.11</v>
      </c>
      <c r="H74" s="167">
        <v>78.739999999999995</v>
      </c>
      <c r="I74" s="59">
        <v>883.43</v>
      </c>
      <c r="J74" s="59">
        <v>170.82</v>
      </c>
      <c r="K74" s="59">
        <v>69.540000000000006</v>
      </c>
      <c r="L74" s="59">
        <v>104.77</v>
      </c>
      <c r="M74" s="59">
        <v>106.07</v>
      </c>
      <c r="N74" s="60">
        <v>326</v>
      </c>
      <c r="O74" s="59">
        <v>578.35</v>
      </c>
      <c r="P74" s="59">
        <v>216.01</v>
      </c>
      <c r="Q74" s="59">
        <v>189.12</v>
      </c>
      <c r="R74" s="167">
        <v>214.89</v>
      </c>
      <c r="S74" s="167">
        <v>411.33</v>
      </c>
      <c r="T74" s="59">
        <v>273.45999999999998</v>
      </c>
      <c r="U74" s="59">
        <v>172.78</v>
      </c>
      <c r="V74" s="59">
        <v>191.23</v>
      </c>
      <c r="W74" s="59">
        <v>336.62</v>
      </c>
      <c r="X74" s="59">
        <v>267.38</v>
      </c>
      <c r="Y74" s="59">
        <v>111.11</v>
      </c>
      <c r="Z74" s="59">
        <v>205.9</v>
      </c>
      <c r="AA74" s="59">
        <v>136.68</v>
      </c>
      <c r="AB74" s="167">
        <v>945.69</v>
      </c>
      <c r="AC74" s="59">
        <v>110.82</v>
      </c>
      <c r="AD74" s="59">
        <v>390.02</v>
      </c>
      <c r="AE74" s="59">
        <v>1138.31</v>
      </c>
      <c r="AF74" s="59">
        <v>574.54</v>
      </c>
      <c r="AG74" s="59">
        <v>1551.65</v>
      </c>
      <c r="AH74" s="59">
        <v>1564.96</v>
      </c>
      <c r="AI74" s="59">
        <v>513.94000000000005</v>
      </c>
      <c r="AJ74" s="59">
        <v>101.11</v>
      </c>
      <c r="AK74" s="59">
        <v>36.04</v>
      </c>
      <c r="AL74" s="59">
        <v>733.89</v>
      </c>
      <c r="AM74" s="59">
        <v>76.290000000000006</v>
      </c>
      <c r="AN74" s="59">
        <v>547.08000000000004</v>
      </c>
      <c r="AO74" s="59">
        <v>223.2</v>
      </c>
      <c r="AP74" s="59">
        <v>306.05</v>
      </c>
      <c r="AQ74" s="59">
        <v>345.98</v>
      </c>
      <c r="AR74" s="59">
        <v>547.74</v>
      </c>
      <c r="AS74" s="59">
        <v>1304.19</v>
      </c>
      <c r="AT74" s="59">
        <v>442.95</v>
      </c>
      <c r="AU74" s="59">
        <v>374.16</v>
      </c>
      <c r="AV74" s="59">
        <v>356.55</v>
      </c>
      <c r="AW74" s="59">
        <v>1378.28</v>
      </c>
      <c r="AX74" s="59">
        <v>637.02</v>
      </c>
      <c r="AY74" s="59">
        <v>275.17</v>
      </c>
      <c r="AZ74" s="59">
        <v>417.29</v>
      </c>
      <c r="BA74" s="59">
        <v>381.17</v>
      </c>
      <c r="BB74" s="59">
        <v>205.41</v>
      </c>
      <c r="BC74" s="59">
        <v>393.23</v>
      </c>
      <c r="BD74" s="59">
        <v>108.42</v>
      </c>
      <c r="BE74" s="59">
        <v>877.67</v>
      </c>
      <c r="BF74" s="59">
        <v>774.29</v>
      </c>
      <c r="BG74" s="59">
        <v>748.74</v>
      </c>
      <c r="BH74" s="59">
        <v>1627.82</v>
      </c>
      <c r="BI74" s="59">
        <v>581.6</v>
      </c>
      <c r="BJ74" s="59">
        <v>300.27999999999997</v>
      </c>
      <c r="BK74" s="59">
        <v>284.52</v>
      </c>
      <c r="BL74" s="59">
        <v>2457.23</v>
      </c>
      <c r="BM74" s="59">
        <v>32.67</v>
      </c>
      <c r="BN74" s="59">
        <v>299.35000000000002</v>
      </c>
      <c r="BO74" s="60">
        <v>0</v>
      </c>
      <c r="BP74" s="61">
        <v>0</v>
      </c>
      <c r="BQ74" s="60" t="s">
        <v>98</v>
      </c>
      <c r="BR74" s="59">
        <v>29634.78</v>
      </c>
      <c r="BS74" s="60" t="s">
        <v>98</v>
      </c>
      <c r="BT74" s="59">
        <v>15643.81</v>
      </c>
      <c r="BU74" s="60" t="s">
        <v>98</v>
      </c>
      <c r="BV74" s="59">
        <v>70958.880000000005</v>
      </c>
      <c r="BW74" s="60" t="s">
        <v>98</v>
      </c>
      <c r="BX74" s="59">
        <v>10528.55</v>
      </c>
      <c r="BY74" s="60" t="s">
        <v>98</v>
      </c>
      <c r="BZ74" s="59">
        <v>97131.24</v>
      </c>
      <c r="CA74" s="60" t="s">
        <v>98</v>
      </c>
      <c r="CB74" s="59">
        <v>7.0000000000000007E-2</v>
      </c>
      <c r="CC74" s="60" t="s">
        <v>98</v>
      </c>
      <c r="CD74" s="60">
        <v>0</v>
      </c>
      <c r="CE74" s="60" t="s">
        <v>98</v>
      </c>
      <c r="CF74" s="60">
        <v>0</v>
      </c>
      <c r="CG74" s="60" t="s">
        <v>98</v>
      </c>
      <c r="CH74" s="60">
        <v>0</v>
      </c>
      <c r="CI74" s="60" t="s">
        <v>98</v>
      </c>
      <c r="CJ74" s="59">
        <v>7.0000000000000007E-2</v>
      </c>
      <c r="CK74" s="60" t="s">
        <v>98</v>
      </c>
      <c r="CL74" s="60">
        <v>0</v>
      </c>
      <c r="CM74" s="60" t="s">
        <v>98</v>
      </c>
      <c r="CN74" s="60">
        <v>0</v>
      </c>
      <c r="CO74" s="60" t="s">
        <v>98</v>
      </c>
      <c r="CP74" s="60">
        <v>0</v>
      </c>
      <c r="CQ74" s="60" t="s">
        <v>98</v>
      </c>
      <c r="CR74" s="62">
        <v>164.5</v>
      </c>
      <c r="CS74" s="60" t="s">
        <v>98</v>
      </c>
      <c r="CT74" s="59">
        <v>164.5</v>
      </c>
      <c r="CU74" s="60" t="s">
        <v>98</v>
      </c>
      <c r="CV74" s="59">
        <v>97295.81</v>
      </c>
      <c r="CW74" s="60" t="s">
        <v>98</v>
      </c>
      <c r="CX74" s="59">
        <v>126930.59</v>
      </c>
      <c r="CY74" s="60" t="s">
        <v>98</v>
      </c>
    </row>
    <row r="75" spans="1:106" ht="14.5" x14ac:dyDescent="0.35">
      <c r="A75" s="58" t="s">
        <v>407</v>
      </c>
      <c r="B75" s="58" t="s">
        <v>479</v>
      </c>
      <c r="C75" s="43" t="str">
        <f>'Correspondance tables'!K64</f>
        <v>ISIC 95</v>
      </c>
      <c r="D75" s="43" t="str">
        <f>VLOOKUP(C75, 'Correspondance tables'!$O$3:$P$73, 2, FALSE)</f>
        <v>ISIC 90T96</v>
      </c>
      <c r="E75" s="63">
        <v>27.54</v>
      </c>
      <c r="F75" s="63">
        <v>38.700000000000003</v>
      </c>
      <c r="G75" s="63">
        <v>55.87</v>
      </c>
      <c r="H75" s="168">
        <v>35.31</v>
      </c>
      <c r="I75" s="63">
        <v>500.39</v>
      </c>
      <c r="J75" s="63">
        <v>121.46</v>
      </c>
      <c r="K75" s="63">
        <v>72.349999999999994</v>
      </c>
      <c r="L75" s="63">
        <v>69.319999999999993</v>
      </c>
      <c r="M75" s="63">
        <v>64.319999999999993</v>
      </c>
      <c r="N75" s="63">
        <v>135.08000000000001</v>
      </c>
      <c r="O75" s="63">
        <v>151.01</v>
      </c>
      <c r="P75" s="63">
        <v>87.29</v>
      </c>
      <c r="Q75" s="63">
        <v>131.84</v>
      </c>
      <c r="R75" s="168">
        <v>131.35</v>
      </c>
      <c r="S75" s="168">
        <v>135.19</v>
      </c>
      <c r="T75" s="63">
        <v>121.97</v>
      </c>
      <c r="U75" s="63">
        <v>247.71</v>
      </c>
      <c r="V75" s="63">
        <v>236.84</v>
      </c>
      <c r="W75" s="63">
        <v>329.16</v>
      </c>
      <c r="X75" s="63">
        <v>561.96</v>
      </c>
      <c r="Y75" s="63">
        <v>132.87</v>
      </c>
      <c r="Z75" s="63">
        <v>366.19</v>
      </c>
      <c r="AA75" s="63">
        <v>280.39</v>
      </c>
      <c r="AB75" s="168">
        <v>229.4</v>
      </c>
      <c r="AC75" s="63">
        <v>73.930000000000007</v>
      </c>
      <c r="AD75" s="63">
        <v>124.31</v>
      </c>
      <c r="AE75" s="63">
        <v>359.58</v>
      </c>
      <c r="AF75" s="63">
        <v>101.52</v>
      </c>
      <c r="AG75" s="63">
        <v>1000.02</v>
      </c>
      <c r="AH75" s="63">
        <v>788.69</v>
      </c>
      <c r="AI75" s="63">
        <v>246.26</v>
      </c>
      <c r="AJ75" s="63">
        <v>59.7</v>
      </c>
      <c r="AK75" s="63">
        <v>126.93</v>
      </c>
      <c r="AL75" s="63">
        <v>191.64</v>
      </c>
      <c r="AM75" s="63">
        <v>43.92</v>
      </c>
      <c r="AN75" s="63">
        <v>393.55</v>
      </c>
      <c r="AO75" s="63">
        <v>76.260000000000005</v>
      </c>
      <c r="AP75" s="63">
        <v>340.54</v>
      </c>
      <c r="AQ75" s="63">
        <v>421.1</v>
      </c>
      <c r="AR75" s="63">
        <v>694.77</v>
      </c>
      <c r="AS75" s="63">
        <v>821.7</v>
      </c>
      <c r="AT75" s="63">
        <v>223.68</v>
      </c>
      <c r="AU75" s="63">
        <v>190.27</v>
      </c>
      <c r="AV75" s="63">
        <v>324.08999999999997</v>
      </c>
      <c r="AW75" s="63">
        <v>709.83</v>
      </c>
      <c r="AX75" s="63">
        <v>169.16</v>
      </c>
      <c r="AY75" s="63">
        <v>145.16999999999999</v>
      </c>
      <c r="AZ75" s="63">
        <v>100.43</v>
      </c>
      <c r="BA75" s="63">
        <v>103.93</v>
      </c>
      <c r="BB75" s="63">
        <v>145.38999999999999</v>
      </c>
      <c r="BC75" s="63">
        <v>26.54</v>
      </c>
      <c r="BD75" s="63">
        <v>73.58</v>
      </c>
      <c r="BE75" s="63">
        <v>219.71</v>
      </c>
      <c r="BF75" s="63">
        <v>2594.9299999999998</v>
      </c>
      <c r="BG75" s="63">
        <v>545.72</v>
      </c>
      <c r="BH75" s="63">
        <v>1134.8</v>
      </c>
      <c r="BI75" s="63">
        <v>354.3</v>
      </c>
      <c r="BJ75" s="63">
        <v>138.75</v>
      </c>
      <c r="BK75" s="63">
        <v>83.11</v>
      </c>
      <c r="BL75" s="63">
        <v>89.75</v>
      </c>
      <c r="BM75" s="63">
        <v>1246.32</v>
      </c>
      <c r="BN75" s="63">
        <v>61.07</v>
      </c>
      <c r="BO75" s="64">
        <v>0</v>
      </c>
      <c r="BP75" s="65">
        <v>0</v>
      </c>
      <c r="BQ75" s="64" t="s">
        <v>98</v>
      </c>
      <c r="BR75" s="63">
        <v>18808.5</v>
      </c>
      <c r="BS75" s="64" t="s">
        <v>98</v>
      </c>
      <c r="BT75" s="63">
        <v>15056.89</v>
      </c>
      <c r="BU75" s="64" t="s">
        <v>98</v>
      </c>
      <c r="BV75" s="63">
        <v>187.64</v>
      </c>
      <c r="BW75" s="64" t="s">
        <v>98</v>
      </c>
      <c r="BX75" s="64">
        <v>0</v>
      </c>
      <c r="BY75" s="64" t="s">
        <v>98</v>
      </c>
      <c r="BZ75" s="63">
        <v>15244.52</v>
      </c>
      <c r="CA75" s="64" t="s">
        <v>98</v>
      </c>
      <c r="CB75" s="64">
        <v>2168</v>
      </c>
      <c r="CC75" s="64" t="s">
        <v>98</v>
      </c>
      <c r="CD75" s="64">
        <v>0</v>
      </c>
      <c r="CE75" s="64" t="s">
        <v>98</v>
      </c>
      <c r="CF75" s="63">
        <v>179.76</v>
      </c>
      <c r="CG75" s="64" t="s">
        <v>98</v>
      </c>
      <c r="CH75" s="63">
        <v>179.76</v>
      </c>
      <c r="CI75" s="64" t="s">
        <v>98</v>
      </c>
      <c r="CJ75" s="63">
        <v>2347.7600000000002</v>
      </c>
      <c r="CK75" s="64" t="s">
        <v>98</v>
      </c>
      <c r="CL75" s="64">
        <v>0</v>
      </c>
      <c r="CM75" s="64" t="s">
        <v>98</v>
      </c>
      <c r="CN75" s="64">
        <v>0</v>
      </c>
      <c r="CO75" s="64" t="s">
        <v>98</v>
      </c>
      <c r="CP75" s="64">
        <v>0</v>
      </c>
      <c r="CQ75" s="64" t="s">
        <v>98</v>
      </c>
      <c r="CR75" s="66">
        <v>735.07</v>
      </c>
      <c r="CS75" s="64" t="s">
        <v>98</v>
      </c>
      <c r="CT75" s="63">
        <v>735.07</v>
      </c>
      <c r="CU75" s="64" t="s">
        <v>98</v>
      </c>
      <c r="CV75" s="63">
        <v>18327.36</v>
      </c>
      <c r="CW75" s="64" t="s">
        <v>98</v>
      </c>
      <c r="CX75" s="63">
        <v>37135.85</v>
      </c>
      <c r="CY75" s="64" t="s">
        <v>98</v>
      </c>
    </row>
    <row r="76" spans="1:106" s="187" customFormat="1" ht="14.25" customHeight="1" x14ac:dyDescent="0.35">
      <c r="A76" s="155" t="s">
        <v>407</v>
      </c>
      <c r="B76" s="155" t="s">
        <v>480</v>
      </c>
      <c r="C76" s="181" t="str">
        <f>'Correspondance tables'!K65</f>
        <v>ISIC 96</v>
      </c>
      <c r="D76" s="181" t="str">
        <f>VLOOKUP(C76, 'Correspondance tables'!$O$3:$P$73, 2, FALSE)</f>
        <v>ISIC 90T96</v>
      </c>
      <c r="E76" s="204">
        <v>58.6</v>
      </c>
      <c r="F76" s="204">
        <v>6.23</v>
      </c>
      <c r="G76" s="204">
        <v>47.72</v>
      </c>
      <c r="H76" s="205">
        <v>67.39</v>
      </c>
      <c r="I76" s="204">
        <v>464.29</v>
      </c>
      <c r="J76" s="204">
        <v>120.96</v>
      </c>
      <c r="K76" s="204">
        <v>25.94</v>
      </c>
      <c r="L76" s="204">
        <v>59.72</v>
      </c>
      <c r="M76" s="204">
        <v>67.86</v>
      </c>
      <c r="N76" s="204">
        <v>88.47</v>
      </c>
      <c r="O76" s="204">
        <v>263.5</v>
      </c>
      <c r="P76" s="204">
        <v>129.72999999999999</v>
      </c>
      <c r="Q76" s="204">
        <v>107.28</v>
      </c>
      <c r="R76" s="205">
        <v>92.09</v>
      </c>
      <c r="S76" s="205">
        <v>142.16</v>
      </c>
      <c r="T76" s="204">
        <v>147.88999999999999</v>
      </c>
      <c r="U76" s="204">
        <v>182.18</v>
      </c>
      <c r="V76" s="204">
        <v>130.82</v>
      </c>
      <c r="W76" s="204">
        <v>222.23</v>
      </c>
      <c r="X76" s="204">
        <v>178.72</v>
      </c>
      <c r="Y76" s="204">
        <v>67.959999999999994</v>
      </c>
      <c r="Z76" s="204">
        <v>276.83</v>
      </c>
      <c r="AA76" s="204">
        <v>71.09</v>
      </c>
      <c r="AB76" s="205">
        <v>354.37</v>
      </c>
      <c r="AC76" s="204">
        <v>69.739999999999995</v>
      </c>
      <c r="AD76" s="204">
        <v>604.70000000000005</v>
      </c>
      <c r="AE76" s="204">
        <v>556.79</v>
      </c>
      <c r="AF76" s="204">
        <v>155.53</v>
      </c>
      <c r="AG76" s="204">
        <v>629.32000000000005</v>
      </c>
      <c r="AH76" s="204">
        <v>575.97</v>
      </c>
      <c r="AI76" s="204">
        <v>784.96</v>
      </c>
      <c r="AJ76" s="204">
        <v>86.79</v>
      </c>
      <c r="AK76" s="204">
        <v>104.27</v>
      </c>
      <c r="AL76" s="204">
        <v>268.51</v>
      </c>
      <c r="AM76" s="204">
        <v>61.28</v>
      </c>
      <c r="AN76" s="204">
        <v>2216.23</v>
      </c>
      <c r="AO76" s="204">
        <v>76.319999999999993</v>
      </c>
      <c r="AP76" s="204">
        <v>704.93</v>
      </c>
      <c r="AQ76" s="204">
        <v>326.52</v>
      </c>
      <c r="AR76" s="204">
        <v>446.01</v>
      </c>
      <c r="AS76" s="204">
        <v>654.02</v>
      </c>
      <c r="AT76" s="204">
        <v>184.49</v>
      </c>
      <c r="AU76" s="204">
        <v>54.51</v>
      </c>
      <c r="AV76" s="204">
        <v>218.06</v>
      </c>
      <c r="AW76" s="204">
        <v>1694.78</v>
      </c>
      <c r="AX76" s="204">
        <v>444.11</v>
      </c>
      <c r="AY76" s="204">
        <v>158.13</v>
      </c>
      <c r="AZ76" s="204">
        <v>514.12</v>
      </c>
      <c r="BA76" s="204">
        <v>415.51</v>
      </c>
      <c r="BB76" s="204">
        <v>1036.22</v>
      </c>
      <c r="BC76" s="204">
        <v>256.02</v>
      </c>
      <c r="BD76" s="204">
        <v>652.42999999999995</v>
      </c>
      <c r="BE76" s="204">
        <v>1160.43</v>
      </c>
      <c r="BF76" s="204">
        <v>1495.25</v>
      </c>
      <c r="BG76" s="204">
        <v>499.65</v>
      </c>
      <c r="BH76" s="204">
        <v>4266.93</v>
      </c>
      <c r="BI76" s="204">
        <v>1265.5</v>
      </c>
      <c r="BJ76" s="204">
        <v>438.4</v>
      </c>
      <c r="BK76" s="204">
        <v>569.84</v>
      </c>
      <c r="BL76" s="204">
        <v>345.3</v>
      </c>
      <c r="BM76" s="204">
        <v>8.85</v>
      </c>
      <c r="BN76" s="204">
        <v>9298.5300000000007</v>
      </c>
      <c r="BO76" s="206">
        <v>0</v>
      </c>
      <c r="BP76" s="207">
        <v>0</v>
      </c>
      <c r="BQ76" s="206" t="s">
        <v>98</v>
      </c>
      <c r="BR76" s="204">
        <v>36672.97</v>
      </c>
      <c r="BS76" s="206" t="s">
        <v>98</v>
      </c>
      <c r="BT76" s="204">
        <v>145242.14000000001</v>
      </c>
      <c r="BU76" s="206" t="s">
        <v>98</v>
      </c>
      <c r="BV76" s="204">
        <v>17.95</v>
      </c>
      <c r="BW76" s="206" t="s">
        <v>98</v>
      </c>
      <c r="BX76" s="204">
        <v>491.16</v>
      </c>
      <c r="BY76" s="206" t="s">
        <v>98</v>
      </c>
      <c r="BZ76" s="204">
        <v>145751.26</v>
      </c>
      <c r="CA76" s="206" t="s">
        <v>98</v>
      </c>
      <c r="CB76" s="204">
        <v>8.24</v>
      </c>
      <c r="CC76" s="206" t="s">
        <v>98</v>
      </c>
      <c r="CD76" s="206">
        <v>0</v>
      </c>
      <c r="CE76" s="206" t="s">
        <v>98</v>
      </c>
      <c r="CF76" s="204">
        <v>153.27000000000001</v>
      </c>
      <c r="CG76" s="206" t="s">
        <v>98</v>
      </c>
      <c r="CH76" s="204">
        <v>153.27000000000001</v>
      </c>
      <c r="CI76" s="206" t="s">
        <v>98</v>
      </c>
      <c r="CJ76" s="204">
        <v>161.51</v>
      </c>
      <c r="CK76" s="206" t="s">
        <v>98</v>
      </c>
      <c r="CL76" s="206">
        <v>0</v>
      </c>
      <c r="CM76" s="206" t="s">
        <v>98</v>
      </c>
      <c r="CN76" s="206">
        <v>0</v>
      </c>
      <c r="CO76" s="206" t="s">
        <v>98</v>
      </c>
      <c r="CP76" s="206">
        <v>0</v>
      </c>
      <c r="CQ76" s="206" t="s">
        <v>98</v>
      </c>
      <c r="CR76" s="208">
        <v>1654.25</v>
      </c>
      <c r="CS76" s="206" t="s">
        <v>98</v>
      </c>
      <c r="CT76" s="204">
        <v>1654.25</v>
      </c>
      <c r="CU76" s="206" t="s">
        <v>98</v>
      </c>
      <c r="CV76" s="204">
        <v>147567.01999999999</v>
      </c>
      <c r="CW76" s="206" t="s">
        <v>98</v>
      </c>
      <c r="CX76" s="204">
        <v>184239.99</v>
      </c>
      <c r="CY76" s="206" t="s">
        <v>98</v>
      </c>
      <c r="DB76" s="229"/>
    </row>
    <row r="77" spans="1:106" s="195" customFormat="1" ht="14.5" x14ac:dyDescent="0.35">
      <c r="A77" s="221" t="s">
        <v>407</v>
      </c>
      <c r="B77" s="221" t="s">
        <v>481</v>
      </c>
      <c r="C77" s="189" t="str">
        <f>'Correspondance tables'!K66</f>
        <v>ISIC 97-98</v>
      </c>
      <c r="D77" s="189" t="str">
        <f>VLOOKUP(C77, 'Correspondance tables'!$O$3:$P$73, 2, FALSE)</f>
        <v>ISIC 97T98</v>
      </c>
      <c r="E77" s="211">
        <v>0</v>
      </c>
      <c r="F77" s="209">
        <v>13.3</v>
      </c>
      <c r="G77" s="211">
        <v>0</v>
      </c>
      <c r="H77" s="222">
        <v>0</v>
      </c>
      <c r="I77" s="211">
        <v>0</v>
      </c>
      <c r="J77" s="211">
        <v>0</v>
      </c>
      <c r="K77" s="211">
        <v>0</v>
      </c>
      <c r="L77" s="211">
        <v>0</v>
      </c>
      <c r="M77" s="211">
        <v>0</v>
      </c>
      <c r="N77" s="211">
        <v>0</v>
      </c>
      <c r="O77" s="211">
        <v>0</v>
      </c>
      <c r="P77" s="211">
        <v>0</v>
      </c>
      <c r="Q77" s="211">
        <v>0</v>
      </c>
      <c r="R77" s="222">
        <v>0</v>
      </c>
      <c r="S77" s="222">
        <v>0</v>
      </c>
      <c r="T77" s="211">
        <v>0</v>
      </c>
      <c r="U77" s="211">
        <v>0</v>
      </c>
      <c r="V77" s="211">
        <v>0</v>
      </c>
      <c r="W77" s="211">
        <v>0</v>
      </c>
      <c r="X77" s="211">
        <v>0</v>
      </c>
      <c r="Y77" s="211">
        <v>0</v>
      </c>
      <c r="Z77" s="211">
        <v>0</v>
      </c>
      <c r="AA77" s="211">
        <v>0</v>
      </c>
      <c r="AB77" s="222">
        <v>0</v>
      </c>
      <c r="AC77" s="211">
        <v>0</v>
      </c>
      <c r="AD77" s="211">
        <v>0</v>
      </c>
      <c r="AE77" s="209">
        <v>54.88</v>
      </c>
      <c r="AF77" s="211">
        <v>0</v>
      </c>
      <c r="AG77" s="211">
        <v>0</v>
      </c>
      <c r="AH77" s="211">
        <v>0</v>
      </c>
      <c r="AI77" s="211">
        <v>0</v>
      </c>
      <c r="AJ77" s="211">
        <v>0</v>
      </c>
      <c r="AK77" s="211">
        <v>0</v>
      </c>
      <c r="AL77" s="209">
        <v>32.340000000000003</v>
      </c>
      <c r="AM77" s="211">
        <v>0</v>
      </c>
      <c r="AN77" s="209">
        <v>1.21</v>
      </c>
      <c r="AO77" s="211">
        <v>0</v>
      </c>
      <c r="AP77" s="211">
        <v>0</v>
      </c>
      <c r="AQ77" s="211">
        <v>0</v>
      </c>
      <c r="AR77" s="211">
        <v>0</v>
      </c>
      <c r="AS77" s="211">
        <v>0</v>
      </c>
      <c r="AT77" s="211">
        <v>0</v>
      </c>
      <c r="AU77" s="211">
        <v>0</v>
      </c>
      <c r="AV77" s="209">
        <v>3.41</v>
      </c>
      <c r="AW77" s="211">
        <v>0</v>
      </c>
      <c r="AX77" s="209">
        <v>2.12</v>
      </c>
      <c r="AY77" s="209">
        <v>0.11</v>
      </c>
      <c r="AZ77" s="211">
        <v>0</v>
      </c>
      <c r="BA77" s="211">
        <v>0</v>
      </c>
      <c r="BB77" s="211">
        <v>0</v>
      </c>
      <c r="BC77" s="209">
        <v>8.41</v>
      </c>
      <c r="BD77" s="209">
        <v>1.71</v>
      </c>
      <c r="BE77" s="209">
        <v>9.18</v>
      </c>
      <c r="BF77" s="209">
        <v>635.33000000000004</v>
      </c>
      <c r="BG77" s="209">
        <v>527.01</v>
      </c>
      <c r="BH77" s="209">
        <v>155.68</v>
      </c>
      <c r="BI77" s="209">
        <v>144.37</v>
      </c>
      <c r="BJ77" s="209">
        <v>8.0500000000000007</v>
      </c>
      <c r="BK77" s="209">
        <v>18.739999999999998</v>
      </c>
      <c r="BL77" s="209">
        <v>4.53</v>
      </c>
      <c r="BM77" s="211">
        <v>0</v>
      </c>
      <c r="BN77" s="211">
        <v>0</v>
      </c>
      <c r="BO77" s="211">
        <v>0</v>
      </c>
      <c r="BP77" s="211">
        <v>0</v>
      </c>
      <c r="BQ77" s="211" t="s">
        <v>98</v>
      </c>
      <c r="BR77" s="209">
        <v>1620.38</v>
      </c>
      <c r="BS77" s="211" t="s">
        <v>98</v>
      </c>
      <c r="BT77" s="209">
        <v>48498.09</v>
      </c>
      <c r="BU77" s="211" t="s">
        <v>98</v>
      </c>
      <c r="BV77" s="211">
        <v>0</v>
      </c>
      <c r="BW77" s="211" t="s">
        <v>98</v>
      </c>
      <c r="BX77" s="209">
        <v>1501.74</v>
      </c>
      <c r="BY77" s="211" t="s">
        <v>98</v>
      </c>
      <c r="BZ77" s="209">
        <v>49999.83</v>
      </c>
      <c r="CA77" s="211" t="s">
        <v>98</v>
      </c>
      <c r="CB77" s="211">
        <v>0</v>
      </c>
      <c r="CC77" s="211" t="s">
        <v>98</v>
      </c>
      <c r="CD77" s="211">
        <v>0</v>
      </c>
      <c r="CE77" s="211" t="s">
        <v>98</v>
      </c>
      <c r="CF77" s="211">
        <v>0</v>
      </c>
      <c r="CG77" s="211" t="s">
        <v>98</v>
      </c>
      <c r="CH77" s="211">
        <v>0</v>
      </c>
      <c r="CI77" s="211" t="s">
        <v>98</v>
      </c>
      <c r="CJ77" s="211">
        <v>0</v>
      </c>
      <c r="CK77" s="211" t="s">
        <v>98</v>
      </c>
      <c r="CL77" s="211">
        <v>0</v>
      </c>
      <c r="CM77" s="211" t="s">
        <v>98</v>
      </c>
      <c r="CN77" s="211">
        <v>0</v>
      </c>
      <c r="CO77" s="211" t="s">
        <v>98</v>
      </c>
      <c r="CP77" s="211">
        <v>0</v>
      </c>
      <c r="CQ77" s="211" t="s">
        <v>98</v>
      </c>
      <c r="CR77" s="213">
        <v>24.94</v>
      </c>
      <c r="CS77" s="211" t="s">
        <v>98</v>
      </c>
      <c r="CT77" s="209">
        <v>24.94</v>
      </c>
      <c r="CU77" s="211" t="s">
        <v>98</v>
      </c>
      <c r="CV77" s="209">
        <v>50024.77</v>
      </c>
      <c r="CW77" s="211" t="s">
        <v>98</v>
      </c>
      <c r="CX77" s="209">
        <v>51645.15</v>
      </c>
      <c r="CY77" s="211" t="s">
        <v>98</v>
      </c>
      <c r="DB77" s="230"/>
    </row>
    <row r="78" spans="1:106" s="73" customFormat="1" ht="15" thickBot="1" x14ac:dyDescent="0.4">
      <c r="A78" s="68" t="s">
        <v>407</v>
      </c>
      <c r="B78" s="68" t="s">
        <v>482</v>
      </c>
      <c r="C78" s="69" t="str">
        <f>'Correspondance tables'!K67</f>
        <v>ISIC 99</v>
      </c>
      <c r="D78" s="69" t="str">
        <f>VLOOKUP(C78, 'Correspondance tables'!$O$3:$P$73, 2, FALSE)</f>
        <v>ISIC 99</v>
      </c>
      <c r="E78" s="70">
        <v>0</v>
      </c>
      <c r="F78" s="70">
        <v>0</v>
      </c>
      <c r="G78" s="70">
        <v>0</v>
      </c>
      <c r="H78" s="1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170">
        <v>0</v>
      </c>
      <c r="S78" s="170">
        <v>0</v>
      </c>
      <c r="T78" s="70">
        <v>0</v>
      </c>
      <c r="U78" s="70">
        <v>0</v>
      </c>
      <c r="V78" s="70">
        <v>0</v>
      </c>
      <c r="W78" s="70">
        <v>0</v>
      </c>
      <c r="X78" s="70">
        <v>0</v>
      </c>
      <c r="Y78" s="70">
        <v>0</v>
      </c>
      <c r="Z78" s="70">
        <v>0</v>
      </c>
      <c r="AA78" s="70">
        <v>0</v>
      </c>
      <c r="AB78" s="170">
        <v>0</v>
      </c>
      <c r="AC78" s="70">
        <v>0</v>
      </c>
      <c r="AD78" s="70">
        <v>0</v>
      </c>
      <c r="AE78" s="70">
        <v>0</v>
      </c>
      <c r="AF78" s="70">
        <v>0</v>
      </c>
      <c r="AG78" s="70">
        <v>0</v>
      </c>
      <c r="AH78" s="70">
        <v>0</v>
      </c>
      <c r="AI78" s="70">
        <v>0</v>
      </c>
      <c r="AJ78" s="70">
        <v>0</v>
      </c>
      <c r="AK78" s="70">
        <v>0</v>
      </c>
      <c r="AL78" s="70">
        <v>0</v>
      </c>
      <c r="AM78" s="70">
        <v>0</v>
      </c>
      <c r="AN78" s="70">
        <v>0</v>
      </c>
      <c r="AO78" s="70">
        <v>0</v>
      </c>
      <c r="AP78" s="70">
        <v>0</v>
      </c>
      <c r="AQ78" s="70">
        <v>0</v>
      </c>
      <c r="AR78" s="70">
        <v>0</v>
      </c>
      <c r="AS78" s="70">
        <v>0</v>
      </c>
      <c r="AT78" s="70">
        <v>0</v>
      </c>
      <c r="AU78" s="70">
        <v>0</v>
      </c>
      <c r="AV78" s="70">
        <v>0</v>
      </c>
      <c r="AW78" s="70">
        <v>0</v>
      </c>
      <c r="AX78" s="70">
        <v>0</v>
      </c>
      <c r="AY78" s="70">
        <v>0</v>
      </c>
      <c r="AZ78" s="70">
        <v>0</v>
      </c>
      <c r="BA78" s="70">
        <v>0</v>
      </c>
      <c r="BB78" s="70">
        <v>0</v>
      </c>
      <c r="BC78" s="70">
        <v>0</v>
      </c>
      <c r="BD78" s="70">
        <v>0</v>
      </c>
      <c r="BE78" s="70">
        <v>0</v>
      </c>
      <c r="BF78" s="70">
        <v>0</v>
      </c>
      <c r="BG78" s="70">
        <v>0</v>
      </c>
      <c r="BH78" s="70">
        <v>0</v>
      </c>
      <c r="BI78" s="70">
        <v>0</v>
      </c>
      <c r="BJ78" s="70">
        <v>0</v>
      </c>
      <c r="BK78" s="70">
        <v>0</v>
      </c>
      <c r="BL78" s="70">
        <v>0</v>
      </c>
      <c r="BM78" s="70">
        <v>0</v>
      </c>
      <c r="BN78" s="70">
        <v>0</v>
      </c>
      <c r="BO78" s="70">
        <v>0</v>
      </c>
      <c r="BP78" s="71">
        <v>0</v>
      </c>
      <c r="BQ78" s="70" t="s">
        <v>98</v>
      </c>
      <c r="BR78" s="70">
        <v>0</v>
      </c>
      <c r="BS78" s="70" t="s">
        <v>98</v>
      </c>
      <c r="BT78" s="70">
        <v>0</v>
      </c>
      <c r="BU78" s="70" t="s">
        <v>98</v>
      </c>
      <c r="BV78" s="70">
        <v>0</v>
      </c>
      <c r="BW78" s="70" t="s">
        <v>98</v>
      </c>
      <c r="BX78" s="70">
        <v>0</v>
      </c>
      <c r="BY78" s="70" t="s">
        <v>98</v>
      </c>
      <c r="BZ78" s="70">
        <v>0</v>
      </c>
      <c r="CA78" s="70" t="s">
        <v>98</v>
      </c>
      <c r="CB78" s="70">
        <v>0</v>
      </c>
      <c r="CC78" s="70" t="s">
        <v>98</v>
      </c>
      <c r="CD78" s="70">
        <v>0</v>
      </c>
      <c r="CE78" s="70" t="s">
        <v>98</v>
      </c>
      <c r="CF78" s="70">
        <v>0</v>
      </c>
      <c r="CG78" s="70" t="s">
        <v>98</v>
      </c>
      <c r="CH78" s="70">
        <v>0</v>
      </c>
      <c r="CI78" s="70" t="s">
        <v>98</v>
      </c>
      <c r="CJ78" s="70">
        <v>0</v>
      </c>
      <c r="CK78" s="70" t="s">
        <v>98</v>
      </c>
      <c r="CL78" s="70">
        <v>0</v>
      </c>
      <c r="CM78" s="70" t="s">
        <v>98</v>
      </c>
      <c r="CN78" s="70">
        <v>0</v>
      </c>
      <c r="CO78" s="70" t="s">
        <v>98</v>
      </c>
      <c r="CP78" s="70">
        <v>0</v>
      </c>
      <c r="CQ78" s="70" t="s">
        <v>98</v>
      </c>
      <c r="CR78" s="72">
        <v>0</v>
      </c>
      <c r="CS78" s="70" t="s">
        <v>98</v>
      </c>
      <c r="CT78" s="70">
        <v>0</v>
      </c>
      <c r="CU78" s="70" t="s">
        <v>98</v>
      </c>
      <c r="CV78" s="70">
        <v>0</v>
      </c>
      <c r="CW78" s="70" t="s">
        <v>98</v>
      </c>
      <c r="CX78" s="70">
        <v>0</v>
      </c>
      <c r="CY78" s="70" t="s">
        <v>98</v>
      </c>
      <c r="DB78" s="232"/>
    </row>
    <row r="79" spans="1:106" ht="14.5" x14ac:dyDescent="0.35">
      <c r="A79" s="74" t="s">
        <v>407</v>
      </c>
      <c r="B79" s="74" t="s">
        <v>407</v>
      </c>
      <c r="C79" s="43"/>
      <c r="D79" s="43"/>
      <c r="E79" s="63">
        <v>241941.43</v>
      </c>
      <c r="F79" s="63">
        <v>22769.78</v>
      </c>
      <c r="G79" s="63">
        <v>8106.82</v>
      </c>
      <c r="H79" s="168">
        <v>72107.38</v>
      </c>
      <c r="I79" s="63">
        <v>814090.99</v>
      </c>
      <c r="J79" s="63">
        <v>136380.07</v>
      </c>
      <c r="K79" s="63">
        <v>90113.17</v>
      </c>
      <c r="L79" s="63">
        <v>125093.79</v>
      </c>
      <c r="M79" s="63">
        <v>52944.61</v>
      </c>
      <c r="N79" s="63">
        <v>297081.48</v>
      </c>
      <c r="O79" s="64">
        <v>355776</v>
      </c>
      <c r="P79" s="63">
        <v>149859.13</v>
      </c>
      <c r="Q79" s="63">
        <v>191304.06</v>
      </c>
      <c r="R79" s="168">
        <v>126198.38</v>
      </c>
      <c r="S79" s="168">
        <v>280653.92</v>
      </c>
      <c r="T79" s="63">
        <v>286637.63</v>
      </c>
      <c r="U79" s="63">
        <v>194002.55</v>
      </c>
      <c r="V79" s="63">
        <v>180399.33</v>
      </c>
      <c r="W79" s="63">
        <v>401165.58</v>
      </c>
      <c r="X79" s="63">
        <v>628022.81999999995</v>
      </c>
      <c r="Y79" s="63">
        <v>167981.5</v>
      </c>
      <c r="Z79" s="63">
        <v>133972.29999999999</v>
      </c>
      <c r="AA79" s="63">
        <v>113856.97</v>
      </c>
      <c r="AB79" s="168">
        <v>514342.15</v>
      </c>
      <c r="AC79" s="63">
        <v>30946.41</v>
      </c>
      <c r="AD79" s="63">
        <v>124015.42</v>
      </c>
      <c r="AE79" s="63">
        <v>1097123.19</v>
      </c>
      <c r="AF79" s="63">
        <v>149148.92000000001</v>
      </c>
      <c r="AG79" s="63">
        <v>648306.22</v>
      </c>
      <c r="AH79" s="63">
        <v>400508.86</v>
      </c>
      <c r="AI79" s="63">
        <v>318700.56</v>
      </c>
      <c r="AJ79" s="63">
        <v>100681.99</v>
      </c>
      <c r="AK79" s="63">
        <v>106120.09</v>
      </c>
      <c r="AL79" s="63">
        <v>297326.48</v>
      </c>
      <c r="AM79" s="63">
        <v>52323.92</v>
      </c>
      <c r="AN79" s="63">
        <v>337588.47999999998</v>
      </c>
      <c r="AO79" s="63">
        <v>86007.46</v>
      </c>
      <c r="AP79" s="63">
        <v>95357.9</v>
      </c>
      <c r="AQ79" s="63">
        <v>190765.79</v>
      </c>
      <c r="AR79" s="63">
        <v>304224.78999999998</v>
      </c>
      <c r="AS79" s="63">
        <v>396502.4</v>
      </c>
      <c r="AT79" s="63">
        <v>238963.38</v>
      </c>
      <c r="AU79" s="63">
        <v>116907.24</v>
      </c>
      <c r="AV79" s="63">
        <v>430062.31</v>
      </c>
      <c r="AW79" s="63">
        <v>325504.77</v>
      </c>
      <c r="AX79" s="63">
        <v>162151.35</v>
      </c>
      <c r="AY79" s="63">
        <v>82453.119999999995</v>
      </c>
      <c r="AZ79" s="63">
        <v>82391.86</v>
      </c>
      <c r="BA79" s="63">
        <v>67007.399999999994</v>
      </c>
      <c r="BB79" s="63">
        <v>104558.1</v>
      </c>
      <c r="BC79" s="63">
        <v>39335.519999999997</v>
      </c>
      <c r="BD79" s="63">
        <v>93989.73</v>
      </c>
      <c r="BE79" s="63">
        <v>206780.37</v>
      </c>
      <c r="BF79" s="63">
        <v>374005.26</v>
      </c>
      <c r="BG79" s="63">
        <v>185603.76</v>
      </c>
      <c r="BH79" s="63">
        <v>344548.98</v>
      </c>
      <c r="BI79" s="63">
        <v>113882.01</v>
      </c>
      <c r="BJ79" s="63">
        <v>81241.78</v>
      </c>
      <c r="BK79" s="63">
        <v>58674.879999999997</v>
      </c>
      <c r="BL79" s="63">
        <v>48388.31</v>
      </c>
      <c r="BM79" s="63">
        <v>12461.33</v>
      </c>
      <c r="BN79" s="63">
        <v>54577.77</v>
      </c>
      <c r="BO79" s="63">
        <v>0.15</v>
      </c>
      <c r="BP79" s="65">
        <v>0</v>
      </c>
      <c r="BQ79" s="64" t="s">
        <v>98</v>
      </c>
      <c r="BR79" s="63">
        <v>13543940.050000001</v>
      </c>
      <c r="BS79" s="64" t="s">
        <v>98</v>
      </c>
      <c r="BT79" s="64">
        <v>7150594</v>
      </c>
      <c r="BU79" s="64" t="s">
        <v>98</v>
      </c>
      <c r="BV79" s="63">
        <v>227568.33</v>
      </c>
      <c r="BW79" s="64" t="s">
        <v>98</v>
      </c>
      <c r="BX79" s="63">
        <v>3041924.46</v>
      </c>
      <c r="BY79" s="64" t="s">
        <v>98</v>
      </c>
      <c r="BZ79" s="63">
        <v>10420086.789999999</v>
      </c>
      <c r="CA79" s="64" t="s">
        <v>98</v>
      </c>
      <c r="CB79" s="63">
        <v>2704230.71</v>
      </c>
      <c r="CC79" s="64" t="s">
        <v>98</v>
      </c>
      <c r="CD79" s="63">
        <v>11798.12</v>
      </c>
      <c r="CE79" s="64" t="s">
        <v>98</v>
      </c>
      <c r="CF79" s="63">
        <v>67065.52</v>
      </c>
      <c r="CG79" s="64" t="s">
        <v>98</v>
      </c>
      <c r="CH79" s="63">
        <v>78863.64</v>
      </c>
      <c r="CI79" s="64" t="s">
        <v>98</v>
      </c>
      <c r="CJ79" s="63">
        <v>2783094.34</v>
      </c>
      <c r="CK79" s="64" t="s">
        <v>98</v>
      </c>
      <c r="CL79" s="64">
        <v>0</v>
      </c>
      <c r="CM79" s="64" t="s">
        <v>98</v>
      </c>
      <c r="CN79" s="64">
        <v>0</v>
      </c>
      <c r="CO79" s="64" t="s">
        <v>98</v>
      </c>
      <c r="CP79" s="64">
        <v>0</v>
      </c>
      <c r="CQ79" s="64" t="s">
        <v>98</v>
      </c>
      <c r="CR79" s="66">
        <v>2577600.59</v>
      </c>
      <c r="CS79" s="64" t="s">
        <v>98</v>
      </c>
      <c r="CT79" s="63">
        <v>2577600.59</v>
      </c>
      <c r="CU79" s="64" t="s">
        <v>98</v>
      </c>
      <c r="CV79" s="63">
        <v>15780781.73</v>
      </c>
      <c r="CW79" s="64" t="s">
        <v>98</v>
      </c>
      <c r="CX79" s="63">
        <v>29324721.780000001</v>
      </c>
      <c r="CY79" s="64" t="s">
        <v>98</v>
      </c>
    </row>
    <row r="80" spans="1:106" ht="14.5" x14ac:dyDescent="0.35">
      <c r="A80" s="58" t="s">
        <v>407</v>
      </c>
      <c r="B80" s="58" t="s">
        <v>365</v>
      </c>
      <c r="C80" s="43"/>
      <c r="D80" s="43"/>
      <c r="E80" s="60" t="s">
        <v>483</v>
      </c>
      <c r="F80" s="60" t="s">
        <v>483</v>
      </c>
      <c r="G80" s="60" t="s">
        <v>483</v>
      </c>
      <c r="H80" s="171" t="s">
        <v>483</v>
      </c>
      <c r="I80" s="60" t="s">
        <v>483</v>
      </c>
      <c r="J80" s="60" t="s">
        <v>483</v>
      </c>
      <c r="K80" s="60" t="s">
        <v>483</v>
      </c>
      <c r="L80" s="60" t="s">
        <v>483</v>
      </c>
      <c r="M80" s="60" t="s">
        <v>483</v>
      </c>
      <c r="N80" s="60" t="s">
        <v>483</v>
      </c>
      <c r="O80" s="60" t="s">
        <v>483</v>
      </c>
      <c r="P80" s="60" t="s">
        <v>483</v>
      </c>
      <c r="Q80" s="60" t="s">
        <v>483</v>
      </c>
      <c r="R80" s="171" t="s">
        <v>483</v>
      </c>
      <c r="S80" s="171" t="s">
        <v>483</v>
      </c>
      <c r="T80" s="60" t="s">
        <v>483</v>
      </c>
      <c r="U80" s="60" t="s">
        <v>483</v>
      </c>
      <c r="V80" s="60" t="s">
        <v>483</v>
      </c>
      <c r="W80" s="60" t="s">
        <v>483</v>
      </c>
      <c r="X80" s="60" t="s">
        <v>483</v>
      </c>
      <c r="Y80" s="60" t="s">
        <v>483</v>
      </c>
      <c r="Z80" s="60" t="s">
        <v>483</v>
      </c>
      <c r="AA80" s="60" t="s">
        <v>483</v>
      </c>
      <c r="AB80" s="171" t="s">
        <v>483</v>
      </c>
      <c r="AC80" s="60" t="s">
        <v>483</v>
      </c>
      <c r="AD80" s="60" t="s">
        <v>483</v>
      </c>
      <c r="AE80" s="60" t="s">
        <v>483</v>
      </c>
      <c r="AF80" s="60" t="s">
        <v>483</v>
      </c>
      <c r="AG80" s="60" t="s">
        <v>483</v>
      </c>
      <c r="AH80" s="60" t="s">
        <v>483</v>
      </c>
      <c r="AI80" s="60" t="s">
        <v>483</v>
      </c>
      <c r="AJ80" s="60" t="s">
        <v>483</v>
      </c>
      <c r="AK80" s="60" t="s">
        <v>483</v>
      </c>
      <c r="AL80" s="60" t="s">
        <v>483</v>
      </c>
      <c r="AM80" s="60" t="s">
        <v>483</v>
      </c>
      <c r="AN80" s="60" t="s">
        <v>483</v>
      </c>
      <c r="AO80" s="60" t="s">
        <v>483</v>
      </c>
      <c r="AP80" s="60" t="s">
        <v>483</v>
      </c>
      <c r="AQ80" s="60" t="s">
        <v>483</v>
      </c>
      <c r="AR80" s="60" t="s">
        <v>483</v>
      </c>
      <c r="AS80" s="60" t="s">
        <v>483</v>
      </c>
      <c r="AT80" s="60" t="s">
        <v>483</v>
      </c>
      <c r="AU80" s="60" t="s">
        <v>483</v>
      </c>
      <c r="AV80" s="60" t="s">
        <v>483</v>
      </c>
      <c r="AW80" s="60" t="s">
        <v>483</v>
      </c>
      <c r="AX80" s="60" t="s">
        <v>483</v>
      </c>
      <c r="AY80" s="60" t="s">
        <v>483</v>
      </c>
      <c r="AZ80" s="60" t="s">
        <v>483</v>
      </c>
      <c r="BA80" s="60" t="s">
        <v>483</v>
      </c>
      <c r="BB80" s="60" t="s">
        <v>483</v>
      </c>
      <c r="BC80" s="60" t="s">
        <v>483</v>
      </c>
      <c r="BD80" s="60" t="s">
        <v>483</v>
      </c>
      <c r="BE80" s="60" t="s">
        <v>483</v>
      </c>
      <c r="BF80" s="60" t="s">
        <v>483</v>
      </c>
      <c r="BG80" s="60" t="s">
        <v>483</v>
      </c>
      <c r="BH80" s="60" t="s">
        <v>483</v>
      </c>
      <c r="BI80" s="60" t="s">
        <v>483</v>
      </c>
      <c r="BJ80" s="60" t="s">
        <v>483</v>
      </c>
      <c r="BK80" s="60" t="s">
        <v>483</v>
      </c>
      <c r="BL80" s="60" t="s">
        <v>483</v>
      </c>
      <c r="BM80" s="60" t="s">
        <v>483</v>
      </c>
      <c r="BN80" s="60" t="s">
        <v>483</v>
      </c>
      <c r="BO80" s="60" t="s">
        <v>483</v>
      </c>
      <c r="BP80" s="61" t="s">
        <v>483</v>
      </c>
      <c r="BQ80" s="60" t="s">
        <v>98</v>
      </c>
      <c r="BR80" s="60" t="s">
        <v>483</v>
      </c>
      <c r="BS80" s="60" t="s">
        <v>98</v>
      </c>
      <c r="BT80" s="60" t="s">
        <v>483</v>
      </c>
      <c r="BU80" s="60" t="s">
        <v>98</v>
      </c>
      <c r="BV80" s="60" t="s">
        <v>483</v>
      </c>
      <c r="BW80" s="60" t="s">
        <v>98</v>
      </c>
      <c r="BX80" s="60" t="s">
        <v>483</v>
      </c>
      <c r="BY80" s="60" t="s">
        <v>98</v>
      </c>
      <c r="BZ80" s="60" t="s">
        <v>483</v>
      </c>
      <c r="CA80" s="60" t="s">
        <v>98</v>
      </c>
      <c r="CB80" s="60" t="s">
        <v>483</v>
      </c>
      <c r="CC80" s="60" t="s">
        <v>98</v>
      </c>
      <c r="CD80" s="60" t="s">
        <v>483</v>
      </c>
      <c r="CE80" s="60" t="s">
        <v>98</v>
      </c>
      <c r="CF80" s="60" t="s">
        <v>483</v>
      </c>
      <c r="CG80" s="60" t="s">
        <v>98</v>
      </c>
      <c r="CH80" s="60" t="s">
        <v>483</v>
      </c>
      <c r="CI80" s="60" t="s">
        <v>98</v>
      </c>
      <c r="CJ80" s="60" t="s">
        <v>483</v>
      </c>
      <c r="CK80" s="60" t="s">
        <v>98</v>
      </c>
      <c r="CL80" s="60" t="s">
        <v>483</v>
      </c>
      <c r="CM80" s="60" t="s">
        <v>98</v>
      </c>
      <c r="CN80" s="60" t="s">
        <v>483</v>
      </c>
      <c r="CO80" s="60" t="s">
        <v>98</v>
      </c>
      <c r="CP80" s="60" t="s">
        <v>483</v>
      </c>
      <c r="CQ80" s="60" t="s">
        <v>98</v>
      </c>
      <c r="CR80" s="75" t="s">
        <v>483</v>
      </c>
      <c r="CS80" s="60" t="s">
        <v>98</v>
      </c>
      <c r="CT80" s="60" t="s">
        <v>483</v>
      </c>
      <c r="CU80" s="60" t="s">
        <v>98</v>
      </c>
      <c r="CV80" s="60" t="s">
        <v>483</v>
      </c>
      <c r="CW80" s="60" t="s">
        <v>98</v>
      </c>
      <c r="CX80" s="60" t="s">
        <v>483</v>
      </c>
      <c r="CY80" s="60" t="s">
        <v>98</v>
      </c>
    </row>
    <row r="81" spans="1:106" ht="14.5" x14ac:dyDescent="0.35">
      <c r="A81" s="58" t="s">
        <v>407</v>
      </c>
      <c r="B81" s="58" t="s">
        <v>484</v>
      </c>
      <c r="C81" s="43"/>
      <c r="D81" s="43"/>
      <c r="E81" s="64" t="s">
        <v>483</v>
      </c>
      <c r="F81" s="64" t="s">
        <v>483</v>
      </c>
      <c r="G81" s="64" t="s">
        <v>483</v>
      </c>
      <c r="H81" s="169" t="s">
        <v>483</v>
      </c>
      <c r="I81" s="64" t="s">
        <v>483</v>
      </c>
      <c r="J81" s="64" t="s">
        <v>483</v>
      </c>
      <c r="K81" s="64" t="s">
        <v>483</v>
      </c>
      <c r="L81" s="64" t="s">
        <v>483</v>
      </c>
      <c r="M81" s="64" t="s">
        <v>483</v>
      </c>
      <c r="N81" s="64" t="s">
        <v>483</v>
      </c>
      <c r="O81" s="64" t="s">
        <v>483</v>
      </c>
      <c r="P81" s="64" t="s">
        <v>483</v>
      </c>
      <c r="Q81" s="64" t="s">
        <v>483</v>
      </c>
      <c r="R81" s="169" t="s">
        <v>483</v>
      </c>
      <c r="S81" s="169" t="s">
        <v>483</v>
      </c>
      <c r="T81" s="64" t="s">
        <v>483</v>
      </c>
      <c r="U81" s="64" t="s">
        <v>483</v>
      </c>
      <c r="V81" s="64" t="s">
        <v>483</v>
      </c>
      <c r="W81" s="64" t="s">
        <v>483</v>
      </c>
      <c r="X81" s="64" t="s">
        <v>483</v>
      </c>
      <c r="Y81" s="64" t="s">
        <v>483</v>
      </c>
      <c r="Z81" s="64" t="s">
        <v>483</v>
      </c>
      <c r="AA81" s="64" t="s">
        <v>483</v>
      </c>
      <c r="AB81" s="169" t="s">
        <v>483</v>
      </c>
      <c r="AC81" s="64" t="s">
        <v>483</v>
      </c>
      <c r="AD81" s="64" t="s">
        <v>483</v>
      </c>
      <c r="AE81" s="64" t="s">
        <v>483</v>
      </c>
      <c r="AF81" s="64" t="s">
        <v>483</v>
      </c>
      <c r="AG81" s="64" t="s">
        <v>483</v>
      </c>
      <c r="AH81" s="64" t="s">
        <v>483</v>
      </c>
      <c r="AI81" s="64" t="s">
        <v>483</v>
      </c>
      <c r="AJ81" s="64" t="s">
        <v>483</v>
      </c>
      <c r="AK81" s="64" t="s">
        <v>483</v>
      </c>
      <c r="AL81" s="64" t="s">
        <v>483</v>
      </c>
      <c r="AM81" s="64" t="s">
        <v>483</v>
      </c>
      <c r="AN81" s="64" t="s">
        <v>483</v>
      </c>
      <c r="AO81" s="64" t="s">
        <v>483</v>
      </c>
      <c r="AP81" s="64" t="s">
        <v>483</v>
      </c>
      <c r="AQ81" s="64" t="s">
        <v>483</v>
      </c>
      <c r="AR81" s="64" t="s">
        <v>483</v>
      </c>
      <c r="AS81" s="64" t="s">
        <v>483</v>
      </c>
      <c r="AT81" s="64" t="s">
        <v>483</v>
      </c>
      <c r="AU81" s="64" t="s">
        <v>483</v>
      </c>
      <c r="AV81" s="64" t="s">
        <v>483</v>
      </c>
      <c r="AW81" s="64" t="s">
        <v>483</v>
      </c>
      <c r="AX81" s="64" t="s">
        <v>483</v>
      </c>
      <c r="AY81" s="64" t="s">
        <v>483</v>
      </c>
      <c r="AZ81" s="64" t="s">
        <v>483</v>
      </c>
      <c r="BA81" s="64" t="s">
        <v>483</v>
      </c>
      <c r="BB81" s="64" t="s">
        <v>483</v>
      </c>
      <c r="BC81" s="64" t="s">
        <v>483</v>
      </c>
      <c r="BD81" s="64" t="s">
        <v>483</v>
      </c>
      <c r="BE81" s="64" t="s">
        <v>483</v>
      </c>
      <c r="BF81" s="64" t="s">
        <v>483</v>
      </c>
      <c r="BG81" s="64" t="s">
        <v>483</v>
      </c>
      <c r="BH81" s="64" t="s">
        <v>483</v>
      </c>
      <c r="BI81" s="64" t="s">
        <v>483</v>
      </c>
      <c r="BJ81" s="64" t="s">
        <v>483</v>
      </c>
      <c r="BK81" s="64" t="s">
        <v>483</v>
      </c>
      <c r="BL81" s="64" t="s">
        <v>483</v>
      </c>
      <c r="BM81" s="64" t="s">
        <v>483</v>
      </c>
      <c r="BN81" s="64" t="s">
        <v>483</v>
      </c>
      <c r="BO81" s="64" t="s">
        <v>483</v>
      </c>
      <c r="BP81" s="65" t="s">
        <v>483</v>
      </c>
      <c r="BQ81" s="64" t="s">
        <v>98</v>
      </c>
      <c r="BR81" s="64" t="s">
        <v>483</v>
      </c>
      <c r="BS81" s="64" t="s">
        <v>98</v>
      </c>
      <c r="BT81" s="64" t="s">
        <v>483</v>
      </c>
      <c r="BU81" s="64" t="s">
        <v>98</v>
      </c>
      <c r="BV81" s="64" t="s">
        <v>483</v>
      </c>
      <c r="BW81" s="64" t="s">
        <v>98</v>
      </c>
      <c r="BX81" s="64" t="s">
        <v>483</v>
      </c>
      <c r="BY81" s="64" t="s">
        <v>98</v>
      </c>
      <c r="BZ81" s="64" t="s">
        <v>483</v>
      </c>
      <c r="CA81" s="64" t="s">
        <v>98</v>
      </c>
      <c r="CB81" s="64" t="s">
        <v>483</v>
      </c>
      <c r="CC81" s="64" t="s">
        <v>98</v>
      </c>
      <c r="CD81" s="64" t="s">
        <v>483</v>
      </c>
      <c r="CE81" s="64" t="s">
        <v>98</v>
      </c>
      <c r="CF81" s="64" t="s">
        <v>483</v>
      </c>
      <c r="CG81" s="64" t="s">
        <v>98</v>
      </c>
      <c r="CH81" s="64" t="s">
        <v>483</v>
      </c>
      <c r="CI81" s="64" t="s">
        <v>98</v>
      </c>
      <c r="CJ81" s="64" t="s">
        <v>483</v>
      </c>
      <c r="CK81" s="64" t="s">
        <v>98</v>
      </c>
      <c r="CL81" s="64" t="s">
        <v>483</v>
      </c>
      <c r="CM81" s="64" t="s">
        <v>98</v>
      </c>
      <c r="CN81" s="64" t="s">
        <v>483</v>
      </c>
      <c r="CO81" s="64" t="s">
        <v>98</v>
      </c>
      <c r="CP81" s="64" t="s">
        <v>483</v>
      </c>
      <c r="CQ81" s="64" t="s">
        <v>98</v>
      </c>
      <c r="CR81" s="67" t="s">
        <v>483</v>
      </c>
      <c r="CS81" s="64" t="s">
        <v>98</v>
      </c>
      <c r="CT81" s="64" t="s">
        <v>483</v>
      </c>
      <c r="CU81" s="64" t="s">
        <v>98</v>
      </c>
      <c r="CV81" s="64" t="s">
        <v>483</v>
      </c>
      <c r="CW81" s="64" t="s">
        <v>98</v>
      </c>
      <c r="CX81" s="64" t="s">
        <v>483</v>
      </c>
      <c r="CY81" s="64" t="s">
        <v>98</v>
      </c>
    </row>
    <row r="82" spans="1:106" ht="14.5" x14ac:dyDescent="0.35">
      <c r="A82" s="58" t="s">
        <v>407</v>
      </c>
      <c r="B82" s="58" t="s">
        <v>485</v>
      </c>
      <c r="C82" s="43"/>
      <c r="D82" s="43"/>
      <c r="E82" s="60">
        <v>0</v>
      </c>
      <c r="F82" s="60">
        <v>0</v>
      </c>
      <c r="G82" s="60">
        <v>0</v>
      </c>
      <c r="H82" s="171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171">
        <v>0</v>
      </c>
      <c r="S82" s="171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171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1">
        <v>0</v>
      </c>
      <c r="BQ82" s="60" t="s">
        <v>98</v>
      </c>
      <c r="BR82" s="60">
        <v>0</v>
      </c>
      <c r="BS82" s="60" t="s">
        <v>98</v>
      </c>
      <c r="BT82" s="59">
        <v>-135190.56</v>
      </c>
      <c r="BU82" s="60" t="s">
        <v>98</v>
      </c>
      <c r="BV82" s="60">
        <v>0</v>
      </c>
      <c r="BW82" s="60" t="s">
        <v>98</v>
      </c>
      <c r="BX82" s="60">
        <v>0</v>
      </c>
      <c r="BY82" s="60" t="s">
        <v>98</v>
      </c>
      <c r="BZ82" s="59">
        <v>-135190.56</v>
      </c>
      <c r="CA82" s="60" t="s">
        <v>98</v>
      </c>
      <c r="CB82" s="60">
        <v>0</v>
      </c>
      <c r="CC82" s="60" t="s">
        <v>98</v>
      </c>
      <c r="CD82" s="60">
        <v>0</v>
      </c>
      <c r="CE82" s="60" t="s">
        <v>98</v>
      </c>
      <c r="CF82" s="60">
        <v>0</v>
      </c>
      <c r="CG82" s="60" t="s">
        <v>98</v>
      </c>
      <c r="CH82" s="60">
        <v>0</v>
      </c>
      <c r="CI82" s="60" t="s">
        <v>98</v>
      </c>
      <c r="CJ82" s="60">
        <v>0</v>
      </c>
      <c r="CK82" s="60" t="s">
        <v>98</v>
      </c>
      <c r="CL82" s="60">
        <v>0</v>
      </c>
      <c r="CM82" s="60" t="s">
        <v>98</v>
      </c>
      <c r="CN82" s="60">
        <v>0</v>
      </c>
      <c r="CO82" s="60" t="s">
        <v>98</v>
      </c>
      <c r="CP82" s="60">
        <v>0</v>
      </c>
      <c r="CQ82" s="60" t="s">
        <v>98</v>
      </c>
      <c r="CR82" s="62">
        <v>135190.56</v>
      </c>
      <c r="CS82" s="60" t="s">
        <v>98</v>
      </c>
      <c r="CT82" s="59">
        <v>135190.56</v>
      </c>
      <c r="CU82" s="60" t="s">
        <v>98</v>
      </c>
      <c r="CV82" s="60">
        <v>0</v>
      </c>
      <c r="CW82" s="60" t="s">
        <v>98</v>
      </c>
      <c r="CX82" s="60">
        <v>0</v>
      </c>
      <c r="CY82" s="60" t="s">
        <v>98</v>
      </c>
    </row>
    <row r="83" spans="1:106" ht="14.5" x14ac:dyDescent="0.35">
      <c r="A83" s="58" t="s">
        <v>407</v>
      </c>
      <c r="B83" s="58" t="s">
        <v>486</v>
      </c>
      <c r="C83" s="43"/>
      <c r="D83" s="43"/>
      <c r="E83" s="63">
        <v>250900.78</v>
      </c>
      <c r="F83" s="63">
        <v>23448.03</v>
      </c>
      <c r="G83" s="63">
        <v>8379.56</v>
      </c>
      <c r="H83" s="168">
        <v>73588.55</v>
      </c>
      <c r="I83" s="63">
        <v>820430.41</v>
      </c>
      <c r="J83" s="63">
        <v>137979.70000000001</v>
      </c>
      <c r="K83" s="63">
        <v>90797.8</v>
      </c>
      <c r="L83" s="63">
        <v>126027.73</v>
      </c>
      <c r="M83" s="63">
        <v>53320.84</v>
      </c>
      <c r="N83" s="63">
        <v>301188.21000000002</v>
      </c>
      <c r="O83" s="63">
        <v>361532.47</v>
      </c>
      <c r="P83" s="63">
        <v>150653.75</v>
      </c>
      <c r="Q83" s="63">
        <v>192939.39</v>
      </c>
      <c r="R83" s="168">
        <v>128003.78</v>
      </c>
      <c r="S83" s="168">
        <v>282513.46000000002</v>
      </c>
      <c r="T83" s="63">
        <v>288364.32</v>
      </c>
      <c r="U83" s="63">
        <v>195306.37</v>
      </c>
      <c r="V83" s="63">
        <v>181716.04</v>
      </c>
      <c r="W83" s="63">
        <v>403667.66</v>
      </c>
      <c r="X83" s="63">
        <v>631534.67000000004</v>
      </c>
      <c r="Y83" s="63">
        <v>168156.48</v>
      </c>
      <c r="Z83" s="63">
        <v>135257.99</v>
      </c>
      <c r="AA83" s="63">
        <v>114834.52</v>
      </c>
      <c r="AB83" s="168">
        <v>516345.44</v>
      </c>
      <c r="AC83" s="63">
        <v>31781.55</v>
      </c>
      <c r="AD83" s="63">
        <v>130019.56</v>
      </c>
      <c r="AE83" s="63">
        <v>1117080.33</v>
      </c>
      <c r="AF83" s="63">
        <v>151581.87</v>
      </c>
      <c r="AG83" s="63">
        <v>660664.44999999995</v>
      </c>
      <c r="AH83" s="63">
        <v>407575.64</v>
      </c>
      <c r="AI83" s="63">
        <v>341376.18</v>
      </c>
      <c r="AJ83" s="63">
        <v>103094.06</v>
      </c>
      <c r="AK83" s="63">
        <v>111986.33</v>
      </c>
      <c r="AL83" s="63">
        <v>304954.86</v>
      </c>
      <c r="AM83" s="63">
        <v>56062.77</v>
      </c>
      <c r="AN83" s="63">
        <v>352259.42</v>
      </c>
      <c r="AO83" s="63">
        <v>86457.45</v>
      </c>
      <c r="AP83" s="63">
        <v>96387.48</v>
      </c>
      <c r="AQ83" s="63">
        <v>192647.18</v>
      </c>
      <c r="AR83" s="63">
        <v>306382.2</v>
      </c>
      <c r="AS83" s="63">
        <v>428684.33</v>
      </c>
      <c r="AT83" s="63">
        <v>258543.4</v>
      </c>
      <c r="AU83" s="63">
        <v>125398.09</v>
      </c>
      <c r="AV83" s="63">
        <v>452380.34</v>
      </c>
      <c r="AW83" s="63">
        <v>331393.53000000003</v>
      </c>
      <c r="AX83" s="63">
        <v>164373.47</v>
      </c>
      <c r="AY83" s="63">
        <v>86600.58</v>
      </c>
      <c r="AZ83" s="63">
        <v>83086.98</v>
      </c>
      <c r="BA83" s="63">
        <v>67963.89</v>
      </c>
      <c r="BB83" s="63">
        <v>106406.17</v>
      </c>
      <c r="BC83" s="63">
        <v>39648.26</v>
      </c>
      <c r="BD83" s="63">
        <v>95488.6</v>
      </c>
      <c r="BE83" s="63">
        <v>209948.74</v>
      </c>
      <c r="BF83" s="63">
        <v>424479.6</v>
      </c>
      <c r="BG83" s="63">
        <v>203355.64</v>
      </c>
      <c r="BH83" s="63">
        <v>381669.11</v>
      </c>
      <c r="BI83" s="63">
        <v>127664.35</v>
      </c>
      <c r="BJ83" s="63">
        <v>87981.93</v>
      </c>
      <c r="BK83" s="63">
        <v>63819.95</v>
      </c>
      <c r="BL83" s="63">
        <v>53640.39</v>
      </c>
      <c r="BM83" s="63">
        <v>12666.9</v>
      </c>
      <c r="BN83" s="63">
        <v>56604.06</v>
      </c>
      <c r="BO83" s="63">
        <v>0.15</v>
      </c>
      <c r="BP83" s="65">
        <v>0</v>
      </c>
      <c r="BQ83" s="64" t="s">
        <v>98</v>
      </c>
      <c r="BR83" s="63">
        <v>13948997.75</v>
      </c>
      <c r="BS83" s="64" t="s">
        <v>98</v>
      </c>
      <c r="BT83" s="63">
        <v>8071311.3899999997</v>
      </c>
      <c r="BU83" s="64" t="s">
        <v>98</v>
      </c>
      <c r="BV83" s="63">
        <v>227126.71</v>
      </c>
      <c r="BW83" s="64" t="s">
        <v>98</v>
      </c>
      <c r="BX83" s="63">
        <v>3055497.88</v>
      </c>
      <c r="BY83" s="64" t="s">
        <v>98</v>
      </c>
      <c r="BZ83" s="63">
        <v>11353935.98</v>
      </c>
      <c r="CA83" s="64" t="s">
        <v>98</v>
      </c>
      <c r="CB83" s="63">
        <v>2917273.29</v>
      </c>
      <c r="CC83" s="64" t="s">
        <v>98</v>
      </c>
      <c r="CD83" s="63">
        <v>12360.9</v>
      </c>
      <c r="CE83" s="64" t="s">
        <v>98</v>
      </c>
      <c r="CF83" s="63">
        <v>67422.58</v>
      </c>
      <c r="CG83" s="64" t="s">
        <v>98</v>
      </c>
      <c r="CH83" s="63">
        <v>79783.48</v>
      </c>
      <c r="CI83" s="64" t="s">
        <v>98</v>
      </c>
      <c r="CJ83" s="63">
        <v>2997056.78</v>
      </c>
      <c r="CK83" s="64" t="s">
        <v>98</v>
      </c>
      <c r="CL83" s="64">
        <v>0</v>
      </c>
      <c r="CM83" s="64" t="s">
        <v>98</v>
      </c>
      <c r="CN83" s="64">
        <v>0</v>
      </c>
      <c r="CO83" s="64" t="s">
        <v>98</v>
      </c>
      <c r="CP83" s="64">
        <v>0</v>
      </c>
      <c r="CQ83" s="64" t="s">
        <v>98</v>
      </c>
      <c r="CR83" s="66">
        <v>2587592.2400000002</v>
      </c>
      <c r="CS83" s="64" t="s">
        <v>98</v>
      </c>
      <c r="CT83" s="63">
        <v>2587592.2400000002</v>
      </c>
      <c r="CU83" s="64" t="s">
        <v>98</v>
      </c>
      <c r="CV83" s="64">
        <v>16938585</v>
      </c>
      <c r="CW83" s="64" t="s">
        <v>98</v>
      </c>
      <c r="CX83" s="63">
        <v>30887582.75</v>
      </c>
      <c r="CY83" s="64" t="s">
        <v>98</v>
      </c>
    </row>
    <row r="84" spans="1:106" s="81" customFormat="1" ht="14.5" x14ac:dyDescent="0.35">
      <c r="A84" s="76" t="s">
        <v>407</v>
      </c>
      <c r="B84" s="76" t="s">
        <v>487</v>
      </c>
      <c r="C84" s="77"/>
      <c r="D84" s="77"/>
      <c r="E84" s="78">
        <v>46621.22</v>
      </c>
      <c r="F84" s="78">
        <v>7786.8</v>
      </c>
      <c r="G84" s="78">
        <v>2722.2</v>
      </c>
      <c r="H84" s="168">
        <v>24663.41</v>
      </c>
      <c r="I84" s="78">
        <v>143102.35999999999</v>
      </c>
      <c r="J84" s="78">
        <v>40775.919999999998</v>
      </c>
      <c r="K84" s="78">
        <v>21618.11</v>
      </c>
      <c r="L84" s="78">
        <v>26672.81</v>
      </c>
      <c r="M84" s="78">
        <v>22017.71</v>
      </c>
      <c r="N84" s="78">
        <v>8818.4</v>
      </c>
      <c r="O84" s="78">
        <v>68544.23</v>
      </c>
      <c r="P84" s="78">
        <v>36323.42</v>
      </c>
      <c r="Q84" s="78">
        <v>58790.82</v>
      </c>
      <c r="R84" s="168">
        <v>41726.519999999997</v>
      </c>
      <c r="S84" s="168">
        <v>43535.32</v>
      </c>
      <c r="T84" s="78">
        <v>122576.65</v>
      </c>
      <c r="U84" s="78">
        <v>57111.12</v>
      </c>
      <c r="V84" s="78">
        <v>61144.13</v>
      </c>
      <c r="W84" s="78">
        <v>142938.06</v>
      </c>
      <c r="X84" s="78">
        <v>117510.85</v>
      </c>
      <c r="Y84" s="78">
        <v>38290.92</v>
      </c>
      <c r="Z84" s="78">
        <v>55500.02</v>
      </c>
      <c r="AA84" s="78">
        <v>57851.32</v>
      </c>
      <c r="AB84" s="168">
        <v>69417.73</v>
      </c>
      <c r="AC84" s="78">
        <v>13677.01</v>
      </c>
      <c r="AD84" s="78">
        <v>44848.92</v>
      </c>
      <c r="AE84" s="78">
        <v>369483.95</v>
      </c>
      <c r="AF84" s="78">
        <v>113288.05</v>
      </c>
      <c r="AG84" s="78">
        <v>374402.36</v>
      </c>
      <c r="AH84" s="78">
        <v>349683.25</v>
      </c>
      <c r="AI84" s="78">
        <v>162651.37</v>
      </c>
      <c r="AJ84" s="78">
        <v>13461.11</v>
      </c>
      <c r="AK84" s="78">
        <v>23502.51</v>
      </c>
      <c r="AL84" s="78">
        <v>116164.55</v>
      </c>
      <c r="AM84" s="78">
        <v>49245.120000000003</v>
      </c>
      <c r="AN84" s="78">
        <v>206932.49</v>
      </c>
      <c r="AO84" s="78">
        <v>40096.620000000003</v>
      </c>
      <c r="AP84" s="78">
        <v>37304.120000000003</v>
      </c>
      <c r="AQ84" s="78">
        <v>64884.83</v>
      </c>
      <c r="AR84" s="78">
        <v>204995.89</v>
      </c>
      <c r="AS84" s="78">
        <v>232999.1</v>
      </c>
      <c r="AT84" s="78">
        <v>57289.42</v>
      </c>
      <c r="AU84" s="78">
        <v>67516.73</v>
      </c>
      <c r="AV84" s="78">
        <v>71851.33</v>
      </c>
      <c r="AW84" s="78">
        <v>265644.11</v>
      </c>
      <c r="AX84" s="78">
        <v>113830.85</v>
      </c>
      <c r="AY84" s="78">
        <v>60678.43</v>
      </c>
      <c r="AZ84" s="78">
        <v>38248.720000000001</v>
      </c>
      <c r="BA84" s="78">
        <v>30633.01</v>
      </c>
      <c r="BB84" s="78">
        <v>32590.61</v>
      </c>
      <c r="BC84" s="78">
        <v>133909.85999999999</v>
      </c>
      <c r="BD84" s="78">
        <v>18837.91</v>
      </c>
      <c r="BE84" s="78">
        <v>171070.47</v>
      </c>
      <c r="BF84" s="78">
        <v>618640.76</v>
      </c>
      <c r="BG84" s="78">
        <v>568266.74</v>
      </c>
      <c r="BH84" s="78">
        <v>462579.49</v>
      </c>
      <c r="BI84" s="78">
        <v>272887.90999999997</v>
      </c>
      <c r="BJ84" s="78">
        <v>48635.02</v>
      </c>
      <c r="BK84" s="78">
        <v>45778.32</v>
      </c>
      <c r="BL84" s="78">
        <v>75602.03</v>
      </c>
      <c r="BM84" s="78">
        <v>10308.4</v>
      </c>
      <c r="BN84" s="78">
        <v>38694.32</v>
      </c>
      <c r="BO84" s="78">
        <v>50347.82</v>
      </c>
      <c r="BP84" s="79">
        <v>0</v>
      </c>
      <c r="BQ84" s="80" t="s">
        <v>98</v>
      </c>
      <c r="BR84" s="78">
        <v>6987523.5</v>
      </c>
      <c r="BS84" s="80" t="s">
        <v>98</v>
      </c>
      <c r="BT84" s="80">
        <v>0</v>
      </c>
      <c r="BU84" s="80" t="s">
        <v>98</v>
      </c>
      <c r="BV84" s="80">
        <v>0</v>
      </c>
      <c r="BW84" s="80" t="s">
        <v>98</v>
      </c>
      <c r="BX84" s="80">
        <v>0</v>
      </c>
      <c r="BY84" s="80" t="s">
        <v>98</v>
      </c>
      <c r="BZ84" s="80">
        <v>0</v>
      </c>
      <c r="CA84" s="80" t="s">
        <v>98</v>
      </c>
      <c r="CB84" s="80">
        <v>0</v>
      </c>
      <c r="CC84" s="80" t="s">
        <v>98</v>
      </c>
      <c r="CD84" s="80">
        <v>0</v>
      </c>
      <c r="CE84" s="80" t="s">
        <v>98</v>
      </c>
      <c r="CF84" s="80">
        <v>0</v>
      </c>
      <c r="CG84" s="80" t="s">
        <v>98</v>
      </c>
      <c r="CH84" s="80">
        <v>0</v>
      </c>
      <c r="CI84" s="80" t="s">
        <v>98</v>
      </c>
      <c r="CJ84" s="80">
        <v>0</v>
      </c>
      <c r="CK84" s="80" t="s">
        <v>98</v>
      </c>
      <c r="CL84" s="80">
        <v>0</v>
      </c>
      <c r="CM84" s="80" t="s">
        <v>98</v>
      </c>
      <c r="CN84" s="80">
        <v>0</v>
      </c>
      <c r="CO84" s="80" t="s">
        <v>98</v>
      </c>
      <c r="CP84" s="80">
        <v>0</v>
      </c>
      <c r="CQ84" s="80" t="s">
        <v>98</v>
      </c>
      <c r="CR84" s="80">
        <v>0</v>
      </c>
      <c r="CS84" s="80" t="s">
        <v>98</v>
      </c>
      <c r="CT84" s="80">
        <v>0</v>
      </c>
      <c r="CU84" s="80" t="s">
        <v>98</v>
      </c>
      <c r="CV84" s="80">
        <v>0</v>
      </c>
      <c r="CW84" s="80" t="s">
        <v>98</v>
      </c>
      <c r="CX84" s="80">
        <v>0</v>
      </c>
      <c r="CY84" s="80" t="s">
        <v>98</v>
      </c>
      <c r="DB84" s="227"/>
    </row>
    <row r="85" spans="1:106" ht="14.5" x14ac:dyDescent="0.35">
      <c r="A85" s="58" t="s">
        <v>407</v>
      </c>
      <c r="B85" s="58" t="s">
        <v>488</v>
      </c>
      <c r="C85" s="43"/>
      <c r="D85" s="43"/>
      <c r="E85" s="63">
        <v>38295.620000000003</v>
      </c>
      <c r="F85" s="63">
        <v>6325.6</v>
      </c>
      <c r="G85" s="63">
        <v>2332.1</v>
      </c>
      <c r="H85" s="168">
        <v>19557.810000000001</v>
      </c>
      <c r="I85" s="63">
        <v>116324.76</v>
      </c>
      <c r="J85" s="63">
        <v>32609.62</v>
      </c>
      <c r="K85" s="63">
        <v>17564.71</v>
      </c>
      <c r="L85" s="63">
        <v>21522.81</v>
      </c>
      <c r="M85" s="63">
        <v>18009.91</v>
      </c>
      <c r="N85" s="64">
        <v>6762</v>
      </c>
      <c r="O85" s="63">
        <v>53838.43</v>
      </c>
      <c r="P85" s="63">
        <v>29202.52</v>
      </c>
      <c r="Q85" s="63">
        <v>47342.12</v>
      </c>
      <c r="R85" s="168">
        <v>33352.42</v>
      </c>
      <c r="S85" s="168">
        <v>34502.32</v>
      </c>
      <c r="T85" s="63">
        <v>99438.45</v>
      </c>
      <c r="U85" s="63">
        <v>46451.72</v>
      </c>
      <c r="V85" s="63">
        <v>49024.03</v>
      </c>
      <c r="W85" s="63">
        <v>116669.86</v>
      </c>
      <c r="X85" s="63">
        <v>94382.55</v>
      </c>
      <c r="Y85" s="63">
        <v>29939.119999999999</v>
      </c>
      <c r="Z85" s="63">
        <v>45285.52</v>
      </c>
      <c r="AA85" s="63">
        <v>45944.62</v>
      </c>
      <c r="AB85" s="168">
        <v>51768.43</v>
      </c>
      <c r="AC85" s="63">
        <v>10643.21</v>
      </c>
      <c r="AD85" s="63">
        <v>35514.720000000001</v>
      </c>
      <c r="AE85" s="63">
        <v>302984.36</v>
      </c>
      <c r="AF85" s="63">
        <v>93332.85</v>
      </c>
      <c r="AG85" s="63">
        <v>302954.06</v>
      </c>
      <c r="AH85" s="63">
        <v>287914.25</v>
      </c>
      <c r="AI85" s="63">
        <v>129817.27</v>
      </c>
      <c r="AJ85" s="63">
        <v>11858.51</v>
      </c>
      <c r="AK85" s="63">
        <v>19012.21</v>
      </c>
      <c r="AL85" s="63">
        <v>93075.15</v>
      </c>
      <c r="AM85" s="63">
        <v>39070.519999999997</v>
      </c>
      <c r="AN85" s="63">
        <v>174232.79</v>
      </c>
      <c r="AO85" s="63">
        <v>32048.22</v>
      </c>
      <c r="AP85" s="63">
        <v>29698.32</v>
      </c>
      <c r="AQ85" s="63">
        <v>51278.53</v>
      </c>
      <c r="AR85" s="63">
        <v>166404.49</v>
      </c>
      <c r="AS85" s="63">
        <v>180220.09</v>
      </c>
      <c r="AT85" s="63">
        <v>45387.62</v>
      </c>
      <c r="AU85" s="63">
        <v>49784.43</v>
      </c>
      <c r="AV85" s="63">
        <v>58703.23</v>
      </c>
      <c r="AW85" s="63">
        <v>210082.91</v>
      </c>
      <c r="AX85" s="63">
        <v>93096.25</v>
      </c>
      <c r="AY85" s="63">
        <v>47639.72</v>
      </c>
      <c r="AZ85" s="63">
        <v>31565.22</v>
      </c>
      <c r="BA85" s="63">
        <v>25252.31</v>
      </c>
      <c r="BB85" s="63">
        <v>26684.31</v>
      </c>
      <c r="BC85" s="63">
        <v>109319.06</v>
      </c>
      <c r="BD85" s="63">
        <v>15391.41</v>
      </c>
      <c r="BE85" s="63">
        <v>137410.07</v>
      </c>
      <c r="BF85" s="63">
        <v>448691.83</v>
      </c>
      <c r="BG85" s="63">
        <v>425002.12</v>
      </c>
      <c r="BH85" s="63">
        <v>371178.99</v>
      </c>
      <c r="BI85" s="63">
        <v>219927.81</v>
      </c>
      <c r="BJ85" s="63">
        <v>38594.620000000003</v>
      </c>
      <c r="BK85" s="63">
        <v>36796.120000000003</v>
      </c>
      <c r="BL85" s="63">
        <v>60351.03</v>
      </c>
      <c r="BM85" s="63">
        <v>8309.2000000000007</v>
      </c>
      <c r="BN85" s="63">
        <v>32555.42</v>
      </c>
      <c r="BO85" s="63">
        <v>45265.82</v>
      </c>
      <c r="BP85" s="65">
        <v>0</v>
      </c>
      <c r="BQ85" s="64" t="s">
        <v>98</v>
      </c>
      <c r="BR85" s="63">
        <v>5553496.0999999996</v>
      </c>
      <c r="BS85" s="64" t="s">
        <v>98</v>
      </c>
      <c r="BT85" s="64">
        <v>0</v>
      </c>
      <c r="BU85" s="64" t="s">
        <v>98</v>
      </c>
      <c r="BV85" s="64">
        <v>0</v>
      </c>
      <c r="BW85" s="64" t="s">
        <v>98</v>
      </c>
      <c r="BX85" s="64">
        <v>0</v>
      </c>
      <c r="BY85" s="64" t="s">
        <v>98</v>
      </c>
      <c r="BZ85" s="64">
        <v>0</v>
      </c>
      <c r="CA85" s="64" t="s">
        <v>98</v>
      </c>
      <c r="CB85" s="64">
        <v>0</v>
      </c>
      <c r="CC85" s="64" t="s">
        <v>98</v>
      </c>
      <c r="CD85" s="64">
        <v>0</v>
      </c>
      <c r="CE85" s="64" t="s">
        <v>98</v>
      </c>
      <c r="CF85" s="64">
        <v>0</v>
      </c>
      <c r="CG85" s="64" t="s">
        <v>98</v>
      </c>
      <c r="CH85" s="64">
        <v>0</v>
      </c>
      <c r="CI85" s="64" t="s">
        <v>98</v>
      </c>
      <c r="CJ85" s="64">
        <v>0</v>
      </c>
      <c r="CK85" s="64" t="s">
        <v>98</v>
      </c>
      <c r="CL85" s="64">
        <v>0</v>
      </c>
      <c r="CM85" s="64" t="s">
        <v>98</v>
      </c>
      <c r="CN85" s="64">
        <v>0</v>
      </c>
      <c r="CO85" s="64" t="s">
        <v>98</v>
      </c>
      <c r="CP85" s="64">
        <v>0</v>
      </c>
      <c r="CQ85" s="64" t="s">
        <v>98</v>
      </c>
      <c r="CR85" s="67">
        <v>0</v>
      </c>
      <c r="CS85" s="64" t="s">
        <v>98</v>
      </c>
      <c r="CT85" s="64">
        <v>0</v>
      </c>
      <c r="CU85" s="64" t="s">
        <v>98</v>
      </c>
      <c r="CV85" s="64">
        <v>0</v>
      </c>
      <c r="CW85" s="64" t="s">
        <v>98</v>
      </c>
      <c r="CX85" s="64">
        <v>0</v>
      </c>
      <c r="CY85" s="64" t="s">
        <v>98</v>
      </c>
    </row>
    <row r="86" spans="1:106" ht="14.5" x14ac:dyDescent="0.35">
      <c r="A86" s="58" t="s">
        <v>407</v>
      </c>
      <c r="B86" s="58" t="s">
        <v>489</v>
      </c>
      <c r="C86" s="43"/>
      <c r="D86" s="43"/>
      <c r="E86" s="60">
        <v>0</v>
      </c>
      <c r="F86" s="60">
        <v>0</v>
      </c>
      <c r="G86" s="60">
        <v>0</v>
      </c>
      <c r="H86" s="171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171">
        <v>0</v>
      </c>
      <c r="S86" s="171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171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0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0</v>
      </c>
      <c r="BM86" s="60">
        <v>0</v>
      </c>
      <c r="BN86" s="60">
        <v>0</v>
      </c>
      <c r="BO86" s="60">
        <v>0</v>
      </c>
      <c r="BP86" s="61">
        <v>0</v>
      </c>
      <c r="BQ86" s="60" t="s">
        <v>98</v>
      </c>
      <c r="BR86" s="60">
        <v>0</v>
      </c>
      <c r="BS86" s="60" t="s">
        <v>98</v>
      </c>
      <c r="BT86" s="60">
        <v>0</v>
      </c>
      <c r="BU86" s="60" t="s">
        <v>98</v>
      </c>
      <c r="BV86" s="60">
        <v>0</v>
      </c>
      <c r="BW86" s="60" t="s">
        <v>98</v>
      </c>
      <c r="BX86" s="60">
        <v>0</v>
      </c>
      <c r="BY86" s="60" t="s">
        <v>98</v>
      </c>
      <c r="BZ86" s="60">
        <v>0</v>
      </c>
      <c r="CA86" s="60" t="s">
        <v>98</v>
      </c>
      <c r="CB86" s="60">
        <v>0</v>
      </c>
      <c r="CC86" s="60" t="s">
        <v>98</v>
      </c>
      <c r="CD86" s="60">
        <v>0</v>
      </c>
      <c r="CE86" s="60" t="s">
        <v>98</v>
      </c>
      <c r="CF86" s="60">
        <v>0</v>
      </c>
      <c r="CG86" s="60" t="s">
        <v>98</v>
      </c>
      <c r="CH86" s="60">
        <v>0</v>
      </c>
      <c r="CI86" s="60" t="s">
        <v>98</v>
      </c>
      <c r="CJ86" s="60">
        <v>0</v>
      </c>
      <c r="CK86" s="60" t="s">
        <v>98</v>
      </c>
      <c r="CL86" s="60">
        <v>0</v>
      </c>
      <c r="CM86" s="60" t="s">
        <v>98</v>
      </c>
      <c r="CN86" s="60">
        <v>0</v>
      </c>
      <c r="CO86" s="60" t="s">
        <v>98</v>
      </c>
      <c r="CP86" s="60">
        <v>0</v>
      </c>
      <c r="CQ86" s="60" t="s">
        <v>98</v>
      </c>
      <c r="CR86" s="75">
        <v>0</v>
      </c>
      <c r="CS86" s="60" t="s">
        <v>98</v>
      </c>
      <c r="CT86" s="60">
        <v>0</v>
      </c>
      <c r="CU86" s="60" t="s">
        <v>98</v>
      </c>
      <c r="CV86" s="60">
        <v>0</v>
      </c>
      <c r="CW86" s="60" t="s">
        <v>98</v>
      </c>
      <c r="CX86" s="60">
        <v>0</v>
      </c>
      <c r="CY86" s="60" t="s">
        <v>98</v>
      </c>
    </row>
    <row r="87" spans="1:106" ht="14.5" x14ac:dyDescent="0.35">
      <c r="A87" s="58" t="s">
        <v>407</v>
      </c>
      <c r="B87" s="58" t="s">
        <v>490</v>
      </c>
      <c r="C87" s="43"/>
      <c r="D87" s="43"/>
      <c r="E87" s="64">
        <v>0</v>
      </c>
      <c r="F87" s="64">
        <v>0</v>
      </c>
      <c r="G87" s="64">
        <v>0</v>
      </c>
      <c r="H87" s="169">
        <v>0</v>
      </c>
      <c r="I87" s="64">
        <v>0</v>
      </c>
      <c r="J87" s="64">
        <v>0</v>
      </c>
      <c r="K87" s="64">
        <v>0</v>
      </c>
      <c r="L87" s="64">
        <v>0</v>
      </c>
      <c r="M87" s="64">
        <v>0</v>
      </c>
      <c r="N87" s="64">
        <v>0</v>
      </c>
      <c r="O87" s="64">
        <v>0</v>
      </c>
      <c r="P87" s="64">
        <v>0</v>
      </c>
      <c r="Q87" s="64">
        <v>0</v>
      </c>
      <c r="R87" s="169">
        <v>0</v>
      </c>
      <c r="S87" s="169">
        <v>0</v>
      </c>
      <c r="T87" s="64">
        <v>0</v>
      </c>
      <c r="U87" s="64">
        <v>0</v>
      </c>
      <c r="V87" s="64">
        <v>0</v>
      </c>
      <c r="W87" s="64">
        <v>0</v>
      </c>
      <c r="X87" s="64">
        <v>0</v>
      </c>
      <c r="Y87" s="64">
        <v>0</v>
      </c>
      <c r="Z87" s="64">
        <v>0</v>
      </c>
      <c r="AA87" s="64">
        <v>0</v>
      </c>
      <c r="AB87" s="169">
        <v>0</v>
      </c>
      <c r="AC87" s="64">
        <v>0</v>
      </c>
      <c r="AD87" s="64">
        <v>0</v>
      </c>
      <c r="AE87" s="64">
        <v>0</v>
      </c>
      <c r="AF87" s="64">
        <v>0</v>
      </c>
      <c r="AG87" s="64">
        <v>0</v>
      </c>
      <c r="AH87" s="64">
        <v>0</v>
      </c>
      <c r="AI87" s="64">
        <v>0</v>
      </c>
      <c r="AJ87" s="64">
        <v>0</v>
      </c>
      <c r="AK87" s="64">
        <v>0</v>
      </c>
      <c r="AL87" s="64">
        <v>0</v>
      </c>
      <c r="AM87" s="64">
        <v>0</v>
      </c>
      <c r="AN87" s="64">
        <v>0</v>
      </c>
      <c r="AO87" s="64">
        <v>0</v>
      </c>
      <c r="AP87" s="64">
        <v>0</v>
      </c>
      <c r="AQ87" s="64">
        <v>0</v>
      </c>
      <c r="AR87" s="64">
        <v>0</v>
      </c>
      <c r="AS87" s="64">
        <v>0</v>
      </c>
      <c r="AT87" s="64">
        <v>0</v>
      </c>
      <c r="AU87" s="64">
        <v>0</v>
      </c>
      <c r="AV87" s="64">
        <v>0</v>
      </c>
      <c r="AW87" s="64">
        <v>0</v>
      </c>
      <c r="AX87" s="64">
        <v>0</v>
      </c>
      <c r="AY87" s="64">
        <v>0</v>
      </c>
      <c r="AZ87" s="64">
        <v>0</v>
      </c>
      <c r="BA87" s="64">
        <v>0</v>
      </c>
      <c r="BB87" s="64">
        <v>0</v>
      </c>
      <c r="BC87" s="64">
        <v>0</v>
      </c>
      <c r="BD87" s="64">
        <v>0</v>
      </c>
      <c r="BE87" s="64">
        <v>0</v>
      </c>
      <c r="BF87" s="64">
        <v>0</v>
      </c>
      <c r="BG87" s="64">
        <v>0</v>
      </c>
      <c r="BH87" s="64">
        <v>0</v>
      </c>
      <c r="BI87" s="64">
        <v>0</v>
      </c>
      <c r="BJ87" s="64">
        <v>0</v>
      </c>
      <c r="BK87" s="64">
        <v>0</v>
      </c>
      <c r="BL87" s="64">
        <v>0</v>
      </c>
      <c r="BM87" s="64">
        <v>0</v>
      </c>
      <c r="BN87" s="64">
        <v>0</v>
      </c>
      <c r="BO87" s="64">
        <v>0</v>
      </c>
      <c r="BP87" s="65">
        <v>0</v>
      </c>
      <c r="BQ87" s="64" t="s">
        <v>98</v>
      </c>
      <c r="BR87" s="64">
        <v>0</v>
      </c>
      <c r="BS87" s="64" t="s">
        <v>98</v>
      </c>
      <c r="BT87" s="64">
        <v>0</v>
      </c>
      <c r="BU87" s="64" t="s">
        <v>98</v>
      </c>
      <c r="BV87" s="64">
        <v>0</v>
      </c>
      <c r="BW87" s="64" t="s">
        <v>98</v>
      </c>
      <c r="BX87" s="64">
        <v>0</v>
      </c>
      <c r="BY87" s="64" t="s">
        <v>98</v>
      </c>
      <c r="BZ87" s="64">
        <v>0</v>
      </c>
      <c r="CA87" s="64" t="s">
        <v>98</v>
      </c>
      <c r="CB87" s="64">
        <v>0</v>
      </c>
      <c r="CC87" s="64" t="s">
        <v>98</v>
      </c>
      <c r="CD87" s="64">
        <v>0</v>
      </c>
      <c r="CE87" s="64" t="s">
        <v>98</v>
      </c>
      <c r="CF87" s="64">
        <v>0</v>
      </c>
      <c r="CG87" s="64" t="s">
        <v>98</v>
      </c>
      <c r="CH87" s="64">
        <v>0</v>
      </c>
      <c r="CI87" s="64" t="s">
        <v>98</v>
      </c>
      <c r="CJ87" s="64">
        <v>0</v>
      </c>
      <c r="CK87" s="64" t="s">
        <v>98</v>
      </c>
      <c r="CL87" s="64">
        <v>0</v>
      </c>
      <c r="CM87" s="64" t="s">
        <v>98</v>
      </c>
      <c r="CN87" s="64">
        <v>0</v>
      </c>
      <c r="CO87" s="64" t="s">
        <v>98</v>
      </c>
      <c r="CP87" s="64">
        <v>0</v>
      </c>
      <c r="CQ87" s="64" t="s">
        <v>98</v>
      </c>
      <c r="CR87" s="67">
        <v>0</v>
      </c>
      <c r="CS87" s="64" t="s">
        <v>98</v>
      </c>
      <c r="CT87" s="64">
        <v>0</v>
      </c>
      <c r="CU87" s="64" t="s">
        <v>98</v>
      </c>
      <c r="CV87" s="64">
        <v>0</v>
      </c>
      <c r="CW87" s="64" t="s">
        <v>98</v>
      </c>
      <c r="CX87" s="64">
        <v>0</v>
      </c>
      <c r="CY87" s="64" t="s">
        <v>98</v>
      </c>
    </row>
    <row r="88" spans="1:106" ht="14.5" x14ac:dyDescent="0.35">
      <c r="A88" s="58" t="s">
        <v>407</v>
      </c>
      <c r="B88" s="58" t="s">
        <v>491</v>
      </c>
      <c r="C88" s="43"/>
      <c r="D88" s="43"/>
      <c r="E88" s="60">
        <v>0</v>
      </c>
      <c r="F88" s="60">
        <v>0</v>
      </c>
      <c r="G88" s="60">
        <v>0</v>
      </c>
      <c r="H88" s="171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171">
        <v>0</v>
      </c>
      <c r="S88" s="171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171">
        <v>0</v>
      </c>
      <c r="AC88" s="60">
        <v>0</v>
      </c>
      <c r="AD88" s="60">
        <v>0</v>
      </c>
      <c r="AE88" s="60">
        <v>0</v>
      </c>
      <c r="AF88" s="60">
        <v>0</v>
      </c>
      <c r="AG88" s="60">
        <v>0</v>
      </c>
      <c r="AH88" s="60">
        <v>0</v>
      </c>
      <c r="AI88" s="60">
        <v>0</v>
      </c>
      <c r="AJ88" s="60">
        <v>0</v>
      </c>
      <c r="AK88" s="60">
        <v>0</v>
      </c>
      <c r="AL88" s="60">
        <v>0</v>
      </c>
      <c r="AM88" s="60">
        <v>0</v>
      </c>
      <c r="AN88" s="60">
        <v>0</v>
      </c>
      <c r="AO88" s="60">
        <v>0</v>
      </c>
      <c r="AP88" s="60">
        <v>0</v>
      </c>
      <c r="AQ88" s="60">
        <v>0</v>
      </c>
      <c r="AR88" s="60">
        <v>0</v>
      </c>
      <c r="AS88" s="60">
        <v>0</v>
      </c>
      <c r="AT88" s="60">
        <v>0</v>
      </c>
      <c r="AU88" s="60">
        <v>0</v>
      </c>
      <c r="AV88" s="60">
        <v>0</v>
      </c>
      <c r="AW88" s="60">
        <v>0</v>
      </c>
      <c r="AX88" s="60">
        <v>0</v>
      </c>
      <c r="AY88" s="60">
        <v>0</v>
      </c>
      <c r="AZ88" s="60">
        <v>0</v>
      </c>
      <c r="BA88" s="60">
        <v>0</v>
      </c>
      <c r="BB88" s="60">
        <v>0</v>
      </c>
      <c r="BC88" s="60">
        <v>0</v>
      </c>
      <c r="BD88" s="60">
        <v>0</v>
      </c>
      <c r="BE88" s="60">
        <v>0</v>
      </c>
      <c r="BF88" s="60">
        <v>0</v>
      </c>
      <c r="BG88" s="60">
        <v>0</v>
      </c>
      <c r="BH88" s="60">
        <v>0</v>
      </c>
      <c r="BI88" s="60">
        <v>0</v>
      </c>
      <c r="BJ88" s="60">
        <v>0</v>
      </c>
      <c r="BK88" s="60">
        <v>0</v>
      </c>
      <c r="BL88" s="60">
        <v>0</v>
      </c>
      <c r="BM88" s="60">
        <v>0</v>
      </c>
      <c r="BN88" s="60">
        <v>0</v>
      </c>
      <c r="BO88" s="60">
        <v>0</v>
      </c>
      <c r="BP88" s="61">
        <v>0</v>
      </c>
      <c r="BQ88" s="60" t="s">
        <v>98</v>
      </c>
      <c r="BR88" s="60">
        <v>0</v>
      </c>
      <c r="BS88" s="60" t="s">
        <v>98</v>
      </c>
      <c r="BT88" s="60">
        <v>0</v>
      </c>
      <c r="BU88" s="60" t="s">
        <v>98</v>
      </c>
      <c r="BV88" s="60">
        <v>0</v>
      </c>
      <c r="BW88" s="60" t="s">
        <v>98</v>
      </c>
      <c r="BX88" s="60">
        <v>0</v>
      </c>
      <c r="BY88" s="60" t="s">
        <v>98</v>
      </c>
      <c r="BZ88" s="60">
        <v>0</v>
      </c>
      <c r="CA88" s="60" t="s">
        <v>98</v>
      </c>
      <c r="CB88" s="60">
        <v>0</v>
      </c>
      <c r="CC88" s="60" t="s">
        <v>98</v>
      </c>
      <c r="CD88" s="60">
        <v>0</v>
      </c>
      <c r="CE88" s="60" t="s">
        <v>98</v>
      </c>
      <c r="CF88" s="60">
        <v>0</v>
      </c>
      <c r="CG88" s="60" t="s">
        <v>98</v>
      </c>
      <c r="CH88" s="60">
        <v>0</v>
      </c>
      <c r="CI88" s="60" t="s">
        <v>98</v>
      </c>
      <c r="CJ88" s="60">
        <v>0</v>
      </c>
      <c r="CK88" s="60" t="s">
        <v>98</v>
      </c>
      <c r="CL88" s="60">
        <v>0</v>
      </c>
      <c r="CM88" s="60" t="s">
        <v>98</v>
      </c>
      <c r="CN88" s="60">
        <v>0</v>
      </c>
      <c r="CO88" s="60" t="s">
        <v>98</v>
      </c>
      <c r="CP88" s="60">
        <v>0</v>
      </c>
      <c r="CQ88" s="60" t="s">
        <v>98</v>
      </c>
      <c r="CR88" s="75">
        <v>0</v>
      </c>
      <c r="CS88" s="60" t="s">
        <v>98</v>
      </c>
      <c r="CT88" s="60">
        <v>0</v>
      </c>
      <c r="CU88" s="60" t="s">
        <v>98</v>
      </c>
      <c r="CV88" s="60">
        <v>0</v>
      </c>
      <c r="CW88" s="60" t="s">
        <v>98</v>
      </c>
      <c r="CX88" s="60">
        <v>0</v>
      </c>
      <c r="CY88" s="60" t="s">
        <v>98</v>
      </c>
    </row>
    <row r="89" spans="1:106" ht="14.5" x14ac:dyDescent="0.35">
      <c r="A89" s="58" t="s">
        <v>407</v>
      </c>
      <c r="B89" s="58" t="s">
        <v>492</v>
      </c>
      <c r="C89" s="43"/>
      <c r="D89" s="43"/>
      <c r="E89" s="64">
        <v>0</v>
      </c>
      <c r="F89" s="64">
        <v>0</v>
      </c>
      <c r="G89" s="64">
        <v>0</v>
      </c>
      <c r="H89" s="169">
        <v>0</v>
      </c>
      <c r="I89" s="64">
        <v>0</v>
      </c>
      <c r="J89" s="64">
        <v>0</v>
      </c>
      <c r="K89" s="64">
        <v>0</v>
      </c>
      <c r="L89" s="64">
        <v>0</v>
      </c>
      <c r="M89" s="64">
        <v>0</v>
      </c>
      <c r="N89" s="64">
        <v>0</v>
      </c>
      <c r="O89" s="64">
        <v>0</v>
      </c>
      <c r="P89" s="64">
        <v>0</v>
      </c>
      <c r="Q89" s="64">
        <v>0</v>
      </c>
      <c r="R89" s="169">
        <v>0</v>
      </c>
      <c r="S89" s="169">
        <v>0</v>
      </c>
      <c r="T89" s="64">
        <v>0</v>
      </c>
      <c r="U89" s="64">
        <v>0</v>
      </c>
      <c r="V89" s="64">
        <v>0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169">
        <v>0</v>
      </c>
      <c r="AC89" s="64">
        <v>0</v>
      </c>
      <c r="AD89" s="64">
        <v>0</v>
      </c>
      <c r="AE89" s="64">
        <v>0</v>
      </c>
      <c r="AF89" s="64">
        <v>0</v>
      </c>
      <c r="AG89" s="64">
        <v>0</v>
      </c>
      <c r="AH89" s="64">
        <v>0</v>
      </c>
      <c r="AI89" s="64">
        <v>0</v>
      </c>
      <c r="AJ89" s="64">
        <v>0</v>
      </c>
      <c r="AK89" s="64">
        <v>0</v>
      </c>
      <c r="AL89" s="64">
        <v>0</v>
      </c>
      <c r="AM89" s="64">
        <v>0</v>
      </c>
      <c r="AN89" s="64">
        <v>0</v>
      </c>
      <c r="AO89" s="64">
        <v>0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0</v>
      </c>
      <c r="BD89" s="64">
        <v>0</v>
      </c>
      <c r="BE89" s="64">
        <v>0</v>
      </c>
      <c r="BF89" s="64">
        <v>0</v>
      </c>
      <c r="BG89" s="64">
        <v>0</v>
      </c>
      <c r="BH89" s="64">
        <v>0</v>
      </c>
      <c r="BI89" s="64">
        <v>0</v>
      </c>
      <c r="BJ89" s="64">
        <v>0</v>
      </c>
      <c r="BK89" s="64">
        <v>0</v>
      </c>
      <c r="BL89" s="64">
        <v>0</v>
      </c>
      <c r="BM89" s="64">
        <v>0</v>
      </c>
      <c r="BN89" s="64">
        <v>0</v>
      </c>
      <c r="BO89" s="64">
        <v>0</v>
      </c>
      <c r="BP89" s="65">
        <v>0</v>
      </c>
      <c r="BQ89" s="64" t="s">
        <v>98</v>
      </c>
      <c r="BR89" s="64">
        <v>0</v>
      </c>
      <c r="BS89" s="64" t="s">
        <v>98</v>
      </c>
      <c r="BT89" s="64">
        <v>0</v>
      </c>
      <c r="BU89" s="64" t="s">
        <v>98</v>
      </c>
      <c r="BV89" s="64">
        <v>0</v>
      </c>
      <c r="BW89" s="64" t="s">
        <v>98</v>
      </c>
      <c r="BX89" s="64">
        <v>0</v>
      </c>
      <c r="BY89" s="64" t="s">
        <v>98</v>
      </c>
      <c r="BZ89" s="64">
        <v>0</v>
      </c>
      <c r="CA89" s="64" t="s">
        <v>98</v>
      </c>
      <c r="CB89" s="64">
        <v>0</v>
      </c>
      <c r="CC89" s="64" t="s">
        <v>98</v>
      </c>
      <c r="CD89" s="64">
        <v>0</v>
      </c>
      <c r="CE89" s="64" t="s">
        <v>98</v>
      </c>
      <c r="CF89" s="64">
        <v>0</v>
      </c>
      <c r="CG89" s="64" t="s">
        <v>98</v>
      </c>
      <c r="CH89" s="64">
        <v>0</v>
      </c>
      <c r="CI89" s="64" t="s">
        <v>98</v>
      </c>
      <c r="CJ89" s="64">
        <v>0</v>
      </c>
      <c r="CK89" s="64" t="s">
        <v>98</v>
      </c>
      <c r="CL89" s="64">
        <v>0</v>
      </c>
      <c r="CM89" s="64" t="s">
        <v>98</v>
      </c>
      <c r="CN89" s="64">
        <v>0</v>
      </c>
      <c r="CO89" s="64" t="s">
        <v>98</v>
      </c>
      <c r="CP89" s="64">
        <v>0</v>
      </c>
      <c r="CQ89" s="64" t="s">
        <v>98</v>
      </c>
      <c r="CR89" s="67">
        <v>0</v>
      </c>
      <c r="CS89" s="64" t="s">
        <v>98</v>
      </c>
      <c r="CT89" s="64">
        <v>0</v>
      </c>
      <c r="CU89" s="64" t="s">
        <v>98</v>
      </c>
      <c r="CV89" s="64">
        <v>0</v>
      </c>
      <c r="CW89" s="64" t="s">
        <v>98</v>
      </c>
      <c r="CX89" s="64">
        <v>0</v>
      </c>
      <c r="CY89" s="64" t="s">
        <v>98</v>
      </c>
    </row>
    <row r="90" spans="1:106" ht="14.5" x14ac:dyDescent="0.35">
      <c r="A90" s="58" t="s">
        <v>407</v>
      </c>
      <c r="B90" s="58" t="s">
        <v>493</v>
      </c>
      <c r="C90" s="43"/>
      <c r="D90" s="43"/>
      <c r="E90" s="60">
        <v>0</v>
      </c>
      <c r="F90" s="60">
        <v>0</v>
      </c>
      <c r="G90" s="60">
        <v>0</v>
      </c>
      <c r="H90" s="171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171">
        <v>0</v>
      </c>
      <c r="S90" s="171">
        <v>0</v>
      </c>
      <c r="T90" s="60">
        <v>0</v>
      </c>
      <c r="U90" s="60">
        <v>0</v>
      </c>
      <c r="V90" s="60">
        <v>0</v>
      </c>
      <c r="W90" s="60">
        <v>0</v>
      </c>
      <c r="X90" s="60">
        <v>0</v>
      </c>
      <c r="Y90" s="60">
        <v>0</v>
      </c>
      <c r="Z90" s="60">
        <v>0</v>
      </c>
      <c r="AA90" s="60">
        <v>0</v>
      </c>
      <c r="AB90" s="171">
        <v>0</v>
      </c>
      <c r="AC90" s="60">
        <v>0</v>
      </c>
      <c r="AD90" s="60">
        <v>0</v>
      </c>
      <c r="AE90" s="60">
        <v>0</v>
      </c>
      <c r="AF90" s="60">
        <v>0</v>
      </c>
      <c r="AG90" s="60">
        <v>0</v>
      </c>
      <c r="AH90" s="60">
        <v>0</v>
      </c>
      <c r="AI90" s="60">
        <v>0</v>
      </c>
      <c r="AJ90" s="60">
        <v>0</v>
      </c>
      <c r="AK90" s="60">
        <v>0</v>
      </c>
      <c r="AL90" s="60">
        <v>0</v>
      </c>
      <c r="AM90" s="60">
        <v>0</v>
      </c>
      <c r="AN90" s="60">
        <v>0</v>
      </c>
      <c r="AO90" s="60">
        <v>0</v>
      </c>
      <c r="AP90" s="60">
        <v>0</v>
      </c>
      <c r="AQ90" s="60">
        <v>0</v>
      </c>
      <c r="AR90" s="60">
        <v>0</v>
      </c>
      <c r="AS90" s="60">
        <v>0</v>
      </c>
      <c r="AT90" s="60">
        <v>0</v>
      </c>
      <c r="AU90" s="60">
        <v>0</v>
      </c>
      <c r="AV90" s="60">
        <v>0</v>
      </c>
      <c r="AW90" s="60">
        <v>0</v>
      </c>
      <c r="AX90" s="60">
        <v>0</v>
      </c>
      <c r="AY90" s="60">
        <v>0</v>
      </c>
      <c r="AZ90" s="60">
        <v>0</v>
      </c>
      <c r="BA90" s="60">
        <v>0</v>
      </c>
      <c r="BB90" s="60">
        <v>0</v>
      </c>
      <c r="BC90" s="60">
        <v>0</v>
      </c>
      <c r="BD90" s="60">
        <v>0</v>
      </c>
      <c r="BE90" s="60">
        <v>0</v>
      </c>
      <c r="BF90" s="60">
        <v>0</v>
      </c>
      <c r="BG90" s="60">
        <v>0</v>
      </c>
      <c r="BH90" s="60">
        <v>0</v>
      </c>
      <c r="BI90" s="60">
        <v>0</v>
      </c>
      <c r="BJ90" s="60">
        <v>0</v>
      </c>
      <c r="BK90" s="60">
        <v>0</v>
      </c>
      <c r="BL90" s="60">
        <v>0</v>
      </c>
      <c r="BM90" s="60">
        <v>0</v>
      </c>
      <c r="BN90" s="60">
        <v>0</v>
      </c>
      <c r="BO90" s="60">
        <v>0</v>
      </c>
      <c r="BP90" s="61">
        <v>0</v>
      </c>
      <c r="BQ90" s="60" t="s">
        <v>98</v>
      </c>
      <c r="BR90" s="60">
        <v>0</v>
      </c>
      <c r="BS90" s="60" t="s">
        <v>98</v>
      </c>
      <c r="BT90" s="60">
        <v>0</v>
      </c>
      <c r="BU90" s="60" t="s">
        <v>98</v>
      </c>
      <c r="BV90" s="60">
        <v>0</v>
      </c>
      <c r="BW90" s="60" t="s">
        <v>98</v>
      </c>
      <c r="BX90" s="60">
        <v>0</v>
      </c>
      <c r="BY90" s="60" t="s">
        <v>98</v>
      </c>
      <c r="BZ90" s="60">
        <v>0</v>
      </c>
      <c r="CA90" s="60" t="s">
        <v>98</v>
      </c>
      <c r="CB90" s="60">
        <v>0</v>
      </c>
      <c r="CC90" s="60" t="s">
        <v>98</v>
      </c>
      <c r="CD90" s="60">
        <v>0</v>
      </c>
      <c r="CE90" s="60" t="s">
        <v>98</v>
      </c>
      <c r="CF90" s="60">
        <v>0</v>
      </c>
      <c r="CG90" s="60" t="s">
        <v>98</v>
      </c>
      <c r="CH90" s="60">
        <v>0</v>
      </c>
      <c r="CI90" s="60" t="s">
        <v>98</v>
      </c>
      <c r="CJ90" s="60">
        <v>0</v>
      </c>
      <c r="CK90" s="60" t="s">
        <v>98</v>
      </c>
      <c r="CL90" s="60">
        <v>0</v>
      </c>
      <c r="CM90" s="60" t="s">
        <v>98</v>
      </c>
      <c r="CN90" s="60">
        <v>0</v>
      </c>
      <c r="CO90" s="60" t="s">
        <v>98</v>
      </c>
      <c r="CP90" s="60">
        <v>0</v>
      </c>
      <c r="CQ90" s="60" t="s">
        <v>98</v>
      </c>
      <c r="CR90" s="75">
        <v>0</v>
      </c>
      <c r="CS90" s="60" t="s">
        <v>98</v>
      </c>
      <c r="CT90" s="60">
        <v>0</v>
      </c>
      <c r="CU90" s="60" t="s">
        <v>98</v>
      </c>
      <c r="CV90" s="60">
        <v>0</v>
      </c>
      <c r="CW90" s="60" t="s">
        <v>98</v>
      </c>
      <c r="CX90" s="60">
        <v>0</v>
      </c>
      <c r="CY90" s="60" t="s">
        <v>98</v>
      </c>
    </row>
    <row r="91" spans="1:106" s="41" customFormat="1" ht="14.5" x14ac:dyDescent="0.35">
      <c r="A91" s="82" t="s">
        <v>407</v>
      </c>
      <c r="B91" s="82" t="s">
        <v>494</v>
      </c>
      <c r="C91" s="83"/>
      <c r="D91" s="83"/>
      <c r="E91" s="66">
        <v>182852.12</v>
      </c>
      <c r="F91" s="66">
        <v>25524.18</v>
      </c>
      <c r="G91" s="66">
        <v>6743.55</v>
      </c>
      <c r="H91" s="172">
        <v>63671.4</v>
      </c>
      <c r="I91" s="66">
        <v>269049.84999999998</v>
      </c>
      <c r="J91" s="66">
        <v>71142.11</v>
      </c>
      <c r="K91" s="66">
        <v>37279.97</v>
      </c>
      <c r="L91" s="66">
        <v>47101.86</v>
      </c>
      <c r="M91" s="66">
        <v>34179.730000000003</v>
      </c>
      <c r="N91" s="66">
        <v>30751.91</v>
      </c>
      <c r="O91" s="66">
        <v>150149.82</v>
      </c>
      <c r="P91" s="66">
        <v>116019.18</v>
      </c>
      <c r="Q91" s="66">
        <v>96947.87</v>
      </c>
      <c r="R91" s="172">
        <v>69195.91</v>
      </c>
      <c r="S91" s="172">
        <v>70457.05</v>
      </c>
      <c r="T91" s="66">
        <v>184927.41</v>
      </c>
      <c r="U91" s="66">
        <v>151287.07999999999</v>
      </c>
      <c r="V91" s="66">
        <v>96846.48</v>
      </c>
      <c r="W91" s="66">
        <v>224360.09</v>
      </c>
      <c r="X91" s="66">
        <v>224242.28</v>
      </c>
      <c r="Y91" s="66">
        <v>65351.02</v>
      </c>
      <c r="Z91" s="66">
        <v>89707.8</v>
      </c>
      <c r="AA91" s="66">
        <v>84463.82</v>
      </c>
      <c r="AB91" s="172">
        <v>246486.82</v>
      </c>
      <c r="AC91" s="66">
        <v>37178.07</v>
      </c>
      <c r="AD91" s="66">
        <v>96348.31</v>
      </c>
      <c r="AE91" s="66">
        <v>700016.21</v>
      </c>
      <c r="AF91" s="66">
        <v>199714.65</v>
      </c>
      <c r="AG91" s="66">
        <v>682216.43</v>
      </c>
      <c r="AH91" s="66">
        <v>598660.87</v>
      </c>
      <c r="AI91" s="66">
        <v>292645.23</v>
      </c>
      <c r="AJ91" s="67">
        <v>38564</v>
      </c>
      <c r="AK91" s="66">
        <v>38015.629999999997</v>
      </c>
      <c r="AL91" s="66">
        <v>225010.64</v>
      </c>
      <c r="AM91" s="66">
        <v>58265.279999999999</v>
      </c>
      <c r="AN91" s="66">
        <v>362574.3</v>
      </c>
      <c r="AO91" s="66">
        <v>82290.83</v>
      </c>
      <c r="AP91" s="66">
        <v>79265.69</v>
      </c>
      <c r="AQ91" s="66">
        <v>177015.32</v>
      </c>
      <c r="AR91" s="66">
        <v>320443.69</v>
      </c>
      <c r="AS91" s="66">
        <v>477604.54</v>
      </c>
      <c r="AT91" s="66">
        <v>123503.4</v>
      </c>
      <c r="AU91" s="66">
        <v>110477.27</v>
      </c>
      <c r="AV91" s="66">
        <v>1524608.17</v>
      </c>
      <c r="AW91" s="66">
        <v>446141.77</v>
      </c>
      <c r="AX91" s="66">
        <v>181734.28</v>
      </c>
      <c r="AY91" s="66">
        <v>113969.19</v>
      </c>
      <c r="AZ91" s="66">
        <v>74690.53</v>
      </c>
      <c r="BA91" s="66">
        <v>67712.89</v>
      </c>
      <c r="BB91" s="66">
        <v>153131.16</v>
      </c>
      <c r="BC91" s="66">
        <v>153608.64000000001</v>
      </c>
      <c r="BD91" s="66">
        <v>35639.25</v>
      </c>
      <c r="BE91" s="66">
        <v>249803.65</v>
      </c>
      <c r="BF91" s="66">
        <v>830689.64</v>
      </c>
      <c r="BG91" s="66">
        <v>681310.88</v>
      </c>
      <c r="BH91" s="66">
        <v>677524.47999999998</v>
      </c>
      <c r="BI91" s="66">
        <v>302525.02</v>
      </c>
      <c r="BJ91" s="66">
        <v>108616.47</v>
      </c>
      <c r="BK91" s="66">
        <v>74873.62</v>
      </c>
      <c r="BL91" s="66">
        <v>85219.28</v>
      </c>
      <c r="BM91" s="66">
        <v>18367.95</v>
      </c>
      <c r="BN91" s="66">
        <v>122205.54</v>
      </c>
      <c r="BO91" s="66">
        <v>50160.52</v>
      </c>
      <c r="BP91" s="84">
        <v>0</v>
      </c>
      <c r="BQ91" s="67" t="s">
        <v>98</v>
      </c>
      <c r="BR91" s="66">
        <v>13291082.59</v>
      </c>
      <c r="BS91" s="67" t="s">
        <v>98</v>
      </c>
      <c r="BT91" s="67">
        <v>0</v>
      </c>
      <c r="BU91" s="67" t="s">
        <v>98</v>
      </c>
      <c r="BV91" s="67">
        <v>0</v>
      </c>
      <c r="BW91" s="67" t="s">
        <v>98</v>
      </c>
      <c r="BX91" s="67">
        <v>0</v>
      </c>
      <c r="BY91" s="67" t="s">
        <v>98</v>
      </c>
      <c r="BZ91" s="67">
        <v>0</v>
      </c>
      <c r="CA91" s="67" t="s">
        <v>98</v>
      </c>
      <c r="CB91" s="67">
        <v>0</v>
      </c>
      <c r="CC91" s="67" t="s">
        <v>98</v>
      </c>
      <c r="CD91" s="67">
        <v>0</v>
      </c>
      <c r="CE91" s="67" t="s">
        <v>98</v>
      </c>
      <c r="CF91" s="67">
        <v>0</v>
      </c>
      <c r="CG91" s="67" t="s">
        <v>98</v>
      </c>
      <c r="CH91" s="67">
        <v>0</v>
      </c>
      <c r="CI91" s="67" t="s">
        <v>98</v>
      </c>
      <c r="CJ91" s="67">
        <v>0</v>
      </c>
      <c r="CK91" s="67" t="s">
        <v>98</v>
      </c>
      <c r="CL91" s="67">
        <v>0</v>
      </c>
      <c r="CM91" s="67" t="s">
        <v>98</v>
      </c>
      <c r="CN91" s="67">
        <v>0</v>
      </c>
      <c r="CO91" s="67" t="s">
        <v>98</v>
      </c>
      <c r="CP91" s="67">
        <v>0</v>
      </c>
      <c r="CQ91" s="67" t="s">
        <v>98</v>
      </c>
      <c r="CR91" s="67">
        <v>0</v>
      </c>
      <c r="CS91" s="67" t="s">
        <v>98</v>
      </c>
      <c r="CT91" s="67">
        <v>0</v>
      </c>
      <c r="CU91" s="67" t="s">
        <v>98</v>
      </c>
      <c r="CV91" s="67">
        <v>0</v>
      </c>
      <c r="CW91" s="67" t="s">
        <v>98</v>
      </c>
      <c r="CX91" s="67">
        <v>0</v>
      </c>
      <c r="CY91" s="67" t="s">
        <v>98</v>
      </c>
      <c r="DB91" s="233"/>
    </row>
    <row r="92" spans="1:106" s="41" customFormat="1" ht="14.5" x14ac:dyDescent="0.35">
      <c r="A92" s="82" t="s">
        <v>407</v>
      </c>
      <c r="B92" s="82" t="s">
        <v>91</v>
      </c>
      <c r="C92" s="83"/>
      <c r="D92" s="83"/>
      <c r="E92" s="62">
        <v>433752.9</v>
      </c>
      <c r="F92" s="62">
        <v>48972.21</v>
      </c>
      <c r="G92" s="62">
        <v>15123.11</v>
      </c>
      <c r="H92" s="167">
        <v>137259.95000000001</v>
      </c>
      <c r="I92" s="62">
        <v>1089480.26</v>
      </c>
      <c r="J92" s="62">
        <v>209121.81</v>
      </c>
      <c r="K92" s="62">
        <v>128077.77</v>
      </c>
      <c r="L92" s="62">
        <v>173129.59</v>
      </c>
      <c r="M92" s="62">
        <v>87500.57</v>
      </c>
      <c r="N92" s="62">
        <v>331940.12</v>
      </c>
      <c r="O92" s="62">
        <v>511682.29</v>
      </c>
      <c r="P92" s="62">
        <v>266672.92</v>
      </c>
      <c r="Q92" s="62">
        <v>289887.27</v>
      </c>
      <c r="R92" s="167">
        <v>197199.69</v>
      </c>
      <c r="S92" s="167">
        <v>352970.51</v>
      </c>
      <c r="T92" s="62">
        <v>473291.74</v>
      </c>
      <c r="U92" s="62">
        <v>346593.45</v>
      </c>
      <c r="V92" s="62">
        <v>278562.52</v>
      </c>
      <c r="W92" s="62">
        <v>628027.75</v>
      </c>
      <c r="X92" s="62">
        <v>855776.95</v>
      </c>
      <c r="Y92" s="62">
        <v>233507.5</v>
      </c>
      <c r="Z92" s="62">
        <v>224965.79</v>
      </c>
      <c r="AA92" s="62">
        <v>199298.34</v>
      </c>
      <c r="AB92" s="167">
        <v>762832.26</v>
      </c>
      <c r="AC92" s="62">
        <v>68959.62</v>
      </c>
      <c r="AD92" s="62">
        <v>226367.86</v>
      </c>
      <c r="AE92" s="62">
        <v>1817096.54</v>
      </c>
      <c r="AF92" s="62">
        <v>351296.52</v>
      </c>
      <c r="AG92" s="62">
        <v>1342880.88</v>
      </c>
      <c r="AH92" s="62">
        <v>1006236.51</v>
      </c>
      <c r="AI92" s="62">
        <v>634021.41</v>
      </c>
      <c r="AJ92" s="62">
        <v>141658.06</v>
      </c>
      <c r="AK92" s="62">
        <v>150001.95000000001</v>
      </c>
      <c r="AL92" s="62">
        <v>529965.5</v>
      </c>
      <c r="AM92" s="62">
        <v>114328.05</v>
      </c>
      <c r="AN92" s="62">
        <v>714833.73</v>
      </c>
      <c r="AO92" s="62">
        <v>168748.28</v>
      </c>
      <c r="AP92" s="62">
        <v>175653.17</v>
      </c>
      <c r="AQ92" s="62">
        <v>369662.5</v>
      </c>
      <c r="AR92" s="62">
        <v>626825.89</v>
      </c>
      <c r="AS92" s="62">
        <v>906288.87</v>
      </c>
      <c r="AT92" s="62">
        <v>382046.8</v>
      </c>
      <c r="AU92" s="62">
        <v>235875.37</v>
      </c>
      <c r="AV92" s="62">
        <v>1976988.51</v>
      </c>
      <c r="AW92" s="62">
        <v>777535.3</v>
      </c>
      <c r="AX92" s="62">
        <v>346107.75</v>
      </c>
      <c r="AY92" s="62">
        <v>200569.77</v>
      </c>
      <c r="AZ92" s="62">
        <v>157777.5</v>
      </c>
      <c r="BA92" s="62">
        <v>135676.76999999999</v>
      </c>
      <c r="BB92" s="62">
        <v>259537.34</v>
      </c>
      <c r="BC92" s="62">
        <v>193256.9</v>
      </c>
      <c r="BD92" s="62">
        <v>131127.85999999999</v>
      </c>
      <c r="BE92" s="62">
        <v>459752.39</v>
      </c>
      <c r="BF92" s="62">
        <v>1255169.24</v>
      </c>
      <c r="BG92" s="62">
        <v>884666.52</v>
      </c>
      <c r="BH92" s="62">
        <v>1059193.5900000001</v>
      </c>
      <c r="BI92" s="62">
        <v>430189.36</v>
      </c>
      <c r="BJ92" s="62">
        <v>196598.39999999999</v>
      </c>
      <c r="BK92" s="62">
        <v>138693.57</v>
      </c>
      <c r="BL92" s="62">
        <v>138859.67000000001</v>
      </c>
      <c r="BM92" s="62">
        <v>31034.85</v>
      </c>
      <c r="BN92" s="62">
        <v>178809.61</v>
      </c>
      <c r="BO92" s="62">
        <v>50160.67</v>
      </c>
      <c r="BP92" s="85">
        <v>0</v>
      </c>
      <c r="BQ92" s="75" t="s">
        <v>98</v>
      </c>
      <c r="BR92" s="62">
        <v>27240080.34</v>
      </c>
      <c r="BS92" s="75" t="s">
        <v>98</v>
      </c>
      <c r="BT92" s="75">
        <v>0</v>
      </c>
      <c r="BU92" s="75" t="s">
        <v>98</v>
      </c>
      <c r="BV92" s="75">
        <v>0</v>
      </c>
      <c r="BW92" s="75" t="s">
        <v>98</v>
      </c>
      <c r="BX92" s="75">
        <v>0</v>
      </c>
      <c r="BY92" s="75" t="s">
        <v>98</v>
      </c>
      <c r="BZ92" s="75">
        <v>0</v>
      </c>
      <c r="CA92" s="75" t="s">
        <v>98</v>
      </c>
      <c r="CB92" s="75">
        <v>0</v>
      </c>
      <c r="CC92" s="75" t="s">
        <v>98</v>
      </c>
      <c r="CD92" s="75">
        <v>0</v>
      </c>
      <c r="CE92" s="75" t="s">
        <v>98</v>
      </c>
      <c r="CF92" s="75">
        <v>0</v>
      </c>
      <c r="CG92" s="75" t="s">
        <v>98</v>
      </c>
      <c r="CH92" s="75">
        <v>0</v>
      </c>
      <c r="CI92" s="75" t="s">
        <v>98</v>
      </c>
      <c r="CJ92" s="75">
        <v>0</v>
      </c>
      <c r="CK92" s="75" t="s">
        <v>98</v>
      </c>
      <c r="CL92" s="75">
        <v>0</v>
      </c>
      <c r="CM92" s="75" t="s">
        <v>98</v>
      </c>
      <c r="CN92" s="75">
        <v>0</v>
      </c>
      <c r="CO92" s="75" t="s">
        <v>98</v>
      </c>
      <c r="CP92" s="75">
        <v>0</v>
      </c>
      <c r="CQ92" s="75" t="s">
        <v>98</v>
      </c>
      <c r="CR92" s="75">
        <v>0</v>
      </c>
      <c r="CS92" s="75" t="s">
        <v>98</v>
      </c>
      <c r="CT92" s="75">
        <v>0</v>
      </c>
      <c r="CU92" s="75" t="s">
        <v>98</v>
      </c>
      <c r="CV92" s="75">
        <v>0</v>
      </c>
      <c r="CW92" s="75" t="s">
        <v>98</v>
      </c>
      <c r="CX92" s="75">
        <v>0</v>
      </c>
      <c r="CY92" s="75" t="s">
        <v>98</v>
      </c>
      <c r="DB92" s="233"/>
    </row>
    <row r="93" spans="1:106" ht="14.5" x14ac:dyDescent="0.35">
      <c r="A93" s="58" t="s">
        <v>407</v>
      </c>
      <c r="B93" s="58" t="s">
        <v>495</v>
      </c>
      <c r="C93" s="43"/>
      <c r="D93" s="43"/>
      <c r="E93" s="64" t="s">
        <v>483</v>
      </c>
      <c r="F93" s="64" t="s">
        <v>483</v>
      </c>
      <c r="G93" s="64" t="s">
        <v>483</v>
      </c>
      <c r="H93" s="169" t="s">
        <v>483</v>
      </c>
      <c r="I93" s="64" t="s">
        <v>483</v>
      </c>
      <c r="J93" s="64" t="s">
        <v>483</v>
      </c>
      <c r="K93" s="64" t="s">
        <v>483</v>
      </c>
      <c r="L93" s="64" t="s">
        <v>483</v>
      </c>
      <c r="M93" s="64" t="s">
        <v>483</v>
      </c>
      <c r="N93" s="64" t="s">
        <v>483</v>
      </c>
      <c r="O93" s="64" t="s">
        <v>483</v>
      </c>
      <c r="P93" s="64" t="s">
        <v>483</v>
      </c>
      <c r="Q93" s="64" t="s">
        <v>483</v>
      </c>
      <c r="R93" s="169" t="s">
        <v>483</v>
      </c>
      <c r="S93" s="169" t="s">
        <v>483</v>
      </c>
      <c r="T93" s="64" t="s">
        <v>483</v>
      </c>
      <c r="U93" s="64" t="s">
        <v>483</v>
      </c>
      <c r="V93" s="64" t="s">
        <v>483</v>
      </c>
      <c r="W93" s="64" t="s">
        <v>483</v>
      </c>
      <c r="X93" s="64" t="s">
        <v>483</v>
      </c>
      <c r="Y93" s="64" t="s">
        <v>483</v>
      </c>
      <c r="Z93" s="64" t="s">
        <v>483</v>
      </c>
      <c r="AA93" s="64" t="s">
        <v>483</v>
      </c>
      <c r="AB93" s="169" t="s">
        <v>483</v>
      </c>
      <c r="AC93" s="64" t="s">
        <v>483</v>
      </c>
      <c r="AD93" s="64" t="s">
        <v>483</v>
      </c>
      <c r="AE93" s="64" t="s">
        <v>483</v>
      </c>
      <c r="AF93" s="64" t="s">
        <v>483</v>
      </c>
      <c r="AG93" s="64" t="s">
        <v>483</v>
      </c>
      <c r="AH93" s="64" t="s">
        <v>483</v>
      </c>
      <c r="AI93" s="64" t="s">
        <v>483</v>
      </c>
      <c r="AJ93" s="64" t="s">
        <v>483</v>
      </c>
      <c r="AK93" s="64" t="s">
        <v>483</v>
      </c>
      <c r="AL93" s="64" t="s">
        <v>483</v>
      </c>
      <c r="AM93" s="64" t="s">
        <v>483</v>
      </c>
      <c r="AN93" s="64" t="s">
        <v>483</v>
      </c>
      <c r="AO93" s="64" t="s">
        <v>483</v>
      </c>
      <c r="AP93" s="64" t="s">
        <v>483</v>
      </c>
      <c r="AQ93" s="64" t="s">
        <v>483</v>
      </c>
      <c r="AR93" s="64" t="s">
        <v>483</v>
      </c>
      <c r="AS93" s="64" t="s">
        <v>483</v>
      </c>
      <c r="AT93" s="64" t="s">
        <v>483</v>
      </c>
      <c r="AU93" s="64" t="s">
        <v>483</v>
      </c>
      <c r="AV93" s="64" t="s">
        <v>483</v>
      </c>
      <c r="AW93" s="64" t="s">
        <v>483</v>
      </c>
      <c r="AX93" s="64" t="s">
        <v>483</v>
      </c>
      <c r="AY93" s="64" t="s">
        <v>483</v>
      </c>
      <c r="AZ93" s="64" t="s">
        <v>483</v>
      </c>
      <c r="BA93" s="64" t="s">
        <v>483</v>
      </c>
      <c r="BB93" s="64" t="s">
        <v>483</v>
      </c>
      <c r="BC93" s="64" t="s">
        <v>483</v>
      </c>
      <c r="BD93" s="64" t="s">
        <v>483</v>
      </c>
      <c r="BE93" s="64" t="s">
        <v>483</v>
      </c>
      <c r="BF93" s="64" t="s">
        <v>483</v>
      </c>
      <c r="BG93" s="64" t="s">
        <v>483</v>
      </c>
      <c r="BH93" s="64" t="s">
        <v>483</v>
      </c>
      <c r="BI93" s="64" t="s">
        <v>483</v>
      </c>
      <c r="BJ93" s="64" t="s">
        <v>483</v>
      </c>
      <c r="BK93" s="64" t="s">
        <v>483</v>
      </c>
      <c r="BL93" s="64" t="s">
        <v>483</v>
      </c>
      <c r="BM93" s="64" t="s">
        <v>483</v>
      </c>
      <c r="BN93" s="64" t="s">
        <v>483</v>
      </c>
      <c r="BO93" s="64" t="s">
        <v>483</v>
      </c>
      <c r="BP93" s="65" t="s">
        <v>483</v>
      </c>
      <c r="BQ93" s="64" t="s">
        <v>98</v>
      </c>
      <c r="BR93" s="64" t="s">
        <v>483</v>
      </c>
      <c r="BS93" s="64" t="s">
        <v>98</v>
      </c>
      <c r="BT93" s="64" t="s">
        <v>483</v>
      </c>
      <c r="BU93" s="64" t="s">
        <v>98</v>
      </c>
      <c r="BV93" s="64" t="s">
        <v>483</v>
      </c>
      <c r="BW93" s="64" t="s">
        <v>98</v>
      </c>
      <c r="BX93" s="64" t="s">
        <v>483</v>
      </c>
      <c r="BY93" s="64" t="s">
        <v>98</v>
      </c>
      <c r="BZ93" s="64" t="s">
        <v>483</v>
      </c>
      <c r="CA93" s="64" t="s">
        <v>98</v>
      </c>
      <c r="CB93" s="64" t="s">
        <v>483</v>
      </c>
      <c r="CC93" s="64" t="s">
        <v>98</v>
      </c>
      <c r="CD93" s="64" t="s">
        <v>483</v>
      </c>
      <c r="CE93" s="64" t="s">
        <v>98</v>
      </c>
      <c r="CF93" s="64" t="s">
        <v>483</v>
      </c>
      <c r="CG93" s="64" t="s">
        <v>98</v>
      </c>
      <c r="CH93" s="64" t="s">
        <v>483</v>
      </c>
      <c r="CI93" s="64" t="s">
        <v>98</v>
      </c>
      <c r="CJ93" s="64" t="s">
        <v>483</v>
      </c>
      <c r="CK93" s="64" t="s">
        <v>98</v>
      </c>
      <c r="CL93" s="64" t="s">
        <v>483</v>
      </c>
      <c r="CM93" s="64" t="s">
        <v>98</v>
      </c>
      <c r="CN93" s="64" t="s">
        <v>483</v>
      </c>
      <c r="CO93" s="64" t="s">
        <v>98</v>
      </c>
      <c r="CP93" s="64" t="s">
        <v>483</v>
      </c>
      <c r="CQ93" s="64" t="s">
        <v>98</v>
      </c>
      <c r="CR93" s="67" t="s">
        <v>483</v>
      </c>
      <c r="CS93" s="64" t="s">
        <v>98</v>
      </c>
      <c r="CT93" s="64" t="s">
        <v>483</v>
      </c>
      <c r="CU93" s="64" t="s">
        <v>98</v>
      </c>
      <c r="CV93" s="64" t="s">
        <v>483</v>
      </c>
      <c r="CW93" s="64" t="s">
        <v>98</v>
      </c>
      <c r="CX93" s="64" t="s">
        <v>483</v>
      </c>
      <c r="CY93" s="64" t="s">
        <v>98</v>
      </c>
    </row>
    <row r="94" spans="1:106" s="81" customFormat="1" ht="14.5" x14ac:dyDescent="0.35">
      <c r="A94" s="76" t="s">
        <v>407</v>
      </c>
      <c r="B94" s="76" t="s">
        <v>496</v>
      </c>
      <c r="C94" s="77"/>
      <c r="D94" s="77"/>
      <c r="E94" s="78">
        <v>8959.35</v>
      </c>
      <c r="F94" s="78">
        <v>678.25</v>
      </c>
      <c r="G94" s="78">
        <v>272.73</v>
      </c>
      <c r="H94" s="168">
        <v>1481.16</v>
      </c>
      <c r="I94" s="78">
        <v>6339.42</v>
      </c>
      <c r="J94" s="78">
        <v>1599.62</v>
      </c>
      <c r="K94" s="78">
        <v>684.63</v>
      </c>
      <c r="L94" s="78">
        <v>933.94</v>
      </c>
      <c r="M94" s="78">
        <v>376.23</v>
      </c>
      <c r="N94" s="78">
        <v>4106.7299999999996</v>
      </c>
      <c r="O94" s="78">
        <v>5756.47</v>
      </c>
      <c r="P94" s="78">
        <v>794.62</v>
      </c>
      <c r="Q94" s="78">
        <v>1635.33</v>
      </c>
      <c r="R94" s="168">
        <v>1805.4</v>
      </c>
      <c r="S94" s="168">
        <v>1859.53</v>
      </c>
      <c r="T94" s="78">
        <v>1726.69</v>
      </c>
      <c r="U94" s="78">
        <v>1303.83</v>
      </c>
      <c r="V94" s="78">
        <v>1316.71</v>
      </c>
      <c r="W94" s="78">
        <v>2502.08</v>
      </c>
      <c r="X94" s="78">
        <v>3511.85</v>
      </c>
      <c r="Y94" s="78">
        <v>174.98</v>
      </c>
      <c r="Z94" s="78">
        <v>1285.69</v>
      </c>
      <c r="AA94" s="78">
        <v>977.55</v>
      </c>
      <c r="AB94" s="168">
        <v>2003.29</v>
      </c>
      <c r="AC94" s="78">
        <v>835.14</v>
      </c>
      <c r="AD94" s="78">
        <v>6004.14</v>
      </c>
      <c r="AE94" s="78">
        <v>19957.14</v>
      </c>
      <c r="AF94" s="78">
        <v>2432.96</v>
      </c>
      <c r="AG94" s="78">
        <v>12358.23</v>
      </c>
      <c r="AH94" s="78">
        <v>7066.78</v>
      </c>
      <c r="AI94" s="78">
        <v>22675.62</v>
      </c>
      <c r="AJ94" s="78">
        <v>2412.0700000000002</v>
      </c>
      <c r="AK94" s="78">
        <v>5866.24</v>
      </c>
      <c r="AL94" s="78">
        <v>7628.38</v>
      </c>
      <c r="AM94" s="78">
        <v>3738.85</v>
      </c>
      <c r="AN94" s="78">
        <v>14670.94</v>
      </c>
      <c r="AO94" s="78">
        <v>449.98</v>
      </c>
      <c r="AP94" s="78">
        <v>1029.58</v>
      </c>
      <c r="AQ94" s="78">
        <v>1881.39</v>
      </c>
      <c r="AR94" s="78">
        <v>2157.41</v>
      </c>
      <c r="AS94" s="78">
        <v>32181.93</v>
      </c>
      <c r="AT94" s="78">
        <v>19580.02</v>
      </c>
      <c r="AU94" s="78">
        <v>8490.86</v>
      </c>
      <c r="AV94" s="78">
        <v>22318.03</v>
      </c>
      <c r="AW94" s="78">
        <v>5888.76</v>
      </c>
      <c r="AX94" s="78">
        <v>2222.11</v>
      </c>
      <c r="AY94" s="78">
        <v>4147.46</v>
      </c>
      <c r="AZ94" s="78">
        <v>695.12</v>
      </c>
      <c r="BA94" s="78">
        <v>956.49</v>
      </c>
      <c r="BB94" s="78">
        <v>1848.08</v>
      </c>
      <c r="BC94" s="78">
        <v>312.75</v>
      </c>
      <c r="BD94" s="78">
        <v>1498.88</v>
      </c>
      <c r="BE94" s="78">
        <v>3168.38</v>
      </c>
      <c r="BF94" s="78">
        <v>50474.34</v>
      </c>
      <c r="BG94" s="78">
        <v>17751.88</v>
      </c>
      <c r="BH94" s="78">
        <v>37120.129999999997</v>
      </c>
      <c r="BI94" s="78">
        <v>13782.34</v>
      </c>
      <c r="BJ94" s="78">
        <v>6740.15</v>
      </c>
      <c r="BK94" s="78">
        <v>5145.08</v>
      </c>
      <c r="BL94" s="78">
        <v>5252.08</v>
      </c>
      <c r="BM94" s="78">
        <v>205.57</v>
      </c>
      <c r="BN94" s="78">
        <v>2026.3</v>
      </c>
      <c r="BO94" s="80">
        <v>0</v>
      </c>
      <c r="BP94" s="79">
        <v>0</v>
      </c>
      <c r="BQ94" s="80" t="s">
        <v>98</v>
      </c>
      <c r="BR94" s="78">
        <v>405057.7</v>
      </c>
      <c r="BS94" s="80" t="s">
        <v>98</v>
      </c>
      <c r="BT94" s="78">
        <v>920717.39</v>
      </c>
      <c r="BU94" s="80" t="s">
        <v>98</v>
      </c>
      <c r="BV94" s="78">
        <v>-441.62</v>
      </c>
      <c r="BW94" s="80" t="s">
        <v>98</v>
      </c>
      <c r="BX94" s="78">
        <v>13573.42</v>
      </c>
      <c r="BY94" s="80" t="s">
        <v>98</v>
      </c>
      <c r="BZ94" s="78">
        <v>933849.19</v>
      </c>
      <c r="CA94" s="80" t="s">
        <v>98</v>
      </c>
      <c r="CB94" s="78">
        <v>213042.59</v>
      </c>
      <c r="CC94" s="80" t="s">
        <v>98</v>
      </c>
      <c r="CD94" s="78">
        <v>562.78</v>
      </c>
      <c r="CE94" s="80" t="s">
        <v>98</v>
      </c>
      <c r="CF94" s="78">
        <v>357.06</v>
      </c>
      <c r="CG94" s="80" t="s">
        <v>98</v>
      </c>
      <c r="CH94" s="78">
        <v>919.84</v>
      </c>
      <c r="CI94" s="80" t="s">
        <v>98</v>
      </c>
      <c r="CJ94" s="78">
        <v>213962.43</v>
      </c>
      <c r="CK94" s="80" t="s">
        <v>98</v>
      </c>
      <c r="CL94" s="80">
        <v>0</v>
      </c>
      <c r="CM94" s="80" t="s">
        <v>98</v>
      </c>
      <c r="CN94" s="80">
        <v>0</v>
      </c>
      <c r="CO94" s="80" t="s">
        <v>98</v>
      </c>
      <c r="CP94" s="80">
        <v>0</v>
      </c>
      <c r="CQ94" s="80" t="s">
        <v>98</v>
      </c>
      <c r="CR94" s="78">
        <v>9991.65</v>
      </c>
      <c r="CS94" s="80" t="s">
        <v>98</v>
      </c>
      <c r="CT94" s="78">
        <v>9991.65</v>
      </c>
      <c r="CU94" s="80" t="s">
        <v>98</v>
      </c>
      <c r="CV94" s="78">
        <v>1157803.27</v>
      </c>
      <c r="CW94" s="80" t="s">
        <v>98</v>
      </c>
      <c r="CX94" s="78">
        <v>1562860.98</v>
      </c>
      <c r="CY94" s="80" t="s">
        <v>98</v>
      </c>
      <c r="DB94" s="227"/>
    </row>
    <row r="95" spans="1:106" ht="14.5" x14ac:dyDescent="0.35">
      <c r="A95" s="58" t="s">
        <v>407</v>
      </c>
      <c r="B95" s="58" t="s">
        <v>497</v>
      </c>
      <c r="C95" s="43"/>
      <c r="D95" s="43"/>
      <c r="E95" s="63">
        <v>250900.78</v>
      </c>
      <c r="F95" s="63">
        <v>23448.03</v>
      </c>
      <c r="G95" s="63">
        <v>8379.56</v>
      </c>
      <c r="H95" s="168">
        <v>73588.55</v>
      </c>
      <c r="I95" s="63">
        <v>820430.41</v>
      </c>
      <c r="J95" s="63">
        <v>137979.70000000001</v>
      </c>
      <c r="K95" s="63">
        <v>90797.8</v>
      </c>
      <c r="L95" s="63">
        <v>126027.73</v>
      </c>
      <c r="M95" s="63">
        <v>53320.84</v>
      </c>
      <c r="N95" s="63">
        <v>301188.21000000002</v>
      </c>
      <c r="O95" s="63">
        <v>361532.47</v>
      </c>
      <c r="P95" s="63">
        <v>150653.75</v>
      </c>
      <c r="Q95" s="63">
        <v>192939.39</v>
      </c>
      <c r="R95" s="168">
        <v>128003.78</v>
      </c>
      <c r="S95" s="168">
        <v>282513.46000000002</v>
      </c>
      <c r="T95" s="63">
        <v>288364.32</v>
      </c>
      <c r="U95" s="63">
        <v>195306.37</v>
      </c>
      <c r="V95" s="63">
        <v>181716.04</v>
      </c>
      <c r="W95" s="63">
        <v>403667.66</v>
      </c>
      <c r="X95" s="63">
        <v>631534.67000000004</v>
      </c>
      <c r="Y95" s="63">
        <v>168156.48</v>
      </c>
      <c r="Z95" s="63">
        <v>135257.99</v>
      </c>
      <c r="AA95" s="63">
        <v>114834.52</v>
      </c>
      <c r="AB95" s="168">
        <v>516345.44</v>
      </c>
      <c r="AC95" s="63">
        <v>31781.55</v>
      </c>
      <c r="AD95" s="63">
        <v>130019.56</v>
      </c>
      <c r="AE95" s="63">
        <v>1117080.33</v>
      </c>
      <c r="AF95" s="63">
        <v>151581.87</v>
      </c>
      <c r="AG95" s="63">
        <v>660664.44999999995</v>
      </c>
      <c r="AH95" s="63">
        <v>407575.64</v>
      </c>
      <c r="AI95" s="63">
        <v>341376.18</v>
      </c>
      <c r="AJ95" s="63">
        <v>103094.06</v>
      </c>
      <c r="AK95" s="63">
        <v>111986.33</v>
      </c>
      <c r="AL95" s="63">
        <v>304954.86</v>
      </c>
      <c r="AM95" s="63">
        <v>56062.77</v>
      </c>
      <c r="AN95" s="63">
        <v>352259.42</v>
      </c>
      <c r="AO95" s="63">
        <v>86457.45</v>
      </c>
      <c r="AP95" s="63">
        <v>96387.48</v>
      </c>
      <c r="AQ95" s="63">
        <v>192647.18</v>
      </c>
      <c r="AR95" s="63">
        <v>306382.2</v>
      </c>
      <c r="AS95" s="63">
        <v>428684.33</v>
      </c>
      <c r="AT95" s="63">
        <v>258543.4</v>
      </c>
      <c r="AU95" s="63">
        <v>125398.09</v>
      </c>
      <c r="AV95" s="63">
        <v>452380.34</v>
      </c>
      <c r="AW95" s="63">
        <v>331393.53000000003</v>
      </c>
      <c r="AX95" s="63">
        <v>164373.47</v>
      </c>
      <c r="AY95" s="63">
        <v>86600.58</v>
      </c>
      <c r="AZ95" s="63">
        <v>83086.98</v>
      </c>
      <c r="BA95" s="63">
        <v>67963.89</v>
      </c>
      <c r="BB95" s="63">
        <v>106406.17</v>
      </c>
      <c r="BC95" s="63">
        <v>39648.26</v>
      </c>
      <c r="BD95" s="63">
        <v>95488.6</v>
      </c>
      <c r="BE95" s="63">
        <v>209948.74</v>
      </c>
      <c r="BF95" s="63">
        <v>424479.6</v>
      </c>
      <c r="BG95" s="63">
        <v>203355.64</v>
      </c>
      <c r="BH95" s="63">
        <v>381669.11</v>
      </c>
      <c r="BI95" s="63">
        <v>127664.35</v>
      </c>
      <c r="BJ95" s="63">
        <v>87981.93</v>
      </c>
      <c r="BK95" s="63">
        <v>63819.95</v>
      </c>
      <c r="BL95" s="63">
        <v>53640.39</v>
      </c>
      <c r="BM95" s="63">
        <v>12666.9</v>
      </c>
      <c r="BN95" s="63">
        <v>56604.06</v>
      </c>
      <c r="BO95" s="63">
        <v>0.15</v>
      </c>
      <c r="BP95" s="65">
        <v>0</v>
      </c>
      <c r="BQ95" s="64" t="s">
        <v>98</v>
      </c>
      <c r="BR95" s="63">
        <v>13948997.75</v>
      </c>
      <c r="BS95" s="64" t="s">
        <v>98</v>
      </c>
      <c r="BT95" s="63">
        <v>8071311.5</v>
      </c>
      <c r="BU95" s="64" t="s">
        <v>98</v>
      </c>
      <c r="BV95" s="63">
        <v>227126.71</v>
      </c>
      <c r="BW95" s="64" t="s">
        <v>98</v>
      </c>
      <c r="BX95" s="63">
        <v>3055497.88</v>
      </c>
      <c r="BY95" s="64" t="s">
        <v>98</v>
      </c>
      <c r="BZ95" s="63">
        <v>11353936.09</v>
      </c>
      <c r="CA95" s="64" t="s">
        <v>98</v>
      </c>
      <c r="CB95" s="63">
        <v>2917273.29</v>
      </c>
      <c r="CC95" s="64" t="s">
        <v>98</v>
      </c>
      <c r="CD95" s="63">
        <v>12360.9</v>
      </c>
      <c r="CE95" s="64" t="s">
        <v>98</v>
      </c>
      <c r="CF95" s="63">
        <v>67422.58</v>
      </c>
      <c r="CG95" s="64" t="s">
        <v>98</v>
      </c>
      <c r="CH95" s="63">
        <v>79783.48</v>
      </c>
      <c r="CI95" s="64" t="s">
        <v>98</v>
      </c>
      <c r="CJ95" s="63">
        <v>2997056.78</v>
      </c>
      <c r="CK95" s="64" t="s">
        <v>98</v>
      </c>
      <c r="CL95" s="64">
        <v>0</v>
      </c>
      <c r="CM95" s="64" t="s">
        <v>98</v>
      </c>
      <c r="CN95" s="64">
        <v>0</v>
      </c>
      <c r="CO95" s="64" t="s">
        <v>98</v>
      </c>
      <c r="CP95" s="64">
        <v>0</v>
      </c>
      <c r="CQ95" s="64" t="s">
        <v>98</v>
      </c>
      <c r="CR95" s="66">
        <v>2704953.02</v>
      </c>
      <c r="CS95" s="64" t="s">
        <v>98</v>
      </c>
      <c r="CT95" s="63">
        <v>2704953.02</v>
      </c>
      <c r="CU95" s="64" t="s">
        <v>98</v>
      </c>
      <c r="CV95" s="63">
        <v>17055945.890000001</v>
      </c>
      <c r="CW95" s="64" t="s">
        <v>98</v>
      </c>
      <c r="CX95" s="63">
        <v>31004943.640000001</v>
      </c>
      <c r="CY95" s="64" t="s">
        <v>98</v>
      </c>
    </row>
    <row r="96" spans="1:106" ht="14.5" x14ac:dyDescent="0.35">
      <c r="A96" s="58" t="s">
        <v>407</v>
      </c>
      <c r="B96" s="58" t="s">
        <v>498</v>
      </c>
      <c r="C96" s="43"/>
      <c r="D96" s="43"/>
      <c r="E96" s="60" t="s">
        <v>483</v>
      </c>
      <c r="F96" s="60" t="s">
        <v>483</v>
      </c>
      <c r="G96" s="60" t="s">
        <v>483</v>
      </c>
      <c r="H96" s="171" t="s">
        <v>483</v>
      </c>
      <c r="I96" s="60" t="s">
        <v>483</v>
      </c>
      <c r="J96" s="60" t="s">
        <v>483</v>
      </c>
      <c r="K96" s="60" t="s">
        <v>483</v>
      </c>
      <c r="L96" s="60" t="s">
        <v>483</v>
      </c>
      <c r="M96" s="60" t="s">
        <v>483</v>
      </c>
      <c r="N96" s="60" t="s">
        <v>483</v>
      </c>
      <c r="O96" s="60" t="s">
        <v>483</v>
      </c>
      <c r="P96" s="60" t="s">
        <v>483</v>
      </c>
      <c r="Q96" s="60" t="s">
        <v>483</v>
      </c>
      <c r="R96" s="171" t="s">
        <v>483</v>
      </c>
      <c r="S96" s="171" t="s">
        <v>483</v>
      </c>
      <c r="T96" s="60" t="s">
        <v>483</v>
      </c>
      <c r="U96" s="60" t="s">
        <v>483</v>
      </c>
      <c r="V96" s="60" t="s">
        <v>483</v>
      </c>
      <c r="W96" s="60" t="s">
        <v>483</v>
      </c>
      <c r="X96" s="60" t="s">
        <v>483</v>
      </c>
      <c r="Y96" s="60" t="s">
        <v>483</v>
      </c>
      <c r="Z96" s="60" t="s">
        <v>483</v>
      </c>
      <c r="AA96" s="60" t="s">
        <v>483</v>
      </c>
      <c r="AB96" s="171" t="s">
        <v>483</v>
      </c>
      <c r="AC96" s="60" t="s">
        <v>483</v>
      </c>
      <c r="AD96" s="60" t="s">
        <v>483</v>
      </c>
      <c r="AE96" s="60" t="s">
        <v>483</v>
      </c>
      <c r="AF96" s="60" t="s">
        <v>483</v>
      </c>
      <c r="AG96" s="60" t="s">
        <v>483</v>
      </c>
      <c r="AH96" s="60" t="s">
        <v>483</v>
      </c>
      <c r="AI96" s="60" t="s">
        <v>483</v>
      </c>
      <c r="AJ96" s="60" t="s">
        <v>483</v>
      </c>
      <c r="AK96" s="60" t="s">
        <v>483</v>
      </c>
      <c r="AL96" s="60" t="s">
        <v>483</v>
      </c>
      <c r="AM96" s="60" t="s">
        <v>483</v>
      </c>
      <c r="AN96" s="60" t="s">
        <v>483</v>
      </c>
      <c r="AO96" s="60" t="s">
        <v>483</v>
      </c>
      <c r="AP96" s="60" t="s">
        <v>483</v>
      </c>
      <c r="AQ96" s="60" t="s">
        <v>483</v>
      </c>
      <c r="AR96" s="60" t="s">
        <v>483</v>
      </c>
      <c r="AS96" s="60" t="s">
        <v>483</v>
      </c>
      <c r="AT96" s="60" t="s">
        <v>483</v>
      </c>
      <c r="AU96" s="60" t="s">
        <v>483</v>
      </c>
      <c r="AV96" s="60" t="s">
        <v>483</v>
      </c>
      <c r="AW96" s="60" t="s">
        <v>483</v>
      </c>
      <c r="AX96" s="60" t="s">
        <v>483</v>
      </c>
      <c r="AY96" s="60" t="s">
        <v>483</v>
      </c>
      <c r="AZ96" s="60" t="s">
        <v>483</v>
      </c>
      <c r="BA96" s="60" t="s">
        <v>483</v>
      </c>
      <c r="BB96" s="60" t="s">
        <v>483</v>
      </c>
      <c r="BC96" s="60" t="s">
        <v>483</v>
      </c>
      <c r="BD96" s="60" t="s">
        <v>483</v>
      </c>
      <c r="BE96" s="60" t="s">
        <v>483</v>
      </c>
      <c r="BF96" s="60" t="s">
        <v>483</v>
      </c>
      <c r="BG96" s="60" t="s">
        <v>483</v>
      </c>
      <c r="BH96" s="60" t="s">
        <v>483</v>
      </c>
      <c r="BI96" s="60" t="s">
        <v>483</v>
      </c>
      <c r="BJ96" s="60" t="s">
        <v>483</v>
      </c>
      <c r="BK96" s="60" t="s">
        <v>483</v>
      </c>
      <c r="BL96" s="60" t="s">
        <v>483</v>
      </c>
      <c r="BM96" s="60" t="s">
        <v>483</v>
      </c>
      <c r="BN96" s="60" t="s">
        <v>483</v>
      </c>
      <c r="BO96" s="60" t="s">
        <v>483</v>
      </c>
      <c r="BP96" s="61" t="s">
        <v>483</v>
      </c>
      <c r="BQ96" s="60" t="s">
        <v>98</v>
      </c>
      <c r="BR96" s="60" t="s">
        <v>483</v>
      </c>
      <c r="BS96" s="60" t="s">
        <v>98</v>
      </c>
      <c r="BT96" s="60" t="s">
        <v>483</v>
      </c>
      <c r="BU96" s="60" t="s">
        <v>98</v>
      </c>
      <c r="BV96" s="60" t="s">
        <v>483</v>
      </c>
      <c r="BW96" s="60" t="s">
        <v>98</v>
      </c>
      <c r="BX96" s="60" t="s">
        <v>483</v>
      </c>
      <c r="BY96" s="60" t="s">
        <v>98</v>
      </c>
      <c r="BZ96" s="60" t="s">
        <v>483</v>
      </c>
      <c r="CA96" s="60" t="s">
        <v>98</v>
      </c>
      <c r="CB96" s="60" t="s">
        <v>483</v>
      </c>
      <c r="CC96" s="60" t="s">
        <v>98</v>
      </c>
      <c r="CD96" s="60" t="s">
        <v>483</v>
      </c>
      <c r="CE96" s="60" t="s">
        <v>98</v>
      </c>
      <c r="CF96" s="60" t="s">
        <v>483</v>
      </c>
      <c r="CG96" s="60" t="s">
        <v>98</v>
      </c>
      <c r="CH96" s="60" t="s">
        <v>483</v>
      </c>
      <c r="CI96" s="60" t="s">
        <v>98</v>
      </c>
      <c r="CJ96" s="60" t="s">
        <v>483</v>
      </c>
      <c r="CK96" s="60" t="s">
        <v>98</v>
      </c>
      <c r="CL96" s="60" t="s">
        <v>483</v>
      </c>
      <c r="CM96" s="60" t="s">
        <v>98</v>
      </c>
      <c r="CN96" s="60" t="s">
        <v>483</v>
      </c>
      <c r="CO96" s="60" t="s">
        <v>98</v>
      </c>
      <c r="CP96" s="60" t="s">
        <v>483</v>
      </c>
      <c r="CQ96" s="60" t="s">
        <v>98</v>
      </c>
      <c r="CR96" s="75" t="s">
        <v>483</v>
      </c>
      <c r="CS96" s="60" t="s">
        <v>98</v>
      </c>
      <c r="CT96" s="60" t="s">
        <v>483</v>
      </c>
      <c r="CU96" s="60" t="s">
        <v>98</v>
      </c>
      <c r="CV96" s="60" t="s">
        <v>483</v>
      </c>
      <c r="CW96" s="60" t="s">
        <v>98</v>
      </c>
      <c r="CX96" s="60" t="s">
        <v>483</v>
      </c>
      <c r="CY96" s="60" t="s">
        <v>98</v>
      </c>
    </row>
    <row r="97" spans="1:103" ht="14.5" x14ac:dyDescent="0.35">
      <c r="A97" s="58" t="s">
        <v>303</v>
      </c>
      <c r="B97" s="58" t="s">
        <v>422</v>
      </c>
      <c r="C97" s="43" t="str">
        <f>'Correspondance tables'!K3</f>
        <v>ISIC 1</v>
      </c>
      <c r="D97" s="43" t="str">
        <f>VLOOKUP(C97, 'Correspondance tables'!$O$3:$P$73, 2, FALSE)</f>
        <v>ISIC 01T03</v>
      </c>
      <c r="E97" s="63">
        <v>3151.73</v>
      </c>
      <c r="F97" s="63">
        <v>53.84</v>
      </c>
      <c r="G97" s="63">
        <v>2.37</v>
      </c>
      <c r="H97" s="168">
        <v>0.32</v>
      </c>
      <c r="I97" s="64">
        <v>21922</v>
      </c>
      <c r="J97" s="63">
        <v>381.4</v>
      </c>
      <c r="K97" s="63">
        <v>4.6399999999999997</v>
      </c>
      <c r="L97" s="63">
        <v>7.24</v>
      </c>
      <c r="M97" s="63">
        <v>0.25</v>
      </c>
      <c r="N97" s="63">
        <v>1.23</v>
      </c>
      <c r="O97" s="63">
        <v>163.41</v>
      </c>
      <c r="P97" s="63">
        <v>33.369999999999997</v>
      </c>
      <c r="Q97" s="63">
        <v>312.97000000000003</v>
      </c>
      <c r="R97" s="168">
        <v>1.62</v>
      </c>
      <c r="S97" s="168">
        <v>0.26</v>
      </c>
      <c r="T97" s="63">
        <v>1.3</v>
      </c>
      <c r="U97" s="63">
        <v>50.91</v>
      </c>
      <c r="V97" s="63">
        <v>0.34</v>
      </c>
      <c r="W97" s="63">
        <v>0.72</v>
      </c>
      <c r="X97" s="63">
        <v>1.19</v>
      </c>
      <c r="Y97" s="63">
        <v>0.03</v>
      </c>
      <c r="Z97" s="63">
        <v>21.03</v>
      </c>
      <c r="AA97" s="63">
        <v>0.19</v>
      </c>
      <c r="AB97" s="168">
        <v>22.59</v>
      </c>
      <c r="AC97" s="63">
        <v>0.87</v>
      </c>
      <c r="AD97" s="63">
        <v>3.68</v>
      </c>
      <c r="AE97" s="63">
        <v>16.53</v>
      </c>
      <c r="AF97" s="63">
        <v>0.76</v>
      </c>
      <c r="AG97" s="64">
        <v>315</v>
      </c>
      <c r="AH97" s="63">
        <v>43.49</v>
      </c>
      <c r="AI97" s="63">
        <v>3.78</v>
      </c>
      <c r="AJ97" s="63">
        <v>7.02</v>
      </c>
      <c r="AK97" s="64">
        <v>0</v>
      </c>
      <c r="AL97" s="63">
        <v>4.7</v>
      </c>
      <c r="AM97" s="63">
        <v>0.01</v>
      </c>
      <c r="AN97" s="63">
        <v>624.03</v>
      </c>
      <c r="AO97" s="63">
        <v>0.05</v>
      </c>
      <c r="AP97" s="63">
        <v>0.66</v>
      </c>
      <c r="AQ97" s="63">
        <v>0.32</v>
      </c>
      <c r="AR97" s="63">
        <v>0.78</v>
      </c>
      <c r="AS97" s="63">
        <v>0.45</v>
      </c>
      <c r="AT97" s="63">
        <v>17.399999999999999</v>
      </c>
      <c r="AU97" s="63">
        <v>0.04</v>
      </c>
      <c r="AV97" s="63">
        <v>6.55</v>
      </c>
      <c r="AW97" s="63">
        <v>4.03</v>
      </c>
      <c r="AX97" s="63">
        <v>71.3</v>
      </c>
      <c r="AY97" s="63">
        <v>3.37</v>
      </c>
      <c r="AZ97" s="63">
        <v>0.25</v>
      </c>
      <c r="BA97" s="63">
        <v>3.83</v>
      </c>
      <c r="BB97" s="63">
        <v>0.34</v>
      </c>
      <c r="BC97" s="63">
        <v>0.19</v>
      </c>
      <c r="BD97" s="63">
        <v>1.19</v>
      </c>
      <c r="BE97" s="63">
        <v>157.52000000000001</v>
      </c>
      <c r="BF97" s="63">
        <v>157.34</v>
      </c>
      <c r="BG97" s="63">
        <v>24.83</v>
      </c>
      <c r="BH97" s="63">
        <v>115.15</v>
      </c>
      <c r="BI97" s="63">
        <v>123.4</v>
      </c>
      <c r="BJ97" s="63">
        <v>12.11</v>
      </c>
      <c r="BK97" s="63">
        <v>14.27</v>
      </c>
      <c r="BL97" s="63">
        <v>8.43</v>
      </c>
      <c r="BM97" s="64">
        <v>0</v>
      </c>
      <c r="BN97" s="63">
        <v>17.29</v>
      </c>
      <c r="BO97" s="63">
        <v>0.03</v>
      </c>
      <c r="BP97" s="65">
        <v>0</v>
      </c>
      <c r="BQ97" s="64" t="s">
        <v>98</v>
      </c>
      <c r="BR97" s="63">
        <v>27895.98</v>
      </c>
      <c r="BS97" s="64" t="s">
        <v>98</v>
      </c>
      <c r="BT97" s="63">
        <v>19596.68</v>
      </c>
      <c r="BU97" s="64" t="s">
        <v>98</v>
      </c>
      <c r="BV97" s="63">
        <v>0.01</v>
      </c>
      <c r="BW97" s="64" t="s">
        <v>98</v>
      </c>
      <c r="BX97" s="63">
        <v>0.28999999999999998</v>
      </c>
      <c r="BY97" s="64" t="s">
        <v>98</v>
      </c>
      <c r="BZ97" s="63">
        <v>19596.990000000002</v>
      </c>
      <c r="CA97" s="64" t="s">
        <v>98</v>
      </c>
      <c r="CB97" s="63">
        <v>470.9</v>
      </c>
      <c r="CC97" s="64" t="s">
        <v>98</v>
      </c>
      <c r="CD97" s="64">
        <v>0</v>
      </c>
      <c r="CE97" s="64" t="s">
        <v>98</v>
      </c>
      <c r="CF97" s="63">
        <v>1398.63</v>
      </c>
      <c r="CG97" s="64" t="s">
        <v>98</v>
      </c>
      <c r="CH97" s="63">
        <v>1398.63</v>
      </c>
      <c r="CI97" s="64" t="s">
        <v>98</v>
      </c>
      <c r="CJ97" s="63">
        <v>1869.53</v>
      </c>
      <c r="CK97" s="64" t="s">
        <v>98</v>
      </c>
      <c r="CL97" s="64">
        <v>0</v>
      </c>
      <c r="CM97" s="64" t="s">
        <v>98</v>
      </c>
      <c r="CN97" s="64">
        <v>0</v>
      </c>
      <c r="CO97" s="64" t="s">
        <v>98</v>
      </c>
      <c r="CP97" s="64">
        <v>0</v>
      </c>
      <c r="CQ97" s="64" t="s">
        <v>98</v>
      </c>
      <c r="CR97" s="66">
        <v>703.41</v>
      </c>
      <c r="CS97" s="64" t="s">
        <v>98</v>
      </c>
      <c r="CT97" s="63">
        <v>703.41</v>
      </c>
      <c r="CU97" s="64" t="s">
        <v>98</v>
      </c>
      <c r="CV97" s="63">
        <v>22169.93</v>
      </c>
      <c r="CW97" s="64" t="s">
        <v>98</v>
      </c>
      <c r="CX97" s="63">
        <v>50065.91</v>
      </c>
      <c r="CY97" s="64" t="s">
        <v>98</v>
      </c>
    </row>
    <row r="98" spans="1:103" ht="14.5" x14ac:dyDescent="0.35">
      <c r="A98" s="58" t="s">
        <v>303</v>
      </c>
      <c r="B98" s="58" t="s">
        <v>423</v>
      </c>
      <c r="C98" s="43" t="str">
        <f>'Correspondance tables'!K4</f>
        <v>ISIC 2</v>
      </c>
      <c r="D98" s="43" t="str">
        <f>VLOOKUP(C98, 'Correspondance tables'!$O$3:$P$73, 2, FALSE)</f>
        <v>ISIC 01T03</v>
      </c>
      <c r="E98" s="59">
        <v>12.08</v>
      </c>
      <c r="F98" s="59">
        <v>112.37</v>
      </c>
      <c r="G98" s="59">
        <v>1.34</v>
      </c>
      <c r="H98" s="167">
        <v>0.4</v>
      </c>
      <c r="I98" s="59">
        <v>20.190000000000001</v>
      </c>
      <c r="J98" s="59">
        <v>0.13</v>
      </c>
      <c r="K98" s="59">
        <v>450.02</v>
      </c>
      <c r="L98" s="59">
        <v>303.99</v>
      </c>
      <c r="M98" s="59">
        <v>0.37</v>
      </c>
      <c r="N98" s="59">
        <v>0.05</v>
      </c>
      <c r="O98" s="59">
        <v>9.08</v>
      </c>
      <c r="P98" s="59">
        <v>0.28999999999999998</v>
      </c>
      <c r="Q98" s="59">
        <v>2.94</v>
      </c>
      <c r="R98" s="167">
        <v>0.36</v>
      </c>
      <c r="S98" s="167">
        <v>0.27</v>
      </c>
      <c r="T98" s="59">
        <v>0.43</v>
      </c>
      <c r="U98" s="60">
        <v>0</v>
      </c>
      <c r="V98" s="59">
        <v>7.0000000000000007E-2</v>
      </c>
      <c r="W98" s="59">
        <v>0.09</v>
      </c>
      <c r="X98" s="59">
        <v>0.06</v>
      </c>
      <c r="Y98" s="59">
        <v>0.25</v>
      </c>
      <c r="Z98" s="59">
        <v>25.64</v>
      </c>
      <c r="AA98" s="59">
        <v>0.01</v>
      </c>
      <c r="AB98" s="167">
        <v>7.38</v>
      </c>
      <c r="AC98" s="59">
        <v>0.08</v>
      </c>
      <c r="AD98" s="59">
        <v>0.03</v>
      </c>
      <c r="AE98" s="59">
        <v>9.32</v>
      </c>
      <c r="AF98" s="59">
        <v>0.2</v>
      </c>
      <c r="AG98" s="59">
        <v>7.32</v>
      </c>
      <c r="AH98" s="59">
        <v>1.25</v>
      </c>
      <c r="AI98" s="59">
        <v>1.34</v>
      </c>
      <c r="AJ98" s="60">
        <v>0</v>
      </c>
      <c r="AK98" s="59">
        <v>0.1</v>
      </c>
      <c r="AL98" s="59">
        <v>0.04</v>
      </c>
      <c r="AM98" s="60">
        <v>0</v>
      </c>
      <c r="AN98" s="59">
        <v>2.5299999999999998</v>
      </c>
      <c r="AO98" s="59">
        <v>0.01</v>
      </c>
      <c r="AP98" s="59">
        <v>0.11</v>
      </c>
      <c r="AQ98" s="60">
        <v>0</v>
      </c>
      <c r="AR98" s="59">
        <v>0.01</v>
      </c>
      <c r="AS98" s="59">
        <v>0.03</v>
      </c>
      <c r="AT98" s="60">
        <v>0</v>
      </c>
      <c r="AU98" s="59">
        <v>0.04</v>
      </c>
      <c r="AV98" s="59">
        <v>0.22</v>
      </c>
      <c r="AW98" s="59">
        <v>0.02</v>
      </c>
      <c r="AX98" s="59">
        <v>1.89</v>
      </c>
      <c r="AY98" s="59">
        <v>0.06</v>
      </c>
      <c r="AZ98" s="59">
        <v>0.04</v>
      </c>
      <c r="BA98" s="59">
        <v>0.05</v>
      </c>
      <c r="BB98" s="59">
        <v>0.03</v>
      </c>
      <c r="BC98" s="59">
        <v>0.02</v>
      </c>
      <c r="BD98" s="60">
        <v>0</v>
      </c>
      <c r="BE98" s="59">
        <v>4.72</v>
      </c>
      <c r="BF98" s="59">
        <v>6.91</v>
      </c>
      <c r="BG98" s="59">
        <v>0.28999999999999998</v>
      </c>
      <c r="BH98" s="59">
        <v>1.43</v>
      </c>
      <c r="BI98" s="59">
        <v>7.0000000000000007E-2</v>
      </c>
      <c r="BJ98" s="59">
        <v>3.53</v>
      </c>
      <c r="BK98" s="59">
        <v>0.49</v>
      </c>
      <c r="BL98" s="59">
        <v>1.36</v>
      </c>
      <c r="BM98" s="59">
        <v>0.16</v>
      </c>
      <c r="BN98" s="59">
        <v>1.24</v>
      </c>
      <c r="BO98" s="60">
        <v>0</v>
      </c>
      <c r="BP98" s="61">
        <v>0</v>
      </c>
      <c r="BQ98" s="60" t="s">
        <v>98</v>
      </c>
      <c r="BR98" s="59">
        <v>992.75</v>
      </c>
      <c r="BS98" s="60" t="s">
        <v>98</v>
      </c>
      <c r="BT98" s="59">
        <v>115.36</v>
      </c>
      <c r="BU98" s="60" t="s">
        <v>98</v>
      </c>
      <c r="BV98" s="60">
        <v>0</v>
      </c>
      <c r="BW98" s="60" t="s">
        <v>98</v>
      </c>
      <c r="BX98" s="59">
        <v>0.04</v>
      </c>
      <c r="BY98" s="60" t="s">
        <v>98</v>
      </c>
      <c r="BZ98" s="59">
        <v>115.4</v>
      </c>
      <c r="CA98" s="60" t="s">
        <v>98</v>
      </c>
      <c r="CB98" s="59">
        <v>1.37</v>
      </c>
      <c r="CC98" s="60" t="s">
        <v>98</v>
      </c>
      <c r="CD98" s="60">
        <v>0</v>
      </c>
      <c r="CE98" s="60" t="s">
        <v>98</v>
      </c>
      <c r="CF98" s="59">
        <v>49.63</v>
      </c>
      <c r="CG98" s="60" t="s">
        <v>98</v>
      </c>
      <c r="CH98" s="59">
        <v>49.63</v>
      </c>
      <c r="CI98" s="60" t="s">
        <v>98</v>
      </c>
      <c r="CJ98" s="60">
        <v>51</v>
      </c>
      <c r="CK98" s="60" t="s">
        <v>98</v>
      </c>
      <c r="CL98" s="60">
        <v>0</v>
      </c>
      <c r="CM98" s="60" t="s">
        <v>98</v>
      </c>
      <c r="CN98" s="60">
        <v>0</v>
      </c>
      <c r="CO98" s="60" t="s">
        <v>98</v>
      </c>
      <c r="CP98" s="60">
        <v>0</v>
      </c>
      <c r="CQ98" s="60" t="s">
        <v>98</v>
      </c>
      <c r="CR98" s="62">
        <v>7.07</v>
      </c>
      <c r="CS98" s="60" t="s">
        <v>98</v>
      </c>
      <c r="CT98" s="59">
        <v>7.07</v>
      </c>
      <c r="CU98" s="60" t="s">
        <v>98</v>
      </c>
      <c r="CV98" s="59">
        <v>173.47</v>
      </c>
      <c r="CW98" s="60" t="s">
        <v>98</v>
      </c>
      <c r="CX98" s="59">
        <v>1166.22</v>
      </c>
      <c r="CY98" s="60" t="s">
        <v>98</v>
      </c>
    </row>
    <row r="99" spans="1:103" ht="14.5" x14ac:dyDescent="0.35">
      <c r="A99" s="58" t="s">
        <v>303</v>
      </c>
      <c r="B99" s="58" t="s">
        <v>424</v>
      </c>
      <c r="C99" s="43" t="str">
        <f>'Correspondance tables'!K5</f>
        <v>ISIC 3</v>
      </c>
      <c r="D99" s="43" t="str">
        <f>VLOOKUP(C99, 'Correspondance tables'!$O$3:$P$73, 2, FALSE)</f>
        <v>ISIC 01T03</v>
      </c>
      <c r="E99" s="63">
        <v>5.45</v>
      </c>
      <c r="F99" s="63">
        <v>1.1000000000000001</v>
      </c>
      <c r="G99" s="63">
        <v>171.39</v>
      </c>
      <c r="H99" s="168">
        <v>0.49</v>
      </c>
      <c r="I99" s="63">
        <v>813.4</v>
      </c>
      <c r="J99" s="63">
        <v>1.5</v>
      </c>
      <c r="K99" s="63">
        <v>0.02</v>
      </c>
      <c r="L99" s="64">
        <v>0</v>
      </c>
      <c r="M99" s="64">
        <v>0</v>
      </c>
      <c r="N99" s="64">
        <v>0</v>
      </c>
      <c r="O99" s="63">
        <v>11.09</v>
      </c>
      <c r="P99" s="63">
        <v>0.02</v>
      </c>
      <c r="Q99" s="64">
        <v>0</v>
      </c>
      <c r="R99" s="168">
        <v>0.01</v>
      </c>
      <c r="S99" s="169">
        <v>0</v>
      </c>
      <c r="T99" s="63">
        <v>0.04</v>
      </c>
      <c r="U99" s="63">
        <v>0.01</v>
      </c>
      <c r="V99" s="64">
        <v>0</v>
      </c>
      <c r="W99" s="63">
        <v>0.01</v>
      </c>
      <c r="X99" s="64">
        <v>0</v>
      </c>
      <c r="Y99" s="64">
        <v>0</v>
      </c>
      <c r="Z99" s="63">
        <v>3.04</v>
      </c>
      <c r="AA99" s="64">
        <v>0</v>
      </c>
      <c r="AB99" s="168">
        <v>3.58</v>
      </c>
      <c r="AC99" s="64">
        <v>0</v>
      </c>
      <c r="AD99" s="63">
        <v>0.54</v>
      </c>
      <c r="AE99" s="63">
        <v>20.28</v>
      </c>
      <c r="AF99" s="63">
        <v>0.1</v>
      </c>
      <c r="AG99" s="63">
        <v>8.39</v>
      </c>
      <c r="AH99" s="63">
        <v>0.47</v>
      </c>
      <c r="AI99" s="63">
        <v>0.27</v>
      </c>
      <c r="AJ99" s="63">
        <v>1.65</v>
      </c>
      <c r="AK99" s="63">
        <v>0.19</v>
      </c>
      <c r="AL99" s="63">
        <v>1.79</v>
      </c>
      <c r="AM99" s="63">
        <v>0.04</v>
      </c>
      <c r="AN99" s="63">
        <v>286.13</v>
      </c>
      <c r="AO99" s="63">
        <v>0.18</v>
      </c>
      <c r="AP99" s="63">
        <v>1.01</v>
      </c>
      <c r="AQ99" s="63">
        <v>0.59</v>
      </c>
      <c r="AR99" s="63">
        <v>1.21</v>
      </c>
      <c r="AS99" s="63">
        <v>0.15</v>
      </c>
      <c r="AT99" s="63">
        <v>0.56000000000000005</v>
      </c>
      <c r="AU99" s="63">
        <v>0.25</v>
      </c>
      <c r="AV99" s="63">
        <v>1.77</v>
      </c>
      <c r="AW99" s="63">
        <v>0.63</v>
      </c>
      <c r="AX99" s="63">
        <v>0.56000000000000005</v>
      </c>
      <c r="AY99" s="63">
        <v>0.16</v>
      </c>
      <c r="AZ99" s="63">
        <v>0.64</v>
      </c>
      <c r="BA99" s="63">
        <v>0.31</v>
      </c>
      <c r="BB99" s="63">
        <v>0.97</v>
      </c>
      <c r="BC99" s="63">
        <v>7.0000000000000007E-2</v>
      </c>
      <c r="BD99" s="63">
        <v>0.19</v>
      </c>
      <c r="BE99" s="63">
        <v>1.1499999999999999</v>
      </c>
      <c r="BF99" s="63">
        <v>3.4</v>
      </c>
      <c r="BG99" s="63">
        <v>1.85</v>
      </c>
      <c r="BH99" s="63">
        <v>10.54</v>
      </c>
      <c r="BI99" s="63">
        <v>6.93</v>
      </c>
      <c r="BJ99" s="63">
        <v>1.1100000000000001</v>
      </c>
      <c r="BK99" s="63">
        <v>1.75</v>
      </c>
      <c r="BL99" s="63">
        <v>4.01</v>
      </c>
      <c r="BM99" s="64">
        <v>0</v>
      </c>
      <c r="BN99" s="63">
        <v>0.25</v>
      </c>
      <c r="BO99" s="64">
        <v>0</v>
      </c>
      <c r="BP99" s="65">
        <v>0</v>
      </c>
      <c r="BQ99" s="64" t="s">
        <v>98</v>
      </c>
      <c r="BR99" s="63">
        <v>1371.22</v>
      </c>
      <c r="BS99" s="64" t="s">
        <v>98</v>
      </c>
      <c r="BT99" s="63">
        <v>1051.67</v>
      </c>
      <c r="BU99" s="64" t="s">
        <v>98</v>
      </c>
      <c r="BV99" s="64">
        <v>0</v>
      </c>
      <c r="BW99" s="64" t="s">
        <v>98</v>
      </c>
      <c r="BX99" s="63">
        <v>0.18</v>
      </c>
      <c r="BY99" s="64" t="s">
        <v>98</v>
      </c>
      <c r="BZ99" s="63">
        <v>1051.8499999999999</v>
      </c>
      <c r="CA99" s="64" t="s">
        <v>98</v>
      </c>
      <c r="CB99" s="63">
        <v>7.34</v>
      </c>
      <c r="CC99" s="64" t="s">
        <v>98</v>
      </c>
      <c r="CD99" s="64">
        <v>0</v>
      </c>
      <c r="CE99" s="64" t="s">
        <v>98</v>
      </c>
      <c r="CF99" s="63">
        <v>8.2100000000000009</v>
      </c>
      <c r="CG99" s="64" t="s">
        <v>98</v>
      </c>
      <c r="CH99" s="63">
        <v>8.2100000000000009</v>
      </c>
      <c r="CI99" s="64" t="s">
        <v>98</v>
      </c>
      <c r="CJ99" s="63">
        <v>15.56</v>
      </c>
      <c r="CK99" s="64" t="s">
        <v>98</v>
      </c>
      <c r="CL99" s="64">
        <v>0</v>
      </c>
      <c r="CM99" s="64" t="s">
        <v>98</v>
      </c>
      <c r="CN99" s="64">
        <v>0</v>
      </c>
      <c r="CO99" s="64" t="s">
        <v>98</v>
      </c>
      <c r="CP99" s="64">
        <v>0</v>
      </c>
      <c r="CQ99" s="64" t="s">
        <v>98</v>
      </c>
      <c r="CR99" s="66">
        <v>307.62</v>
      </c>
      <c r="CS99" s="64" t="s">
        <v>98</v>
      </c>
      <c r="CT99" s="63">
        <v>307.62</v>
      </c>
      <c r="CU99" s="64" t="s">
        <v>98</v>
      </c>
      <c r="CV99" s="63">
        <v>1375.03</v>
      </c>
      <c r="CW99" s="64" t="s">
        <v>98</v>
      </c>
      <c r="CX99" s="63">
        <v>2746.24</v>
      </c>
      <c r="CY99" s="64" t="s">
        <v>98</v>
      </c>
    </row>
    <row r="100" spans="1:103" ht="14.5" x14ac:dyDescent="0.35">
      <c r="A100" s="58" t="s">
        <v>303</v>
      </c>
      <c r="B100" s="58" t="s">
        <v>319</v>
      </c>
      <c r="C100" s="43" t="str">
        <f>'Correspondance tables'!K6</f>
        <v>ISIC 05-09</v>
      </c>
      <c r="D100" s="43" t="str">
        <f>VLOOKUP(C100, 'Correspondance tables'!$O$3:$P$73, 2, FALSE)</f>
        <v>ISIC 05T09</v>
      </c>
      <c r="E100" s="59">
        <v>508.81</v>
      </c>
      <c r="F100" s="59">
        <v>7.11</v>
      </c>
      <c r="G100" s="59">
        <v>11.09</v>
      </c>
      <c r="H100" s="167">
        <v>3454.75</v>
      </c>
      <c r="I100" s="59">
        <v>1518.89</v>
      </c>
      <c r="J100" s="59">
        <v>239.26</v>
      </c>
      <c r="K100" s="59">
        <v>49.57</v>
      </c>
      <c r="L100" s="59">
        <v>928.14</v>
      </c>
      <c r="M100" s="59">
        <v>39.35</v>
      </c>
      <c r="N100" s="59">
        <v>149586.21</v>
      </c>
      <c r="O100" s="59">
        <v>5870.44</v>
      </c>
      <c r="P100" s="59">
        <v>126.36</v>
      </c>
      <c r="Q100" s="59">
        <v>375.7</v>
      </c>
      <c r="R100" s="167">
        <v>3754.52</v>
      </c>
      <c r="S100" s="167">
        <v>16972.240000000002</v>
      </c>
      <c r="T100" s="59">
        <v>555.34</v>
      </c>
      <c r="U100" s="59">
        <v>135.59</v>
      </c>
      <c r="V100" s="59">
        <v>577.52</v>
      </c>
      <c r="W100" s="59">
        <v>948.75</v>
      </c>
      <c r="X100" s="59">
        <v>1159.3399999999999</v>
      </c>
      <c r="Y100" s="59">
        <v>206.89</v>
      </c>
      <c r="Z100" s="59">
        <v>420.92</v>
      </c>
      <c r="AA100" s="59">
        <v>196.85</v>
      </c>
      <c r="AB100" s="167">
        <v>45980.39</v>
      </c>
      <c r="AC100" s="59">
        <v>83.94</v>
      </c>
      <c r="AD100" s="59">
        <v>87.14</v>
      </c>
      <c r="AE100" s="59">
        <v>2407.92</v>
      </c>
      <c r="AF100" s="59">
        <v>88.87</v>
      </c>
      <c r="AG100" s="59">
        <v>2213.8000000000002</v>
      </c>
      <c r="AH100" s="59">
        <v>480.1</v>
      </c>
      <c r="AI100" s="59">
        <v>482.88</v>
      </c>
      <c r="AJ100" s="59">
        <v>5.95</v>
      </c>
      <c r="AK100" s="59">
        <v>12.55</v>
      </c>
      <c r="AL100" s="59">
        <v>340.71</v>
      </c>
      <c r="AM100" s="59">
        <v>21.05</v>
      </c>
      <c r="AN100" s="59">
        <v>434.16</v>
      </c>
      <c r="AO100" s="59">
        <v>7.66</v>
      </c>
      <c r="AP100" s="59">
        <v>13.36</v>
      </c>
      <c r="AQ100" s="59">
        <v>15.74</v>
      </c>
      <c r="AR100" s="59">
        <v>27.28</v>
      </c>
      <c r="AS100" s="59">
        <v>65.95</v>
      </c>
      <c r="AT100" s="59">
        <v>19.43</v>
      </c>
      <c r="AU100" s="59">
        <v>12.87</v>
      </c>
      <c r="AV100" s="59">
        <v>135.46</v>
      </c>
      <c r="AW100" s="59">
        <v>113.76</v>
      </c>
      <c r="AX100" s="59">
        <v>192.12</v>
      </c>
      <c r="AY100" s="59">
        <v>42.72</v>
      </c>
      <c r="AZ100" s="59">
        <v>10.09</v>
      </c>
      <c r="BA100" s="59">
        <v>21.2</v>
      </c>
      <c r="BB100" s="59">
        <v>15.96</v>
      </c>
      <c r="BC100" s="59">
        <v>11.85</v>
      </c>
      <c r="BD100" s="59">
        <v>4.95</v>
      </c>
      <c r="BE100" s="59">
        <v>162.97</v>
      </c>
      <c r="BF100" s="59">
        <v>556.46</v>
      </c>
      <c r="BG100" s="59">
        <v>185.11</v>
      </c>
      <c r="BH100" s="59">
        <v>388.85</v>
      </c>
      <c r="BI100" s="59">
        <v>171.52</v>
      </c>
      <c r="BJ100" s="59">
        <v>52.16</v>
      </c>
      <c r="BK100" s="59">
        <v>77.510000000000005</v>
      </c>
      <c r="BL100" s="59">
        <v>47.32</v>
      </c>
      <c r="BM100" s="59">
        <v>18.34</v>
      </c>
      <c r="BN100" s="59">
        <v>74.569999999999993</v>
      </c>
      <c r="BO100" s="60">
        <v>0</v>
      </c>
      <c r="BP100" s="61">
        <v>0</v>
      </c>
      <c r="BQ100" s="60" t="s">
        <v>98</v>
      </c>
      <c r="BR100" s="59">
        <v>242728.29</v>
      </c>
      <c r="BS100" s="60" t="s">
        <v>98</v>
      </c>
      <c r="BT100" s="59">
        <v>11489.61</v>
      </c>
      <c r="BU100" s="60" t="s">
        <v>98</v>
      </c>
      <c r="BV100" s="60">
        <v>0</v>
      </c>
      <c r="BW100" s="60" t="s">
        <v>98</v>
      </c>
      <c r="BX100" s="59">
        <v>130.32</v>
      </c>
      <c r="BY100" s="60" t="s">
        <v>98</v>
      </c>
      <c r="BZ100" s="59">
        <v>11619.92</v>
      </c>
      <c r="CA100" s="60" t="s">
        <v>98</v>
      </c>
      <c r="CB100" s="59">
        <v>347.52</v>
      </c>
      <c r="CC100" s="60" t="s">
        <v>98</v>
      </c>
      <c r="CD100" s="59">
        <v>7.0000000000000007E-2</v>
      </c>
      <c r="CE100" s="60" t="s">
        <v>98</v>
      </c>
      <c r="CF100" s="59">
        <v>3116.9</v>
      </c>
      <c r="CG100" s="60" t="s">
        <v>98</v>
      </c>
      <c r="CH100" s="59">
        <v>3116.97</v>
      </c>
      <c r="CI100" s="60" t="s">
        <v>98</v>
      </c>
      <c r="CJ100" s="59">
        <v>3464.49</v>
      </c>
      <c r="CK100" s="60" t="s">
        <v>98</v>
      </c>
      <c r="CL100" s="60">
        <v>0</v>
      </c>
      <c r="CM100" s="60" t="s">
        <v>98</v>
      </c>
      <c r="CN100" s="60">
        <v>0</v>
      </c>
      <c r="CO100" s="60" t="s">
        <v>98</v>
      </c>
      <c r="CP100" s="60">
        <v>0</v>
      </c>
      <c r="CQ100" s="60" t="s">
        <v>98</v>
      </c>
      <c r="CR100" s="62">
        <v>5839.13</v>
      </c>
      <c r="CS100" s="60" t="s">
        <v>98</v>
      </c>
      <c r="CT100" s="59">
        <v>5839.13</v>
      </c>
      <c r="CU100" s="60" t="s">
        <v>98</v>
      </c>
      <c r="CV100" s="59">
        <v>20923.55</v>
      </c>
      <c r="CW100" s="60" t="s">
        <v>98</v>
      </c>
      <c r="CX100" s="59">
        <v>263651.84000000003</v>
      </c>
      <c r="CY100" s="60" t="s">
        <v>98</v>
      </c>
    </row>
    <row r="101" spans="1:103" ht="14.5" x14ac:dyDescent="0.35">
      <c r="A101" s="58" t="s">
        <v>303</v>
      </c>
      <c r="B101" s="58" t="s">
        <v>425</v>
      </c>
      <c r="C101" s="43" t="str">
        <f>'Correspondance tables'!K7</f>
        <v>ISIC 10-12</v>
      </c>
      <c r="D101" s="43" t="str">
        <f>VLOOKUP(C101, 'Correspondance tables'!$O$3:$P$73, 2, FALSE)</f>
        <v>ISIC 10T12</v>
      </c>
      <c r="E101" s="63">
        <v>1484.59</v>
      </c>
      <c r="F101" s="63">
        <v>1.69</v>
      </c>
      <c r="G101" s="63">
        <v>44.41</v>
      </c>
      <c r="H101" s="168">
        <v>4.42</v>
      </c>
      <c r="I101" s="63">
        <v>16252.14</v>
      </c>
      <c r="J101" s="63">
        <v>317.35000000000002</v>
      </c>
      <c r="K101" s="63">
        <v>2.64</v>
      </c>
      <c r="L101" s="63">
        <v>68.83</v>
      </c>
      <c r="M101" s="63">
        <v>0.97</v>
      </c>
      <c r="N101" s="63">
        <v>64.42</v>
      </c>
      <c r="O101" s="63">
        <v>851.98</v>
      </c>
      <c r="P101" s="63">
        <v>244.95</v>
      </c>
      <c r="Q101" s="63">
        <v>15.17</v>
      </c>
      <c r="R101" s="168">
        <v>4.93</v>
      </c>
      <c r="S101" s="168">
        <v>5.1100000000000003</v>
      </c>
      <c r="T101" s="63">
        <v>7.33</v>
      </c>
      <c r="U101" s="63">
        <v>5.41</v>
      </c>
      <c r="V101" s="63">
        <v>4.1100000000000003</v>
      </c>
      <c r="W101" s="63">
        <v>18.22</v>
      </c>
      <c r="X101" s="63">
        <v>5.53</v>
      </c>
      <c r="Y101" s="63">
        <v>1.27</v>
      </c>
      <c r="Z101" s="63">
        <v>55.06</v>
      </c>
      <c r="AA101" s="63">
        <v>7.11</v>
      </c>
      <c r="AB101" s="168">
        <v>131.81</v>
      </c>
      <c r="AC101" s="63">
        <v>0.94</v>
      </c>
      <c r="AD101" s="63">
        <v>85.11</v>
      </c>
      <c r="AE101" s="63">
        <v>50.07</v>
      </c>
      <c r="AF101" s="63">
        <v>17.12</v>
      </c>
      <c r="AG101" s="63">
        <v>463.11</v>
      </c>
      <c r="AH101" s="63">
        <v>189.06</v>
      </c>
      <c r="AI101" s="63">
        <v>42.84</v>
      </c>
      <c r="AJ101" s="63">
        <v>43.46</v>
      </c>
      <c r="AK101" s="64">
        <v>25</v>
      </c>
      <c r="AL101" s="63">
        <v>28.84</v>
      </c>
      <c r="AM101" s="63">
        <v>4.16</v>
      </c>
      <c r="AN101" s="63">
        <v>5182.3999999999996</v>
      </c>
      <c r="AO101" s="63">
        <v>4.2699999999999996</v>
      </c>
      <c r="AP101" s="63">
        <v>22.23</v>
      </c>
      <c r="AQ101" s="63">
        <v>19.760000000000002</v>
      </c>
      <c r="AR101" s="63">
        <v>39.200000000000003</v>
      </c>
      <c r="AS101" s="63">
        <v>56.19</v>
      </c>
      <c r="AT101" s="63">
        <v>6.37</v>
      </c>
      <c r="AU101" s="63">
        <v>5.96</v>
      </c>
      <c r="AV101" s="63">
        <v>24.23</v>
      </c>
      <c r="AW101" s="63">
        <v>54.5</v>
      </c>
      <c r="AX101" s="63">
        <v>21.89</v>
      </c>
      <c r="AY101" s="63">
        <v>44.34</v>
      </c>
      <c r="AZ101" s="63">
        <v>15.83</v>
      </c>
      <c r="BA101" s="63">
        <v>13.96</v>
      </c>
      <c r="BB101" s="63">
        <v>25.86</v>
      </c>
      <c r="BC101" s="63">
        <v>7.72</v>
      </c>
      <c r="BD101" s="63">
        <v>9.42</v>
      </c>
      <c r="BE101" s="63">
        <v>69.67</v>
      </c>
      <c r="BF101" s="63">
        <v>296.79000000000002</v>
      </c>
      <c r="BG101" s="63">
        <v>247.3</v>
      </c>
      <c r="BH101" s="63">
        <v>651.23</v>
      </c>
      <c r="BI101" s="63">
        <v>411.27</v>
      </c>
      <c r="BJ101" s="63">
        <v>35.39</v>
      </c>
      <c r="BK101" s="63">
        <v>116.77</v>
      </c>
      <c r="BL101" s="63">
        <v>60.92</v>
      </c>
      <c r="BM101" s="63">
        <v>2.56</v>
      </c>
      <c r="BN101" s="63">
        <v>26.14</v>
      </c>
      <c r="BO101" s="64">
        <v>0</v>
      </c>
      <c r="BP101" s="65">
        <v>0</v>
      </c>
      <c r="BQ101" s="64" t="s">
        <v>98</v>
      </c>
      <c r="BR101" s="63">
        <v>28021.360000000001</v>
      </c>
      <c r="BS101" s="64" t="s">
        <v>98</v>
      </c>
      <c r="BT101" s="63">
        <v>45467.93</v>
      </c>
      <c r="BU101" s="64" t="s">
        <v>98</v>
      </c>
      <c r="BV101" s="63">
        <v>0.28999999999999998</v>
      </c>
      <c r="BW101" s="64" t="s">
        <v>98</v>
      </c>
      <c r="BX101" s="63">
        <v>45.16</v>
      </c>
      <c r="BY101" s="64" t="s">
        <v>98</v>
      </c>
      <c r="BZ101" s="63">
        <v>45513.37</v>
      </c>
      <c r="CA101" s="64" t="s">
        <v>98</v>
      </c>
      <c r="CB101" s="63">
        <v>6.67</v>
      </c>
      <c r="CC101" s="64" t="s">
        <v>98</v>
      </c>
      <c r="CD101" s="64">
        <v>0</v>
      </c>
      <c r="CE101" s="64" t="s">
        <v>98</v>
      </c>
      <c r="CF101" s="63">
        <v>229.37</v>
      </c>
      <c r="CG101" s="64" t="s">
        <v>98</v>
      </c>
      <c r="CH101" s="63">
        <v>229.37</v>
      </c>
      <c r="CI101" s="64" t="s">
        <v>98</v>
      </c>
      <c r="CJ101" s="63">
        <v>236.04</v>
      </c>
      <c r="CK101" s="64" t="s">
        <v>98</v>
      </c>
      <c r="CL101" s="64">
        <v>0</v>
      </c>
      <c r="CM101" s="64" t="s">
        <v>98</v>
      </c>
      <c r="CN101" s="64">
        <v>0</v>
      </c>
      <c r="CO101" s="64" t="s">
        <v>98</v>
      </c>
      <c r="CP101" s="64">
        <v>0</v>
      </c>
      <c r="CQ101" s="64" t="s">
        <v>98</v>
      </c>
      <c r="CR101" s="66">
        <v>2210.23</v>
      </c>
      <c r="CS101" s="64" t="s">
        <v>98</v>
      </c>
      <c r="CT101" s="63">
        <v>2210.23</v>
      </c>
      <c r="CU101" s="64" t="s">
        <v>98</v>
      </c>
      <c r="CV101" s="63">
        <v>47959.65</v>
      </c>
      <c r="CW101" s="64" t="s">
        <v>98</v>
      </c>
      <c r="CX101" s="63">
        <v>75981.009999999995</v>
      </c>
      <c r="CY101" s="64" t="s">
        <v>98</v>
      </c>
    </row>
    <row r="102" spans="1:103" ht="14.5" x14ac:dyDescent="0.35">
      <c r="A102" s="58" t="s">
        <v>303</v>
      </c>
      <c r="B102" s="58" t="s">
        <v>426</v>
      </c>
      <c r="C102" s="43" t="str">
        <f>'Correspondance tables'!K8</f>
        <v>ISIC 13-15</v>
      </c>
      <c r="D102" s="43" t="str">
        <f>VLOOKUP(C102, 'Correspondance tables'!$O$3:$P$73, 2, FALSE)</f>
        <v>ISIC 13T15</v>
      </c>
      <c r="E102" s="59">
        <v>151.57</v>
      </c>
      <c r="F102" s="59">
        <v>22.76</v>
      </c>
      <c r="G102" s="59">
        <v>57.22</v>
      </c>
      <c r="H102" s="167">
        <v>27.57</v>
      </c>
      <c r="I102" s="59">
        <v>401.5</v>
      </c>
      <c r="J102" s="59">
        <v>19565.439999999999</v>
      </c>
      <c r="K102" s="59">
        <v>73.88</v>
      </c>
      <c r="L102" s="59">
        <v>670.65</v>
      </c>
      <c r="M102" s="59">
        <v>298.3</v>
      </c>
      <c r="N102" s="60">
        <v>27</v>
      </c>
      <c r="O102" s="59">
        <v>379.98</v>
      </c>
      <c r="P102" s="59">
        <v>143.11000000000001</v>
      </c>
      <c r="Q102" s="59">
        <v>1134.0999999999999</v>
      </c>
      <c r="R102" s="167">
        <v>113.62</v>
      </c>
      <c r="S102" s="167">
        <v>88.9</v>
      </c>
      <c r="T102" s="59">
        <v>296.27999999999997</v>
      </c>
      <c r="U102" s="59">
        <v>132.49</v>
      </c>
      <c r="V102" s="59">
        <v>108.86</v>
      </c>
      <c r="W102" s="59">
        <v>315.06</v>
      </c>
      <c r="X102" s="59">
        <v>1737.14</v>
      </c>
      <c r="Y102" s="59">
        <v>230.57</v>
      </c>
      <c r="Z102" s="59">
        <v>1458.05</v>
      </c>
      <c r="AA102" s="59">
        <v>192.95</v>
      </c>
      <c r="AB102" s="167">
        <v>55.15</v>
      </c>
      <c r="AC102" s="59">
        <v>13.45</v>
      </c>
      <c r="AD102" s="59">
        <v>88.71</v>
      </c>
      <c r="AE102" s="59">
        <v>936.31</v>
      </c>
      <c r="AF102" s="59">
        <v>192.32</v>
      </c>
      <c r="AG102" s="59">
        <v>1844.49</v>
      </c>
      <c r="AH102" s="59">
        <v>745.54</v>
      </c>
      <c r="AI102" s="59">
        <v>63.93</v>
      </c>
      <c r="AJ102" s="59">
        <v>61.28</v>
      </c>
      <c r="AK102" s="59">
        <v>29.58</v>
      </c>
      <c r="AL102" s="59">
        <v>83.75</v>
      </c>
      <c r="AM102" s="59">
        <v>45.76</v>
      </c>
      <c r="AN102" s="59">
        <v>659.54</v>
      </c>
      <c r="AO102" s="59">
        <v>23.86</v>
      </c>
      <c r="AP102" s="59">
        <v>453.24</v>
      </c>
      <c r="AQ102" s="59">
        <v>114.48</v>
      </c>
      <c r="AR102" s="59">
        <v>48.88</v>
      </c>
      <c r="AS102" s="59">
        <v>72.95</v>
      </c>
      <c r="AT102" s="59">
        <v>13.5</v>
      </c>
      <c r="AU102" s="59">
        <v>13.03</v>
      </c>
      <c r="AV102" s="59">
        <v>100.54</v>
      </c>
      <c r="AW102" s="59">
        <v>131.15</v>
      </c>
      <c r="AX102" s="59">
        <v>109.22</v>
      </c>
      <c r="AY102" s="59">
        <v>37.93</v>
      </c>
      <c r="AZ102" s="59">
        <v>20.96</v>
      </c>
      <c r="BA102" s="59">
        <v>107.67</v>
      </c>
      <c r="BB102" s="59">
        <v>86.88</v>
      </c>
      <c r="BC102" s="59">
        <v>36.89</v>
      </c>
      <c r="BD102" s="60">
        <v>10</v>
      </c>
      <c r="BE102" s="59">
        <v>245.68</v>
      </c>
      <c r="BF102" s="59">
        <v>601.61</v>
      </c>
      <c r="BG102" s="59">
        <v>161.16999999999999</v>
      </c>
      <c r="BH102" s="59">
        <v>656.93</v>
      </c>
      <c r="BI102" s="59">
        <v>247.82</v>
      </c>
      <c r="BJ102" s="59">
        <v>144.13999999999999</v>
      </c>
      <c r="BK102" s="59">
        <v>150.36000000000001</v>
      </c>
      <c r="BL102" s="59">
        <v>100.08</v>
      </c>
      <c r="BM102" s="59">
        <v>111.72</v>
      </c>
      <c r="BN102" s="59">
        <v>144.97999999999999</v>
      </c>
      <c r="BO102" s="60">
        <v>0</v>
      </c>
      <c r="BP102" s="61">
        <v>0</v>
      </c>
      <c r="BQ102" s="60" t="s">
        <v>98</v>
      </c>
      <c r="BR102" s="59">
        <v>36392.44</v>
      </c>
      <c r="BS102" s="60" t="s">
        <v>98</v>
      </c>
      <c r="BT102" s="59">
        <v>78457.63</v>
      </c>
      <c r="BU102" s="60" t="s">
        <v>98</v>
      </c>
      <c r="BV102" s="59">
        <v>0.63</v>
      </c>
      <c r="BW102" s="60" t="s">
        <v>98</v>
      </c>
      <c r="BX102" s="59">
        <v>46.52</v>
      </c>
      <c r="BY102" s="60" t="s">
        <v>98</v>
      </c>
      <c r="BZ102" s="59">
        <v>78504.78</v>
      </c>
      <c r="CA102" s="60" t="s">
        <v>98</v>
      </c>
      <c r="CB102" s="59">
        <v>462.33</v>
      </c>
      <c r="CC102" s="60" t="s">
        <v>98</v>
      </c>
      <c r="CD102" s="59">
        <v>0.65</v>
      </c>
      <c r="CE102" s="60" t="s">
        <v>98</v>
      </c>
      <c r="CF102" s="59">
        <v>7691.42</v>
      </c>
      <c r="CG102" s="60" t="s">
        <v>98</v>
      </c>
      <c r="CH102" s="59">
        <v>7692.07</v>
      </c>
      <c r="CI102" s="60" t="s">
        <v>98</v>
      </c>
      <c r="CJ102" s="59">
        <v>8154.4</v>
      </c>
      <c r="CK102" s="60" t="s">
        <v>98</v>
      </c>
      <c r="CL102" s="60">
        <v>0</v>
      </c>
      <c r="CM102" s="60" t="s">
        <v>98</v>
      </c>
      <c r="CN102" s="60">
        <v>0</v>
      </c>
      <c r="CO102" s="60" t="s">
        <v>98</v>
      </c>
      <c r="CP102" s="60">
        <v>0</v>
      </c>
      <c r="CQ102" s="60" t="s">
        <v>98</v>
      </c>
      <c r="CR102" s="62">
        <v>10056.969999999999</v>
      </c>
      <c r="CS102" s="60" t="s">
        <v>98</v>
      </c>
      <c r="CT102" s="59">
        <v>10056.969999999999</v>
      </c>
      <c r="CU102" s="60" t="s">
        <v>98</v>
      </c>
      <c r="CV102" s="59">
        <v>96716.15</v>
      </c>
      <c r="CW102" s="60" t="s">
        <v>98</v>
      </c>
      <c r="CX102" s="59">
        <v>133108.59</v>
      </c>
      <c r="CY102" s="60" t="s">
        <v>98</v>
      </c>
    </row>
    <row r="103" spans="1:103" ht="14.5" x14ac:dyDescent="0.35">
      <c r="A103" s="58" t="s">
        <v>303</v>
      </c>
      <c r="B103" s="58" t="s">
        <v>427</v>
      </c>
      <c r="C103" s="43" t="str">
        <f>'Correspondance tables'!K9</f>
        <v>ISIC 16</v>
      </c>
      <c r="D103" s="43" t="str">
        <f>VLOOKUP(C103, 'Correspondance tables'!$O$3:$P$73, 2, FALSE)</f>
        <v>ISIC 16</v>
      </c>
      <c r="E103" s="63">
        <v>70.78</v>
      </c>
      <c r="F103" s="63">
        <v>8.7899999999999991</v>
      </c>
      <c r="G103" s="63">
        <v>3.7</v>
      </c>
      <c r="H103" s="168">
        <v>14.61</v>
      </c>
      <c r="I103" s="63">
        <v>135.11000000000001</v>
      </c>
      <c r="J103" s="63">
        <v>11.02</v>
      </c>
      <c r="K103" s="63">
        <v>3000.22</v>
      </c>
      <c r="L103" s="63">
        <v>118.55</v>
      </c>
      <c r="M103" s="63">
        <v>6.25</v>
      </c>
      <c r="N103" s="63">
        <v>4.53</v>
      </c>
      <c r="O103" s="63">
        <v>42.8</v>
      </c>
      <c r="P103" s="63">
        <v>10.54</v>
      </c>
      <c r="Q103" s="63">
        <v>32.65</v>
      </c>
      <c r="R103" s="168">
        <v>68.17</v>
      </c>
      <c r="S103" s="168">
        <v>35.81</v>
      </c>
      <c r="T103" s="63">
        <v>124.46</v>
      </c>
      <c r="U103" s="63">
        <v>19.46</v>
      </c>
      <c r="V103" s="63">
        <v>30.59</v>
      </c>
      <c r="W103" s="63">
        <v>63.63</v>
      </c>
      <c r="X103" s="63">
        <v>119.47</v>
      </c>
      <c r="Y103" s="63">
        <v>59.49</v>
      </c>
      <c r="Z103" s="63">
        <v>1075.4000000000001</v>
      </c>
      <c r="AA103" s="63">
        <v>21.49</v>
      </c>
      <c r="AB103" s="168">
        <v>107.16</v>
      </c>
      <c r="AC103" s="63">
        <v>1.41</v>
      </c>
      <c r="AD103" s="63">
        <v>13.59</v>
      </c>
      <c r="AE103" s="63">
        <v>1884.69</v>
      </c>
      <c r="AF103" s="63">
        <v>6.59</v>
      </c>
      <c r="AG103" s="63">
        <v>158.93</v>
      </c>
      <c r="AH103" s="63">
        <v>52.15</v>
      </c>
      <c r="AI103" s="63">
        <v>15.92</v>
      </c>
      <c r="AJ103" s="63">
        <v>1.64</v>
      </c>
      <c r="AK103" s="63">
        <v>1.06</v>
      </c>
      <c r="AL103" s="63">
        <v>28.16</v>
      </c>
      <c r="AM103" s="63">
        <v>1.1100000000000001</v>
      </c>
      <c r="AN103" s="63">
        <v>31.25</v>
      </c>
      <c r="AO103" s="63">
        <v>6.39</v>
      </c>
      <c r="AP103" s="63">
        <v>18.54</v>
      </c>
      <c r="AQ103" s="63">
        <v>11.68</v>
      </c>
      <c r="AR103" s="63">
        <v>5.86</v>
      </c>
      <c r="AS103" s="63">
        <v>3.99</v>
      </c>
      <c r="AT103" s="63">
        <v>1.94</v>
      </c>
      <c r="AU103" s="63">
        <v>1.03</v>
      </c>
      <c r="AV103" s="63">
        <v>125.44</v>
      </c>
      <c r="AW103" s="63">
        <v>8.76</v>
      </c>
      <c r="AX103" s="63">
        <v>15.09</v>
      </c>
      <c r="AY103" s="63">
        <v>2.2599999999999998</v>
      </c>
      <c r="AZ103" s="63">
        <v>8.02</v>
      </c>
      <c r="BA103" s="63">
        <v>14.77</v>
      </c>
      <c r="BB103" s="63">
        <v>7.83</v>
      </c>
      <c r="BC103" s="63">
        <v>0.84</v>
      </c>
      <c r="BD103" s="63">
        <v>0.38</v>
      </c>
      <c r="BE103" s="63">
        <v>228.21</v>
      </c>
      <c r="BF103" s="63">
        <v>14.11</v>
      </c>
      <c r="BG103" s="63">
        <v>17.54</v>
      </c>
      <c r="BH103" s="63">
        <v>4.09</v>
      </c>
      <c r="BI103" s="63">
        <v>7.95</v>
      </c>
      <c r="BJ103" s="63">
        <v>11.04</v>
      </c>
      <c r="BK103" s="64">
        <v>6</v>
      </c>
      <c r="BL103" s="63">
        <v>4.57</v>
      </c>
      <c r="BM103" s="63">
        <v>9.5399999999999991</v>
      </c>
      <c r="BN103" s="63">
        <v>39.549999999999997</v>
      </c>
      <c r="BO103" s="64">
        <v>0</v>
      </c>
      <c r="BP103" s="65">
        <v>0</v>
      </c>
      <c r="BQ103" s="64" t="s">
        <v>98</v>
      </c>
      <c r="BR103" s="63">
        <v>7956.63</v>
      </c>
      <c r="BS103" s="64" t="s">
        <v>98</v>
      </c>
      <c r="BT103" s="63">
        <v>872.99</v>
      </c>
      <c r="BU103" s="64" t="s">
        <v>98</v>
      </c>
      <c r="BV103" s="64">
        <v>0</v>
      </c>
      <c r="BW103" s="64" t="s">
        <v>98</v>
      </c>
      <c r="BX103" s="64">
        <v>0</v>
      </c>
      <c r="BY103" s="64" t="s">
        <v>98</v>
      </c>
      <c r="BZ103" s="63">
        <v>872.99</v>
      </c>
      <c r="CA103" s="64" t="s">
        <v>98</v>
      </c>
      <c r="CB103" s="63">
        <v>216.36</v>
      </c>
      <c r="CC103" s="64" t="s">
        <v>98</v>
      </c>
      <c r="CD103" s="64">
        <v>0</v>
      </c>
      <c r="CE103" s="64" t="s">
        <v>98</v>
      </c>
      <c r="CF103" s="63">
        <v>122.16</v>
      </c>
      <c r="CG103" s="64" t="s">
        <v>98</v>
      </c>
      <c r="CH103" s="63">
        <v>122.16</v>
      </c>
      <c r="CI103" s="64" t="s">
        <v>98</v>
      </c>
      <c r="CJ103" s="63">
        <v>338.52</v>
      </c>
      <c r="CK103" s="64" t="s">
        <v>98</v>
      </c>
      <c r="CL103" s="64">
        <v>0</v>
      </c>
      <c r="CM103" s="64" t="s">
        <v>98</v>
      </c>
      <c r="CN103" s="64">
        <v>0</v>
      </c>
      <c r="CO103" s="64" t="s">
        <v>98</v>
      </c>
      <c r="CP103" s="64">
        <v>0</v>
      </c>
      <c r="CQ103" s="64" t="s">
        <v>98</v>
      </c>
      <c r="CR103" s="66">
        <v>127.49</v>
      </c>
      <c r="CS103" s="64" t="s">
        <v>98</v>
      </c>
      <c r="CT103" s="63">
        <v>127.49</v>
      </c>
      <c r="CU103" s="64" t="s">
        <v>98</v>
      </c>
      <c r="CV103" s="64">
        <v>1339</v>
      </c>
      <c r="CW103" s="64" t="s">
        <v>98</v>
      </c>
      <c r="CX103" s="63">
        <v>9295.6299999999992</v>
      </c>
      <c r="CY103" s="64" t="s">
        <v>98</v>
      </c>
    </row>
    <row r="104" spans="1:103" ht="14.5" x14ac:dyDescent="0.35">
      <c r="A104" s="58" t="s">
        <v>303</v>
      </c>
      <c r="B104" s="58" t="s">
        <v>239</v>
      </c>
      <c r="C104" s="43" t="str">
        <f>'Correspondance tables'!K10</f>
        <v>ISIC 17</v>
      </c>
      <c r="D104" s="43" t="str">
        <f>VLOOKUP(C104, 'Correspondance tables'!$O$3:$P$73, 2, FALSE)</f>
        <v>ISIC 17T18</v>
      </c>
      <c r="E104" s="59">
        <v>20.73</v>
      </c>
      <c r="F104" s="59">
        <v>1.39</v>
      </c>
      <c r="G104" s="59">
        <v>1.63</v>
      </c>
      <c r="H104" s="167">
        <v>8.51</v>
      </c>
      <c r="I104" s="59">
        <v>658.22</v>
      </c>
      <c r="J104" s="59">
        <v>55.72</v>
      </c>
      <c r="K104" s="59">
        <v>97.48</v>
      </c>
      <c r="L104" s="59">
        <v>4294.5600000000004</v>
      </c>
      <c r="M104" s="59">
        <v>1509.61</v>
      </c>
      <c r="N104" s="59">
        <v>6.42</v>
      </c>
      <c r="O104" s="59">
        <v>195.04</v>
      </c>
      <c r="P104" s="59">
        <v>89.7</v>
      </c>
      <c r="Q104" s="59">
        <v>190.98</v>
      </c>
      <c r="R104" s="167">
        <v>83.79</v>
      </c>
      <c r="S104" s="167">
        <v>20.010000000000002</v>
      </c>
      <c r="T104" s="59">
        <v>40.15</v>
      </c>
      <c r="U104" s="59">
        <v>35.659999999999997</v>
      </c>
      <c r="V104" s="59">
        <v>42.56</v>
      </c>
      <c r="W104" s="59">
        <v>64.27</v>
      </c>
      <c r="X104" s="59">
        <v>60.05</v>
      </c>
      <c r="Y104" s="59">
        <v>8.8800000000000008</v>
      </c>
      <c r="Z104" s="59">
        <v>154.18</v>
      </c>
      <c r="AA104" s="59">
        <v>12.26</v>
      </c>
      <c r="AB104" s="167">
        <v>8.1</v>
      </c>
      <c r="AC104" s="59">
        <v>2.31</v>
      </c>
      <c r="AD104" s="59">
        <v>47.96</v>
      </c>
      <c r="AE104" s="59">
        <v>104.81</v>
      </c>
      <c r="AF104" s="59">
        <v>19.760000000000002</v>
      </c>
      <c r="AG104" s="59">
        <v>392.23</v>
      </c>
      <c r="AH104" s="59">
        <v>186.26</v>
      </c>
      <c r="AI104" s="59">
        <v>13.87</v>
      </c>
      <c r="AJ104" s="59">
        <v>4.24</v>
      </c>
      <c r="AK104" s="59">
        <v>1.66</v>
      </c>
      <c r="AL104" s="59">
        <v>56.97</v>
      </c>
      <c r="AM104" s="59">
        <v>7.9</v>
      </c>
      <c r="AN104" s="59">
        <v>58.32</v>
      </c>
      <c r="AO104" s="59">
        <v>390.87</v>
      </c>
      <c r="AP104" s="59">
        <v>65.010000000000005</v>
      </c>
      <c r="AQ104" s="59">
        <v>14.44</v>
      </c>
      <c r="AR104" s="59">
        <v>74.930000000000007</v>
      </c>
      <c r="AS104" s="59">
        <v>117.37</v>
      </c>
      <c r="AT104" s="59">
        <v>18.71</v>
      </c>
      <c r="AU104" s="59">
        <v>22.56</v>
      </c>
      <c r="AV104" s="59">
        <v>52.18</v>
      </c>
      <c r="AW104" s="59">
        <v>121.9</v>
      </c>
      <c r="AX104" s="59">
        <v>47.63</v>
      </c>
      <c r="AY104" s="59">
        <v>17.149999999999999</v>
      </c>
      <c r="AZ104" s="59">
        <v>29.02</v>
      </c>
      <c r="BA104" s="59">
        <v>28.51</v>
      </c>
      <c r="BB104" s="59">
        <v>26.44</v>
      </c>
      <c r="BC104" s="59">
        <v>3.91</v>
      </c>
      <c r="BD104" s="59">
        <v>8.23</v>
      </c>
      <c r="BE104" s="59">
        <v>104.77</v>
      </c>
      <c r="BF104" s="59">
        <v>79.739999999999995</v>
      </c>
      <c r="BG104" s="59">
        <v>59.31</v>
      </c>
      <c r="BH104" s="59">
        <v>70.73</v>
      </c>
      <c r="BI104" s="59">
        <v>41.01</v>
      </c>
      <c r="BJ104" s="59">
        <v>18.36</v>
      </c>
      <c r="BK104" s="59">
        <v>11.22</v>
      </c>
      <c r="BL104" s="59">
        <v>22.65</v>
      </c>
      <c r="BM104" s="59">
        <v>3.04</v>
      </c>
      <c r="BN104" s="59">
        <v>19.36</v>
      </c>
      <c r="BO104" s="60">
        <v>0</v>
      </c>
      <c r="BP104" s="61">
        <v>0</v>
      </c>
      <c r="BQ104" s="60" t="s">
        <v>98</v>
      </c>
      <c r="BR104" s="59">
        <v>10025.25</v>
      </c>
      <c r="BS104" s="60" t="s">
        <v>98</v>
      </c>
      <c r="BT104" s="59">
        <v>1667.55</v>
      </c>
      <c r="BU104" s="60" t="s">
        <v>98</v>
      </c>
      <c r="BV104" s="60">
        <v>0</v>
      </c>
      <c r="BW104" s="60" t="s">
        <v>98</v>
      </c>
      <c r="BX104" s="59">
        <v>20.25</v>
      </c>
      <c r="BY104" s="60" t="s">
        <v>98</v>
      </c>
      <c r="BZ104" s="59">
        <v>1687.8</v>
      </c>
      <c r="CA104" s="60" t="s">
        <v>98</v>
      </c>
      <c r="CB104" s="59">
        <v>0.02</v>
      </c>
      <c r="CC104" s="60" t="s">
        <v>98</v>
      </c>
      <c r="CD104" s="60">
        <v>0</v>
      </c>
      <c r="CE104" s="60" t="s">
        <v>98</v>
      </c>
      <c r="CF104" s="59">
        <v>180.94</v>
      </c>
      <c r="CG104" s="60" t="s">
        <v>98</v>
      </c>
      <c r="CH104" s="59">
        <v>180.94</v>
      </c>
      <c r="CI104" s="60" t="s">
        <v>98</v>
      </c>
      <c r="CJ104" s="59">
        <v>180.96</v>
      </c>
      <c r="CK104" s="60" t="s">
        <v>98</v>
      </c>
      <c r="CL104" s="60">
        <v>0</v>
      </c>
      <c r="CM104" s="60" t="s">
        <v>98</v>
      </c>
      <c r="CN104" s="60">
        <v>0</v>
      </c>
      <c r="CO104" s="60" t="s">
        <v>98</v>
      </c>
      <c r="CP104" s="60">
        <v>0</v>
      </c>
      <c r="CQ104" s="60" t="s">
        <v>98</v>
      </c>
      <c r="CR104" s="62">
        <v>206.98</v>
      </c>
      <c r="CS104" s="60" t="s">
        <v>98</v>
      </c>
      <c r="CT104" s="59">
        <v>206.98</v>
      </c>
      <c r="CU104" s="60" t="s">
        <v>98</v>
      </c>
      <c r="CV104" s="59">
        <v>2075.7399999999998</v>
      </c>
      <c r="CW104" s="60" t="s">
        <v>98</v>
      </c>
      <c r="CX104" s="59">
        <v>12100.98</v>
      </c>
      <c r="CY104" s="60" t="s">
        <v>98</v>
      </c>
    </row>
    <row r="105" spans="1:103" ht="14.5" x14ac:dyDescent="0.35">
      <c r="A105" s="58" t="s">
        <v>303</v>
      </c>
      <c r="B105" s="58" t="s">
        <v>428</v>
      </c>
      <c r="C105" s="43" t="str">
        <f>'Correspondance tables'!K11</f>
        <v>ISIC 18</v>
      </c>
      <c r="D105" s="43" t="str">
        <f>VLOOKUP(C105, 'Correspondance tables'!$O$3:$P$73, 2, FALSE)</f>
        <v>ISIC 17T18</v>
      </c>
      <c r="E105" s="63">
        <v>0.17</v>
      </c>
      <c r="F105" s="63">
        <v>0.04</v>
      </c>
      <c r="G105" s="63">
        <v>0.01</v>
      </c>
      <c r="H105" s="168">
        <v>0.04</v>
      </c>
      <c r="I105" s="63">
        <v>2.54</v>
      </c>
      <c r="J105" s="63">
        <v>0.72</v>
      </c>
      <c r="K105" s="63">
        <v>0.24</v>
      </c>
      <c r="L105" s="63">
        <v>5.55</v>
      </c>
      <c r="M105" s="63">
        <v>34.840000000000003</v>
      </c>
      <c r="N105" s="63">
        <v>0.05</v>
      </c>
      <c r="O105" s="63">
        <v>4.07</v>
      </c>
      <c r="P105" s="63">
        <v>1.77</v>
      </c>
      <c r="Q105" s="64">
        <v>6</v>
      </c>
      <c r="R105" s="168">
        <v>0.55000000000000004</v>
      </c>
      <c r="S105" s="168">
        <v>0.76</v>
      </c>
      <c r="T105" s="63">
        <v>0.8</v>
      </c>
      <c r="U105" s="63">
        <v>1.1100000000000001</v>
      </c>
      <c r="V105" s="63">
        <v>0.91</v>
      </c>
      <c r="W105" s="63">
        <v>3.84</v>
      </c>
      <c r="X105" s="63">
        <v>2.3199999999999998</v>
      </c>
      <c r="Y105" s="63">
        <v>0.13</v>
      </c>
      <c r="Z105" s="63">
        <v>0.95</v>
      </c>
      <c r="AA105" s="63">
        <v>0.51</v>
      </c>
      <c r="AB105" s="168">
        <v>0.52</v>
      </c>
      <c r="AC105" s="63">
        <v>0.09</v>
      </c>
      <c r="AD105" s="63">
        <v>0.28999999999999998</v>
      </c>
      <c r="AE105" s="63">
        <v>1.1200000000000001</v>
      </c>
      <c r="AF105" s="63">
        <v>1.51</v>
      </c>
      <c r="AG105" s="63">
        <v>17.440000000000001</v>
      </c>
      <c r="AH105" s="63">
        <v>13.61</v>
      </c>
      <c r="AI105" s="63">
        <v>0.69</v>
      </c>
      <c r="AJ105" s="63">
        <v>0.02</v>
      </c>
      <c r="AK105" s="63">
        <v>0.11</v>
      </c>
      <c r="AL105" s="63">
        <v>0.46</v>
      </c>
      <c r="AM105" s="63">
        <v>0.49</v>
      </c>
      <c r="AN105" s="63">
        <v>1.77</v>
      </c>
      <c r="AO105" s="63">
        <v>48.37</v>
      </c>
      <c r="AP105" s="63">
        <v>41.95</v>
      </c>
      <c r="AQ105" s="63">
        <v>1.67</v>
      </c>
      <c r="AR105" s="63">
        <v>5.32</v>
      </c>
      <c r="AS105" s="63">
        <v>5.01</v>
      </c>
      <c r="AT105" s="63">
        <v>2.5299999999999998</v>
      </c>
      <c r="AU105" s="63">
        <v>1.51</v>
      </c>
      <c r="AV105" s="63">
        <v>1.28</v>
      </c>
      <c r="AW105" s="63">
        <v>5.29</v>
      </c>
      <c r="AX105" s="63">
        <v>3.1</v>
      </c>
      <c r="AY105" s="63">
        <v>0.98</v>
      </c>
      <c r="AZ105" s="63">
        <v>7.21</v>
      </c>
      <c r="BA105" s="63">
        <v>2.38</v>
      </c>
      <c r="BB105" s="63">
        <v>0.52</v>
      </c>
      <c r="BC105" s="63">
        <v>0.18</v>
      </c>
      <c r="BD105" s="63">
        <v>0.89</v>
      </c>
      <c r="BE105" s="63">
        <v>3.46</v>
      </c>
      <c r="BF105" s="63">
        <v>8.8800000000000008</v>
      </c>
      <c r="BG105" s="63">
        <v>9.0399999999999991</v>
      </c>
      <c r="BH105" s="63">
        <v>1.03</v>
      </c>
      <c r="BI105" s="63">
        <v>0.64</v>
      </c>
      <c r="BJ105" s="63">
        <v>1.74</v>
      </c>
      <c r="BK105" s="63">
        <v>1.24</v>
      </c>
      <c r="BL105" s="63">
        <v>1.49</v>
      </c>
      <c r="BM105" s="63">
        <v>0.13</v>
      </c>
      <c r="BN105" s="63">
        <v>0.1</v>
      </c>
      <c r="BO105" s="64">
        <v>0</v>
      </c>
      <c r="BP105" s="65">
        <v>0</v>
      </c>
      <c r="BQ105" s="64" t="s">
        <v>98</v>
      </c>
      <c r="BR105" s="63">
        <v>261.99</v>
      </c>
      <c r="BS105" s="64" t="s">
        <v>98</v>
      </c>
      <c r="BT105" s="63">
        <v>6.18</v>
      </c>
      <c r="BU105" s="64" t="s">
        <v>98</v>
      </c>
      <c r="BV105" s="64">
        <v>0</v>
      </c>
      <c r="BW105" s="64" t="s">
        <v>98</v>
      </c>
      <c r="BX105" s="64">
        <v>0</v>
      </c>
      <c r="BY105" s="64" t="s">
        <v>98</v>
      </c>
      <c r="BZ105" s="63">
        <v>6.18</v>
      </c>
      <c r="CA105" s="64" t="s">
        <v>98</v>
      </c>
      <c r="CB105" s="63">
        <v>0.13</v>
      </c>
      <c r="CC105" s="64" t="s">
        <v>98</v>
      </c>
      <c r="CD105" s="64">
        <v>0</v>
      </c>
      <c r="CE105" s="64" t="s">
        <v>98</v>
      </c>
      <c r="CF105" s="63">
        <v>3.66</v>
      </c>
      <c r="CG105" s="64" t="s">
        <v>98</v>
      </c>
      <c r="CH105" s="63">
        <v>3.66</v>
      </c>
      <c r="CI105" s="64" t="s">
        <v>98</v>
      </c>
      <c r="CJ105" s="63">
        <v>3.79</v>
      </c>
      <c r="CK105" s="64" t="s">
        <v>98</v>
      </c>
      <c r="CL105" s="64">
        <v>0</v>
      </c>
      <c r="CM105" s="64" t="s">
        <v>98</v>
      </c>
      <c r="CN105" s="64">
        <v>0</v>
      </c>
      <c r="CO105" s="64" t="s">
        <v>98</v>
      </c>
      <c r="CP105" s="64">
        <v>0</v>
      </c>
      <c r="CQ105" s="64" t="s">
        <v>98</v>
      </c>
      <c r="CR105" s="66">
        <v>16.36</v>
      </c>
      <c r="CS105" s="64" t="s">
        <v>98</v>
      </c>
      <c r="CT105" s="63">
        <v>16.36</v>
      </c>
      <c r="CU105" s="64" t="s">
        <v>98</v>
      </c>
      <c r="CV105" s="63">
        <v>26.33</v>
      </c>
      <c r="CW105" s="64" t="s">
        <v>98</v>
      </c>
      <c r="CX105" s="63">
        <v>288.32</v>
      </c>
      <c r="CY105" s="64" t="s">
        <v>98</v>
      </c>
    </row>
    <row r="106" spans="1:103" ht="14.5" x14ac:dyDescent="0.35">
      <c r="A106" s="58" t="s">
        <v>303</v>
      </c>
      <c r="B106" s="58" t="s">
        <v>429</v>
      </c>
      <c r="C106" s="43" t="str">
        <f>'Correspondance tables'!K12</f>
        <v>ISIC 19</v>
      </c>
      <c r="D106" s="43" t="str">
        <f>VLOOKUP(C106, 'Correspondance tables'!$O$3:$P$73, 2, FALSE)</f>
        <v>ISIC 19</v>
      </c>
      <c r="E106" s="59">
        <v>1293.27</v>
      </c>
      <c r="F106" s="60">
        <v>95</v>
      </c>
      <c r="G106" s="59">
        <v>120.61</v>
      </c>
      <c r="H106" s="167">
        <v>175.78</v>
      </c>
      <c r="I106" s="59">
        <v>364.01</v>
      </c>
      <c r="J106" s="59">
        <v>41.77</v>
      </c>
      <c r="K106" s="59">
        <v>59.58</v>
      </c>
      <c r="L106" s="59">
        <v>84.2</v>
      </c>
      <c r="M106" s="59">
        <v>16.86</v>
      </c>
      <c r="N106" s="59">
        <v>7699.81</v>
      </c>
      <c r="O106" s="59">
        <v>5185.7700000000004</v>
      </c>
      <c r="P106" s="59">
        <v>66.489999999999995</v>
      </c>
      <c r="Q106" s="59">
        <v>97.39</v>
      </c>
      <c r="R106" s="167">
        <v>484.28</v>
      </c>
      <c r="S106" s="167">
        <v>718.04</v>
      </c>
      <c r="T106" s="59">
        <v>129.72</v>
      </c>
      <c r="U106" s="59">
        <v>28.88</v>
      </c>
      <c r="V106" s="59">
        <v>107.89</v>
      </c>
      <c r="W106" s="59">
        <v>140.24</v>
      </c>
      <c r="X106" s="59">
        <v>121.48</v>
      </c>
      <c r="Y106" s="59">
        <v>24.95</v>
      </c>
      <c r="Z106" s="59">
        <v>151.6</v>
      </c>
      <c r="AA106" s="59">
        <v>57.44</v>
      </c>
      <c r="AB106" s="167">
        <v>2264.81</v>
      </c>
      <c r="AC106" s="59">
        <v>31.41</v>
      </c>
      <c r="AD106" s="59">
        <v>213.24</v>
      </c>
      <c r="AE106" s="59">
        <v>1334.21</v>
      </c>
      <c r="AF106" s="59">
        <v>188.62</v>
      </c>
      <c r="AG106" s="59">
        <v>1593.15</v>
      </c>
      <c r="AH106" s="59">
        <v>835.71</v>
      </c>
      <c r="AI106" s="59">
        <v>5515.21</v>
      </c>
      <c r="AJ106" s="59">
        <v>3752.92</v>
      </c>
      <c r="AK106" s="59">
        <v>8254.5</v>
      </c>
      <c r="AL106" s="59">
        <v>871.01</v>
      </c>
      <c r="AM106" s="59">
        <v>127.06</v>
      </c>
      <c r="AN106" s="59">
        <v>183.97</v>
      </c>
      <c r="AO106" s="59">
        <v>23.97</v>
      </c>
      <c r="AP106" s="59">
        <v>61.07</v>
      </c>
      <c r="AQ106" s="59">
        <v>73.489999999999995</v>
      </c>
      <c r="AR106" s="59">
        <v>80.650000000000006</v>
      </c>
      <c r="AS106" s="59">
        <v>405.12</v>
      </c>
      <c r="AT106" s="59">
        <v>54.4</v>
      </c>
      <c r="AU106" s="59">
        <v>147.07</v>
      </c>
      <c r="AV106" s="59">
        <v>126.03</v>
      </c>
      <c r="AW106" s="59">
        <v>185.77</v>
      </c>
      <c r="AX106" s="59">
        <v>81.93</v>
      </c>
      <c r="AY106" s="59">
        <v>55.79</v>
      </c>
      <c r="AZ106" s="59">
        <v>54.07</v>
      </c>
      <c r="BA106" s="59">
        <v>45.09</v>
      </c>
      <c r="BB106" s="59">
        <v>166.07</v>
      </c>
      <c r="BC106" s="59">
        <v>18.399999999999999</v>
      </c>
      <c r="BD106" s="59">
        <v>40.01</v>
      </c>
      <c r="BE106" s="59">
        <v>244.9</v>
      </c>
      <c r="BF106" s="59">
        <v>1075.02</v>
      </c>
      <c r="BG106" s="59">
        <v>154.88</v>
      </c>
      <c r="BH106" s="59">
        <v>128.99</v>
      </c>
      <c r="BI106" s="59">
        <v>89.09</v>
      </c>
      <c r="BJ106" s="59">
        <v>59.93</v>
      </c>
      <c r="BK106" s="59">
        <v>78.55</v>
      </c>
      <c r="BL106" s="59">
        <v>63.25</v>
      </c>
      <c r="BM106" s="59">
        <v>10.86</v>
      </c>
      <c r="BN106" s="59">
        <v>73.25</v>
      </c>
      <c r="BO106" s="60">
        <v>0</v>
      </c>
      <c r="BP106" s="61">
        <v>0</v>
      </c>
      <c r="BQ106" s="60" t="s">
        <v>98</v>
      </c>
      <c r="BR106" s="59">
        <v>46028.53</v>
      </c>
      <c r="BS106" s="60" t="s">
        <v>98</v>
      </c>
      <c r="BT106" s="59">
        <v>21816.59</v>
      </c>
      <c r="BU106" s="60" t="s">
        <v>98</v>
      </c>
      <c r="BV106" s="60">
        <v>0</v>
      </c>
      <c r="BW106" s="60" t="s">
        <v>98</v>
      </c>
      <c r="BX106" s="59">
        <v>2.56</v>
      </c>
      <c r="BY106" s="60" t="s">
        <v>98</v>
      </c>
      <c r="BZ106" s="59">
        <v>21819.15</v>
      </c>
      <c r="CA106" s="60" t="s">
        <v>98</v>
      </c>
      <c r="CB106" s="60">
        <v>0</v>
      </c>
      <c r="CC106" s="60" t="s">
        <v>98</v>
      </c>
      <c r="CD106" s="60">
        <v>0</v>
      </c>
      <c r="CE106" s="60" t="s">
        <v>98</v>
      </c>
      <c r="CF106" s="59">
        <v>1473.71</v>
      </c>
      <c r="CG106" s="60" t="s">
        <v>98</v>
      </c>
      <c r="CH106" s="59">
        <v>1473.71</v>
      </c>
      <c r="CI106" s="60" t="s">
        <v>98</v>
      </c>
      <c r="CJ106" s="59">
        <v>1473.71</v>
      </c>
      <c r="CK106" s="60" t="s">
        <v>98</v>
      </c>
      <c r="CL106" s="60">
        <v>0</v>
      </c>
      <c r="CM106" s="60" t="s">
        <v>98</v>
      </c>
      <c r="CN106" s="60">
        <v>0</v>
      </c>
      <c r="CO106" s="60" t="s">
        <v>98</v>
      </c>
      <c r="CP106" s="60">
        <v>0</v>
      </c>
      <c r="CQ106" s="60" t="s">
        <v>98</v>
      </c>
      <c r="CR106" s="62">
        <v>3524.17</v>
      </c>
      <c r="CS106" s="60" t="s">
        <v>98</v>
      </c>
      <c r="CT106" s="59">
        <v>3524.17</v>
      </c>
      <c r="CU106" s="60" t="s">
        <v>98</v>
      </c>
      <c r="CV106" s="59">
        <v>26817.03</v>
      </c>
      <c r="CW106" s="60" t="s">
        <v>98</v>
      </c>
      <c r="CX106" s="59">
        <v>72845.56</v>
      </c>
      <c r="CY106" s="60" t="s">
        <v>98</v>
      </c>
    </row>
    <row r="107" spans="1:103" ht="14.5" x14ac:dyDescent="0.35">
      <c r="A107" s="58" t="s">
        <v>303</v>
      </c>
      <c r="B107" s="58" t="s">
        <v>430</v>
      </c>
      <c r="C107" s="43" t="str">
        <f>'Correspondance tables'!K13</f>
        <v>ISIC 20</v>
      </c>
      <c r="D107" s="43" t="str">
        <f>VLOOKUP(C107, 'Correspondance tables'!$O$3:$P$73, 2, FALSE)</f>
        <v>ISIC 20</v>
      </c>
      <c r="E107" s="63">
        <v>3635.9</v>
      </c>
      <c r="F107" s="63">
        <v>51.72</v>
      </c>
      <c r="G107" s="63">
        <v>56.32</v>
      </c>
      <c r="H107" s="168">
        <v>240.29</v>
      </c>
      <c r="I107" s="63">
        <v>1991.83</v>
      </c>
      <c r="J107" s="63">
        <v>1766.6</v>
      </c>
      <c r="K107" s="63">
        <v>449.52</v>
      </c>
      <c r="L107" s="63">
        <v>1570.49</v>
      </c>
      <c r="M107" s="63">
        <v>565.36</v>
      </c>
      <c r="N107" s="63">
        <v>1802.02</v>
      </c>
      <c r="O107" s="63">
        <v>28584.86</v>
      </c>
      <c r="P107" s="63">
        <v>3483.09</v>
      </c>
      <c r="Q107" s="63">
        <v>11685.35</v>
      </c>
      <c r="R107" s="168">
        <v>846.79</v>
      </c>
      <c r="S107" s="168">
        <v>937.34</v>
      </c>
      <c r="T107" s="63">
        <v>1214.42</v>
      </c>
      <c r="U107" s="63">
        <v>896.21</v>
      </c>
      <c r="V107" s="63">
        <v>834.35</v>
      </c>
      <c r="W107" s="63">
        <v>937.64</v>
      </c>
      <c r="X107" s="63">
        <v>1715.9</v>
      </c>
      <c r="Y107" s="63">
        <v>348.09</v>
      </c>
      <c r="Z107" s="63">
        <v>795.94</v>
      </c>
      <c r="AA107" s="64">
        <v>343</v>
      </c>
      <c r="AB107" s="168">
        <v>1110.04</v>
      </c>
      <c r="AC107" s="63">
        <v>126.33</v>
      </c>
      <c r="AD107" s="63">
        <v>173.87</v>
      </c>
      <c r="AE107" s="63">
        <v>1889.04</v>
      </c>
      <c r="AF107" s="63">
        <v>232.7</v>
      </c>
      <c r="AG107" s="63">
        <v>718.76</v>
      </c>
      <c r="AH107" s="63">
        <v>192.71</v>
      </c>
      <c r="AI107" s="63">
        <v>151.78</v>
      </c>
      <c r="AJ107" s="63">
        <v>21.02</v>
      </c>
      <c r="AK107" s="63">
        <v>35.729999999999997</v>
      </c>
      <c r="AL107" s="63">
        <v>99.9</v>
      </c>
      <c r="AM107" s="63">
        <v>5.65</v>
      </c>
      <c r="AN107" s="63">
        <v>320.95999999999998</v>
      </c>
      <c r="AO107" s="63">
        <v>100.86</v>
      </c>
      <c r="AP107" s="63">
        <v>99.71</v>
      </c>
      <c r="AQ107" s="63">
        <v>26.53</v>
      </c>
      <c r="AR107" s="63">
        <v>52.93</v>
      </c>
      <c r="AS107" s="63">
        <v>27.09</v>
      </c>
      <c r="AT107" s="63">
        <v>6.79</v>
      </c>
      <c r="AU107" s="63">
        <v>9.91</v>
      </c>
      <c r="AV107" s="63">
        <v>338.02</v>
      </c>
      <c r="AW107" s="63">
        <v>50.78</v>
      </c>
      <c r="AX107" s="63">
        <v>253.9</v>
      </c>
      <c r="AY107" s="63">
        <v>258.62</v>
      </c>
      <c r="AZ107" s="63">
        <v>33.08</v>
      </c>
      <c r="BA107" s="64">
        <v>115</v>
      </c>
      <c r="BB107" s="63">
        <v>52.94</v>
      </c>
      <c r="BC107" s="63">
        <v>13.15</v>
      </c>
      <c r="BD107" s="63">
        <v>6.59</v>
      </c>
      <c r="BE107" s="63">
        <v>456.95</v>
      </c>
      <c r="BF107" s="63">
        <v>182.72</v>
      </c>
      <c r="BG107" s="63">
        <v>111.64</v>
      </c>
      <c r="BH107" s="63">
        <v>1074.3</v>
      </c>
      <c r="BI107" s="64">
        <v>96</v>
      </c>
      <c r="BJ107" s="63">
        <v>50.28</v>
      </c>
      <c r="BK107" s="63">
        <v>66.319999999999993</v>
      </c>
      <c r="BL107" s="63">
        <v>58.11</v>
      </c>
      <c r="BM107" s="63">
        <v>15.55</v>
      </c>
      <c r="BN107" s="63">
        <v>257.77999999999997</v>
      </c>
      <c r="BO107" s="63">
        <v>0.04</v>
      </c>
      <c r="BP107" s="65">
        <v>0</v>
      </c>
      <c r="BQ107" s="64" t="s">
        <v>98</v>
      </c>
      <c r="BR107" s="63">
        <v>73647.11</v>
      </c>
      <c r="BS107" s="64" t="s">
        <v>98</v>
      </c>
      <c r="BT107" s="63">
        <v>8640.23</v>
      </c>
      <c r="BU107" s="64" t="s">
        <v>98</v>
      </c>
      <c r="BV107" s="63">
        <v>0.01</v>
      </c>
      <c r="BW107" s="64" t="s">
        <v>98</v>
      </c>
      <c r="BX107" s="63">
        <v>25.09</v>
      </c>
      <c r="BY107" s="64" t="s">
        <v>98</v>
      </c>
      <c r="BZ107" s="63">
        <v>8665.33</v>
      </c>
      <c r="CA107" s="64" t="s">
        <v>98</v>
      </c>
      <c r="CB107" s="63">
        <v>575.39</v>
      </c>
      <c r="CC107" s="64" t="s">
        <v>98</v>
      </c>
      <c r="CD107" s="64">
        <v>0</v>
      </c>
      <c r="CE107" s="64" t="s">
        <v>98</v>
      </c>
      <c r="CF107" s="63">
        <v>1890.59</v>
      </c>
      <c r="CG107" s="64" t="s">
        <v>98</v>
      </c>
      <c r="CH107" s="63">
        <v>1890.59</v>
      </c>
      <c r="CI107" s="64" t="s">
        <v>98</v>
      </c>
      <c r="CJ107" s="63">
        <v>2465.9699999999998</v>
      </c>
      <c r="CK107" s="64" t="s">
        <v>98</v>
      </c>
      <c r="CL107" s="64">
        <v>0</v>
      </c>
      <c r="CM107" s="64" t="s">
        <v>98</v>
      </c>
      <c r="CN107" s="64">
        <v>0</v>
      </c>
      <c r="CO107" s="64" t="s">
        <v>98</v>
      </c>
      <c r="CP107" s="64">
        <v>0</v>
      </c>
      <c r="CQ107" s="64" t="s">
        <v>98</v>
      </c>
      <c r="CR107" s="66">
        <v>6287.2</v>
      </c>
      <c r="CS107" s="64" t="s">
        <v>98</v>
      </c>
      <c r="CT107" s="63">
        <v>6287.2</v>
      </c>
      <c r="CU107" s="64" t="s">
        <v>98</v>
      </c>
      <c r="CV107" s="63">
        <v>17418.5</v>
      </c>
      <c r="CW107" s="64" t="s">
        <v>98</v>
      </c>
      <c r="CX107" s="63">
        <v>91065.62</v>
      </c>
      <c r="CY107" s="64" t="s">
        <v>98</v>
      </c>
    </row>
    <row r="108" spans="1:103" ht="14.5" x14ac:dyDescent="0.35">
      <c r="A108" s="58" t="s">
        <v>303</v>
      </c>
      <c r="B108" s="58" t="s">
        <v>431</v>
      </c>
      <c r="C108" s="43" t="str">
        <f>'Correspondance tables'!K14</f>
        <v>ISIC 21</v>
      </c>
      <c r="D108" s="43" t="str">
        <f>VLOOKUP(C108, 'Correspondance tables'!$O$3:$P$73, 2, FALSE)</f>
        <v>ISIC 21</v>
      </c>
      <c r="E108" s="59">
        <v>491.9</v>
      </c>
      <c r="F108" s="59">
        <v>0.08</v>
      </c>
      <c r="G108" s="59">
        <v>17.95</v>
      </c>
      <c r="H108" s="167">
        <v>0.18</v>
      </c>
      <c r="I108" s="59">
        <v>429.02</v>
      </c>
      <c r="J108" s="59">
        <v>2.97</v>
      </c>
      <c r="K108" s="59">
        <v>0.52</v>
      </c>
      <c r="L108" s="59">
        <v>1.74</v>
      </c>
      <c r="M108" s="59">
        <v>0.1</v>
      </c>
      <c r="N108" s="59">
        <v>1.1499999999999999</v>
      </c>
      <c r="O108" s="59">
        <v>378.96</v>
      </c>
      <c r="P108" s="59">
        <v>9323.27</v>
      </c>
      <c r="Q108" s="59">
        <v>61.32</v>
      </c>
      <c r="R108" s="167">
        <v>15.57</v>
      </c>
      <c r="S108" s="167">
        <v>0.93</v>
      </c>
      <c r="T108" s="59">
        <v>0.72</v>
      </c>
      <c r="U108" s="59">
        <v>2.52</v>
      </c>
      <c r="V108" s="59">
        <v>1.83</v>
      </c>
      <c r="W108" s="59">
        <v>1.1000000000000001</v>
      </c>
      <c r="X108" s="59">
        <v>7.85</v>
      </c>
      <c r="Y108" s="59">
        <v>0.53</v>
      </c>
      <c r="Z108" s="59">
        <v>58.27</v>
      </c>
      <c r="AA108" s="59">
        <v>0.73</v>
      </c>
      <c r="AB108" s="167">
        <v>0.9</v>
      </c>
      <c r="AC108" s="59">
        <v>1.1299999999999999</v>
      </c>
      <c r="AD108" s="59">
        <v>5.36</v>
      </c>
      <c r="AE108" s="59">
        <v>2.4700000000000002</v>
      </c>
      <c r="AF108" s="59">
        <v>0.85</v>
      </c>
      <c r="AG108" s="59">
        <v>107.67</v>
      </c>
      <c r="AH108" s="59">
        <v>12.06</v>
      </c>
      <c r="AI108" s="59">
        <v>1.28</v>
      </c>
      <c r="AJ108" s="59">
        <v>0.87</v>
      </c>
      <c r="AK108" s="59">
        <v>0.49</v>
      </c>
      <c r="AL108" s="59">
        <v>3.87</v>
      </c>
      <c r="AM108" s="59">
        <v>0.46</v>
      </c>
      <c r="AN108" s="59">
        <v>2.76</v>
      </c>
      <c r="AO108" s="59">
        <v>0.22</v>
      </c>
      <c r="AP108" s="59">
        <v>0.37</v>
      </c>
      <c r="AQ108" s="59">
        <v>0.45</v>
      </c>
      <c r="AR108" s="59">
        <v>3.17</v>
      </c>
      <c r="AS108" s="59">
        <v>2.69</v>
      </c>
      <c r="AT108" s="59">
        <v>2.42</v>
      </c>
      <c r="AU108" s="59">
        <v>0.05</v>
      </c>
      <c r="AV108" s="59">
        <v>0.69</v>
      </c>
      <c r="AW108" s="59">
        <v>39.29</v>
      </c>
      <c r="AX108" s="59">
        <v>10.09</v>
      </c>
      <c r="AY108" s="59">
        <v>160.72999999999999</v>
      </c>
      <c r="AZ108" s="59">
        <v>4.7699999999999996</v>
      </c>
      <c r="BA108" s="59">
        <v>239.24</v>
      </c>
      <c r="BB108" s="59">
        <v>9.75</v>
      </c>
      <c r="BC108" s="59">
        <v>1.23</v>
      </c>
      <c r="BD108" s="59">
        <v>0.06</v>
      </c>
      <c r="BE108" s="59">
        <v>17.510000000000002</v>
      </c>
      <c r="BF108" s="59">
        <v>228.54</v>
      </c>
      <c r="BG108" s="59">
        <v>79.89</v>
      </c>
      <c r="BH108" s="59">
        <v>10351.11</v>
      </c>
      <c r="BI108" s="59">
        <v>538.95000000000005</v>
      </c>
      <c r="BJ108" s="59">
        <v>2.31</v>
      </c>
      <c r="BK108" s="59">
        <v>3.24</v>
      </c>
      <c r="BL108" s="59">
        <v>9.92</v>
      </c>
      <c r="BM108" s="59">
        <v>0.19</v>
      </c>
      <c r="BN108" s="59">
        <v>2.5099999999999998</v>
      </c>
      <c r="BO108" s="60">
        <v>0</v>
      </c>
      <c r="BP108" s="61">
        <v>0</v>
      </c>
      <c r="BQ108" s="60" t="s">
        <v>98</v>
      </c>
      <c r="BR108" s="59">
        <v>22648.78</v>
      </c>
      <c r="BS108" s="60" t="s">
        <v>98</v>
      </c>
      <c r="BT108" s="59">
        <v>10956.74</v>
      </c>
      <c r="BU108" s="60" t="s">
        <v>98</v>
      </c>
      <c r="BV108" s="59">
        <v>0.36</v>
      </c>
      <c r="BW108" s="60" t="s">
        <v>98</v>
      </c>
      <c r="BX108" s="59">
        <v>20368.240000000002</v>
      </c>
      <c r="BY108" s="60" t="s">
        <v>98</v>
      </c>
      <c r="BZ108" s="59">
        <v>31325.34</v>
      </c>
      <c r="CA108" s="60" t="s">
        <v>98</v>
      </c>
      <c r="CB108" s="59">
        <v>710.4</v>
      </c>
      <c r="CC108" s="60" t="s">
        <v>98</v>
      </c>
      <c r="CD108" s="60">
        <v>0</v>
      </c>
      <c r="CE108" s="60" t="s">
        <v>98</v>
      </c>
      <c r="CF108" s="59">
        <v>320.02</v>
      </c>
      <c r="CG108" s="60" t="s">
        <v>98</v>
      </c>
      <c r="CH108" s="59">
        <v>320.02</v>
      </c>
      <c r="CI108" s="60" t="s">
        <v>98</v>
      </c>
      <c r="CJ108" s="59">
        <v>1030.42</v>
      </c>
      <c r="CK108" s="60" t="s">
        <v>98</v>
      </c>
      <c r="CL108" s="60">
        <v>0</v>
      </c>
      <c r="CM108" s="60" t="s">
        <v>98</v>
      </c>
      <c r="CN108" s="60">
        <v>0</v>
      </c>
      <c r="CO108" s="60" t="s">
        <v>98</v>
      </c>
      <c r="CP108" s="60">
        <v>0</v>
      </c>
      <c r="CQ108" s="60" t="s">
        <v>98</v>
      </c>
      <c r="CR108" s="62">
        <v>9218.15</v>
      </c>
      <c r="CS108" s="60" t="s">
        <v>98</v>
      </c>
      <c r="CT108" s="59">
        <v>9218.15</v>
      </c>
      <c r="CU108" s="60" t="s">
        <v>98</v>
      </c>
      <c r="CV108" s="59">
        <v>41573.9</v>
      </c>
      <c r="CW108" s="60" t="s">
        <v>98</v>
      </c>
      <c r="CX108" s="59">
        <v>64222.69</v>
      </c>
      <c r="CY108" s="60" t="s">
        <v>98</v>
      </c>
    </row>
    <row r="109" spans="1:103" ht="14.5" x14ac:dyDescent="0.35">
      <c r="A109" s="58" t="s">
        <v>303</v>
      </c>
      <c r="B109" s="58" t="s">
        <v>432</v>
      </c>
      <c r="C109" s="43" t="str">
        <f>'Correspondance tables'!K15</f>
        <v>ISIC 22</v>
      </c>
      <c r="D109" s="43" t="str">
        <f>VLOOKUP(C109, 'Correspondance tables'!$O$3:$P$73, 2, FALSE)</f>
        <v>ISIC 22</v>
      </c>
      <c r="E109" s="63">
        <v>201.28</v>
      </c>
      <c r="F109" s="63">
        <v>9.67</v>
      </c>
      <c r="G109" s="63">
        <v>10.91</v>
      </c>
      <c r="H109" s="168">
        <v>47.75</v>
      </c>
      <c r="I109" s="63">
        <v>1919.59</v>
      </c>
      <c r="J109" s="63">
        <v>236.1</v>
      </c>
      <c r="K109" s="63">
        <v>129.41</v>
      </c>
      <c r="L109" s="63">
        <v>555.72</v>
      </c>
      <c r="M109" s="63">
        <v>217.16</v>
      </c>
      <c r="N109" s="63">
        <v>126.87</v>
      </c>
      <c r="O109" s="63">
        <v>902.42</v>
      </c>
      <c r="P109" s="63">
        <v>491.17</v>
      </c>
      <c r="Q109" s="63">
        <v>5335.02</v>
      </c>
      <c r="R109" s="168">
        <v>267.45999999999998</v>
      </c>
      <c r="S109" s="168">
        <v>145.57</v>
      </c>
      <c r="T109" s="63">
        <v>529.33000000000004</v>
      </c>
      <c r="U109" s="63">
        <v>443.63</v>
      </c>
      <c r="V109" s="63">
        <v>606.09</v>
      </c>
      <c r="W109" s="63">
        <v>1103.6500000000001</v>
      </c>
      <c r="X109" s="63">
        <v>3813.17</v>
      </c>
      <c r="Y109" s="63">
        <v>350.19</v>
      </c>
      <c r="Z109" s="63">
        <v>678.71</v>
      </c>
      <c r="AA109" s="63">
        <v>318.87</v>
      </c>
      <c r="AB109" s="168">
        <v>82.83</v>
      </c>
      <c r="AC109" s="63">
        <v>13.88</v>
      </c>
      <c r="AD109" s="63">
        <v>119.53</v>
      </c>
      <c r="AE109" s="63">
        <v>3420.96</v>
      </c>
      <c r="AF109" s="63">
        <v>637.95000000000005</v>
      </c>
      <c r="AG109" s="63">
        <v>977.88</v>
      </c>
      <c r="AH109" s="63">
        <v>618.5</v>
      </c>
      <c r="AI109" s="63">
        <v>464.28</v>
      </c>
      <c r="AJ109" s="63">
        <v>19.28</v>
      </c>
      <c r="AK109" s="63">
        <v>24.5</v>
      </c>
      <c r="AL109" s="63">
        <v>116.89</v>
      </c>
      <c r="AM109" s="63">
        <v>26.08</v>
      </c>
      <c r="AN109" s="63">
        <v>60.61</v>
      </c>
      <c r="AO109" s="63">
        <v>33.85</v>
      </c>
      <c r="AP109" s="63">
        <v>33.35</v>
      </c>
      <c r="AQ109" s="63">
        <v>118.53</v>
      </c>
      <c r="AR109" s="63">
        <v>78.739999999999995</v>
      </c>
      <c r="AS109" s="63">
        <v>105.86</v>
      </c>
      <c r="AT109" s="63">
        <v>19.670000000000002</v>
      </c>
      <c r="AU109" s="63">
        <v>13.55</v>
      </c>
      <c r="AV109" s="63">
        <v>126.25</v>
      </c>
      <c r="AW109" s="64">
        <v>66</v>
      </c>
      <c r="AX109" s="63">
        <v>89.92</v>
      </c>
      <c r="AY109" s="63">
        <v>43.84</v>
      </c>
      <c r="AZ109" s="63">
        <v>29.44</v>
      </c>
      <c r="BA109" s="63">
        <v>48.08</v>
      </c>
      <c r="BB109" s="63">
        <v>50.2</v>
      </c>
      <c r="BC109" s="63">
        <v>6.81</v>
      </c>
      <c r="BD109" s="63">
        <v>4.76</v>
      </c>
      <c r="BE109" s="63">
        <v>355.38</v>
      </c>
      <c r="BF109" s="63">
        <v>130.9</v>
      </c>
      <c r="BG109" s="63">
        <v>32.39</v>
      </c>
      <c r="BH109" s="63">
        <v>295.83999999999997</v>
      </c>
      <c r="BI109" s="63">
        <v>49.56</v>
      </c>
      <c r="BJ109" s="63">
        <v>15.23</v>
      </c>
      <c r="BK109" s="63">
        <v>18.87</v>
      </c>
      <c r="BL109" s="63">
        <v>21.08</v>
      </c>
      <c r="BM109" s="63">
        <v>34.049999999999997</v>
      </c>
      <c r="BN109" s="63">
        <v>54.67</v>
      </c>
      <c r="BO109" s="63">
        <v>0.05</v>
      </c>
      <c r="BP109" s="65">
        <v>0</v>
      </c>
      <c r="BQ109" s="64" t="s">
        <v>98</v>
      </c>
      <c r="BR109" s="63">
        <v>26899.78</v>
      </c>
      <c r="BS109" s="64" t="s">
        <v>98</v>
      </c>
      <c r="BT109" s="63">
        <v>5124.9399999999996</v>
      </c>
      <c r="BU109" s="64" t="s">
        <v>98</v>
      </c>
      <c r="BV109" s="64">
        <v>0</v>
      </c>
      <c r="BW109" s="64" t="s">
        <v>98</v>
      </c>
      <c r="BX109" s="63">
        <v>7.74</v>
      </c>
      <c r="BY109" s="64" t="s">
        <v>98</v>
      </c>
      <c r="BZ109" s="63">
        <v>5132.68</v>
      </c>
      <c r="CA109" s="64" t="s">
        <v>98</v>
      </c>
      <c r="CB109" s="63">
        <v>178.96</v>
      </c>
      <c r="CC109" s="64" t="s">
        <v>98</v>
      </c>
      <c r="CD109" s="64">
        <v>0</v>
      </c>
      <c r="CE109" s="64" t="s">
        <v>98</v>
      </c>
      <c r="CF109" s="63">
        <v>327.22000000000003</v>
      </c>
      <c r="CG109" s="64" t="s">
        <v>98</v>
      </c>
      <c r="CH109" s="63">
        <v>327.22000000000003</v>
      </c>
      <c r="CI109" s="64" t="s">
        <v>98</v>
      </c>
      <c r="CJ109" s="63">
        <v>506.17</v>
      </c>
      <c r="CK109" s="64" t="s">
        <v>98</v>
      </c>
      <c r="CL109" s="64">
        <v>0</v>
      </c>
      <c r="CM109" s="64" t="s">
        <v>98</v>
      </c>
      <c r="CN109" s="64">
        <v>0</v>
      </c>
      <c r="CO109" s="64" t="s">
        <v>98</v>
      </c>
      <c r="CP109" s="64">
        <v>0</v>
      </c>
      <c r="CQ109" s="64" t="s">
        <v>98</v>
      </c>
      <c r="CR109" s="66">
        <v>1486.48</v>
      </c>
      <c r="CS109" s="64" t="s">
        <v>98</v>
      </c>
      <c r="CT109" s="63">
        <v>1486.48</v>
      </c>
      <c r="CU109" s="64" t="s">
        <v>98</v>
      </c>
      <c r="CV109" s="63">
        <v>7125.34</v>
      </c>
      <c r="CW109" s="64" t="s">
        <v>98</v>
      </c>
      <c r="CX109" s="63">
        <v>34025.120000000003</v>
      </c>
      <c r="CY109" s="64" t="s">
        <v>98</v>
      </c>
    </row>
    <row r="110" spans="1:103" ht="14.5" x14ac:dyDescent="0.35">
      <c r="A110" s="58" t="s">
        <v>303</v>
      </c>
      <c r="B110" s="58" t="s">
        <v>198</v>
      </c>
      <c r="C110" s="43" t="str">
        <f>'Correspondance tables'!K16</f>
        <v>ISIC 23</v>
      </c>
      <c r="D110" s="43" t="str">
        <f>VLOOKUP(C110, 'Correspondance tables'!$O$3:$P$73, 2, FALSE)</f>
        <v>ISIC 23</v>
      </c>
      <c r="E110" s="59">
        <v>85.86</v>
      </c>
      <c r="F110" s="59">
        <v>1.84</v>
      </c>
      <c r="G110" s="59">
        <v>3.44</v>
      </c>
      <c r="H110" s="167">
        <v>90.19</v>
      </c>
      <c r="I110" s="59">
        <v>403.37</v>
      </c>
      <c r="J110" s="59">
        <v>45.26</v>
      </c>
      <c r="K110" s="59">
        <v>163.04</v>
      </c>
      <c r="L110" s="59">
        <v>9.23</v>
      </c>
      <c r="M110" s="59">
        <v>1.94</v>
      </c>
      <c r="N110" s="59">
        <v>3.66</v>
      </c>
      <c r="O110" s="59">
        <v>363.09</v>
      </c>
      <c r="P110" s="59">
        <v>121.86</v>
      </c>
      <c r="Q110" s="59">
        <v>231.26</v>
      </c>
      <c r="R110" s="167">
        <v>2035.85</v>
      </c>
      <c r="S110" s="167">
        <v>218.04</v>
      </c>
      <c r="T110" s="59">
        <v>249.36</v>
      </c>
      <c r="U110" s="59">
        <v>196.33</v>
      </c>
      <c r="V110" s="59">
        <v>244.89</v>
      </c>
      <c r="W110" s="59">
        <v>262.69</v>
      </c>
      <c r="X110" s="59">
        <v>1068.05</v>
      </c>
      <c r="Y110" s="59">
        <v>124.92</v>
      </c>
      <c r="Z110" s="59">
        <v>191.77</v>
      </c>
      <c r="AA110" s="59">
        <v>73.05</v>
      </c>
      <c r="AB110" s="167">
        <v>53.13</v>
      </c>
      <c r="AC110" s="59">
        <v>5.68</v>
      </c>
      <c r="AD110" s="59">
        <v>38.5</v>
      </c>
      <c r="AE110" s="59">
        <v>3671.9</v>
      </c>
      <c r="AF110" s="59">
        <v>95.84</v>
      </c>
      <c r="AG110" s="59">
        <v>224.22</v>
      </c>
      <c r="AH110" s="59">
        <v>87.98</v>
      </c>
      <c r="AI110" s="59">
        <v>19.13</v>
      </c>
      <c r="AJ110" s="59">
        <v>1.41</v>
      </c>
      <c r="AK110" s="59">
        <v>1.34</v>
      </c>
      <c r="AL110" s="59">
        <v>15.01</v>
      </c>
      <c r="AM110" s="59">
        <v>0.19</v>
      </c>
      <c r="AN110" s="59">
        <v>58.09</v>
      </c>
      <c r="AO110" s="59">
        <v>1.1200000000000001</v>
      </c>
      <c r="AP110" s="59">
        <v>0.67</v>
      </c>
      <c r="AQ110" s="59">
        <v>7.77</v>
      </c>
      <c r="AR110" s="59">
        <v>4.3899999999999997</v>
      </c>
      <c r="AS110" s="59">
        <v>3.9</v>
      </c>
      <c r="AT110" s="59">
        <v>0.22</v>
      </c>
      <c r="AU110" s="59">
        <v>0.43</v>
      </c>
      <c r="AV110" s="59">
        <v>136.43</v>
      </c>
      <c r="AW110" s="59">
        <v>12.61</v>
      </c>
      <c r="AX110" s="59">
        <v>16.260000000000002</v>
      </c>
      <c r="AY110" s="59">
        <v>35.26</v>
      </c>
      <c r="AZ110" s="59">
        <v>2.42</v>
      </c>
      <c r="BA110" s="59">
        <v>4.3899999999999997</v>
      </c>
      <c r="BB110" s="59">
        <v>8.3800000000000008</v>
      </c>
      <c r="BC110" s="59">
        <v>1.86</v>
      </c>
      <c r="BD110" s="59">
        <v>0.28999999999999998</v>
      </c>
      <c r="BE110" s="59">
        <v>57.23</v>
      </c>
      <c r="BF110" s="59">
        <v>22.93</v>
      </c>
      <c r="BG110" s="59">
        <v>23.63</v>
      </c>
      <c r="BH110" s="59">
        <v>50.36</v>
      </c>
      <c r="BI110" s="59">
        <v>6.12</v>
      </c>
      <c r="BJ110" s="59">
        <v>5.58</v>
      </c>
      <c r="BK110" s="59">
        <v>3.56</v>
      </c>
      <c r="BL110" s="59">
        <v>4.46</v>
      </c>
      <c r="BM110" s="59">
        <v>7.87</v>
      </c>
      <c r="BN110" s="59">
        <v>97.52</v>
      </c>
      <c r="BO110" s="60">
        <v>0</v>
      </c>
      <c r="BP110" s="61">
        <v>0</v>
      </c>
      <c r="BQ110" s="60" t="s">
        <v>98</v>
      </c>
      <c r="BR110" s="59">
        <v>10977.04</v>
      </c>
      <c r="BS110" s="60" t="s">
        <v>98</v>
      </c>
      <c r="BT110" s="59">
        <v>2127.5500000000002</v>
      </c>
      <c r="BU110" s="60" t="s">
        <v>98</v>
      </c>
      <c r="BV110" s="60">
        <v>0</v>
      </c>
      <c r="BW110" s="60" t="s">
        <v>98</v>
      </c>
      <c r="BX110" s="60">
        <v>0</v>
      </c>
      <c r="BY110" s="60" t="s">
        <v>98</v>
      </c>
      <c r="BZ110" s="59">
        <v>2127.5500000000002</v>
      </c>
      <c r="CA110" s="60" t="s">
        <v>98</v>
      </c>
      <c r="CB110" s="59">
        <v>160.72</v>
      </c>
      <c r="CC110" s="60" t="s">
        <v>98</v>
      </c>
      <c r="CD110" s="60">
        <v>0</v>
      </c>
      <c r="CE110" s="60" t="s">
        <v>98</v>
      </c>
      <c r="CF110" s="59">
        <v>-189.62</v>
      </c>
      <c r="CG110" s="60" t="s">
        <v>98</v>
      </c>
      <c r="CH110" s="59">
        <v>-189.62</v>
      </c>
      <c r="CI110" s="60" t="s">
        <v>98</v>
      </c>
      <c r="CJ110" s="59">
        <v>-28.9</v>
      </c>
      <c r="CK110" s="60" t="s">
        <v>98</v>
      </c>
      <c r="CL110" s="60">
        <v>0</v>
      </c>
      <c r="CM110" s="60" t="s">
        <v>98</v>
      </c>
      <c r="CN110" s="60">
        <v>0</v>
      </c>
      <c r="CO110" s="60" t="s">
        <v>98</v>
      </c>
      <c r="CP110" s="60">
        <v>0</v>
      </c>
      <c r="CQ110" s="60" t="s">
        <v>98</v>
      </c>
      <c r="CR110" s="62">
        <v>483.5</v>
      </c>
      <c r="CS110" s="60" t="s">
        <v>98</v>
      </c>
      <c r="CT110" s="59">
        <v>483.5</v>
      </c>
      <c r="CU110" s="60" t="s">
        <v>98</v>
      </c>
      <c r="CV110" s="59">
        <v>2582.15</v>
      </c>
      <c r="CW110" s="60" t="s">
        <v>98</v>
      </c>
      <c r="CX110" s="59">
        <v>13559.19</v>
      </c>
      <c r="CY110" s="60" t="s">
        <v>98</v>
      </c>
    </row>
    <row r="111" spans="1:103" ht="14.5" x14ac:dyDescent="0.35">
      <c r="A111" s="58" t="s">
        <v>303</v>
      </c>
      <c r="B111" s="58" t="s">
        <v>433</v>
      </c>
      <c r="C111" s="43" t="str">
        <f>'Correspondance tables'!K17</f>
        <v>ISIC 24</v>
      </c>
      <c r="D111" s="43" t="str">
        <f>VLOOKUP(C111, 'Correspondance tables'!$O$3:$P$73, 2, FALSE)</f>
        <v>ISIC 24</v>
      </c>
      <c r="E111" s="63">
        <v>29.54</v>
      </c>
      <c r="F111" s="63">
        <v>4.41</v>
      </c>
      <c r="G111" s="63">
        <v>0.83</v>
      </c>
      <c r="H111" s="168">
        <v>169.97</v>
      </c>
      <c r="I111" s="63">
        <v>280.58</v>
      </c>
      <c r="J111" s="63">
        <v>21.98</v>
      </c>
      <c r="K111" s="63">
        <v>73.22</v>
      </c>
      <c r="L111" s="63">
        <v>88.56</v>
      </c>
      <c r="M111" s="63">
        <v>21.31</v>
      </c>
      <c r="N111" s="63">
        <v>67.91</v>
      </c>
      <c r="O111" s="63">
        <v>1164.26</v>
      </c>
      <c r="P111" s="63">
        <v>216.6</v>
      </c>
      <c r="Q111" s="63">
        <v>529.73</v>
      </c>
      <c r="R111" s="168">
        <v>459.23</v>
      </c>
      <c r="S111" s="168">
        <v>22744.79</v>
      </c>
      <c r="T111" s="63">
        <v>12607.9</v>
      </c>
      <c r="U111" s="63">
        <v>755.15</v>
      </c>
      <c r="V111" s="63">
        <v>3961.82</v>
      </c>
      <c r="W111" s="63">
        <v>6272.53</v>
      </c>
      <c r="X111" s="63">
        <v>5318.05</v>
      </c>
      <c r="Y111" s="63">
        <v>1021.73</v>
      </c>
      <c r="Z111" s="63">
        <v>1617.38</v>
      </c>
      <c r="AA111" s="63">
        <v>925.02</v>
      </c>
      <c r="AB111" s="168">
        <v>139.94999999999999</v>
      </c>
      <c r="AC111" s="63">
        <v>33.880000000000003</v>
      </c>
      <c r="AD111" s="63">
        <v>413.45</v>
      </c>
      <c r="AE111" s="63">
        <v>3216.45</v>
      </c>
      <c r="AF111" s="63">
        <v>33.119999999999997</v>
      </c>
      <c r="AG111" s="63">
        <v>393.29</v>
      </c>
      <c r="AH111" s="63">
        <v>65.349999999999994</v>
      </c>
      <c r="AI111" s="63">
        <v>81.59</v>
      </c>
      <c r="AJ111" s="63">
        <v>2.4700000000000002</v>
      </c>
      <c r="AK111" s="63">
        <v>0.47</v>
      </c>
      <c r="AL111" s="63">
        <v>61.98</v>
      </c>
      <c r="AM111" s="63">
        <v>1.38</v>
      </c>
      <c r="AN111" s="63">
        <v>3.12</v>
      </c>
      <c r="AO111" s="63">
        <v>16.62</v>
      </c>
      <c r="AP111" s="63">
        <v>5.78</v>
      </c>
      <c r="AQ111" s="63">
        <v>43.33</v>
      </c>
      <c r="AR111" s="63">
        <v>9.08</v>
      </c>
      <c r="AS111" s="63">
        <v>2.9</v>
      </c>
      <c r="AT111" s="63">
        <v>0.03</v>
      </c>
      <c r="AU111" s="63">
        <v>3.85</v>
      </c>
      <c r="AV111" s="63">
        <v>74.91</v>
      </c>
      <c r="AW111" s="63">
        <v>33.14</v>
      </c>
      <c r="AX111" s="63">
        <v>148.94</v>
      </c>
      <c r="AY111" s="63">
        <v>37.53</v>
      </c>
      <c r="AZ111" s="63">
        <v>12.03</v>
      </c>
      <c r="BA111" s="63">
        <v>9.0500000000000007</v>
      </c>
      <c r="BB111" s="63">
        <v>25.08</v>
      </c>
      <c r="BC111" s="63">
        <v>2.12</v>
      </c>
      <c r="BD111" s="63">
        <v>0.08</v>
      </c>
      <c r="BE111" s="63">
        <v>85.24</v>
      </c>
      <c r="BF111" s="63">
        <v>29.28</v>
      </c>
      <c r="BG111" s="63">
        <v>14.48</v>
      </c>
      <c r="BH111" s="63">
        <v>1.1499999999999999</v>
      </c>
      <c r="BI111" s="63">
        <v>0.44</v>
      </c>
      <c r="BJ111" s="63">
        <v>5.29</v>
      </c>
      <c r="BK111" s="63">
        <v>0.88</v>
      </c>
      <c r="BL111" s="64">
        <v>2</v>
      </c>
      <c r="BM111" s="63">
        <v>32.65</v>
      </c>
      <c r="BN111" s="63">
        <v>7.05</v>
      </c>
      <c r="BO111" s="64">
        <v>0</v>
      </c>
      <c r="BP111" s="65">
        <v>0</v>
      </c>
      <c r="BQ111" s="64" t="s">
        <v>98</v>
      </c>
      <c r="BR111" s="63">
        <v>63401.94</v>
      </c>
      <c r="BS111" s="64" t="s">
        <v>98</v>
      </c>
      <c r="BT111" s="63">
        <v>32.33</v>
      </c>
      <c r="BU111" s="64" t="s">
        <v>98</v>
      </c>
      <c r="BV111" s="64">
        <v>0</v>
      </c>
      <c r="BW111" s="64" t="s">
        <v>98</v>
      </c>
      <c r="BX111" s="64">
        <v>0</v>
      </c>
      <c r="BY111" s="64" t="s">
        <v>98</v>
      </c>
      <c r="BZ111" s="63">
        <v>32.33</v>
      </c>
      <c r="CA111" s="64" t="s">
        <v>98</v>
      </c>
      <c r="CB111" s="63">
        <v>375.86</v>
      </c>
      <c r="CC111" s="64" t="s">
        <v>98</v>
      </c>
      <c r="CD111" s="63">
        <v>268.83999999999997</v>
      </c>
      <c r="CE111" s="64" t="s">
        <v>98</v>
      </c>
      <c r="CF111" s="63">
        <v>723.23</v>
      </c>
      <c r="CG111" s="64" t="s">
        <v>98</v>
      </c>
      <c r="CH111" s="63">
        <v>992.06</v>
      </c>
      <c r="CI111" s="64" t="s">
        <v>98</v>
      </c>
      <c r="CJ111" s="63">
        <v>1367.93</v>
      </c>
      <c r="CK111" s="64" t="s">
        <v>98</v>
      </c>
      <c r="CL111" s="64">
        <v>0</v>
      </c>
      <c r="CM111" s="64" t="s">
        <v>98</v>
      </c>
      <c r="CN111" s="64">
        <v>0</v>
      </c>
      <c r="CO111" s="64" t="s">
        <v>98</v>
      </c>
      <c r="CP111" s="64">
        <v>0</v>
      </c>
      <c r="CQ111" s="64" t="s">
        <v>98</v>
      </c>
      <c r="CR111" s="66">
        <v>6278.51</v>
      </c>
      <c r="CS111" s="64" t="s">
        <v>98</v>
      </c>
      <c r="CT111" s="63">
        <v>6278.51</v>
      </c>
      <c r="CU111" s="64" t="s">
        <v>98</v>
      </c>
      <c r="CV111" s="63">
        <v>7678.77</v>
      </c>
      <c r="CW111" s="64" t="s">
        <v>98</v>
      </c>
      <c r="CX111" s="63">
        <v>71080.710000000006</v>
      </c>
      <c r="CY111" s="64" t="s">
        <v>98</v>
      </c>
    </row>
    <row r="112" spans="1:103" ht="14.5" x14ac:dyDescent="0.35">
      <c r="A112" s="58" t="s">
        <v>303</v>
      </c>
      <c r="B112" s="58" t="s">
        <v>434</v>
      </c>
      <c r="C112" s="43" t="str">
        <f>'Correspondance tables'!K18</f>
        <v>ISIC 25</v>
      </c>
      <c r="D112" s="43" t="str">
        <f>VLOOKUP(C112, 'Correspondance tables'!$O$3:$P$73, 2, FALSE)</f>
        <v>ISIC 25</v>
      </c>
      <c r="E112" s="59">
        <v>222.31</v>
      </c>
      <c r="F112" s="59">
        <v>19.84</v>
      </c>
      <c r="G112" s="59">
        <v>11.82</v>
      </c>
      <c r="H112" s="167">
        <v>174.78</v>
      </c>
      <c r="I112" s="59">
        <v>838.09</v>
      </c>
      <c r="J112" s="59">
        <v>179.57</v>
      </c>
      <c r="K112" s="59">
        <v>251.26</v>
      </c>
      <c r="L112" s="59">
        <v>125.17</v>
      </c>
      <c r="M112" s="59">
        <v>19.329999999999998</v>
      </c>
      <c r="N112" s="59">
        <v>113.51</v>
      </c>
      <c r="O112" s="59">
        <v>360.94</v>
      </c>
      <c r="P112" s="59">
        <v>84.93</v>
      </c>
      <c r="Q112" s="59">
        <v>563.99</v>
      </c>
      <c r="R112" s="167">
        <v>237.83</v>
      </c>
      <c r="S112" s="167">
        <v>546.30999999999995</v>
      </c>
      <c r="T112" s="59">
        <v>5111.08</v>
      </c>
      <c r="U112" s="59">
        <v>404.98</v>
      </c>
      <c r="V112" s="59">
        <v>910.25</v>
      </c>
      <c r="W112" s="59">
        <v>2794.08</v>
      </c>
      <c r="X112" s="59">
        <v>3321.49</v>
      </c>
      <c r="Y112" s="59">
        <v>973.64</v>
      </c>
      <c r="Z112" s="59">
        <v>857.6</v>
      </c>
      <c r="AA112" s="59">
        <v>715.46</v>
      </c>
      <c r="AB112" s="167">
        <v>229.37</v>
      </c>
      <c r="AC112" s="59">
        <v>30.57</v>
      </c>
      <c r="AD112" s="59">
        <v>154.19</v>
      </c>
      <c r="AE112" s="59">
        <v>4210.0600000000004</v>
      </c>
      <c r="AF112" s="59">
        <v>201.94</v>
      </c>
      <c r="AG112" s="59">
        <v>405.17</v>
      </c>
      <c r="AH112" s="59">
        <v>201.43</v>
      </c>
      <c r="AI112" s="59">
        <v>132.38</v>
      </c>
      <c r="AJ112" s="59">
        <v>10.27</v>
      </c>
      <c r="AK112" s="59">
        <v>7.12</v>
      </c>
      <c r="AL112" s="59">
        <v>125.15</v>
      </c>
      <c r="AM112" s="59">
        <v>8.74</v>
      </c>
      <c r="AN112" s="59">
        <v>114.01</v>
      </c>
      <c r="AO112" s="59">
        <v>10.06</v>
      </c>
      <c r="AP112" s="59">
        <v>10.08</v>
      </c>
      <c r="AQ112" s="60">
        <v>42</v>
      </c>
      <c r="AR112" s="59">
        <v>33.619999999999997</v>
      </c>
      <c r="AS112" s="59">
        <v>29.38</v>
      </c>
      <c r="AT112" s="59">
        <v>6.38</v>
      </c>
      <c r="AU112" s="59">
        <v>4.6900000000000004</v>
      </c>
      <c r="AV112" s="59">
        <v>191.36</v>
      </c>
      <c r="AW112" s="59">
        <v>39.1</v>
      </c>
      <c r="AX112" s="59">
        <v>162.44</v>
      </c>
      <c r="AY112" s="59">
        <v>21.54</v>
      </c>
      <c r="AZ112" s="59">
        <v>33.799999999999997</v>
      </c>
      <c r="BA112" s="59">
        <v>10.63</v>
      </c>
      <c r="BB112" s="59">
        <v>44.11</v>
      </c>
      <c r="BC112" s="59">
        <v>6.34</v>
      </c>
      <c r="BD112" s="59">
        <v>5.93</v>
      </c>
      <c r="BE112" s="59">
        <v>189.49</v>
      </c>
      <c r="BF112" s="59">
        <v>413.45</v>
      </c>
      <c r="BG112" s="59">
        <v>72.64</v>
      </c>
      <c r="BH112" s="59">
        <v>48.88</v>
      </c>
      <c r="BI112" s="59">
        <v>25.87</v>
      </c>
      <c r="BJ112" s="59">
        <v>16.41</v>
      </c>
      <c r="BK112" s="59">
        <v>15.61</v>
      </c>
      <c r="BL112" s="59">
        <v>11.11</v>
      </c>
      <c r="BM112" s="59">
        <v>30.65</v>
      </c>
      <c r="BN112" s="59">
        <v>40.909999999999997</v>
      </c>
      <c r="BO112" s="60">
        <v>0</v>
      </c>
      <c r="BP112" s="61">
        <v>0</v>
      </c>
      <c r="BQ112" s="60" t="s">
        <v>98</v>
      </c>
      <c r="BR112" s="59">
        <v>26185.16</v>
      </c>
      <c r="BS112" s="60" t="s">
        <v>98</v>
      </c>
      <c r="BT112" s="59">
        <v>3019.81</v>
      </c>
      <c r="BU112" s="60" t="s">
        <v>98</v>
      </c>
      <c r="BV112" s="60">
        <v>0</v>
      </c>
      <c r="BW112" s="60" t="s">
        <v>98</v>
      </c>
      <c r="BX112" s="59">
        <v>2.2400000000000002</v>
      </c>
      <c r="BY112" s="60" t="s">
        <v>98</v>
      </c>
      <c r="BZ112" s="59">
        <v>3022.05</v>
      </c>
      <c r="CA112" s="60" t="s">
        <v>98</v>
      </c>
      <c r="CB112" s="59">
        <v>4952.21</v>
      </c>
      <c r="CC112" s="60" t="s">
        <v>98</v>
      </c>
      <c r="CD112" s="60">
        <v>0</v>
      </c>
      <c r="CE112" s="60" t="s">
        <v>98</v>
      </c>
      <c r="CF112" s="59">
        <v>902.85</v>
      </c>
      <c r="CG112" s="60" t="s">
        <v>98</v>
      </c>
      <c r="CH112" s="59">
        <v>902.85</v>
      </c>
      <c r="CI112" s="60" t="s">
        <v>98</v>
      </c>
      <c r="CJ112" s="59">
        <v>5855.06</v>
      </c>
      <c r="CK112" s="60" t="s">
        <v>98</v>
      </c>
      <c r="CL112" s="60">
        <v>0</v>
      </c>
      <c r="CM112" s="60" t="s">
        <v>98</v>
      </c>
      <c r="CN112" s="60">
        <v>0</v>
      </c>
      <c r="CO112" s="60" t="s">
        <v>98</v>
      </c>
      <c r="CP112" s="60">
        <v>0</v>
      </c>
      <c r="CQ112" s="60" t="s">
        <v>98</v>
      </c>
      <c r="CR112" s="62">
        <v>1549.9</v>
      </c>
      <c r="CS112" s="60" t="s">
        <v>98</v>
      </c>
      <c r="CT112" s="59">
        <v>1549.9</v>
      </c>
      <c r="CU112" s="60" t="s">
        <v>98</v>
      </c>
      <c r="CV112" s="60">
        <v>10427</v>
      </c>
      <c r="CW112" s="60" t="s">
        <v>98</v>
      </c>
      <c r="CX112" s="59">
        <v>36612.160000000003</v>
      </c>
      <c r="CY112" s="60" t="s">
        <v>98</v>
      </c>
    </row>
    <row r="113" spans="1:103" ht="14.5" x14ac:dyDescent="0.35">
      <c r="A113" s="58" t="s">
        <v>303</v>
      </c>
      <c r="B113" s="58" t="s">
        <v>435</v>
      </c>
      <c r="C113" s="43" t="str">
        <f>'Correspondance tables'!K19</f>
        <v>ISIC 26</v>
      </c>
      <c r="D113" s="43" t="str">
        <f>VLOOKUP(C113, 'Correspondance tables'!$O$3:$P$73, 2, FALSE)</f>
        <v>ISIC 26</v>
      </c>
      <c r="E113" s="63">
        <v>42.49</v>
      </c>
      <c r="F113" s="63">
        <v>9.67</v>
      </c>
      <c r="G113" s="63">
        <v>7.44</v>
      </c>
      <c r="H113" s="168">
        <v>99.99</v>
      </c>
      <c r="I113" s="63">
        <v>219.59</v>
      </c>
      <c r="J113" s="63">
        <v>32.71</v>
      </c>
      <c r="K113" s="63">
        <v>41.61</v>
      </c>
      <c r="L113" s="63">
        <v>77.510000000000005</v>
      </c>
      <c r="M113" s="63">
        <v>171.9</v>
      </c>
      <c r="N113" s="63">
        <v>94.43</v>
      </c>
      <c r="O113" s="63">
        <v>244.39</v>
      </c>
      <c r="P113" s="63">
        <v>185.32</v>
      </c>
      <c r="Q113" s="63">
        <v>195.74</v>
      </c>
      <c r="R113" s="168">
        <v>131.77000000000001</v>
      </c>
      <c r="S113" s="168">
        <v>176.21</v>
      </c>
      <c r="T113" s="63">
        <v>618.67999999999995</v>
      </c>
      <c r="U113" s="63">
        <v>32672.85</v>
      </c>
      <c r="V113" s="63">
        <v>4259.3</v>
      </c>
      <c r="W113" s="63">
        <v>4383.43</v>
      </c>
      <c r="X113" s="63">
        <v>3787.86</v>
      </c>
      <c r="Y113" s="63">
        <v>3820.8</v>
      </c>
      <c r="Z113" s="63">
        <v>1058.7</v>
      </c>
      <c r="AA113" s="63">
        <v>2170.81</v>
      </c>
      <c r="AB113" s="168">
        <v>576.07000000000005</v>
      </c>
      <c r="AC113" s="63">
        <v>102.8</v>
      </c>
      <c r="AD113" s="63">
        <v>132.04</v>
      </c>
      <c r="AE113" s="63">
        <v>2850.93</v>
      </c>
      <c r="AF113" s="63">
        <v>269.2</v>
      </c>
      <c r="AG113" s="63">
        <v>1854.21</v>
      </c>
      <c r="AH113" s="63">
        <v>623.66</v>
      </c>
      <c r="AI113" s="63">
        <v>153.19999999999999</v>
      </c>
      <c r="AJ113" s="63">
        <v>53.63</v>
      </c>
      <c r="AK113" s="63">
        <v>50.19</v>
      </c>
      <c r="AL113" s="63">
        <v>296.88</v>
      </c>
      <c r="AM113" s="63">
        <v>160.05000000000001</v>
      </c>
      <c r="AN113" s="63">
        <v>231.56</v>
      </c>
      <c r="AO113" s="63">
        <v>317.27999999999997</v>
      </c>
      <c r="AP113" s="63">
        <v>1060.1400000000001</v>
      </c>
      <c r="AQ113" s="63">
        <v>4442.22</v>
      </c>
      <c r="AR113" s="64">
        <v>3538</v>
      </c>
      <c r="AS113" s="63">
        <v>409.02</v>
      </c>
      <c r="AT113" s="63">
        <v>144.15</v>
      </c>
      <c r="AU113" s="63">
        <v>99.05</v>
      </c>
      <c r="AV113" s="63">
        <v>138.43</v>
      </c>
      <c r="AW113" s="63">
        <v>538.44000000000005</v>
      </c>
      <c r="AX113" s="63">
        <v>1051.9000000000001</v>
      </c>
      <c r="AY113" s="63">
        <v>1436.32</v>
      </c>
      <c r="AZ113" s="63">
        <v>118.15</v>
      </c>
      <c r="BA113" s="63">
        <v>323.88</v>
      </c>
      <c r="BB113" s="63">
        <v>302.26</v>
      </c>
      <c r="BC113" s="63">
        <v>89.51</v>
      </c>
      <c r="BD113" s="63">
        <v>69.459999999999994</v>
      </c>
      <c r="BE113" s="63">
        <v>756.85</v>
      </c>
      <c r="BF113" s="63">
        <v>4000.25</v>
      </c>
      <c r="BG113" s="63">
        <v>1052.94</v>
      </c>
      <c r="BH113" s="63">
        <v>4237.09</v>
      </c>
      <c r="BI113" s="63">
        <v>435.52</v>
      </c>
      <c r="BJ113" s="63">
        <v>310.14</v>
      </c>
      <c r="BK113" s="63">
        <v>170.39</v>
      </c>
      <c r="BL113" s="63">
        <v>113.82</v>
      </c>
      <c r="BM113" s="63">
        <v>660.32</v>
      </c>
      <c r="BN113" s="63">
        <v>141.05000000000001</v>
      </c>
      <c r="BO113" s="64">
        <v>0</v>
      </c>
      <c r="BP113" s="65">
        <v>0</v>
      </c>
      <c r="BQ113" s="64" t="s">
        <v>98</v>
      </c>
      <c r="BR113" s="63">
        <v>87814.21</v>
      </c>
      <c r="BS113" s="64" t="s">
        <v>98</v>
      </c>
      <c r="BT113" s="63">
        <v>30137.42</v>
      </c>
      <c r="BU113" s="64" t="s">
        <v>98</v>
      </c>
      <c r="BV113" s="63">
        <v>3.19</v>
      </c>
      <c r="BW113" s="64" t="s">
        <v>98</v>
      </c>
      <c r="BX113" s="63">
        <v>530.37</v>
      </c>
      <c r="BY113" s="64" t="s">
        <v>98</v>
      </c>
      <c r="BZ113" s="63">
        <v>30670.98</v>
      </c>
      <c r="CA113" s="64" t="s">
        <v>98</v>
      </c>
      <c r="CB113" s="63">
        <v>43391.26</v>
      </c>
      <c r="CC113" s="64" t="s">
        <v>98</v>
      </c>
      <c r="CD113" s="63">
        <v>3.15</v>
      </c>
      <c r="CE113" s="64" t="s">
        <v>98</v>
      </c>
      <c r="CF113" s="63">
        <v>11907.18</v>
      </c>
      <c r="CG113" s="64" t="s">
        <v>98</v>
      </c>
      <c r="CH113" s="63">
        <v>11910.33</v>
      </c>
      <c r="CI113" s="64" t="s">
        <v>98</v>
      </c>
      <c r="CJ113" s="63">
        <v>55301.599999999999</v>
      </c>
      <c r="CK113" s="64" t="s">
        <v>98</v>
      </c>
      <c r="CL113" s="64">
        <v>0</v>
      </c>
      <c r="CM113" s="64" t="s">
        <v>98</v>
      </c>
      <c r="CN113" s="64">
        <v>0</v>
      </c>
      <c r="CO113" s="64" t="s">
        <v>98</v>
      </c>
      <c r="CP113" s="64">
        <v>0</v>
      </c>
      <c r="CQ113" s="64" t="s">
        <v>98</v>
      </c>
      <c r="CR113" s="66">
        <v>21250.61</v>
      </c>
      <c r="CS113" s="64" t="s">
        <v>98</v>
      </c>
      <c r="CT113" s="63">
        <v>21250.61</v>
      </c>
      <c r="CU113" s="64" t="s">
        <v>98</v>
      </c>
      <c r="CV113" s="63">
        <v>107223.19</v>
      </c>
      <c r="CW113" s="64" t="s">
        <v>98</v>
      </c>
      <c r="CX113" s="63">
        <v>195037.4</v>
      </c>
      <c r="CY113" s="64" t="s">
        <v>98</v>
      </c>
    </row>
    <row r="114" spans="1:103" ht="14.5" x14ac:dyDescent="0.35">
      <c r="A114" s="58" t="s">
        <v>303</v>
      </c>
      <c r="B114" s="58" t="s">
        <v>436</v>
      </c>
      <c r="C114" s="43" t="str">
        <f>'Correspondance tables'!K20</f>
        <v>ISIC 27</v>
      </c>
      <c r="D114" s="43" t="str">
        <f>VLOOKUP(C114, 'Correspondance tables'!$O$3:$P$73, 2, FALSE)</f>
        <v>ISIC 27</v>
      </c>
      <c r="E114" s="59">
        <v>63.22</v>
      </c>
      <c r="F114" s="59">
        <v>8.1999999999999993</v>
      </c>
      <c r="G114" s="59">
        <v>2.46</v>
      </c>
      <c r="H114" s="167">
        <v>61.14</v>
      </c>
      <c r="I114" s="59">
        <v>240.55</v>
      </c>
      <c r="J114" s="59">
        <v>22.06</v>
      </c>
      <c r="K114" s="59">
        <v>37.840000000000003</v>
      </c>
      <c r="L114" s="59">
        <v>75.73</v>
      </c>
      <c r="M114" s="59">
        <v>20.83</v>
      </c>
      <c r="N114" s="59">
        <v>82.47</v>
      </c>
      <c r="O114" s="59">
        <v>200.52</v>
      </c>
      <c r="P114" s="59">
        <v>27.75</v>
      </c>
      <c r="Q114" s="59">
        <v>163.06</v>
      </c>
      <c r="R114" s="167">
        <v>98.8</v>
      </c>
      <c r="S114" s="167">
        <v>320.58</v>
      </c>
      <c r="T114" s="59">
        <v>780.65</v>
      </c>
      <c r="U114" s="59">
        <v>2202.4699999999998</v>
      </c>
      <c r="V114" s="59">
        <v>10404.39</v>
      </c>
      <c r="W114" s="60">
        <v>3999</v>
      </c>
      <c r="X114" s="59">
        <v>4332.12</v>
      </c>
      <c r="Y114" s="59">
        <v>1208.4000000000001</v>
      </c>
      <c r="Z114" s="59">
        <v>372.79</v>
      </c>
      <c r="AA114" s="59">
        <v>1258.8699999999999</v>
      </c>
      <c r="AB114" s="167">
        <v>1215.83</v>
      </c>
      <c r="AC114" s="59">
        <v>69.55</v>
      </c>
      <c r="AD114" s="59">
        <v>70.150000000000006</v>
      </c>
      <c r="AE114" s="59">
        <v>7620.56</v>
      </c>
      <c r="AF114" s="59">
        <v>411.74</v>
      </c>
      <c r="AG114" s="59">
        <v>746.2</v>
      </c>
      <c r="AH114" s="59">
        <v>485.87</v>
      </c>
      <c r="AI114" s="59">
        <v>230.42</v>
      </c>
      <c r="AJ114" s="60">
        <v>19</v>
      </c>
      <c r="AK114" s="59">
        <v>24.81</v>
      </c>
      <c r="AL114" s="59">
        <v>181.29</v>
      </c>
      <c r="AM114" s="59">
        <v>57.39</v>
      </c>
      <c r="AN114" s="59">
        <v>225.63</v>
      </c>
      <c r="AO114" s="59">
        <v>29.19</v>
      </c>
      <c r="AP114" s="59">
        <v>24.18</v>
      </c>
      <c r="AQ114" s="59">
        <v>876.35</v>
      </c>
      <c r="AR114" s="59">
        <v>395.31</v>
      </c>
      <c r="AS114" s="59">
        <v>27.77</v>
      </c>
      <c r="AT114" s="59">
        <v>9.07</v>
      </c>
      <c r="AU114" s="59">
        <v>13.98</v>
      </c>
      <c r="AV114" s="59">
        <v>249.78</v>
      </c>
      <c r="AW114" s="59">
        <v>377.55</v>
      </c>
      <c r="AX114" s="59">
        <v>382.53</v>
      </c>
      <c r="AY114" s="59">
        <v>142.56</v>
      </c>
      <c r="AZ114" s="59">
        <v>23.47</v>
      </c>
      <c r="BA114" s="59">
        <v>30.92</v>
      </c>
      <c r="BB114" s="59">
        <v>215.29</v>
      </c>
      <c r="BC114" s="59">
        <v>17.059999999999999</v>
      </c>
      <c r="BD114" s="59">
        <v>11.08</v>
      </c>
      <c r="BE114" s="59">
        <v>187.49</v>
      </c>
      <c r="BF114" s="59">
        <v>190.21</v>
      </c>
      <c r="BG114" s="59">
        <v>66.87</v>
      </c>
      <c r="BH114" s="59">
        <v>72.3</v>
      </c>
      <c r="BI114" s="59">
        <v>31.59</v>
      </c>
      <c r="BJ114" s="59">
        <v>30.2</v>
      </c>
      <c r="BK114" s="59">
        <v>33.81</v>
      </c>
      <c r="BL114" s="59">
        <v>17.79</v>
      </c>
      <c r="BM114" s="59">
        <v>150.81</v>
      </c>
      <c r="BN114" s="59">
        <v>126.98</v>
      </c>
      <c r="BO114" s="60">
        <v>0</v>
      </c>
      <c r="BP114" s="61">
        <v>0</v>
      </c>
      <c r="BQ114" s="60" t="s">
        <v>98</v>
      </c>
      <c r="BR114" s="59">
        <v>41076.49</v>
      </c>
      <c r="BS114" s="60" t="s">
        <v>98</v>
      </c>
      <c r="BT114" s="59">
        <v>11774.8</v>
      </c>
      <c r="BU114" s="60" t="s">
        <v>98</v>
      </c>
      <c r="BV114" s="59">
        <v>0.28999999999999998</v>
      </c>
      <c r="BW114" s="60" t="s">
        <v>98</v>
      </c>
      <c r="BX114" s="59">
        <v>18.53</v>
      </c>
      <c r="BY114" s="60" t="s">
        <v>98</v>
      </c>
      <c r="BZ114" s="59">
        <v>11793.62</v>
      </c>
      <c r="CA114" s="60" t="s">
        <v>98</v>
      </c>
      <c r="CB114" s="59">
        <v>9701.76</v>
      </c>
      <c r="CC114" s="60" t="s">
        <v>98</v>
      </c>
      <c r="CD114" s="60">
        <v>0</v>
      </c>
      <c r="CE114" s="60" t="s">
        <v>98</v>
      </c>
      <c r="CF114" s="59">
        <v>1552.37</v>
      </c>
      <c r="CG114" s="60" t="s">
        <v>98</v>
      </c>
      <c r="CH114" s="59">
        <v>1552.37</v>
      </c>
      <c r="CI114" s="60" t="s">
        <v>98</v>
      </c>
      <c r="CJ114" s="59">
        <v>11254.14</v>
      </c>
      <c r="CK114" s="60" t="s">
        <v>98</v>
      </c>
      <c r="CL114" s="60">
        <v>0</v>
      </c>
      <c r="CM114" s="60" t="s">
        <v>98</v>
      </c>
      <c r="CN114" s="60">
        <v>0</v>
      </c>
      <c r="CO114" s="60" t="s">
        <v>98</v>
      </c>
      <c r="CP114" s="60">
        <v>0</v>
      </c>
      <c r="CQ114" s="60" t="s">
        <v>98</v>
      </c>
      <c r="CR114" s="62">
        <v>7799.91</v>
      </c>
      <c r="CS114" s="60" t="s">
        <v>98</v>
      </c>
      <c r="CT114" s="59">
        <v>7799.91</v>
      </c>
      <c r="CU114" s="60" t="s">
        <v>98</v>
      </c>
      <c r="CV114" s="59">
        <v>30847.66</v>
      </c>
      <c r="CW114" s="60" t="s">
        <v>98</v>
      </c>
      <c r="CX114" s="59">
        <v>71924.149999999994</v>
      </c>
      <c r="CY114" s="60" t="s">
        <v>98</v>
      </c>
    </row>
    <row r="115" spans="1:103" ht="14.5" x14ac:dyDescent="0.35">
      <c r="A115" s="58" t="s">
        <v>303</v>
      </c>
      <c r="B115" s="58" t="s">
        <v>437</v>
      </c>
      <c r="C115" s="43" t="str">
        <f>'Correspondance tables'!K21</f>
        <v>ISIC 28</v>
      </c>
      <c r="D115" s="43" t="str">
        <f>VLOOKUP(C115, 'Correspondance tables'!$O$3:$P$73, 2, FALSE)</f>
        <v>ISIC 28</v>
      </c>
      <c r="E115" s="64">
        <v>329</v>
      </c>
      <c r="F115" s="63">
        <v>75.47</v>
      </c>
      <c r="G115" s="63">
        <v>21.23</v>
      </c>
      <c r="H115" s="168">
        <v>529.45000000000005</v>
      </c>
      <c r="I115" s="63">
        <v>565.05999999999995</v>
      </c>
      <c r="J115" s="63">
        <v>140.13999999999999</v>
      </c>
      <c r="K115" s="64">
        <v>111</v>
      </c>
      <c r="L115" s="63">
        <v>207.47</v>
      </c>
      <c r="M115" s="63">
        <v>108.57</v>
      </c>
      <c r="N115" s="63">
        <v>171.84</v>
      </c>
      <c r="O115" s="63">
        <v>428.5</v>
      </c>
      <c r="P115" s="63">
        <v>141.96</v>
      </c>
      <c r="Q115" s="63">
        <v>481.26</v>
      </c>
      <c r="R115" s="168">
        <v>287.63</v>
      </c>
      <c r="S115" s="168">
        <v>522.46</v>
      </c>
      <c r="T115" s="63">
        <v>1168.7</v>
      </c>
      <c r="U115" s="63">
        <v>822.34</v>
      </c>
      <c r="V115" s="63">
        <v>923.55</v>
      </c>
      <c r="W115" s="63">
        <v>15350.84</v>
      </c>
      <c r="X115" s="63">
        <v>8542.3799999999992</v>
      </c>
      <c r="Y115" s="63">
        <v>1794.84</v>
      </c>
      <c r="Z115" s="63">
        <v>288.83999999999997</v>
      </c>
      <c r="AA115" s="63">
        <v>2097.67</v>
      </c>
      <c r="AB115" s="168">
        <v>613.03</v>
      </c>
      <c r="AC115" s="63">
        <v>235.15</v>
      </c>
      <c r="AD115" s="63">
        <v>194.94</v>
      </c>
      <c r="AE115" s="63">
        <v>3285.05</v>
      </c>
      <c r="AF115" s="63">
        <v>626.04999999999995</v>
      </c>
      <c r="AG115" s="63">
        <v>834.27</v>
      </c>
      <c r="AH115" s="63">
        <v>262.39</v>
      </c>
      <c r="AI115" s="63">
        <v>130.91999999999999</v>
      </c>
      <c r="AJ115" s="63">
        <v>25.5</v>
      </c>
      <c r="AK115" s="63">
        <v>30.26</v>
      </c>
      <c r="AL115" s="63">
        <v>215.3</v>
      </c>
      <c r="AM115" s="63">
        <v>14.06</v>
      </c>
      <c r="AN115" s="63">
        <v>100.43</v>
      </c>
      <c r="AO115" s="63">
        <v>29.51</v>
      </c>
      <c r="AP115" s="63">
        <v>35.53</v>
      </c>
      <c r="AQ115" s="63">
        <v>125.84</v>
      </c>
      <c r="AR115" s="63">
        <v>85.96</v>
      </c>
      <c r="AS115" s="63">
        <v>22.91</v>
      </c>
      <c r="AT115" s="63">
        <v>10.7</v>
      </c>
      <c r="AU115" s="63">
        <v>9.91</v>
      </c>
      <c r="AV115" s="63">
        <v>61.5</v>
      </c>
      <c r="AW115" s="63">
        <v>106.86</v>
      </c>
      <c r="AX115" s="63">
        <v>390.72</v>
      </c>
      <c r="AY115" s="63">
        <v>68.709999999999994</v>
      </c>
      <c r="AZ115" s="63">
        <v>39.97</v>
      </c>
      <c r="BA115" s="63">
        <v>34.049999999999997</v>
      </c>
      <c r="BB115" s="63">
        <v>299.02999999999997</v>
      </c>
      <c r="BC115" s="63">
        <v>11.02</v>
      </c>
      <c r="BD115" s="63">
        <v>28.78</v>
      </c>
      <c r="BE115" s="63">
        <v>133.81</v>
      </c>
      <c r="BF115" s="63">
        <v>176.77</v>
      </c>
      <c r="BG115" s="63">
        <v>43.89</v>
      </c>
      <c r="BH115" s="63">
        <v>97.42</v>
      </c>
      <c r="BI115" s="63">
        <v>59.07</v>
      </c>
      <c r="BJ115" s="63">
        <v>43.19</v>
      </c>
      <c r="BK115" s="63">
        <v>36.68</v>
      </c>
      <c r="BL115" s="63">
        <v>26.42</v>
      </c>
      <c r="BM115" s="63">
        <v>57.46</v>
      </c>
      <c r="BN115" s="63">
        <v>49.77</v>
      </c>
      <c r="BO115" s="64">
        <v>0</v>
      </c>
      <c r="BP115" s="65">
        <v>0</v>
      </c>
      <c r="BQ115" s="64" t="s">
        <v>98</v>
      </c>
      <c r="BR115" s="63">
        <v>43763.040000000001</v>
      </c>
      <c r="BS115" s="64" t="s">
        <v>98</v>
      </c>
      <c r="BT115" s="63">
        <v>968.69</v>
      </c>
      <c r="BU115" s="64" t="s">
        <v>98</v>
      </c>
      <c r="BV115" s="63">
        <v>0.08</v>
      </c>
      <c r="BW115" s="64" t="s">
        <v>98</v>
      </c>
      <c r="BX115" s="63">
        <v>0.71</v>
      </c>
      <c r="BY115" s="64" t="s">
        <v>98</v>
      </c>
      <c r="BZ115" s="63">
        <v>969.48</v>
      </c>
      <c r="CA115" s="64" t="s">
        <v>98</v>
      </c>
      <c r="CB115" s="63">
        <v>34963.620000000003</v>
      </c>
      <c r="CC115" s="64" t="s">
        <v>98</v>
      </c>
      <c r="CD115" s="64">
        <v>0</v>
      </c>
      <c r="CE115" s="64" t="s">
        <v>98</v>
      </c>
      <c r="CF115" s="63">
        <v>1147.8800000000001</v>
      </c>
      <c r="CG115" s="64" t="s">
        <v>98</v>
      </c>
      <c r="CH115" s="63">
        <v>1147.8800000000001</v>
      </c>
      <c r="CI115" s="64" t="s">
        <v>98</v>
      </c>
      <c r="CJ115" s="63">
        <v>36111.5</v>
      </c>
      <c r="CK115" s="64" t="s">
        <v>98</v>
      </c>
      <c r="CL115" s="64">
        <v>0</v>
      </c>
      <c r="CM115" s="64" t="s">
        <v>98</v>
      </c>
      <c r="CN115" s="64">
        <v>0</v>
      </c>
      <c r="CO115" s="64" t="s">
        <v>98</v>
      </c>
      <c r="CP115" s="64">
        <v>0</v>
      </c>
      <c r="CQ115" s="64" t="s">
        <v>98</v>
      </c>
      <c r="CR115" s="66">
        <v>11988.96</v>
      </c>
      <c r="CS115" s="64" t="s">
        <v>98</v>
      </c>
      <c r="CT115" s="63">
        <v>11988.96</v>
      </c>
      <c r="CU115" s="64" t="s">
        <v>98</v>
      </c>
      <c r="CV115" s="63">
        <v>49069.94</v>
      </c>
      <c r="CW115" s="64" t="s">
        <v>98</v>
      </c>
      <c r="CX115" s="63">
        <v>92832.98</v>
      </c>
      <c r="CY115" s="64" t="s">
        <v>98</v>
      </c>
    </row>
    <row r="116" spans="1:103" ht="14.5" x14ac:dyDescent="0.35">
      <c r="A116" s="58" t="s">
        <v>303</v>
      </c>
      <c r="B116" s="58" t="s">
        <v>438</v>
      </c>
      <c r="C116" s="43" t="str">
        <f>'Correspondance tables'!K22</f>
        <v>ISIC 29</v>
      </c>
      <c r="D116" s="43" t="str">
        <f>VLOOKUP(C116, 'Correspondance tables'!$O$3:$P$73, 2, FALSE)</f>
        <v>ISIC 29</v>
      </c>
      <c r="E116" s="59">
        <v>51.97</v>
      </c>
      <c r="F116" s="59">
        <v>7.83</v>
      </c>
      <c r="G116" s="59">
        <v>0.21</v>
      </c>
      <c r="H116" s="167">
        <v>4.8600000000000003</v>
      </c>
      <c r="I116" s="59">
        <v>28.32</v>
      </c>
      <c r="J116" s="59">
        <v>2.73</v>
      </c>
      <c r="K116" s="59">
        <v>10.02</v>
      </c>
      <c r="L116" s="59">
        <v>1.99</v>
      </c>
      <c r="M116" s="59">
        <v>0.67</v>
      </c>
      <c r="N116" s="59">
        <v>8.91</v>
      </c>
      <c r="O116" s="59">
        <v>95.57</v>
      </c>
      <c r="P116" s="59">
        <v>0.78</v>
      </c>
      <c r="Q116" s="59">
        <v>43.02</v>
      </c>
      <c r="R116" s="167">
        <v>73.91</v>
      </c>
      <c r="S116" s="167">
        <v>16.2</v>
      </c>
      <c r="T116" s="59">
        <v>77.52</v>
      </c>
      <c r="U116" s="59">
        <v>35.979999999999997</v>
      </c>
      <c r="V116" s="59">
        <v>177.91</v>
      </c>
      <c r="W116" s="59">
        <v>877.09</v>
      </c>
      <c r="X116" s="59">
        <v>21396.799999999999</v>
      </c>
      <c r="Y116" s="59">
        <v>136.35</v>
      </c>
      <c r="Z116" s="59">
        <v>39.47</v>
      </c>
      <c r="AA116" s="59">
        <v>272.29000000000002</v>
      </c>
      <c r="AB116" s="167">
        <v>16.25</v>
      </c>
      <c r="AC116" s="59">
        <v>4.04</v>
      </c>
      <c r="AD116" s="59">
        <v>35.81</v>
      </c>
      <c r="AE116" s="59">
        <v>54.89</v>
      </c>
      <c r="AF116" s="59">
        <v>1672.89</v>
      </c>
      <c r="AG116" s="59">
        <v>150.13999999999999</v>
      </c>
      <c r="AH116" s="59">
        <v>90.38</v>
      </c>
      <c r="AI116" s="59">
        <v>420.58</v>
      </c>
      <c r="AJ116" s="59">
        <v>6.22</v>
      </c>
      <c r="AK116" s="59">
        <v>9.91</v>
      </c>
      <c r="AL116" s="59">
        <v>91.73</v>
      </c>
      <c r="AM116" s="59">
        <v>6.52</v>
      </c>
      <c r="AN116" s="59">
        <v>4.33</v>
      </c>
      <c r="AO116" s="59">
        <v>1.84</v>
      </c>
      <c r="AP116" s="59">
        <v>8.6199999999999992</v>
      </c>
      <c r="AQ116" s="59">
        <v>10.039999999999999</v>
      </c>
      <c r="AR116" s="59">
        <v>12.16</v>
      </c>
      <c r="AS116" s="59">
        <v>7.71</v>
      </c>
      <c r="AT116" s="59">
        <v>1.87</v>
      </c>
      <c r="AU116" s="59">
        <v>2.9</v>
      </c>
      <c r="AV116" s="59">
        <v>5.93</v>
      </c>
      <c r="AW116" s="59">
        <v>21.5</v>
      </c>
      <c r="AX116" s="59">
        <v>8.58</v>
      </c>
      <c r="AY116" s="59">
        <v>6.84</v>
      </c>
      <c r="AZ116" s="59">
        <v>5.6</v>
      </c>
      <c r="BA116" s="59">
        <v>10.89</v>
      </c>
      <c r="BB116" s="59">
        <v>93.32</v>
      </c>
      <c r="BC116" s="59">
        <v>2.75</v>
      </c>
      <c r="BD116" s="59">
        <v>4.6500000000000004</v>
      </c>
      <c r="BE116" s="59">
        <v>24.04</v>
      </c>
      <c r="BF116" s="59">
        <v>85.5</v>
      </c>
      <c r="BG116" s="59">
        <v>4.3099999999999996</v>
      </c>
      <c r="BH116" s="59">
        <v>14.08</v>
      </c>
      <c r="BI116" s="59">
        <v>11.64</v>
      </c>
      <c r="BJ116" s="59">
        <v>5.58</v>
      </c>
      <c r="BK116" s="59">
        <v>19.46</v>
      </c>
      <c r="BL116" s="59">
        <v>15.7</v>
      </c>
      <c r="BM116" s="59">
        <v>1.25</v>
      </c>
      <c r="BN116" s="59">
        <v>7.24</v>
      </c>
      <c r="BO116" s="60">
        <v>0</v>
      </c>
      <c r="BP116" s="61">
        <v>0</v>
      </c>
      <c r="BQ116" s="60" t="s">
        <v>98</v>
      </c>
      <c r="BR116" s="59">
        <v>26318.080000000002</v>
      </c>
      <c r="BS116" s="60" t="s">
        <v>98</v>
      </c>
      <c r="BT116" s="59">
        <v>21155.69</v>
      </c>
      <c r="BU116" s="60" t="s">
        <v>98</v>
      </c>
      <c r="BV116" s="59">
        <v>7.0000000000000007E-2</v>
      </c>
      <c r="BW116" s="60" t="s">
        <v>98</v>
      </c>
      <c r="BX116" s="59">
        <v>3.39</v>
      </c>
      <c r="BY116" s="60" t="s">
        <v>98</v>
      </c>
      <c r="BZ116" s="59">
        <v>21159.15</v>
      </c>
      <c r="CA116" s="60" t="s">
        <v>98</v>
      </c>
      <c r="CB116" s="59">
        <v>12644.7</v>
      </c>
      <c r="CC116" s="60" t="s">
        <v>98</v>
      </c>
      <c r="CD116" s="60">
        <v>0</v>
      </c>
      <c r="CE116" s="60" t="s">
        <v>98</v>
      </c>
      <c r="CF116" s="59">
        <v>692.74</v>
      </c>
      <c r="CG116" s="60" t="s">
        <v>98</v>
      </c>
      <c r="CH116" s="59">
        <v>692.74</v>
      </c>
      <c r="CI116" s="60" t="s">
        <v>98</v>
      </c>
      <c r="CJ116" s="59">
        <v>13337.44</v>
      </c>
      <c r="CK116" s="60" t="s">
        <v>98</v>
      </c>
      <c r="CL116" s="60">
        <v>0</v>
      </c>
      <c r="CM116" s="60" t="s">
        <v>98</v>
      </c>
      <c r="CN116" s="60">
        <v>0</v>
      </c>
      <c r="CO116" s="60" t="s">
        <v>98</v>
      </c>
      <c r="CP116" s="60">
        <v>0</v>
      </c>
      <c r="CQ116" s="60" t="s">
        <v>98</v>
      </c>
      <c r="CR116" s="62">
        <v>4555.74</v>
      </c>
      <c r="CS116" s="60" t="s">
        <v>98</v>
      </c>
      <c r="CT116" s="59">
        <v>4555.74</v>
      </c>
      <c r="CU116" s="60" t="s">
        <v>98</v>
      </c>
      <c r="CV116" s="59">
        <v>39052.33</v>
      </c>
      <c r="CW116" s="60" t="s">
        <v>98</v>
      </c>
      <c r="CX116" s="59">
        <v>65370.41</v>
      </c>
      <c r="CY116" s="60" t="s">
        <v>98</v>
      </c>
    </row>
    <row r="117" spans="1:103" ht="14.5" x14ac:dyDescent="0.35">
      <c r="A117" s="58" t="s">
        <v>303</v>
      </c>
      <c r="B117" s="58" t="s">
        <v>439</v>
      </c>
      <c r="C117" s="43" t="str">
        <f>'Correspondance tables'!K23</f>
        <v>ISIC 30</v>
      </c>
      <c r="D117" s="43" t="str">
        <f>VLOOKUP(C117, 'Correspondance tables'!$O$3:$P$73, 2, FALSE)</f>
        <v>ISIC 30</v>
      </c>
      <c r="E117" s="63">
        <v>9.09</v>
      </c>
      <c r="F117" s="63">
        <v>2.2000000000000002</v>
      </c>
      <c r="G117" s="63">
        <v>20.92</v>
      </c>
      <c r="H117" s="168">
        <v>18.3</v>
      </c>
      <c r="I117" s="63">
        <v>11.12</v>
      </c>
      <c r="J117" s="63">
        <v>3.08</v>
      </c>
      <c r="K117" s="63">
        <v>1.47</v>
      </c>
      <c r="L117" s="63">
        <v>0.84</v>
      </c>
      <c r="M117" s="63">
        <v>0.43</v>
      </c>
      <c r="N117" s="63">
        <v>0.87</v>
      </c>
      <c r="O117" s="63">
        <v>2.17</v>
      </c>
      <c r="P117" s="63">
        <v>1.31</v>
      </c>
      <c r="Q117" s="63">
        <v>54.71</v>
      </c>
      <c r="R117" s="168">
        <v>2.08</v>
      </c>
      <c r="S117" s="168">
        <v>7.06</v>
      </c>
      <c r="T117" s="63">
        <v>44.78</v>
      </c>
      <c r="U117" s="63">
        <v>28.52</v>
      </c>
      <c r="V117" s="63">
        <v>96.44</v>
      </c>
      <c r="W117" s="63">
        <v>65.180000000000007</v>
      </c>
      <c r="X117" s="63">
        <v>165.56</v>
      </c>
      <c r="Y117" s="63">
        <v>18175.98</v>
      </c>
      <c r="Z117" s="63">
        <v>103.12</v>
      </c>
      <c r="AA117" s="63">
        <v>1627.39</v>
      </c>
      <c r="AB117" s="168">
        <v>5.38</v>
      </c>
      <c r="AC117" s="63">
        <v>0.13</v>
      </c>
      <c r="AD117" s="63">
        <v>5.73</v>
      </c>
      <c r="AE117" s="63">
        <v>34.26</v>
      </c>
      <c r="AF117" s="63">
        <v>37.1</v>
      </c>
      <c r="AG117" s="63">
        <v>47.74</v>
      </c>
      <c r="AH117" s="63">
        <v>36.549999999999997</v>
      </c>
      <c r="AI117" s="63">
        <v>417.54</v>
      </c>
      <c r="AJ117" s="63">
        <v>120.23</v>
      </c>
      <c r="AK117" s="63">
        <v>1283.47</v>
      </c>
      <c r="AL117" s="63">
        <v>81.91</v>
      </c>
      <c r="AM117" s="63">
        <v>1.49</v>
      </c>
      <c r="AN117" s="63">
        <v>9.73</v>
      </c>
      <c r="AO117" s="63">
        <v>0.02</v>
      </c>
      <c r="AP117" s="63">
        <v>0.41</v>
      </c>
      <c r="AQ117" s="63">
        <v>3.51</v>
      </c>
      <c r="AR117" s="63">
        <v>68.52</v>
      </c>
      <c r="AS117" s="63">
        <v>8.91</v>
      </c>
      <c r="AT117" s="63">
        <v>0.22</v>
      </c>
      <c r="AU117" s="63">
        <v>7.0000000000000007E-2</v>
      </c>
      <c r="AV117" s="63">
        <v>12.88</v>
      </c>
      <c r="AW117" s="63">
        <v>1.38</v>
      </c>
      <c r="AX117" s="63">
        <v>33.11</v>
      </c>
      <c r="AY117" s="63">
        <v>24.56</v>
      </c>
      <c r="AZ117" s="63">
        <v>0.62</v>
      </c>
      <c r="BA117" s="63">
        <v>47.27</v>
      </c>
      <c r="BB117" s="63">
        <v>647.95000000000005</v>
      </c>
      <c r="BC117" s="63">
        <v>0.16</v>
      </c>
      <c r="BD117" s="63">
        <v>1.39</v>
      </c>
      <c r="BE117" s="63">
        <v>29.92</v>
      </c>
      <c r="BF117" s="63">
        <v>2949.26</v>
      </c>
      <c r="BG117" s="63">
        <v>1.84</v>
      </c>
      <c r="BH117" s="63">
        <v>28.97</v>
      </c>
      <c r="BI117" s="63">
        <v>13.89</v>
      </c>
      <c r="BJ117" s="63">
        <v>2.27</v>
      </c>
      <c r="BK117" s="63">
        <v>3.6</v>
      </c>
      <c r="BL117" s="63">
        <v>6.57</v>
      </c>
      <c r="BM117" s="63">
        <v>11.06</v>
      </c>
      <c r="BN117" s="63">
        <v>7.47</v>
      </c>
      <c r="BO117" s="64">
        <v>0</v>
      </c>
      <c r="BP117" s="65">
        <v>0</v>
      </c>
      <c r="BQ117" s="64" t="s">
        <v>98</v>
      </c>
      <c r="BR117" s="63">
        <v>26429.71</v>
      </c>
      <c r="BS117" s="64" t="s">
        <v>98</v>
      </c>
      <c r="BT117" s="63">
        <v>5808.02</v>
      </c>
      <c r="BU117" s="64" t="s">
        <v>98</v>
      </c>
      <c r="BV117" s="63">
        <v>0.75</v>
      </c>
      <c r="BW117" s="64" t="s">
        <v>98</v>
      </c>
      <c r="BX117" s="63">
        <v>112.36</v>
      </c>
      <c r="BY117" s="64" t="s">
        <v>98</v>
      </c>
      <c r="BZ117" s="63">
        <v>5921.12</v>
      </c>
      <c r="CA117" s="64" t="s">
        <v>98</v>
      </c>
      <c r="CB117" s="63">
        <v>23947.43</v>
      </c>
      <c r="CC117" s="64" t="s">
        <v>98</v>
      </c>
      <c r="CD117" s="64">
        <v>0</v>
      </c>
      <c r="CE117" s="64" t="s">
        <v>98</v>
      </c>
      <c r="CF117" s="63">
        <v>-47.81</v>
      </c>
      <c r="CG117" s="64" t="s">
        <v>98</v>
      </c>
      <c r="CH117" s="63">
        <v>-47.81</v>
      </c>
      <c r="CI117" s="64" t="s">
        <v>98</v>
      </c>
      <c r="CJ117" s="63">
        <v>23899.62</v>
      </c>
      <c r="CK117" s="64" t="s">
        <v>98</v>
      </c>
      <c r="CL117" s="64">
        <v>0</v>
      </c>
      <c r="CM117" s="64" t="s">
        <v>98</v>
      </c>
      <c r="CN117" s="64">
        <v>0</v>
      </c>
      <c r="CO117" s="64" t="s">
        <v>98</v>
      </c>
      <c r="CP117" s="64">
        <v>0</v>
      </c>
      <c r="CQ117" s="64" t="s">
        <v>98</v>
      </c>
      <c r="CR117" s="66">
        <v>14703.31</v>
      </c>
      <c r="CS117" s="64" t="s">
        <v>98</v>
      </c>
      <c r="CT117" s="63">
        <v>14703.31</v>
      </c>
      <c r="CU117" s="64" t="s">
        <v>98</v>
      </c>
      <c r="CV117" s="63">
        <v>44524.05</v>
      </c>
      <c r="CW117" s="64" t="s">
        <v>98</v>
      </c>
      <c r="CX117" s="63">
        <v>70953.759999999995</v>
      </c>
      <c r="CY117" s="64" t="s">
        <v>98</v>
      </c>
    </row>
    <row r="118" spans="1:103" ht="14.5" x14ac:dyDescent="0.35">
      <c r="A118" s="58" t="s">
        <v>303</v>
      </c>
      <c r="B118" s="58" t="s">
        <v>440</v>
      </c>
      <c r="C118" s="43" t="str">
        <f>'Correspondance tables'!K24</f>
        <v>ISIC 31-32</v>
      </c>
      <c r="D118" s="43" t="str">
        <f>VLOOKUP(C118, 'Correspondance tables'!$O$3:$P$73, 2, FALSE)</f>
        <v>ISIC 31T33</v>
      </c>
      <c r="E118" s="59">
        <v>21.93</v>
      </c>
      <c r="F118" s="59">
        <v>5.71</v>
      </c>
      <c r="G118" s="59">
        <v>4.33</v>
      </c>
      <c r="H118" s="167">
        <v>12.67</v>
      </c>
      <c r="I118" s="59">
        <v>202.34</v>
      </c>
      <c r="J118" s="59">
        <v>110.23</v>
      </c>
      <c r="K118" s="59">
        <v>151.69999999999999</v>
      </c>
      <c r="L118" s="59">
        <v>25.05</v>
      </c>
      <c r="M118" s="59">
        <v>13.11</v>
      </c>
      <c r="N118" s="59">
        <v>6.9</v>
      </c>
      <c r="O118" s="59">
        <v>167.69</v>
      </c>
      <c r="P118" s="59">
        <v>303.66000000000003</v>
      </c>
      <c r="Q118" s="59">
        <v>79.349999999999994</v>
      </c>
      <c r="R118" s="167">
        <v>47.88</v>
      </c>
      <c r="S118" s="167">
        <v>24.01</v>
      </c>
      <c r="T118" s="59">
        <v>109.78</v>
      </c>
      <c r="U118" s="59">
        <v>973.71</v>
      </c>
      <c r="V118" s="59">
        <v>99.76</v>
      </c>
      <c r="W118" s="59">
        <v>168.52</v>
      </c>
      <c r="X118" s="59">
        <v>406.61</v>
      </c>
      <c r="Y118" s="59">
        <v>100.13</v>
      </c>
      <c r="Z118" s="59">
        <v>4658.16</v>
      </c>
      <c r="AA118" s="59">
        <v>342.1</v>
      </c>
      <c r="AB118" s="167">
        <v>23.85</v>
      </c>
      <c r="AC118" s="59">
        <v>4.93</v>
      </c>
      <c r="AD118" s="59">
        <v>23.4</v>
      </c>
      <c r="AE118" s="59">
        <v>797.86</v>
      </c>
      <c r="AF118" s="59">
        <v>57.92</v>
      </c>
      <c r="AG118" s="60">
        <v>503</v>
      </c>
      <c r="AH118" s="59">
        <v>374.66</v>
      </c>
      <c r="AI118" s="59">
        <v>47.04</v>
      </c>
      <c r="AJ118" s="59">
        <v>3.91</v>
      </c>
      <c r="AK118" s="59">
        <v>9.48</v>
      </c>
      <c r="AL118" s="59">
        <v>55.56</v>
      </c>
      <c r="AM118" s="59">
        <v>3.11</v>
      </c>
      <c r="AN118" s="59">
        <v>257.52999999999997</v>
      </c>
      <c r="AO118" s="59">
        <v>72.87</v>
      </c>
      <c r="AP118" s="59">
        <v>102.6</v>
      </c>
      <c r="AQ118" s="59">
        <v>78.010000000000005</v>
      </c>
      <c r="AR118" s="59">
        <v>103.14</v>
      </c>
      <c r="AS118" s="59">
        <v>113.31</v>
      </c>
      <c r="AT118" s="59">
        <v>16.46</v>
      </c>
      <c r="AU118" s="59">
        <v>24.73</v>
      </c>
      <c r="AV118" s="59">
        <v>122.29</v>
      </c>
      <c r="AW118" s="59">
        <v>118.9</v>
      </c>
      <c r="AX118" s="59">
        <v>88.93</v>
      </c>
      <c r="AY118" s="59">
        <v>71.84</v>
      </c>
      <c r="AZ118" s="59">
        <v>99.39</v>
      </c>
      <c r="BA118" s="59">
        <v>112.1</v>
      </c>
      <c r="BB118" s="59">
        <v>65.540000000000006</v>
      </c>
      <c r="BC118" s="59">
        <v>11.02</v>
      </c>
      <c r="BD118" s="59">
        <v>10.48</v>
      </c>
      <c r="BE118" s="59">
        <v>172.06</v>
      </c>
      <c r="BF118" s="59">
        <v>255.98</v>
      </c>
      <c r="BG118" s="59">
        <v>200.22</v>
      </c>
      <c r="BH118" s="59">
        <v>5512.43</v>
      </c>
      <c r="BI118" s="59">
        <v>328.86</v>
      </c>
      <c r="BJ118" s="59">
        <v>243.57</v>
      </c>
      <c r="BK118" s="59">
        <v>361.49</v>
      </c>
      <c r="BL118" s="59">
        <v>81.349999999999994</v>
      </c>
      <c r="BM118" s="59">
        <v>74.09</v>
      </c>
      <c r="BN118" s="59">
        <v>48.17</v>
      </c>
      <c r="BO118" s="60">
        <v>0</v>
      </c>
      <c r="BP118" s="61">
        <v>0</v>
      </c>
      <c r="BQ118" s="60" t="s">
        <v>98</v>
      </c>
      <c r="BR118" s="59">
        <v>18687.41</v>
      </c>
      <c r="BS118" s="60" t="s">
        <v>98</v>
      </c>
      <c r="BT118" s="59">
        <v>31339.23</v>
      </c>
      <c r="BU118" s="60" t="s">
        <v>98</v>
      </c>
      <c r="BV118" s="59">
        <v>1.1399999999999999</v>
      </c>
      <c r="BW118" s="60" t="s">
        <v>98</v>
      </c>
      <c r="BX118" s="59">
        <v>1581.22</v>
      </c>
      <c r="BY118" s="60" t="s">
        <v>98</v>
      </c>
      <c r="BZ118" s="59">
        <v>32921.589999999997</v>
      </c>
      <c r="CA118" s="60" t="s">
        <v>98</v>
      </c>
      <c r="CB118" s="59">
        <v>9479.82</v>
      </c>
      <c r="CC118" s="60" t="s">
        <v>98</v>
      </c>
      <c r="CD118" s="59">
        <v>580.03</v>
      </c>
      <c r="CE118" s="60" t="s">
        <v>98</v>
      </c>
      <c r="CF118" s="59">
        <v>4014.29</v>
      </c>
      <c r="CG118" s="60" t="s">
        <v>98</v>
      </c>
      <c r="CH118" s="59">
        <v>4594.32</v>
      </c>
      <c r="CI118" s="60" t="s">
        <v>98</v>
      </c>
      <c r="CJ118" s="59">
        <v>14074.14</v>
      </c>
      <c r="CK118" s="60" t="s">
        <v>98</v>
      </c>
      <c r="CL118" s="60">
        <v>0</v>
      </c>
      <c r="CM118" s="60" t="s">
        <v>98</v>
      </c>
      <c r="CN118" s="60">
        <v>0</v>
      </c>
      <c r="CO118" s="60" t="s">
        <v>98</v>
      </c>
      <c r="CP118" s="60">
        <v>0</v>
      </c>
      <c r="CQ118" s="60" t="s">
        <v>98</v>
      </c>
      <c r="CR118" s="62">
        <v>8483.9599999999991</v>
      </c>
      <c r="CS118" s="60" t="s">
        <v>98</v>
      </c>
      <c r="CT118" s="59">
        <v>8483.9599999999991</v>
      </c>
      <c r="CU118" s="60" t="s">
        <v>98</v>
      </c>
      <c r="CV118" s="59">
        <v>55479.69</v>
      </c>
      <c r="CW118" s="60" t="s">
        <v>98</v>
      </c>
      <c r="CX118" s="59">
        <v>74167.100000000006</v>
      </c>
      <c r="CY118" s="60" t="s">
        <v>98</v>
      </c>
    </row>
    <row r="119" spans="1:103" ht="14.5" x14ac:dyDescent="0.35">
      <c r="A119" s="58" t="s">
        <v>303</v>
      </c>
      <c r="B119" s="58" t="s">
        <v>441</v>
      </c>
      <c r="C119" s="43" t="str">
        <f>'Correspondance tables'!K25</f>
        <v>ISIC 33</v>
      </c>
      <c r="D119" s="43" t="str">
        <f>VLOOKUP(C119, 'Correspondance tables'!$O$3:$P$73, 2, FALSE)</f>
        <v>ISIC 31T33</v>
      </c>
      <c r="E119" s="63">
        <v>177.32</v>
      </c>
      <c r="F119" s="63">
        <v>5.95</v>
      </c>
      <c r="G119" s="63">
        <v>4.8</v>
      </c>
      <c r="H119" s="168">
        <v>233.82</v>
      </c>
      <c r="I119" s="63">
        <v>99.16</v>
      </c>
      <c r="J119" s="63">
        <v>52.25</v>
      </c>
      <c r="K119" s="63">
        <v>18.25</v>
      </c>
      <c r="L119" s="63">
        <v>38.78</v>
      </c>
      <c r="M119" s="63">
        <v>8.73</v>
      </c>
      <c r="N119" s="63">
        <v>35.14</v>
      </c>
      <c r="O119" s="63">
        <v>86.91</v>
      </c>
      <c r="P119" s="63">
        <v>8.6300000000000008</v>
      </c>
      <c r="Q119" s="63">
        <v>34.03</v>
      </c>
      <c r="R119" s="168">
        <v>40.47</v>
      </c>
      <c r="S119" s="168">
        <v>60.49</v>
      </c>
      <c r="T119" s="63">
        <v>118.11</v>
      </c>
      <c r="U119" s="63">
        <v>61.65</v>
      </c>
      <c r="V119" s="63">
        <v>248.02</v>
      </c>
      <c r="W119" s="63">
        <v>235.74</v>
      </c>
      <c r="X119" s="63">
        <v>170.19</v>
      </c>
      <c r="Y119" s="63">
        <v>275.95</v>
      </c>
      <c r="Z119" s="63">
        <v>53.37</v>
      </c>
      <c r="AA119" s="63">
        <v>777.82</v>
      </c>
      <c r="AB119" s="168">
        <v>159.72999999999999</v>
      </c>
      <c r="AC119" s="63">
        <v>9.91</v>
      </c>
      <c r="AD119" s="63">
        <v>32.64</v>
      </c>
      <c r="AE119" s="63">
        <v>201.81</v>
      </c>
      <c r="AF119" s="63">
        <v>33.93</v>
      </c>
      <c r="AG119" s="63">
        <v>135.19</v>
      </c>
      <c r="AH119" s="63">
        <v>63.16</v>
      </c>
      <c r="AI119" s="63">
        <v>115.79</v>
      </c>
      <c r="AJ119" s="63">
        <v>281.7</v>
      </c>
      <c r="AK119" s="63">
        <v>926.59</v>
      </c>
      <c r="AL119" s="63">
        <v>65.23</v>
      </c>
      <c r="AM119" s="63">
        <v>5.12</v>
      </c>
      <c r="AN119" s="63">
        <v>22.53</v>
      </c>
      <c r="AO119" s="63">
        <v>1.72</v>
      </c>
      <c r="AP119" s="63">
        <v>2.99</v>
      </c>
      <c r="AQ119" s="64">
        <v>58</v>
      </c>
      <c r="AR119" s="63">
        <v>18.82</v>
      </c>
      <c r="AS119" s="63">
        <v>3.47</v>
      </c>
      <c r="AT119" s="63">
        <v>0.82</v>
      </c>
      <c r="AU119" s="63">
        <v>4.3</v>
      </c>
      <c r="AV119" s="63">
        <v>26.76</v>
      </c>
      <c r="AW119" s="63">
        <v>18.62</v>
      </c>
      <c r="AX119" s="63">
        <v>25.12</v>
      </c>
      <c r="AY119" s="63">
        <v>13.77</v>
      </c>
      <c r="AZ119" s="63">
        <v>1.72</v>
      </c>
      <c r="BA119" s="63">
        <v>3.93</v>
      </c>
      <c r="BB119" s="63">
        <v>25.74</v>
      </c>
      <c r="BC119" s="63">
        <v>5.58</v>
      </c>
      <c r="BD119" s="63">
        <v>1.51</v>
      </c>
      <c r="BE119" s="63">
        <v>24.19</v>
      </c>
      <c r="BF119" s="63">
        <v>265.08999999999997</v>
      </c>
      <c r="BG119" s="63">
        <v>6.55</v>
      </c>
      <c r="BH119" s="63">
        <v>52.65</v>
      </c>
      <c r="BI119" s="63">
        <v>9.84</v>
      </c>
      <c r="BJ119" s="63">
        <v>3.36</v>
      </c>
      <c r="BK119" s="63">
        <v>5.94</v>
      </c>
      <c r="BL119" s="63">
        <v>0.68</v>
      </c>
      <c r="BM119" s="63">
        <v>1.83</v>
      </c>
      <c r="BN119" s="63">
        <v>4.45</v>
      </c>
      <c r="BO119" s="64">
        <v>0</v>
      </c>
      <c r="BP119" s="65">
        <v>0</v>
      </c>
      <c r="BQ119" s="64" t="s">
        <v>98</v>
      </c>
      <c r="BR119" s="63">
        <v>5486.35</v>
      </c>
      <c r="BS119" s="64" t="s">
        <v>98</v>
      </c>
      <c r="BT119" s="63">
        <v>29.81</v>
      </c>
      <c r="BU119" s="64" t="s">
        <v>98</v>
      </c>
      <c r="BV119" s="64">
        <v>0</v>
      </c>
      <c r="BW119" s="64" t="s">
        <v>98</v>
      </c>
      <c r="BX119" s="63">
        <v>0.04</v>
      </c>
      <c r="BY119" s="64" t="s">
        <v>98</v>
      </c>
      <c r="BZ119" s="63">
        <v>29.85</v>
      </c>
      <c r="CA119" s="64" t="s">
        <v>98</v>
      </c>
      <c r="CB119" s="63">
        <v>1066.55</v>
      </c>
      <c r="CC119" s="64" t="s">
        <v>98</v>
      </c>
      <c r="CD119" s="64">
        <v>0</v>
      </c>
      <c r="CE119" s="64" t="s">
        <v>98</v>
      </c>
      <c r="CF119" s="63">
        <v>152.66999999999999</v>
      </c>
      <c r="CG119" s="64" t="s">
        <v>98</v>
      </c>
      <c r="CH119" s="63">
        <v>152.66999999999999</v>
      </c>
      <c r="CI119" s="64" t="s">
        <v>98</v>
      </c>
      <c r="CJ119" s="63">
        <v>1219.22</v>
      </c>
      <c r="CK119" s="64" t="s">
        <v>98</v>
      </c>
      <c r="CL119" s="64">
        <v>0</v>
      </c>
      <c r="CM119" s="64" t="s">
        <v>98</v>
      </c>
      <c r="CN119" s="64">
        <v>0</v>
      </c>
      <c r="CO119" s="64" t="s">
        <v>98</v>
      </c>
      <c r="CP119" s="64">
        <v>0</v>
      </c>
      <c r="CQ119" s="64" t="s">
        <v>98</v>
      </c>
      <c r="CR119" s="66">
        <v>2.6</v>
      </c>
      <c r="CS119" s="64" t="s">
        <v>98</v>
      </c>
      <c r="CT119" s="63">
        <v>2.6</v>
      </c>
      <c r="CU119" s="64" t="s">
        <v>98</v>
      </c>
      <c r="CV119" s="63">
        <v>1251.67</v>
      </c>
      <c r="CW119" s="64" t="s">
        <v>98</v>
      </c>
      <c r="CX119" s="63">
        <v>6738.02</v>
      </c>
      <c r="CY119" s="64" t="s">
        <v>98</v>
      </c>
    </row>
    <row r="120" spans="1:103" ht="14.5" x14ac:dyDescent="0.35">
      <c r="A120" s="58" t="s">
        <v>303</v>
      </c>
      <c r="B120" s="58" t="s">
        <v>442</v>
      </c>
      <c r="C120" s="43" t="str">
        <f>'Correspondance tables'!K26</f>
        <v>ISIC 35</v>
      </c>
      <c r="D120" s="43" t="str">
        <f>VLOOKUP(C120, 'Correspondance tables'!$O$3:$P$73, 2, FALSE)</f>
        <v>ISIC 35</v>
      </c>
      <c r="E120" s="59">
        <v>43.3</v>
      </c>
      <c r="F120" s="59">
        <v>1.3</v>
      </c>
      <c r="G120" s="59">
        <v>0.54</v>
      </c>
      <c r="H120" s="167">
        <v>10.75</v>
      </c>
      <c r="I120" s="59">
        <v>80.3</v>
      </c>
      <c r="J120" s="59">
        <v>8.66</v>
      </c>
      <c r="K120" s="59">
        <v>13.88</v>
      </c>
      <c r="L120" s="59">
        <v>33.08</v>
      </c>
      <c r="M120" s="59">
        <v>4.59</v>
      </c>
      <c r="N120" s="59">
        <v>26.3</v>
      </c>
      <c r="O120" s="59">
        <v>103.31</v>
      </c>
      <c r="P120" s="59">
        <v>9.3699999999999992</v>
      </c>
      <c r="Q120" s="59">
        <v>25.79</v>
      </c>
      <c r="R120" s="167">
        <v>37.159999999999997</v>
      </c>
      <c r="S120" s="167">
        <v>81.3</v>
      </c>
      <c r="T120" s="59">
        <v>21.78</v>
      </c>
      <c r="U120" s="59">
        <v>9.7799999999999994</v>
      </c>
      <c r="V120" s="59">
        <v>9.59</v>
      </c>
      <c r="W120" s="59">
        <v>20.59</v>
      </c>
      <c r="X120" s="59">
        <v>22.15</v>
      </c>
      <c r="Y120" s="59">
        <v>2.63</v>
      </c>
      <c r="Z120" s="60">
        <v>11</v>
      </c>
      <c r="AA120" s="59">
        <v>3.01</v>
      </c>
      <c r="AB120" s="167">
        <v>498.08</v>
      </c>
      <c r="AC120" s="59">
        <v>20.66</v>
      </c>
      <c r="AD120" s="59">
        <v>15.46</v>
      </c>
      <c r="AE120" s="59">
        <v>18.29</v>
      </c>
      <c r="AF120" s="59">
        <v>10.92</v>
      </c>
      <c r="AG120" s="59">
        <v>42.62</v>
      </c>
      <c r="AH120" s="59">
        <v>84.93</v>
      </c>
      <c r="AI120" s="59">
        <v>42.27</v>
      </c>
      <c r="AJ120" s="59">
        <v>2.77</v>
      </c>
      <c r="AK120" s="59">
        <v>1.54</v>
      </c>
      <c r="AL120" s="59">
        <v>23.97</v>
      </c>
      <c r="AM120" s="59">
        <v>2.93</v>
      </c>
      <c r="AN120" s="59">
        <v>43.21</v>
      </c>
      <c r="AO120" s="59">
        <v>1.68</v>
      </c>
      <c r="AP120" s="59">
        <v>7.42</v>
      </c>
      <c r="AQ120" s="59">
        <v>17.88</v>
      </c>
      <c r="AR120" s="59">
        <v>7.68</v>
      </c>
      <c r="AS120" s="59">
        <v>7.74</v>
      </c>
      <c r="AT120" s="59">
        <v>2.56</v>
      </c>
      <c r="AU120" s="59">
        <v>3.01</v>
      </c>
      <c r="AV120" s="59">
        <v>53.84</v>
      </c>
      <c r="AW120" s="59">
        <v>14.57</v>
      </c>
      <c r="AX120" s="59">
        <v>6.42</v>
      </c>
      <c r="AY120" s="59">
        <v>4.7300000000000004</v>
      </c>
      <c r="AZ120" s="59">
        <v>2.5099999999999998</v>
      </c>
      <c r="BA120" s="59">
        <v>2.08</v>
      </c>
      <c r="BB120" s="59">
        <v>2.76</v>
      </c>
      <c r="BC120" s="59">
        <v>0.92</v>
      </c>
      <c r="BD120" s="59">
        <v>1.91</v>
      </c>
      <c r="BE120" s="59">
        <v>8.52</v>
      </c>
      <c r="BF120" s="59">
        <v>52.55</v>
      </c>
      <c r="BG120" s="59">
        <v>24.65</v>
      </c>
      <c r="BH120" s="59">
        <v>24.18</v>
      </c>
      <c r="BI120" s="59">
        <v>19.91</v>
      </c>
      <c r="BJ120" s="59">
        <v>8.4</v>
      </c>
      <c r="BK120" s="59">
        <v>13.56</v>
      </c>
      <c r="BL120" s="59">
        <v>8.83</v>
      </c>
      <c r="BM120" s="59">
        <v>0.79</v>
      </c>
      <c r="BN120" s="59">
        <v>8.4</v>
      </c>
      <c r="BO120" s="59">
        <v>0.02</v>
      </c>
      <c r="BP120" s="61">
        <v>0</v>
      </c>
      <c r="BQ120" s="60" t="s">
        <v>98</v>
      </c>
      <c r="BR120" s="59">
        <v>1695.33</v>
      </c>
      <c r="BS120" s="60" t="s">
        <v>98</v>
      </c>
      <c r="BT120" s="59">
        <v>636.15</v>
      </c>
      <c r="BU120" s="60" t="s">
        <v>98</v>
      </c>
      <c r="BV120" s="60">
        <v>0</v>
      </c>
      <c r="BW120" s="60" t="s">
        <v>98</v>
      </c>
      <c r="BX120" s="60">
        <v>24</v>
      </c>
      <c r="BY120" s="60" t="s">
        <v>98</v>
      </c>
      <c r="BZ120" s="59">
        <v>660.15</v>
      </c>
      <c r="CA120" s="60" t="s">
        <v>98</v>
      </c>
      <c r="CB120" s="59">
        <v>1.61</v>
      </c>
      <c r="CC120" s="60" t="s">
        <v>98</v>
      </c>
      <c r="CD120" s="60">
        <v>0</v>
      </c>
      <c r="CE120" s="60" t="s">
        <v>98</v>
      </c>
      <c r="CF120" s="59">
        <v>-5.4</v>
      </c>
      <c r="CG120" s="60" t="s">
        <v>98</v>
      </c>
      <c r="CH120" s="59">
        <v>-5.4</v>
      </c>
      <c r="CI120" s="60" t="s">
        <v>98</v>
      </c>
      <c r="CJ120" s="59">
        <v>-3.79</v>
      </c>
      <c r="CK120" s="60" t="s">
        <v>98</v>
      </c>
      <c r="CL120" s="60">
        <v>0</v>
      </c>
      <c r="CM120" s="60" t="s">
        <v>98</v>
      </c>
      <c r="CN120" s="60">
        <v>0</v>
      </c>
      <c r="CO120" s="60" t="s">
        <v>98</v>
      </c>
      <c r="CP120" s="60">
        <v>0</v>
      </c>
      <c r="CQ120" s="60" t="s">
        <v>98</v>
      </c>
      <c r="CR120" s="62">
        <v>60.19</v>
      </c>
      <c r="CS120" s="60" t="s">
        <v>98</v>
      </c>
      <c r="CT120" s="59">
        <v>60.19</v>
      </c>
      <c r="CU120" s="60" t="s">
        <v>98</v>
      </c>
      <c r="CV120" s="59">
        <v>716.55</v>
      </c>
      <c r="CW120" s="60" t="s">
        <v>98</v>
      </c>
      <c r="CX120" s="59">
        <v>2411.88</v>
      </c>
      <c r="CY120" s="60" t="s">
        <v>98</v>
      </c>
    </row>
    <row r="121" spans="1:103" ht="14.5" x14ac:dyDescent="0.35">
      <c r="A121" s="58" t="s">
        <v>303</v>
      </c>
      <c r="B121" s="58" t="s">
        <v>443</v>
      </c>
      <c r="C121" s="43" t="str">
        <f>'Correspondance tables'!K27</f>
        <v>ISIC 36</v>
      </c>
      <c r="D121" s="43" t="str">
        <f>VLOOKUP(C121, 'Correspondance tables'!$O$3:$P$73, 2, FALSE)</f>
        <v>ISIC 36T39</v>
      </c>
      <c r="E121" s="64">
        <v>0</v>
      </c>
      <c r="F121" s="64">
        <v>0</v>
      </c>
      <c r="G121" s="64">
        <v>0</v>
      </c>
      <c r="H121" s="169">
        <v>0</v>
      </c>
      <c r="I121" s="63">
        <v>0.06</v>
      </c>
      <c r="J121" s="63">
        <v>0.01</v>
      </c>
      <c r="K121" s="64">
        <v>0</v>
      </c>
      <c r="L121" s="64">
        <v>0</v>
      </c>
      <c r="M121" s="64">
        <v>0</v>
      </c>
      <c r="N121" s="63">
        <v>0.01</v>
      </c>
      <c r="O121" s="63">
        <v>0.02</v>
      </c>
      <c r="P121" s="63">
        <v>0.01</v>
      </c>
      <c r="Q121" s="63">
        <v>0.01</v>
      </c>
      <c r="R121" s="169">
        <v>0</v>
      </c>
      <c r="S121" s="168">
        <v>0.01</v>
      </c>
      <c r="T121" s="63">
        <v>0.01</v>
      </c>
      <c r="U121" s="64">
        <v>0</v>
      </c>
      <c r="V121" s="64">
        <v>0</v>
      </c>
      <c r="W121" s="63">
        <v>0.01</v>
      </c>
      <c r="X121" s="63">
        <v>0.01</v>
      </c>
      <c r="Y121" s="64">
        <v>0</v>
      </c>
      <c r="Z121" s="64">
        <v>0</v>
      </c>
      <c r="AA121" s="64">
        <v>0</v>
      </c>
      <c r="AB121" s="169">
        <v>0</v>
      </c>
      <c r="AC121" s="63">
        <v>0.08</v>
      </c>
      <c r="AD121" s="63">
        <v>0.02</v>
      </c>
      <c r="AE121" s="64">
        <v>0</v>
      </c>
      <c r="AF121" s="63">
        <v>0.01</v>
      </c>
      <c r="AG121" s="63">
        <v>0.24</v>
      </c>
      <c r="AH121" s="63">
        <v>0.01</v>
      </c>
      <c r="AI121" s="64">
        <v>0</v>
      </c>
      <c r="AJ121" s="64">
        <v>0</v>
      </c>
      <c r="AK121" s="64">
        <v>0</v>
      </c>
      <c r="AL121" s="63">
        <v>0.01</v>
      </c>
      <c r="AM121" s="64">
        <v>0</v>
      </c>
      <c r="AN121" s="63">
        <v>0.03</v>
      </c>
      <c r="AO121" s="64">
        <v>0</v>
      </c>
      <c r="AP121" s="64">
        <v>0</v>
      </c>
      <c r="AQ121" s="64">
        <v>0</v>
      </c>
      <c r="AR121" s="63">
        <v>0.01</v>
      </c>
      <c r="AS121" s="64">
        <v>0</v>
      </c>
      <c r="AT121" s="64">
        <v>0</v>
      </c>
      <c r="AU121" s="64">
        <v>0</v>
      </c>
      <c r="AV121" s="64">
        <v>0</v>
      </c>
      <c r="AW121" s="63">
        <v>0.01</v>
      </c>
      <c r="AX121" s="64">
        <v>0</v>
      </c>
      <c r="AY121" s="64">
        <v>0</v>
      </c>
      <c r="AZ121" s="64">
        <v>0</v>
      </c>
      <c r="BA121" s="64">
        <v>0</v>
      </c>
      <c r="BB121" s="64">
        <v>0</v>
      </c>
      <c r="BC121" s="64">
        <v>0</v>
      </c>
      <c r="BD121" s="64">
        <v>0</v>
      </c>
      <c r="BE121" s="63">
        <v>0.01</v>
      </c>
      <c r="BF121" s="63">
        <v>5.55</v>
      </c>
      <c r="BG121" s="63">
        <v>0.01</v>
      </c>
      <c r="BH121" s="64">
        <v>0</v>
      </c>
      <c r="BI121" s="63">
        <v>0.01</v>
      </c>
      <c r="BJ121" s="64">
        <v>0</v>
      </c>
      <c r="BK121" s="63">
        <v>0.01</v>
      </c>
      <c r="BL121" s="64">
        <v>0</v>
      </c>
      <c r="BM121" s="64">
        <v>0</v>
      </c>
      <c r="BN121" s="64">
        <v>0</v>
      </c>
      <c r="BO121" s="64">
        <v>0</v>
      </c>
      <c r="BP121" s="65">
        <v>0</v>
      </c>
      <c r="BQ121" s="64" t="s">
        <v>98</v>
      </c>
      <c r="BR121" s="63">
        <v>6.22</v>
      </c>
      <c r="BS121" s="64" t="s">
        <v>98</v>
      </c>
      <c r="BT121" s="63">
        <v>8.35</v>
      </c>
      <c r="BU121" s="64" t="s">
        <v>98</v>
      </c>
      <c r="BV121" s="64">
        <v>0</v>
      </c>
      <c r="BW121" s="64" t="s">
        <v>98</v>
      </c>
      <c r="BX121" s="64">
        <v>0</v>
      </c>
      <c r="BY121" s="64" t="s">
        <v>98</v>
      </c>
      <c r="BZ121" s="63">
        <v>8.35</v>
      </c>
      <c r="CA121" s="64" t="s">
        <v>98</v>
      </c>
      <c r="CB121" s="64">
        <v>0</v>
      </c>
      <c r="CC121" s="64" t="s">
        <v>98</v>
      </c>
      <c r="CD121" s="64">
        <v>0</v>
      </c>
      <c r="CE121" s="64" t="s">
        <v>98</v>
      </c>
      <c r="CF121" s="64">
        <v>0</v>
      </c>
      <c r="CG121" s="64" t="s">
        <v>98</v>
      </c>
      <c r="CH121" s="64">
        <v>0</v>
      </c>
      <c r="CI121" s="64" t="s">
        <v>98</v>
      </c>
      <c r="CJ121" s="64">
        <v>0</v>
      </c>
      <c r="CK121" s="64" t="s">
        <v>98</v>
      </c>
      <c r="CL121" s="64">
        <v>0</v>
      </c>
      <c r="CM121" s="64" t="s">
        <v>98</v>
      </c>
      <c r="CN121" s="64">
        <v>0</v>
      </c>
      <c r="CO121" s="64" t="s">
        <v>98</v>
      </c>
      <c r="CP121" s="64">
        <v>0</v>
      </c>
      <c r="CQ121" s="64" t="s">
        <v>98</v>
      </c>
      <c r="CR121" s="67">
        <v>0</v>
      </c>
      <c r="CS121" s="64" t="s">
        <v>98</v>
      </c>
      <c r="CT121" s="64">
        <v>0</v>
      </c>
      <c r="CU121" s="64" t="s">
        <v>98</v>
      </c>
      <c r="CV121" s="63">
        <v>8.35</v>
      </c>
      <c r="CW121" s="64" t="s">
        <v>98</v>
      </c>
      <c r="CX121" s="63">
        <v>14.56</v>
      </c>
      <c r="CY121" s="64" t="s">
        <v>98</v>
      </c>
    </row>
    <row r="122" spans="1:103" ht="14.5" x14ac:dyDescent="0.35">
      <c r="A122" s="58" t="s">
        <v>303</v>
      </c>
      <c r="B122" s="58" t="s">
        <v>444</v>
      </c>
      <c r="C122" s="43" t="str">
        <f>'Correspondance tables'!K28</f>
        <v>ISIC 37-39</v>
      </c>
      <c r="D122" s="43" t="str">
        <f>VLOOKUP(C122, 'Correspondance tables'!$O$3:$P$73, 2, FALSE)</f>
        <v>ISIC 36T39</v>
      </c>
      <c r="E122" s="59">
        <v>6.8</v>
      </c>
      <c r="F122" s="59">
        <v>0.52</v>
      </c>
      <c r="G122" s="59">
        <v>0.05</v>
      </c>
      <c r="H122" s="167">
        <v>7.93</v>
      </c>
      <c r="I122" s="59">
        <v>26.22</v>
      </c>
      <c r="J122" s="59">
        <v>28.52</v>
      </c>
      <c r="K122" s="59">
        <v>34.68</v>
      </c>
      <c r="L122" s="59">
        <v>191.4</v>
      </c>
      <c r="M122" s="59">
        <v>1.5</v>
      </c>
      <c r="N122" s="59">
        <v>11.3</v>
      </c>
      <c r="O122" s="59">
        <v>57.19</v>
      </c>
      <c r="P122" s="59">
        <v>6.63</v>
      </c>
      <c r="Q122" s="59">
        <v>315.97000000000003</v>
      </c>
      <c r="R122" s="167">
        <v>40.770000000000003</v>
      </c>
      <c r="S122" s="167">
        <v>1963.95</v>
      </c>
      <c r="T122" s="59">
        <v>422.69</v>
      </c>
      <c r="U122" s="59">
        <v>2.58</v>
      </c>
      <c r="V122" s="59">
        <v>4.5</v>
      </c>
      <c r="W122" s="59">
        <v>8.32</v>
      </c>
      <c r="X122" s="59">
        <v>9.84</v>
      </c>
      <c r="Y122" s="59">
        <v>6.53</v>
      </c>
      <c r="Z122" s="59">
        <v>8.67</v>
      </c>
      <c r="AA122" s="59">
        <v>5.97</v>
      </c>
      <c r="AB122" s="167">
        <v>408.99</v>
      </c>
      <c r="AC122" s="59">
        <v>8.91</v>
      </c>
      <c r="AD122" s="59">
        <v>2784.63</v>
      </c>
      <c r="AE122" s="59">
        <v>41.53</v>
      </c>
      <c r="AF122" s="59">
        <v>8.27</v>
      </c>
      <c r="AG122" s="59">
        <v>122.28</v>
      </c>
      <c r="AH122" s="59">
        <v>43.28</v>
      </c>
      <c r="AI122" s="59">
        <v>3.04</v>
      </c>
      <c r="AJ122" s="59">
        <v>1.85</v>
      </c>
      <c r="AK122" s="59">
        <v>1.03</v>
      </c>
      <c r="AL122" s="59">
        <v>5.22</v>
      </c>
      <c r="AM122" s="59">
        <v>1.01</v>
      </c>
      <c r="AN122" s="59">
        <v>26.66</v>
      </c>
      <c r="AO122" s="59">
        <v>2.67</v>
      </c>
      <c r="AP122" s="59">
        <v>2.2799999999999998</v>
      </c>
      <c r="AQ122" s="59">
        <v>11.13</v>
      </c>
      <c r="AR122" s="59">
        <v>7.62</v>
      </c>
      <c r="AS122" s="59">
        <v>45.07</v>
      </c>
      <c r="AT122" s="59">
        <v>0.62</v>
      </c>
      <c r="AU122" s="59">
        <v>6.15</v>
      </c>
      <c r="AV122" s="59">
        <v>46.64</v>
      </c>
      <c r="AW122" s="59">
        <v>31.22</v>
      </c>
      <c r="AX122" s="59">
        <v>6.9</v>
      </c>
      <c r="AY122" s="59">
        <v>4.4800000000000004</v>
      </c>
      <c r="AZ122" s="60">
        <v>5</v>
      </c>
      <c r="BA122" s="59">
        <v>5.92</v>
      </c>
      <c r="BB122" s="59">
        <v>2.87</v>
      </c>
      <c r="BC122" s="59">
        <v>0.31</v>
      </c>
      <c r="BD122" s="59">
        <v>0.89</v>
      </c>
      <c r="BE122" s="59">
        <v>20.67</v>
      </c>
      <c r="BF122" s="59">
        <v>55.62</v>
      </c>
      <c r="BG122" s="59">
        <v>6.81</v>
      </c>
      <c r="BH122" s="59">
        <v>9.25</v>
      </c>
      <c r="BI122" s="59">
        <v>4.76</v>
      </c>
      <c r="BJ122" s="59">
        <v>2.12</v>
      </c>
      <c r="BK122" s="59">
        <v>9.66</v>
      </c>
      <c r="BL122" s="59">
        <v>20.010000000000002</v>
      </c>
      <c r="BM122" s="59">
        <v>0.43</v>
      </c>
      <c r="BN122" s="59">
        <v>3.49</v>
      </c>
      <c r="BO122" s="60">
        <v>0</v>
      </c>
      <c r="BP122" s="61">
        <v>0</v>
      </c>
      <c r="BQ122" s="60" t="s">
        <v>98</v>
      </c>
      <c r="BR122" s="59">
        <v>6931.8</v>
      </c>
      <c r="BS122" s="60" t="s">
        <v>98</v>
      </c>
      <c r="BT122" s="59">
        <v>325.91000000000003</v>
      </c>
      <c r="BU122" s="60" t="s">
        <v>98</v>
      </c>
      <c r="BV122" s="60">
        <v>0</v>
      </c>
      <c r="BW122" s="60" t="s">
        <v>98</v>
      </c>
      <c r="BX122" s="59">
        <v>34.31</v>
      </c>
      <c r="BY122" s="60" t="s">
        <v>98</v>
      </c>
      <c r="BZ122" s="59">
        <v>360.22</v>
      </c>
      <c r="CA122" s="60" t="s">
        <v>98</v>
      </c>
      <c r="CB122" s="60">
        <v>0</v>
      </c>
      <c r="CC122" s="60" t="s">
        <v>98</v>
      </c>
      <c r="CD122" s="60">
        <v>0</v>
      </c>
      <c r="CE122" s="60" t="s">
        <v>98</v>
      </c>
      <c r="CF122" s="59">
        <v>631.49</v>
      </c>
      <c r="CG122" s="60" t="s">
        <v>98</v>
      </c>
      <c r="CH122" s="59">
        <v>631.49</v>
      </c>
      <c r="CI122" s="60" t="s">
        <v>98</v>
      </c>
      <c r="CJ122" s="59">
        <v>631.49</v>
      </c>
      <c r="CK122" s="60" t="s">
        <v>98</v>
      </c>
      <c r="CL122" s="60">
        <v>0</v>
      </c>
      <c r="CM122" s="60" t="s">
        <v>98</v>
      </c>
      <c r="CN122" s="60">
        <v>0</v>
      </c>
      <c r="CO122" s="60" t="s">
        <v>98</v>
      </c>
      <c r="CP122" s="60">
        <v>0</v>
      </c>
      <c r="CQ122" s="60" t="s">
        <v>98</v>
      </c>
      <c r="CR122" s="62">
        <v>180.17</v>
      </c>
      <c r="CS122" s="60" t="s">
        <v>98</v>
      </c>
      <c r="CT122" s="59">
        <v>180.17</v>
      </c>
      <c r="CU122" s="60" t="s">
        <v>98</v>
      </c>
      <c r="CV122" s="59">
        <v>1171.8800000000001</v>
      </c>
      <c r="CW122" s="60" t="s">
        <v>98</v>
      </c>
      <c r="CX122" s="59">
        <v>8103.68</v>
      </c>
      <c r="CY122" s="60" t="s">
        <v>98</v>
      </c>
    </row>
    <row r="123" spans="1:103" ht="14.5" x14ac:dyDescent="0.35">
      <c r="A123" s="58" t="s">
        <v>303</v>
      </c>
      <c r="B123" s="58" t="s">
        <v>445</v>
      </c>
      <c r="C123" s="43" t="str">
        <f>'Correspondance tables'!K29</f>
        <v>ISIC 41-43</v>
      </c>
      <c r="D123" s="43" t="str">
        <f>VLOOKUP(C123, 'Correspondance tables'!$O$3:$P$73, 2, FALSE)</f>
        <v>ISIC 41T43</v>
      </c>
      <c r="E123" s="63">
        <v>6.6</v>
      </c>
      <c r="F123" s="63">
        <v>0.88</v>
      </c>
      <c r="G123" s="63">
        <v>0.11</v>
      </c>
      <c r="H123" s="168">
        <v>1.1399999999999999</v>
      </c>
      <c r="I123" s="63">
        <v>5.92</v>
      </c>
      <c r="J123" s="63">
        <v>0.46</v>
      </c>
      <c r="K123" s="63">
        <v>2.66</v>
      </c>
      <c r="L123" s="63">
        <v>1.3</v>
      </c>
      <c r="M123" s="63">
        <v>0.67</v>
      </c>
      <c r="N123" s="63">
        <v>4.63</v>
      </c>
      <c r="O123" s="63">
        <v>10.6</v>
      </c>
      <c r="P123" s="63">
        <v>10.02</v>
      </c>
      <c r="Q123" s="63">
        <v>1.53</v>
      </c>
      <c r="R123" s="168">
        <v>2.67</v>
      </c>
      <c r="S123" s="168">
        <v>6.46</v>
      </c>
      <c r="T123" s="63">
        <v>57.06</v>
      </c>
      <c r="U123" s="63">
        <v>1.27</v>
      </c>
      <c r="V123" s="63">
        <v>1.81</v>
      </c>
      <c r="W123" s="63">
        <v>9.48</v>
      </c>
      <c r="X123" s="63">
        <v>2.91</v>
      </c>
      <c r="Y123" s="63">
        <v>1.21</v>
      </c>
      <c r="Z123" s="63">
        <v>0.77</v>
      </c>
      <c r="AA123" s="63">
        <v>16.21</v>
      </c>
      <c r="AB123" s="168">
        <v>30.59</v>
      </c>
      <c r="AC123" s="63">
        <v>1.44</v>
      </c>
      <c r="AD123" s="63">
        <v>9.0500000000000007</v>
      </c>
      <c r="AE123" s="63">
        <v>1624.76</v>
      </c>
      <c r="AF123" s="63">
        <v>2.98</v>
      </c>
      <c r="AG123" s="63">
        <v>15.56</v>
      </c>
      <c r="AH123" s="63">
        <v>15.39</v>
      </c>
      <c r="AI123" s="63">
        <v>15.84</v>
      </c>
      <c r="AJ123" s="63">
        <v>1.05</v>
      </c>
      <c r="AK123" s="63">
        <v>0.75</v>
      </c>
      <c r="AL123" s="63">
        <v>19.89</v>
      </c>
      <c r="AM123" s="63">
        <v>1.0900000000000001</v>
      </c>
      <c r="AN123" s="63">
        <v>10.210000000000001</v>
      </c>
      <c r="AO123" s="63">
        <v>0.77</v>
      </c>
      <c r="AP123" s="63">
        <v>0.7</v>
      </c>
      <c r="AQ123" s="64">
        <v>3</v>
      </c>
      <c r="AR123" s="63">
        <v>1.98</v>
      </c>
      <c r="AS123" s="63">
        <v>6.7</v>
      </c>
      <c r="AT123" s="63">
        <v>108.26</v>
      </c>
      <c r="AU123" s="63">
        <v>1.22</v>
      </c>
      <c r="AV123" s="63">
        <v>155.87</v>
      </c>
      <c r="AW123" s="63">
        <v>9.4</v>
      </c>
      <c r="AX123" s="63">
        <v>28.43</v>
      </c>
      <c r="AY123" s="63">
        <v>0.71</v>
      </c>
      <c r="AZ123" s="63">
        <v>0.44</v>
      </c>
      <c r="BA123" s="63">
        <v>2.4300000000000002</v>
      </c>
      <c r="BB123" s="63">
        <v>2.2599999999999998</v>
      </c>
      <c r="BC123" s="63">
        <v>1.02</v>
      </c>
      <c r="BD123" s="63">
        <v>4.16</v>
      </c>
      <c r="BE123" s="63">
        <v>5.86</v>
      </c>
      <c r="BF123" s="63">
        <v>153.54</v>
      </c>
      <c r="BG123" s="63">
        <v>11.05</v>
      </c>
      <c r="BH123" s="63">
        <v>11.86</v>
      </c>
      <c r="BI123" s="63">
        <v>2.78</v>
      </c>
      <c r="BJ123" s="63">
        <v>2.37</v>
      </c>
      <c r="BK123" s="63">
        <v>2.44</v>
      </c>
      <c r="BL123" s="63">
        <v>3.76</v>
      </c>
      <c r="BM123" s="63">
        <v>0.03</v>
      </c>
      <c r="BN123" s="63">
        <v>2.75</v>
      </c>
      <c r="BO123" s="64">
        <v>0</v>
      </c>
      <c r="BP123" s="65">
        <v>0</v>
      </c>
      <c r="BQ123" s="64" t="s">
        <v>98</v>
      </c>
      <c r="BR123" s="63">
        <v>2418.7199999999998</v>
      </c>
      <c r="BS123" s="64" t="s">
        <v>98</v>
      </c>
      <c r="BT123" s="63">
        <v>43.22</v>
      </c>
      <c r="BU123" s="64" t="s">
        <v>98</v>
      </c>
      <c r="BV123" s="64">
        <v>0</v>
      </c>
      <c r="BW123" s="64" t="s">
        <v>98</v>
      </c>
      <c r="BX123" s="63">
        <v>0.27</v>
      </c>
      <c r="BY123" s="64" t="s">
        <v>98</v>
      </c>
      <c r="BZ123" s="63">
        <v>43.49</v>
      </c>
      <c r="CA123" s="64" t="s">
        <v>98</v>
      </c>
      <c r="CB123" s="63">
        <v>812.82</v>
      </c>
      <c r="CC123" s="64" t="s">
        <v>98</v>
      </c>
      <c r="CD123" s="64">
        <v>0</v>
      </c>
      <c r="CE123" s="64" t="s">
        <v>98</v>
      </c>
      <c r="CF123" s="63">
        <v>14.97</v>
      </c>
      <c r="CG123" s="64" t="s">
        <v>98</v>
      </c>
      <c r="CH123" s="63">
        <v>14.97</v>
      </c>
      <c r="CI123" s="64" t="s">
        <v>98</v>
      </c>
      <c r="CJ123" s="63">
        <v>827.8</v>
      </c>
      <c r="CK123" s="64" t="s">
        <v>98</v>
      </c>
      <c r="CL123" s="64">
        <v>0</v>
      </c>
      <c r="CM123" s="64" t="s">
        <v>98</v>
      </c>
      <c r="CN123" s="64">
        <v>0</v>
      </c>
      <c r="CO123" s="64" t="s">
        <v>98</v>
      </c>
      <c r="CP123" s="64">
        <v>0</v>
      </c>
      <c r="CQ123" s="64" t="s">
        <v>98</v>
      </c>
      <c r="CR123" s="66">
        <v>1.58</v>
      </c>
      <c r="CS123" s="64" t="s">
        <v>98</v>
      </c>
      <c r="CT123" s="63">
        <v>1.58</v>
      </c>
      <c r="CU123" s="64" t="s">
        <v>98</v>
      </c>
      <c r="CV123" s="63">
        <v>872.87</v>
      </c>
      <c r="CW123" s="64" t="s">
        <v>98</v>
      </c>
      <c r="CX123" s="63">
        <v>3291.59</v>
      </c>
      <c r="CY123" s="64" t="s">
        <v>98</v>
      </c>
    </row>
    <row r="124" spans="1:103" ht="14.5" x14ac:dyDescent="0.35">
      <c r="A124" s="58" t="s">
        <v>303</v>
      </c>
      <c r="B124" s="58" t="s">
        <v>446</v>
      </c>
      <c r="C124" s="43" t="str">
        <f>'Correspondance tables'!K30</f>
        <v>ISIC 45</v>
      </c>
      <c r="D124" s="43" t="str">
        <f>VLOOKUP(C124, 'Correspondance tables'!$O$3:$P$73, 2, FALSE)</f>
        <v>ISIC 45T47</v>
      </c>
      <c r="E124" s="59">
        <v>13.61</v>
      </c>
      <c r="F124" s="59">
        <v>3.31</v>
      </c>
      <c r="G124" s="59">
        <v>0.03</v>
      </c>
      <c r="H124" s="167">
        <v>4.55</v>
      </c>
      <c r="I124" s="59">
        <v>37.36</v>
      </c>
      <c r="J124" s="59">
        <v>6.08</v>
      </c>
      <c r="K124" s="59">
        <v>12.15</v>
      </c>
      <c r="L124" s="59">
        <v>9.1199999999999992</v>
      </c>
      <c r="M124" s="59">
        <v>4.3099999999999996</v>
      </c>
      <c r="N124" s="59">
        <v>8.17</v>
      </c>
      <c r="O124" s="59">
        <v>19.59</v>
      </c>
      <c r="P124" s="59">
        <v>7.15</v>
      </c>
      <c r="Q124" s="59">
        <v>10.18</v>
      </c>
      <c r="R124" s="167">
        <v>22.85</v>
      </c>
      <c r="S124" s="167">
        <v>14.2</v>
      </c>
      <c r="T124" s="59">
        <v>25.46</v>
      </c>
      <c r="U124" s="59">
        <v>15.85</v>
      </c>
      <c r="V124" s="59">
        <v>14.84</v>
      </c>
      <c r="W124" s="59">
        <v>57.53</v>
      </c>
      <c r="X124" s="59">
        <v>395.88</v>
      </c>
      <c r="Y124" s="59">
        <v>4.16</v>
      </c>
      <c r="Z124" s="59">
        <v>12.27</v>
      </c>
      <c r="AA124" s="59">
        <v>6.58</v>
      </c>
      <c r="AB124" s="167">
        <v>21.66</v>
      </c>
      <c r="AC124" s="59">
        <v>3.23</v>
      </c>
      <c r="AD124" s="59">
        <v>50.15</v>
      </c>
      <c r="AE124" s="59">
        <v>100.5</v>
      </c>
      <c r="AF124" s="59">
        <v>359.36</v>
      </c>
      <c r="AG124" s="59">
        <v>97.06</v>
      </c>
      <c r="AH124" s="60">
        <v>133</v>
      </c>
      <c r="AI124" s="59">
        <v>184.36</v>
      </c>
      <c r="AJ124" s="59">
        <v>1.81</v>
      </c>
      <c r="AK124" s="59">
        <v>1.46</v>
      </c>
      <c r="AL124" s="59">
        <v>315.99</v>
      </c>
      <c r="AM124" s="59">
        <v>233.41</v>
      </c>
      <c r="AN124" s="59">
        <v>19.77</v>
      </c>
      <c r="AO124" s="59">
        <v>8.89</v>
      </c>
      <c r="AP124" s="59">
        <v>4.1500000000000004</v>
      </c>
      <c r="AQ124" s="59">
        <v>24.12</v>
      </c>
      <c r="AR124" s="59">
        <v>11.9</v>
      </c>
      <c r="AS124" s="59">
        <v>8.81</v>
      </c>
      <c r="AT124" s="59">
        <v>4.53</v>
      </c>
      <c r="AU124" s="59">
        <v>4.4400000000000004</v>
      </c>
      <c r="AV124" s="59">
        <v>4.5999999999999996</v>
      </c>
      <c r="AW124" s="59">
        <v>19.72</v>
      </c>
      <c r="AX124" s="59">
        <v>7.74</v>
      </c>
      <c r="AY124" s="59">
        <v>4.24</v>
      </c>
      <c r="AZ124" s="59">
        <v>2.83</v>
      </c>
      <c r="BA124" s="59">
        <v>7.93</v>
      </c>
      <c r="BB124" s="59">
        <v>64.55</v>
      </c>
      <c r="BC124" s="59">
        <v>2.08</v>
      </c>
      <c r="BD124" s="59">
        <v>2.8</v>
      </c>
      <c r="BE124" s="59">
        <v>17.13</v>
      </c>
      <c r="BF124" s="59">
        <v>77.510000000000005</v>
      </c>
      <c r="BG124" s="59">
        <v>13.34</v>
      </c>
      <c r="BH124" s="59">
        <v>21.85</v>
      </c>
      <c r="BI124" s="59">
        <v>9.49</v>
      </c>
      <c r="BJ124" s="59">
        <v>9.02</v>
      </c>
      <c r="BK124" s="59">
        <v>5.03</v>
      </c>
      <c r="BL124" s="59">
        <v>4.21</v>
      </c>
      <c r="BM124" s="59">
        <v>0.69</v>
      </c>
      <c r="BN124" s="59">
        <v>3.18</v>
      </c>
      <c r="BO124" s="60">
        <v>0</v>
      </c>
      <c r="BP124" s="61">
        <v>0</v>
      </c>
      <c r="BQ124" s="60" t="s">
        <v>98</v>
      </c>
      <c r="BR124" s="59">
        <v>2571.77</v>
      </c>
      <c r="BS124" s="60" t="s">
        <v>98</v>
      </c>
      <c r="BT124" s="59">
        <v>1637.28</v>
      </c>
      <c r="BU124" s="60" t="s">
        <v>98</v>
      </c>
      <c r="BV124" s="60">
        <v>0</v>
      </c>
      <c r="BW124" s="60" t="s">
        <v>98</v>
      </c>
      <c r="BX124" s="59">
        <v>0.23</v>
      </c>
      <c r="BY124" s="60" t="s">
        <v>98</v>
      </c>
      <c r="BZ124" s="59">
        <v>1637.51</v>
      </c>
      <c r="CA124" s="60" t="s">
        <v>98</v>
      </c>
      <c r="CB124" s="59">
        <v>5.27</v>
      </c>
      <c r="CC124" s="60" t="s">
        <v>98</v>
      </c>
      <c r="CD124" s="60">
        <v>0</v>
      </c>
      <c r="CE124" s="60" t="s">
        <v>98</v>
      </c>
      <c r="CF124" s="59">
        <v>0.2</v>
      </c>
      <c r="CG124" s="60" t="s">
        <v>98</v>
      </c>
      <c r="CH124" s="59">
        <v>0.21</v>
      </c>
      <c r="CI124" s="60" t="s">
        <v>98</v>
      </c>
      <c r="CJ124" s="59">
        <v>5.48</v>
      </c>
      <c r="CK124" s="60" t="s">
        <v>98</v>
      </c>
      <c r="CL124" s="60">
        <v>0</v>
      </c>
      <c r="CM124" s="60" t="s">
        <v>98</v>
      </c>
      <c r="CN124" s="60">
        <v>0</v>
      </c>
      <c r="CO124" s="60" t="s">
        <v>98</v>
      </c>
      <c r="CP124" s="60">
        <v>0</v>
      </c>
      <c r="CQ124" s="60" t="s">
        <v>98</v>
      </c>
      <c r="CR124" s="62">
        <v>9.75</v>
      </c>
      <c r="CS124" s="60" t="s">
        <v>98</v>
      </c>
      <c r="CT124" s="59">
        <v>9.75</v>
      </c>
      <c r="CU124" s="60" t="s">
        <v>98</v>
      </c>
      <c r="CV124" s="59">
        <v>1652.74</v>
      </c>
      <c r="CW124" s="60" t="s">
        <v>98</v>
      </c>
      <c r="CX124" s="59">
        <v>4224.51</v>
      </c>
      <c r="CY124" s="60" t="s">
        <v>98</v>
      </c>
    </row>
    <row r="125" spans="1:103" ht="14.5" x14ac:dyDescent="0.35">
      <c r="A125" s="58" t="s">
        <v>303</v>
      </c>
      <c r="B125" s="58" t="s">
        <v>447</v>
      </c>
      <c r="C125" s="43" t="str">
        <f>'Correspondance tables'!K31</f>
        <v>ISIC 46</v>
      </c>
      <c r="D125" s="43" t="str">
        <f>VLOOKUP(C125, 'Correspondance tables'!$O$3:$P$73, 2, FALSE)</f>
        <v>ISIC 45T47</v>
      </c>
      <c r="E125" s="63">
        <v>417.12</v>
      </c>
      <c r="F125" s="63">
        <v>22.14</v>
      </c>
      <c r="G125" s="63">
        <v>8.26</v>
      </c>
      <c r="H125" s="168">
        <v>31.47</v>
      </c>
      <c r="I125" s="63">
        <v>1976.46</v>
      </c>
      <c r="J125" s="63">
        <v>320.72000000000003</v>
      </c>
      <c r="K125" s="63">
        <v>105.01</v>
      </c>
      <c r="L125" s="63">
        <v>82.27</v>
      </c>
      <c r="M125" s="63">
        <v>120.3</v>
      </c>
      <c r="N125" s="63">
        <v>106.86</v>
      </c>
      <c r="O125" s="63">
        <v>444.93</v>
      </c>
      <c r="P125" s="63">
        <v>1343.9</v>
      </c>
      <c r="Q125" s="63">
        <v>191.44</v>
      </c>
      <c r="R125" s="168">
        <v>158.49</v>
      </c>
      <c r="S125" s="168">
        <v>159.82</v>
      </c>
      <c r="T125" s="63">
        <v>253.05</v>
      </c>
      <c r="U125" s="63">
        <v>2292.92</v>
      </c>
      <c r="V125" s="63">
        <v>248.22</v>
      </c>
      <c r="W125" s="63">
        <v>530.88</v>
      </c>
      <c r="X125" s="63">
        <v>388.18</v>
      </c>
      <c r="Y125" s="63">
        <v>115.66</v>
      </c>
      <c r="Z125" s="63">
        <v>582.14</v>
      </c>
      <c r="AA125" s="63">
        <v>143.1</v>
      </c>
      <c r="AB125" s="168">
        <v>163.07</v>
      </c>
      <c r="AC125" s="63">
        <v>16.7</v>
      </c>
      <c r="AD125" s="63">
        <v>57.71</v>
      </c>
      <c r="AE125" s="63">
        <v>855.47</v>
      </c>
      <c r="AF125" s="63">
        <v>110.51</v>
      </c>
      <c r="AG125" s="63">
        <v>4497.57</v>
      </c>
      <c r="AH125" s="63">
        <v>830.13</v>
      </c>
      <c r="AI125" s="63">
        <v>78.400000000000006</v>
      </c>
      <c r="AJ125" s="63">
        <v>55.93</v>
      </c>
      <c r="AK125" s="63">
        <v>98.7</v>
      </c>
      <c r="AL125" s="63">
        <v>135.87</v>
      </c>
      <c r="AM125" s="63">
        <v>7.51</v>
      </c>
      <c r="AN125" s="63">
        <v>358.29</v>
      </c>
      <c r="AO125" s="63">
        <v>523.92999999999995</v>
      </c>
      <c r="AP125" s="63">
        <v>51.86</v>
      </c>
      <c r="AQ125" s="63">
        <v>105.71</v>
      </c>
      <c r="AR125" s="63">
        <v>2649.8</v>
      </c>
      <c r="AS125" s="63">
        <v>23.4</v>
      </c>
      <c r="AT125" s="63">
        <v>95.09</v>
      </c>
      <c r="AU125" s="63">
        <v>152.34</v>
      </c>
      <c r="AV125" s="63">
        <v>54.68</v>
      </c>
      <c r="AW125" s="63">
        <v>119.39</v>
      </c>
      <c r="AX125" s="63">
        <v>36.42</v>
      </c>
      <c r="AY125" s="63">
        <v>31.36</v>
      </c>
      <c r="AZ125" s="63">
        <v>174.58</v>
      </c>
      <c r="BA125" s="63">
        <v>20.52</v>
      </c>
      <c r="BB125" s="63">
        <v>87.91</v>
      </c>
      <c r="BC125" s="63">
        <v>7.06</v>
      </c>
      <c r="BD125" s="63">
        <v>60.99</v>
      </c>
      <c r="BE125" s="63">
        <v>121.15</v>
      </c>
      <c r="BF125" s="63">
        <v>73.11</v>
      </c>
      <c r="BG125" s="63">
        <v>109.02</v>
      </c>
      <c r="BH125" s="63">
        <v>228.07</v>
      </c>
      <c r="BI125" s="63">
        <v>26.53</v>
      </c>
      <c r="BJ125" s="63">
        <v>71.47</v>
      </c>
      <c r="BK125" s="63">
        <v>36.01</v>
      </c>
      <c r="BL125" s="63">
        <v>18.489999999999998</v>
      </c>
      <c r="BM125" s="63">
        <v>16.62</v>
      </c>
      <c r="BN125" s="63">
        <v>13.72</v>
      </c>
      <c r="BO125" s="64">
        <v>0</v>
      </c>
      <c r="BP125" s="65">
        <v>0</v>
      </c>
      <c r="BQ125" s="64" t="s">
        <v>98</v>
      </c>
      <c r="BR125" s="63">
        <v>22218.42</v>
      </c>
      <c r="BS125" s="64" t="s">
        <v>98</v>
      </c>
      <c r="BT125" s="63">
        <v>355.08</v>
      </c>
      <c r="BU125" s="64" t="s">
        <v>98</v>
      </c>
      <c r="BV125" s="64">
        <v>0</v>
      </c>
      <c r="BW125" s="64" t="s">
        <v>98</v>
      </c>
      <c r="BX125" s="63">
        <v>166.17</v>
      </c>
      <c r="BY125" s="64" t="s">
        <v>98</v>
      </c>
      <c r="BZ125" s="63">
        <v>521.25</v>
      </c>
      <c r="CA125" s="64" t="s">
        <v>98</v>
      </c>
      <c r="CB125" s="63">
        <v>1133.17</v>
      </c>
      <c r="CC125" s="64" t="s">
        <v>98</v>
      </c>
      <c r="CD125" s="64">
        <v>0</v>
      </c>
      <c r="CE125" s="64" t="s">
        <v>98</v>
      </c>
      <c r="CF125" s="63">
        <v>2873.88</v>
      </c>
      <c r="CG125" s="64" t="s">
        <v>98</v>
      </c>
      <c r="CH125" s="63">
        <v>2873.88</v>
      </c>
      <c r="CI125" s="64" t="s">
        <v>98</v>
      </c>
      <c r="CJ125" s="63">
        <v>4007.04</v>
      </c>
      <c r="CK125" s="64" t="s">
        <v>98</v>
      </c>
      <c r="CL125" s="64">
        <v>0</v>
      </c>
      <c r="CM125" s="64" t="s">
        <v>98</v>
      </c>
      <c r="CN125" s="64">
        <v>0</v>
      </c>
      <c r="CO125" s="64" t="s">
        <v>98</v>
      </c>
      <c r="CP125" s="64">
        <v>0</v>
      </c>
      <c r="CQ125" s="64" t="s">
        <v>98</v>
      </c>
      <c r="CR125" s="66">
        <v>57.63</v>
      </c>
      <c r="CS125" s="64" t="s">
        <v>98</v>
      </c>
      <c r="CT125" s="63">
        <v>57.63</v>
      </c>
      <c r="CU125" s="64" t="s">
        <v>98</v>
      </c>
      <c r="CV125" s="63">
        <v>4585.93</v>
      </c>
      <c r="CW125" s="64" t="s">
        <v>98</v>
      </c>
      <c r="CX125" s="63">
        <v>26804.35</v>
      </c>
      <c r="CY125" s="64" t="s">
        <v>98</v>
      </c>
    </row>
    <row r="126" spans="1:103" ht="14.5" x14ac:dyDescent="0.35">
      <c r="A126" s="58" t="s">
        <v>303</v>
      </c>
      <c r="B126" s="58" t="s">
        <v>448</v>
      </c>
      <c r="C126" s="43" t="str">
        <f>'Correspondance tables'!K32</f>
        <v>ISIC 47</v>
      </c>
      <c r="D126" s="43" t="str">
        <f>VLOOKUP(C126, 'Correspondance tables'!$O$3:$P$73, 2, FALSE)</f>
        <v>ISIC 45T47</v>
      </c>
      <c r="E126" s="60">
        <v>0</v>
      </c>
      <c r="F126" s="60">
        <v>0</v>
      </c>
      <c r="G126" s="60">
        <v>0</v>
      </c>
      <c r="H126" s="171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171">
        <v>0</v>
      </c>
      <c r="S126" s="171">
        <v>0</v>
      </c>
      <c r="T126" s="60">
        <v>0</v>
      </c>
      <c r="U126" s="60">
        <v>0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171">
        <v>0</v>
      </c>
      <c r="AC126" s="60">
        <v>0</v>
      </c>
      <c r="AD126" s="60">
        <v>0</v>
      </c>
      <c r="AE126" s="60">
        <v>0</v>
      </c>
      <c r="AF126" s="60">
        <v>0</v>
      </c>
      <c r="AG126" s="60">
        <v>0</v>
      </c>
      <c r="AH126" s="59">
        <v>75.150000000000006</v>
      </c>
      <c r="AI126" s="60">
        <v>0</v>
      </c>
      <c r="AJ126" s="60">
        <v>0</v>
      </c>
      <c r="AK126" s="60">
        <v>0</v>
      </c>
      <c r="AL126" s="60">
        <v>0</v>
      </c>
      <c r="AM126" s="60">
        <v>0</v>
      </c>
      <c r="AN126" s="60">
        <v>0</v>
      </c>
      <c r="AO126" s="60">
        <v>0</v>
      </c>
      <c r="AP126" s="60">
        <v>0</v>
      </c>
      <c r="AQ126" s="60">
        <v>0</v>
      </c>
      <c r="AR126" s="60">
        <v>0</v>
      </c>
      <c r="AS126" s="60">
        <v>0</v>
      </c>
      <c r="AT126" s="60">
        <v>0</v>
      </c>
      <c r="AU126" s="60">
        <v>0</v>
      </c>
      <c r="AV126" s="60">
        <v>0</v>
      </c>
      <c r="AW126" s="60">
        <v>0</v>
      </c>
      <c r="AX126" s="60">
        <v>0</v>
      </c>
      <c r="AY126" s="60">
        <v>0</v>
      </c>
      <c r="AZ126" s="60">
        <v>0</v>
      </c>
      <c r="BA126" s="60">
        <v>0</v>
      </c>
      <c r="BB126" s="60">
        <v>0</v>
      </c>
      <c r="BC126" s="60">
        <v>0</v>
      </c>
      <c r="BD126" s="60">
        <v>0</v>
      </c>
      <c r="BE126" s="60">
        <v>0</v>
      </c>
      <c r="BF126" s="60">
        <v>0</v>
      </c>
      <c r="BG126" s="60">
        <v>0</v>
      </c>
      <c r="BH126" s="60">
        <v>0</v>
      </c>
      <c r="BI126" s="60">
        <v>0</v>
      </c>
      <c r="BJ126" s="60">
        <v>0</v>
      </c>
      <c r="BK126" s="60">
        <v>0</v>
      </c>
      <c r="BL126" s="60">
        <v>0</v>
      </c>
      <c r="BM126" s="60">
        <v>0</v>
      </c>
      <c r="BN126" s="60">
        <v>0</v>
      </c>
      <c r="BO126" s="60">
        <v>0</v>
      </c>
      <c r="BP126" s="61">
        <v>0</v>
      </c>
      <c r="BQ126" s="60" t="s">
        <v>98</v>
      </c>
      <c r="BR126" s="59">
        <v>75.150000000000006</v>
      </c>
      <c r="BS126" s="60" t="s">
        <v>98</v>
      </c>
      <c r="BT126" s="59">
        <v>0.16</v>
      </c>
      <c r="BU126" s="60" t="s">
        <v>98</v>
      </c>
      <c r="BV126" s="60">
        <v>0</v>
      </c>
      <c r="BW126" s="60" t="s">
        <v>98</v>
      </c>
      <c r="BX126" s="60">
        <v>0</v>
      </c>
      <c r="BY126" s="60" t="s">
        <v>98</v>
      </c>
      <c r="BZ126" s="59">
        <v>0.16</v>
      </c>
      <c r="CA126" s="60" t="s">
        <v>98</v>
      </c>
      <c r="CB126" s="60">
        <v>0</v>
      </c>
      <c r="CC126" s="60" t="s">
        <v>98</v>
      </c>
      <c r="CD126" s="60">
        <v>0</v>
      </c>
      <c r="CE126" s="60" t="s">
        <v>98</v>
      </c>
      <c r="CF126" s="60">
        <v>0</v>
      </c>
      <c r="CG126" s="60" t="s">
        <v>98</v>
      </c>
      <c r="CH126" s="60">
        <v>0</v>
      </c>
      <c r="CI126" s="60" t="s">
        <v>98</v>
      </c>
      <c r="CJ126" s="60">
        <v>0</v>
      </c>
      <c r="CK126" s="60" t="s">
        <v>98</v>
      </c>
      <c r="CL126" s="60">
        <v>0</v>
      </c>
      <c r="CM126" s="60" t="s">
        <v>98</v>
      </c>
      <c r="CN126" s="60">
        <v>0</v>
      </c>
      <c r="CO126" s="60" t="s">
        <v>98</v>
      </c>
      <c r="CP126" s="60">
        <v>0</v>
      </c>
      <c r="CQ126" s="60" t="s">
        <v>98</v>
      </c>
      <c r="CR126" s="75">
        <v>0</v>
      </c>
      <c r="CS126" s="60" t="s">
        <v>98</v>
      </c>
      <c r="CT126" s="60">
        <v>0</v>
      </c>
      <c r="CU126" s="60" t="s">
        <v>98</v>
      </c>
      <c r="CV126" s="59">
        <v>0.16</v>
      </c>
      <c r="CW126" s="60" t="s">
        <v>98</v>
      </c>
      <c r="CX126" s="59">
        <v>75.31</v>
      </c>
      <c r="CY126" s="60" t="s">
        <v>98</v>
      </c>
    </row>
    <row r="127" spans="1:103" ht="14.5" x14ac:dyDescent="0.35">
      <c r="A127" s="58" t="s">
        <v>303</v>
      </c>
      <c r="B127" s="58" t="s">
        <v>449</v>
      </c>
      <c r="C127" s="43" t="str">
        <f>'Correspondance tables'!K33</f>
        <v>ISIC 49</v>
      </c>
      <c r="D127" s="43" t="str">
        <f>VLOOKUP(C127, 'Correspondance tables'!$O$3:$P$73, 2, FALSE)</f>
        <v>ISIC 49T53</v>
      </c>
      <c r="E127" s="63">
        <v>84.57</v>
      </c>
      <c r="F127" s="63">
        <v>30.32</v>
      </c>
      <c r="G127" s="63">
        <v>3.37</v>
      </c>
      <c r="H127" s="168">
        <v>95.52</v>
      </c>
      <c r="I127" s="63">
        <v>420.49</v>
      </c>
      <c r="J127" s="63">
        <v>56.34</v>
      </c>
      <c r="K127" s="63">
        <v>78.95</v>
      </c>
      <c r="L127" s="63">
        <v>129.63999999999999</v>
      </c>
      <c r="M127" s="63">
        <v>17.96</v>
      </c>
      <c r="N127" s="63">
        <v>108.52</v>
      </c>
      <c r="O127" s="63">
        <v>197.55</v>
      </c>
      <c r="P127" s="63">
        <v>40.299999999999997</v>
      </c>
      <c r="Q127" s="63">
        <v>79.930000000000007</v>
      </c>
      <c r="R127" s="168">
        <v>130.25</v>
      </c>
      <c r="S127" s="168">
        <v>138.65</v>
      </c>
      <c r="T127" s="63">
        <v>88.09</v>
      </c>
      <c r="U127" s="63">
        <v>70.319999999999993</v>
      </c>
      <c r="V127" s="63">
        <v>62.78</v>
      </c>
      <c r="W127" s="63">
        <v>125.53</v>
      </c>
      <c r="X127" s="63">
        <v>157.04</v>
      </c>
      <c r="Y127" s="63">
        <v>31.62</v>
      </c>
      <c r="Z127" s="63">
        <v>59.24</v>
      </c>
      <c r="AA127" s="63">
        <v>31.82</v>
      </c>
      <c r="AB127" s="168">
        <v>170.14</v>
      </c>
      <c r="AC127" s="63">
        <v>4.2699999999999996</v>
      </c>
      <c r="AD127" s="63">
        <v>49.77</v>
      </c>
      <c r="AE127" s="63">
        <v>346.38</v>
      </c>
      <c r="AF127" s="63">
        <v>108.1</v>
      </c>
      <c r="AG127" s="63">
        <v>1439.37</v>
      </c>
      <c r="AH127" s="63">
        <v>375.02</v>
      </c>
      <c r="AI127" s="63">
        <v>1569.28</v>
      </c>
      <c r="AJ127" s="63">
        <v>27.89</v>
      </c>
      <c r="AK127" s="63">
        <v>39.74</v>
      </c>
      <c r="AL127" s="63">
        <v>1535.13</v>
      </c>
      <c r="AM127" s="63">
        <v>48.87</v>
      </c>
      <c r="AN127" s="63">
        <v>83.66</v>
      </c>
      <c r="AO127" s="63">
        <v>35.33</v>
      </c>
      <c r="AP127" s="63">
        <v>23.68</v>
      </c>
      <c r="AQ127" s="63">
        <v>24.63</v>
      </c>
      <c r="AR127" s="63">
        <v>68.56</v>
      </c>
      <c r="AS127" s="63">
        <v>20.21</v>
      </c>
      <c r="AT127" s="63">
        <v>12.32</v>
      </c>
      <c r="AU127" s="63">
        <v>8.82</v>
      </c>
      <c r="AV127" s="63">
        <v>16.77</v>
      </c>
      <c r="AW127" s="63">
        <v>45.54</v>
      </c>
      <c r="AX127" s="63">
        <v>17.5</v>
      </c>
      <c r="AY127" s="63">
        <v>20.23</v>
      </c>
      <c r="AZ127" s="63">
        <v>9.65</v>
      </c>
      <c r="BA127" s="63">
        <v>10.63</v>
      </c>
      <c r="BB127" s="63">
        <v>34.97</v>
      </c>
      <c r="BC127" s="63">
        <v>5.7</v>
      </c>
      <c r="BD127" s="63">
        <v>38.590000000000003</v>
      </c>
      <c r="BE127" s="63">
        <v>24.33</v>
      </c>
      <c r="BF127" s="63">
        <v>160.88999999999999</v>
      </c>
      <c r="BG127" s="63">
        <v>47.22</v>
      </c>
      <c r="BH127" s="63">
        <v>55.84</v>
      </c>
      <c r="BI127" s="63">
        <v>18.11</v>
      </c>
      <c r="BJ127" s="63">
        <v>11.35</v>
      </c>
      <c r="BK127" s="63">
        <v>12.89</v>
      </c>
      <c r="BL127" s="63">
        <v>21.22</v>
      </c>
      <c r="BM127" s="63">
        <v>6.32</v>
      </c>
      <c r="BN127" s="63">
        <v>14.42</v>
      </c>
      <c r="BO127" s="64">
        <v>0</v>
      </c>
      <c r="BP127" s="65">
        <v>0</v>
      </c>
      <c r="BQ127" s="64" t="s">
        <v>98</v>
      </c>
      <c r="BR127" s="63">
        <v>8802.2000000000007</v>
      </c>
      <c r="BS127" s="64" t="s">
        <v>98</v>
      </c>
      <c r="BT127" s="63">
        <v>1825.24</v>
      </c>
      <c r="BU127" s="64" t="s">
        <v>98</v>
      </c>
      <c r="BV127" s="64">
        <v>0</v>
      </c>
      <c r="BW127" s="64" t="s">
        <v>98</v>
      </c>
      <c r="BX127" s="63">
        <v>146.97999999999999</v>
      </c>
      <c r="BY127" s="64" t="s">
        <v>98</v>
      </c>
      <c r="BZ127" s="63">
        <v>1972.23</v>
      </c>
      <c r="CA127" s="64" t="s">
        <v>98</v>
      </c>
      <c r="CB127" s="63">
        <v>85.77</v>
      </c>
      <c r="CC127" s="64" t="s">
        <v>98</v>
      </c>
      <c r="CD127" s="63">
        <v>0.18</v>
      </c>
      <c r="CE127" s="64" t="s">
        <v>98</v>
      </c>
      <c r="CF127" s="63">
        <v>0.8</v>
      </c>
      <c r="CG127" s="64" t="s">
        <v>98</v>
      </c>
      <c r="CH127" s="63">
        <v>0.99</v>
      </c>
      <c r="CI127" s="64" t="s">
        <v>98</v>
      </c>
      <c r="CJ127" s="63">
        <v>86.76</v>
      </c>
      <c r="CK127" s="64" t="s">
        <v>98</v>
      </c>
      <c r="CL127" s="64">
        <v>0</v>
      </c>
      <c r="CM127" s="64" t="s">
        <v>98</v>
      </c>
      <c r="CN127" s="64">
        <v>0</v>
      </c>
      <c r="CO127" s="64" t="s">
        <v>98</v>
      </c>
      <c r="CP127" s="64">
        <v>0</v>
      </c>
      <c r="CQ127" s="64" t="s">
        <v>98</v>
      </c>
      <c r="CR127" s="66">
        <v>191.35</v>
      </c>
      <c r="CS127" s="64" t="s">
        <v>98</v>
      </c>
      <c r="CT127" s="63">
        <v>191.35</v>
      </c>
      <c r="CU127" s="64" t="s">
        <v>98</v>
      </c>
      <c r="CV127" s="63">
        <v>2250.33</v>
      </c>
      <c r="CW127" s="64" t="s">
        <v>98</v>
      </c>
      <c r="CX127" s="63">
        <v>11052.53</v>
      </c>
      <c r="CY127" s="64" t="s">
        <v>98</v>
      </c>
    </row>
    <row r="128" spans="1:103" ht="14.5" x14ac:dyDescent="0.35">
      <c r="A128" s="58" t="s">
        <v>303</v>
      </c>
      <c r="B128" s="58" t="s">
        <v>450</v>
      </c>
      <c r="C128" s="43" t="str">
        <f>'Correspondance tables'!K34</f>
        <v>ISIC 50</v>
      </c>
      <c r="D128" s="43" t="str">
        <f>VLOOKUP(C128, 'Correspondance tables'!$O$3:$P$73, 2, FALSE)</f>
        <v>ISIC 49T53</v>
      </c>
      <c r="E128" s="59">
        <v>2.87</v>
      </c>
      <c r="F128" s="59">
        <v>28.5</v>
      </c>
      <c r="G128" s="59">
        <v>8.06</v>
      </c>
      <c r="H128" s="167">
        <v>64.22</v>
      </c>
      <c r="I128" s="59">
        <v>123.01</v>
      </c>
      <c r="J128" s="60">
        <v>10</v>
      </c>
      <c r="K128" s="59">
        <v>29.23</v>
      </c>
      <c r="L128" s="59">
        <v>42.65</v>
      </c>
      <c r="M128" s="59">
        <v>7.85</v>
      </c>
      <c r="N128" s="59">
        <v>111.83</v>
      </c>
      <c r="O128" s="60">
        <v>127</v>
      </c>
      <c r="P128" s="59">
        <v>4.47</v>
      </c>
      <c r="Q128" s="59">
        <v>31.56</v>
      </c>
      <c r="R128" s="167">
        <v>56.39</v>
      </c>
      <c r="S128" s="167">
        <v>155.5</v>
      </c>
      <c r="T128" s="59">
        <v>67.13</v>
      </c>
      <c r="U128" s="59">
        <v>33.700000000000003</v>
      </c>
      <c r="V128" s="59">
        <v>24.02</v>
      </c>
      <c r="W128" s="59">
        <v>46.57</v>
      </c>
      <c r="X128" s="59">
        <v>60.76</v>
      </c>
      <c r="Y128" s="59">
        <v>9.11</v>
      </c>
      <c r="Z128" s="59">
        <v>16.23</v>
      </c>
      <c r="AA128" s="59">
        <v>11.49</v>
      </c>
      <c r="AB128" s="167">
        <v>45.2</v>
      </c>
      <c r="AC128" s="59">
        <v>0.1</v>
      </c>
      <c r="AD128" s="59">
        <v>15.94</v>
      </c>
      <c r="AE128" s="59">
        <v>48.11</v>
      </c>
      <c r="AF128" s="59">
        <v>171.21</v>
      </c>
      <c r="AG128" s="59">
        <v>1196.3699999999999</v>
      </c>
      <c r="AH128" s="59">
        <v>24.87</v>
      </c>
      <c r="AI128" s="59">
        <v>137.62</v>
      </c>
      <c r="AJ128" s="59">
        <v>4387.63</v>
      </c>
      <c r="AK128" s="59">
        <v>5.24</v>
      </c>
      <c r="AL128" s="59">
        <v>396.03</v>
      </c>
      <c r="AM128" s="59">
        <v>7.28</v>
      </c>
      <c r="AN128" s="59">
        <v>3.6</v>
      </c>
      <c r="AO128" s="59">
        <v>11.53</v>
      </c>
      <c r="AP128" s="59">
        <v>0.32</v>
      </c>
      <c r="AQ128" s="59">
        <v>3.58</v>
      </c>
      <c r="AR128" s="59">
        <v>4.5199999999999996</v>
      </c>
      <c r="AS128" s="59">
        <v>0.72</v>
      </c>
      <c r="AT128" s="59">
        <v>0.09</v>
      </c>
      <c r="AU128" s="59">
        <v>1.34</v>
      </c>
      <c r="AV128" s="59">
        <v>1.07</v>
      </c>
      <c r="AW128" s="59">
        <v>3.03</v>
      </c>
      <c r="AX128" s="59">
        <v>1.9</v>
      </c>
      <c r="AY128" s="59">
        <v>0.77</v>
      </c>
      <c r="AZ128" s="59">
        <v>2.23</v>
      </c>
      <c r="BA128" s="59">
        <v>0.91</v>
      </c>
      <c r="BB128" s="59">
        <v>9.41</v>
      </c>
      <c r="BC128" s="59">
        <v>0.5</v>
      </c>
      <c r="BD128" s="59">
        <v>25.15</v>
      </c>
      <c r="BE128" s="59">
        <v>3.71</v>
      </c>
      <c r="BF128" s="59">
        <v>4.6399999999999997</v>
      </c>
      <c r="BG128" s="59">
        <v>3.77</v>
      </c>
      <c r="BH128" s="59">
        <v>1.81</v>
      </c>
      <c r="BI128" s="59">
        <v>2.09</v>
      </c>
      <c r="BJ128" s="59">
        <v>0.54</v>
      </c>
      <c r="BK128" s="59">
        <v>0.44</v>
      </c>
      <c r="BL128" s="59">
        <v>2.5099999999999998</v>
      </c>
      <c r="BM128" s="59">
        <v>0.15</v>
      </c>
      <c r="BN128" s="59">
        <v>0.33</v>
      </c>
      <c r="BO128" s="60">
        <v>0</v>
      </c>
      <c r="BP128" s="61">
        <v>0</v>
      </c>
      <c r="BQ128" s="60" t="s">
        <v>98</v>
      </c>
      <c r="BR128" s="59">
        <v>7598.39</v>
      </c>
      <c r="BS128" s="60" t="s">
        <v>98</v>
      </c>
      <c r="BT128" s="59">
        <v>804.67</v>
      </c>
      <c r="BU128" s="60" t="s">
        <v>98</v>
      </c>
      <c r="BV128" s="60">
        <v>0</v>
      </c>
      <c r="BW128" s="60" t="s">
        <v>98</v>
      </c>
      <c r="BX128" s="59">
        <v>1.38</v>
      </c>
      <c r="BY128" s="60" t="s">
        <v>98</v>
      </c>
      <c r="BZ128" s="59">
        <v>806.05</v>
      </c>
      <c r="CA128" s="60" t="s">
        <v>98</v>
      </c>
      <c r="CB128" s="59">
        <v>3.36</v>
      </c>
      <c r="CC128" s="60" t="s">
        <v>98</v>
      </c>
      <c r="CD128" s="60">
        <v>0</v>
      </c>
      <c r="CE128" s="60" t="s">
        <v>98</v>
      </c>
      <c r="CF128" s="59">
        <v>0.24</v>
      </c>
      <c r="CG128" s="60" t="s">
        <v>98</v>
      </c>
      <c r="CH128" s="59">
        <v>0.25</v>
      </c>
      <c r="CI128" s="60" t="s">
        <v>98</v>
      </c>
      <c r="CJ128" s="59">
        <v>3.61</v>
      </c>
      <c r="CK128" s="60" t="s">
        <v>98</v>
      </c>
      <c r="CL128" s="60">
        <v>0</v>
      </c>
      <c r="CM128" s="60" t="s">
        <v>98</v>
      </c>
      <c r="CN128" s="60">
        <v>0</v>
      </c>
      <c r="CO128" s="60" t="s">
        <v>98</v>
      </c>
      <c r="CP128" s="60">
        <v>0</v>
      </c>
      <c r="CQ128" s="60" t="s">
        <v>98</v>
      </c>
      <c r="CR128" s="62">
        <v>870.55</v>
      </c>
      <c r="CS128" s="60" t="s">
        <v>98</v>
      </c>
      <c r="CT128" s="59">
        <v>870.55</v>
      </c>
      <c r="CU128" s="60" t="s">
        <v>98</v>
      </c>
      <c r="CV128" s="59">
        <v>1680.21</v>
      </c>
      <c r="CW128" s="60" t="s">
        <v>98</v>
      </c>
      <c r="CX128" s="59">
        <v>9278.6</v>
      </c>
      <c r="CY128" s="60" t="s">
        <v>98</v>
      </c>
    </row>
    <row r="129" spans="1:103" ht="14.5" x14ac:dyDescent="0.35">
      <c r="A129" s="58" t="s">
        <v>303</v>
      </c>
      <c r="B129" s="58" t="s">
        <v>451</v>
      </c>
      <c r="C129" s="43" t="str">
        <f>'Correspondance tables'!K35</f>
        <v>ISIC 51</v>
      </c>
      <c r="D129" s="43" t="str">
        <f>VLOOKUP(C129, 'Correspondance tables'!$O$3:$P$73, 2, FALSE)</f>
        <v>ISIC 49T53</v>
      </c>
      <c r="E129" s="63">
        <v>12.32</v>
      </c>
      <c r="F129" s="63">
        <v>5.99</v>
      </c>
      <c r="G129" s="63">
        <v>2.16</v>
      </c>
      <c r="H129" s="168">
        <v>18.91</v>
      </c>
      <c r="I129" s="63">
        <v>133.11000000000001</v>
      </c>
      <c r="J129" s="63">
        <v>20.7</v>
      </c>
      <c r="K129" s="63">
        <v>8.02</v>
      </c>
      <c r="L129" s="63">
        <v>16.100000000000001</v>
      </c>
      <c r="M129" s="63">
        <v>6.95</v>
      </c>
      <c r="N129" s="63">
        <v>17.09</v>
      </c>
      <c r="O129" s="63">
        <v>62.13</v>
      </c>
      <c r="P129" s="63">
        <v>54.38</v>
      </c>
      <c r="Q129" s="63">
        <v>26.19</v>
      </c>
      <c r="R129" s="168">
        <v>31.91</v>
      </c>
      <c r="S129" s="168">
        <v>24.76</v>
      </c>
      <c r="T129" s="63">
        <v>39.21</v>
      </c>
      <c r="U129" s="63">
        <v>74.319999999999993</v>
      </c>
      <c r="V129" s="63">
        <v>40.4</v>
      </c>
      <c r="W129" s="63">
        <v>104.26</v>
      </c>
      <c r="X129" s="63">
        <v>50.41</v>
      </c>
      <c r="Y129" s="63">
        <v>30.77</v>
      </c>
      <c r="Z129" s="63">
        <v>42.2</v>
      </c>
      <c r="AA129" s="63">
        <v>25.89</v>
      </c>
      <c r="AB129" s="168">
        <v>83.27</v>
      </c>
      <c r="AC129" s="63">
        <v>2.34</v>
      </c>
      <c r="AD129" s="63">
        <v>21.41</v>
      </c>
      <c r="AE129" s="63">
        <v>95.57</v>
      </c>
      <c r="AF129" s="63">
        <v>49.49</v>
      </c>
      <c r="AG129" s="63">
        <v>394.85</v>
      </c>
      <c r="AH129" s="63">
        <v>175.47</v>
      </c>
      <c r="AI129" s="63">
        <v>129.18</v>
      </c>
      <c r="AJ129" s="63">
        <v>29.33</v>
      </c>
      <c r="AK129" s="63">
        <v>1045.92</v>
      </c>
      <c r="AL129" s="63">
        <v>480.23</v>
      </c>
      <c r="AM129" s="63">
        <v>120.35</v>
      </c>
      <c r="AN129" s="63">
        <v>57.34</v>
      </c>
      <c r="AO129" s="63">
        <v>28.67</v>
      </c>
      <c r="AP129" s="63">
        <v>25.68</v>
      </c>
      <c r="AQ129" s="63">
        <v>41.05</v>
      </c>
      <c r="AR129" s="63">
        <v>98.42</v>
      </c>
      <c r="AS129" s="63">
        <v>171.49</v>
      </c>
      <c r="AT129" s="63">
        <v>88.1</v>
      </c>
      <c r="AU129" s="63">
        <v>141.57</v>
      </c>
      <c r="AV129" s="63">
        <v>28.99</v>
      </c>
      <c r="AW129" s="63">
        <v>242.34</v>
      </c>
      <c r="AX129" s="63">
        <v>121.64</v>
      </c>
      <c r="AY129" s="63">
        <v>75.739999999999995</v>
      </c>
      <c r="AZ129" s="63">
        <v>35.32</v>
      </c>
      <c r="BA129" s="63">
        <v>35.72</v>
      </c>
      <c r="BB129" s="63">
        <v>94.11</v>
      </c>
      <c r="BC129" s="63">
        <v>27.02</v>
      </c>
      <c r="BD129" s="63">
        <v>1162.02</v>
      </c>
      <c r="BE129" s="63">
        <v>83.47</v>
      </c>
      <c r="BF129" s="63">
        <v>298.29000000000002</v>
      </c>
      <c r="BG129" s="63">
        <v>103.2</v>
      </c>
      <c r="BH129" s="63">
        <v>82.83</v>
      </c>
      <c r="BI129" s="63">
        <v>41.34</v>
      </c>
      <c r="BJ129" s="63">
        <v>47.74</v>
      </c>
      <c r="BK129" s="63">
        <v>34.72</v>
      </c>
      <c r="BL129" s="63">
        <v>95.86</v>
      </c>
      <c r="BM129" s="63">
        <v>3.82</v>
      </c>
      <c r="BN129" s="63">
        <v>11.63</v>
      </c>
      <c r="BO129" s="64">
        <v>0</v>
      </c>
      <c r="BP129" s="65">
        <v>0</v>
      </c>
      <c r="BQ129" s="64" t="s">
        <v>98</v>
      </c>
      <c r="BR129" s="63">
        <v>6753.73</v>
      </c>
      <c r="BS129" s="64" t="s">
        <v>98</v>
      </c>
      <c r="BT129" s="63">
        <v>11892.22</v>
      </c>
      <c r="BU129" s="64" t="s">
        <v>98</v>
      </c>
      <c r="BV129" s="64">
        <v>0</v>
      </c>
      <c r="BW129" s="64" t="s">
        <v>98</v>
      </c>
      <c r="BX129" s="63">
        <v>3.98</v>
      </c>
      <c r="BY129" s="64" t="s">
        <v>98</v>
      </c>
      <c r="BZ129" s="63">
        <v>11896.2</v>
      </c>
      <c r="CA129" s="64" t="s">
        <v>98</v>
      </c>
      <c r="CB129" s="63">
        <v>2.93</v>
      </c>
      <c r="CC129" s="64" t="s">
        <v>98</v>
      </c>
      <c r="CD129" s="63">
        <v>7.0000000000000007E-2</v>
      </c>
      <c r="CE129" s="64" t="s">
        <v>98</v>
      </c>
      <c r="CF129" s="63">
        <v>0.02</v>
      </c>
      <c r="CG129" s="64" t="s">
        <v>98</v>
      </c>
      <c r="CH129" s="63">
        <v>0.09</v>
      </c>
      <c r="CI129" s="64" t="s">
        <v>98</v>
      </c>
      <c r="CJ129" s="63">
        <v>3.01</v>
      </c>
      <c r="CK129" s="64" t="s">
        <v>98</v>
      </c>
      <c r="CL129" s="64">
        <v>0</v>
      </c>
      <c r="CM129" s="64" t="s">
        <v>98</v>
      </c>
      <c r="CN129" s="64">
        <v>0</v>
      </c>
      <c r="CO129" s="64" t="s">
        <v>98</v>
      </c>
      <c r="CP129" s="64">
        <v>0</v>
      </c>
      <c r="CQ129" s="64" t="s">
        <v>98</v>
      </c>
      <c r="CR129" s="66">
        <v>129.69999999999999</v>
      </c>
      <c r="CS129" s="64" t="s">
        <v>98</v>
      </c>
      <c r="CT129" s="63">
        <v>129.69999999999999</v>
      </c>
      <c r="CU129" s="64" t="s">
        <v>98</v>
      </c>
      <c r="CV129" s="63">
        <v>12028.92</v>
      </c>
      <c r="CW129" s="64" t="s">
        <v>98</v>
      </c>
      <c r="CX129" s="63">
        <v>18782.64</v>
      </c>
      <c r="CY129" s="64" t="s">
        <v>98</v>
      </c>
    </row>
    <row r="130" spans="1:103" ht="14.5" x14ac:dyDescent="0.35">
      <c r="A130" s="58" t="s">
        <v>303</v>
      </c>
      <c r="B130" s="58" t="s">
        <v>452</v>
      </c>
      <c r="C130" s="43" t="str">
        <f>'Correspondance tables'!K36</f>
        <v>ISIC 52</v>
      </c>
      <c r="D130" s="43" t="str">
        <f>VLOOKUP(C130, 'Correspondance tables'!$O$3:$P$73, 2, FALSE)</f>
        <v>ISIC 49T53</v>
      </c>
      <c r="E130" s="59">
        <v>27.04</v>
      </c>
      <c r="F130" s="59">
        <v>2.89</v>
      </c>
      <c r="G130" s="59">
        <v>12.29</v>
      </c>
      <c r="H130" s="167">
        <v>28.47</v>
      </c>
      <c r="I130" s="59">
        <v>281.37</v>
      </c>
      <c r="J130" s="59">
        <v>54.24</v>
      </c>
      <c r="K130" s="59">
        <v>27.79</v>
      </c>
      <c r="L130" s="59">
        <v>42.7</v>
      </c>
      <c r="M130" s="59">
        <v>15.54</v>
      </c>
      <c r="N130" s="59">
        <v>109.26</v>
      </c>
      <c r="O130" s="59">
        <v>177.47</v>
      </c>
      <c r="P130" s="59">
        <v>38.479999999999997</v>
      </c>
      <c r="Q130" s="59">
        <v>48.3</v>
      </c>
      <c r="R130" s="167">
        <v>64.69</v>
      </c>
      <c r="S130" s="167">
        <v>99.91</v>
      </c>
      <c r="T130" s="59">
        <v>79.89</v>
      </c>
      <c r="U130" s="59">
        <v>37.840000000000003</v>
      </c>
      <c r="V130" s="59">
        <v>33.380000000000003</v>
      </c>
      <c r="W130" s="59">
        <v>83.82</v>
      </c>
      <c r="X130" s="59">
        <v>98.28</v>
      </c>
      <c r="Y130" s="59">
        <v>35.380000000000003</v>
      </c>
      <c r="Z130" s="59">
        <v>18.41</v>
      </c>
      <c r="AA130" s="59">
        <v>29.15</v>
      </c>
      <c r="AB130" s="167">
        <v>84.2</v>
      </c>
      <c r="AC130" s="59">
        <v>7.92</v>
      </c>
      <c r="AD130" s="59">
        <v>33.049999999999997</v>
      </c>
      <c r="AE130" s="59">
        <v>236.6</v>
      </c>
      <c r="AF130" s="59">
        <v>247.71</v>
      </c>
      <c r="AG130" s="59">
        <v>2246.59</v>
      </c>
      <c r="AH130" s="59">
        <v>685.94</v>
      </c>
      <c r="AI130" s="59">
        <v>1773.36</v>
      </c>
      <c r="AJ130" s="59">
        <v>17973.71</v>
      </c>
      <c r="AK130" s="59">
        <v>3036.24</v>
      </c>
      <c r="AL130" s="59">
        <v>5695.97</v>
      </c>
      <c r="AM130" s="59">
        <v>1464.12</v>
      </c>
      <c r="AN130" s="59">
        <v>82.06</v>
      </c>
      <c r="AO130" s="59">
        <v>64.709999999999994</v>
      </c>
      <c r="AP130" s="59">
        <v>15.61</v>
      </c>
      <c r="AQ130" s="59">
        <v>124.12</v>
      </c>
      <c r="AR130" s="59">
        <v>83.09</v>
      </c>
      <c r="AS130" s="59">
        <v>5.37</v>
      </c>
      <c r="AT130" s="59">
        <v>5.36</v>
      </c>
      <c r="AU130" s="59">
        <v>2.7</v>
      </c>
      <c r="AV130" s="59">
        <v>38.85</v>
      </c>
      <c r="AW130" s="59">
        <v>95.72</v>
      </c>
      <c r="AX130" s="59">
        <v>46.9</v>
      </c>
      <c r="AY130" s="59">
        <v>16.97</v>
      </c>
      <c r="AZ130" s="59">
        <v>14.42</v>
      </c>
      <c r="BA130" s="59">
        <v>18.13</v>
      </c>
      <c r="BB130" s="59">
        <v>101.56</v>
      </c>
      <c r="BC130" s="59">
        <v>8.6199999999999992</v>
      </c>
      <c r="BD130" s="59">
        <v>75.209999999999994</v>
      </c>
      <c r="BE130" s="59">
        <v>86.05</v>
      </c>
      <c r="BF130" s="59">
        <v>83.95</v>
      </c>
      <c r="BG130" s="59">
        <v>15.5</v>
      </c>
      <c r="BH130" s="59">
        <v>18.239999999999998</v>
      </c>
      <c r="BI130" s="59">
        <v>3.94</v>
      </c>
      <c r="BJ130" s="59">
        <v>18.170000000000002</v>
      </c>
      <c r="BK130" s="59">
        <v>12.63</v>
      </c>
      <c r="BL130" s="59">
        <v>2.25</v>
      </c>
      <c r="BM130" s="59">
        <v>5.95</v>
      </c>
      <c r="BN130" s="59">
        <v>4.6900000000000004</v>
      </c>
      <c r="BO130" s="60">
        <v>0</v>
      </c>
      <c r="BP130" s="61">
        <v>0</v>
      </c>
      <c r="BQ130" s="60" t="s">
        <v>98</v>
      </c>
      <c r="BR130" s="59">
        <v>35982.800000000003</v>
      </c>
      <c r="BS130" s="60" t="s">
        <v>98</v>
      </c>
      <c r="BT130" s="59">
        <v>462.47</v>
      </c>
      <c r="BU130" s="60" t="s">
        <v>98</v>
      </c>
      <c r="BV130" s="60">
        <v>0</v>
      </c>
      <c r="BW130" s="60" t="s">
        <v>98</v>
      </c>
      <c r="BX130" s="59">
        <v>6.18</v>
      </c>
      <c r="BY130" s="60" t="s">
        <v>98</v>
      </c>
      <c r="BZ130" s="59">
        <v>468.65</v>
      </c>
      <c r="CA130" s="60" t="s">
        <v>98</v>
      </c>
      <c r="CB130" s="59">
        <v>25.12</v>
      </c>
      <c r="CC130" s="60" t="s">
        <v>98</v>
      </c>
      <c r="CD130" s="59">
        <v>0.1</v>
      </c>
      <c r="CE130" s="60" t="s">
        <v>98</v>
      </c>
      <c r="CF130" s="59">
        <v>0.66</v>
      </c>
      <c r="CG130" s="60" t="s">
        <v>98</v>
      </c>
      <c r="CH130" s="59">
        <v>0.75</v>
      </c>
      <c r="CI130" s="60" t="s">
        <v>98</v>
      </c>
      <c r="CJ130" s="59">
        <v>25.87</v>
      </c>
      <c r="CK130" s="60" t="s">
        <v>98</v>
      </c>
      <c r="CL130" s="60">
        <v>0</v>
      </c>
      <c r="CM130" s="60" t="s">
        <v>98</v>
      </c>
      <c r="CN130" s="60">
        <v>0</v>
      </c>
      <c r="CO130" s="60" t="s">
        <v>98</v>
      </c>
      <c r="CP130" s="60">
        <v>0</v>
      </c>
      <c r="CQ130" s="60" t="s">
        <v>98</v>
      </c>
      <c r="CR130" s="62">
        <v>151.04</v>
      </c>
      <c r="CS130" s="60" t="s">
        <v>98</v>
      </c>
      <c r="CT130" s="59">
        <v>151.04</v>
      </c>
      <c r="CU130" s="60" t="s">
        <v>98</v>
      </c>
      <c r="CV130" s="59">
        <v>645.57000000000005</v>
      </c>
      <c r="CW130" s="60" t="s">
        <v>98</v>
      </c>
      <c r="CX130" s="59">
        <v>36628.36</v>
      </c>
      <c r="CY130" s="60" t="s">
        <v>98</v>
      </c>
    </row>
    <row r="131" spans="1:103" ht="14.5" x14ac:dyDescent="0.35">
      <c r="A131" s="58" t="s">
        <v>303</v>
      </c>
      <c r="B131" s="58" t="s">
        <v>453</v>
      </c>
      <c r="C131" s="43" t="str">
        <f>'Correspondance tables'!K37</f>
        <v>ISIC 53</v>
      </c>
      <c r="D131" s="43" t="str">
        <f>VLOOKUP(C131, 'Correspondance tables'!$O$3:$P$73, 2, FALSE)</f>
        <v>ISIC 49T53</v>
      </c>
      <c r="E131" s="63">
        <v>2.8</v>
      </c>
      <c r="F131" s="63">
        <v>0.94</v>
      </c>
      <c r="G131" s="63">
        <v>0.19</v>
      </c>
      <c r="H131" s="168">
        <v>0.43</v>
      </c>
      <c r="I131" s="63">
        <v>13.12</v>
      </c>
      <c r="J131" s="63">
        <v>2.35</v>
      </c>
      <c r="K131" s="63">
        <v>1.08</v>
      </c>
      <c r="L131" s="63">
        <v>1.35</v>
      </c>
      <c r="M131" s="63">
        <v>4.2699999999999996</v>
      </c>
      <c r="N131" s="63">
        <v>2.2400000000000002</v>
      </c>
      <c r="O131" s="63">
        <v>51.13</v>
      </c>
      <c r="P131" s="63">
        <v>5.59</v>
      </c>
      <c r="Q131" s="63">
        <v>3.44</v>
      </c>
      <c r="R131" s="168">
        <v>1.84</v>
      </c>
      <c r="S131" s="168">
        <v>1.1499999999999999</v>
      </c>
      <c r="T131" s="63">
        <v>3.24</v>
      </c>
      <c r="U131" s="63">
        <v>3.62</v>
      </c>
      <c r="V131" s="63">
        <v>2.4</v>
      </c>
      <c r="W131" s="63">
        <v>10.64</v>
      </c>
      <c r="X131" s="63">
        <v>4.7300000000000004</v>
      </c>
      <c r="Y131" s="63">
        <v>1.21</v>
      </c>
      <c r="Z131" s="63">
        <v>2.0699999999999998</v>
      </c>
      <c r="AA131" s="63">
        <v>1.77</v>
      </c>
      <c r="AB131" s="168">
        <v>25.25</v>
      </c>
      <c r="AC131" s="63">
        <v>3.64</v>
      </c>
      <c r="AD131" s="63">
        <v>11.08</v>
      </c>
      <c r="AE131" s="63">
        <v>19.43</v>
      </c>
      <c r="AF131" s="63">
        <v>10.130000000000001</v>
      </c>
      <c r="AG131" s="63">
        <v>126.35</v>
      </c>
      <c r="AH131" s="63">
        <v>101.95</v>
      </c>
      <c r="AI131" s="63">
        <v>11.84</v>
      </c>
      <c r="AJ131" s="63">
        <v>4.1100000000000003</v>
      </c>
      <c r="AK131" s="63">
        <v>10.5</v>
      </c>
      <c r="AL131" s="63">
        <v>115.89</v>
      </c>
      <c r="AM131" s="63">
        <v>784.95</v>
      </c>
      <c r="AN131" s="63">
        <v>16.21</v>
      </c>
      <c r="AO131" s="63">
        <v>33.57</v>
      </c>
      <c r="AP131" s="63">
        <v>9.34</v>
      </c>
      <c r="AQ131" s="63">
        <v>141.80000000000001</v>
      </c>
      <c r="AR131" s="63">
        <v>59.18</v>
      </c>
      <c r="AS131" s="63">
        <v>80.069999999999993</v>
      </c>
      <c r="AT131" s="63">
        <v>451.4</v>
      </c>
      <c r="AU131" s="63">
        <v>72.069999999999993</v>
      </c>
      <c r="AV131" s="63">
        <v>8.42</v>
      </c>
      <c r="AW131" s="63">
        <v>123.46</v>
      </c>
      <c r="AX131" s="63">
        <v>17.68</v>
      </c>
      <c r="AY131" s="63">
        <v>10.23</v>
      </c>
      <c r="AZ131" s="63">
        <v>8.61</v>
      </c>
      <c r="BA131" s="63">
        <v>9.44</v>
      </c>
      <c r="BB131" s="63">
        <v>15.27</v>
      </c>
      <c r="BC131" s="63">
        <v>8.15</v>
      </c>
      <c r="BD131" s="63">
        <v>4.9000000000000004</v>
      </c>
      <c r="BE131" s="63">
        <v>34.18</v>
      </c>
      <c r="BF131" s="63">
        <v>157.52000000000001</v>
      </c>
      <c r="BG131" s="63">
        <v>19.34</v>
      </c>
      <c r="BH131" s="63">
        <v>14.51</v>
      </c>
      <c r="BI131" s="63">
        <v>14.26</v>
      </c>
      <c r="BJ131" s="63">
        <v>10.53</v>
      </c>
      <c r="BK131" s="63">
        <v>11.85</v>
      </c>
      <c r="BL131" s="63">
        <v>14.97</v>
      </c>
      <c r="BM131" s="63">
        <v>0.61</v>
      </c>
      <c r="BN131" s="63">
        <v>5.5</v>
      </c>
      <c r="BO131" s="64">
        <v>0</v>
      </c>
      <c r="BP131" s="65">
        <v>0</v>
      </c>
      <c r="BQ131" s="64" t="s">
        <v>98</v>
      </c>
      <c r="BR131" s="63">
        <v>2699.78</v>
      </c>
      <c r="BS131" s="64" t="s">
        <v>98</v>
      </c>
      <c r="BT131" s="63">
        <v>285.77999999999997</v>
      </c>
      <c r="BU131" s="64" t="s">
        <v>98</v>
      </c>
      <c r="BV131" s="64">
        <v>0</v>
      </c>
      <c r="BW131" s="64" t="s">
        <v>98</v>
      </c>
      <c r="BX131" s="63">
        <v>0.08</v>
      </c>
      <c r="BY131" s="64" t="s">
        <v>98</v>
      </c>
      <c r="BZ131" s="63">
        <v>285.85000000000002</v>
      </c>
      <c r="CA131" s="64" t="s">
        <v>98</v>
      </c>
      <c r="CB131" s="63">
        <v>0.05</v>
      </c>
      <c r="CC131" s="64" t="s">
        <v>98</v>
      </c>
      <c r="CD131" s="64">
        <v>0</v>
      </c>
      <c r="CE131" s="64" t="s">
        <v>98</v>
      </c>
      <c r="CF131" s="64">
        <v>0</v>
      </c>
      <c r="CG131" s="64" t="s">
        <v>98</v>
      </c>
      <c r="CH131" s="64">
        <v>0</v>
      </c>
      <c r="CI131" s="64" t="s">
        <v>98</v>
      </c>
      <c r="CJ131" s="63">
        <v>0.05</v>
      </c>
      <c r="CK131" s="64" t="s">
        <v>98</v>
      </c>
      <c r="CL131" s="64">
        <v>0</v>
      </c>
      <c r="CM131" s="64" t="s">
        <v>98</v>
      </c>
      <c r="CN131" s="64">
        <v>0</v>
      </c>
      <c r="CO131" s="64" t="s">
        <v>98</v>
      </c>
      <c r="CP131" s="64">
        <v>0</v>
      </c>
      <c r="CQ131" s="64" t="s">
        <v>98</v>
      </c>
      <c r="CR131" s="66">
        <v>7.4</v>
      </c>
      <c r="CS131" s="64" t="s">
        <v>98</v>
      </c>
      <c r="CT131" s="63">
        <v>7.4</v>
      </c>
      <c r="CU131" s="64" t="s">
        <v>98</v>
      </c>
      <c r="CV131" s="63">
        <v>293.3</v>
      </c>
      <c r="CW131" s="64" t="s">
        <v>98</v>
      </c>
      <c r="CX131" s="63">
        <v>2993.08</v>
      </c>
      <c r="CY131" s="64" t="s">
        <v>98</v>
      </c>
    </row>
    <row r="132" spans="1:103" ht="14.5" x14ac:dyDescent="0.35">
      <c r="A132" s="58" t="s">
        <v>303</v>
      </c>
      <c r="B132" s="58" t="s">
        <v>454</v>
      </c>
      <c r="C132" s="43" t="str">
        <f>'Correspondance tables'!K38</f>
        <v>ISIC 55-56</v>
      </c>
      <c r="D132" s="43" t="str">
        <f>VLOOKUP(C132, 'Correspondance tables'!$O$3:$P$73, 2, FALSE)</f>
        <v>ISIC 55T56</v>
      </c>
      <c r="E132" s="59">
        <v>3.82</v>
      </c>
      <c r="F132" s="59">
        <v>1.51</v>
      </c>
      <c r="G132" s="59">
        <v>0.61</v>
      </c>
      <c r="H132" s="167">
        <v>5.77</v>
      </c>
      <c r="I132" s="59">
        <v>70.98</v>
      </c>
      <c r="J132" s="59">
        <v>58.05</v>
      </c>
      <c r="K132" s="59">
        <v>5.66</v>
      </c>
      <c r="L132" s="59">
        <v>5.0999999999999996</v>
      </c>
      <c r="M132" s="59">
        <v>3.76</v>
      </c>
      <c r="N132" s="59">
        <v>10.92</v>
      </c>
      <c r="O132" s="59">
        <v>169.39</v>
      </c>
      <c r="P132" s="59">
        <v>8.82</v>
      </c>
      <c r="Q132" s="59">
        <v>49.71</v>
      </c>
      <c r="R132" s="167">
        <v>34.83</v>
      </c>
      <c r="S132" s="167">
        <v>39.67</v>
      </c>
      <c r="T132" s="59">
        <v>146.66</v>
      </c>
      <c r="U132" s="59">
        <v>85.13</v>
      </c>
      <c r="V132" s="59">
        <v>102.78</v>
      </c>
      <c r="W132" s="59">
        <v>321.08999999999997</v>
      </c>
      <c r="X132" s="59">
        <v>153.58000000000001</v>
      </c>
      <c r="Y132" s="59">
        <v>33.840000000000003</v>
      </c>
      <c r="Z132" s="59">
        <v>45.82</v>
      </c>
      <c r="AA132" s="59">
        <v>47.89</v>
      </c>
      <c r="AB132" s="167">
        <v>161.04</v>
      </c>
      <c r="AC132" s="59">
        <v>2.2400000000000002</v>
      </c>
      <c r="AD132" s="59">
        <v>11.89</v>
      </c>
      <c r="AE132" s="59">
        <v>463.95</v>
      </c>
      <c r="AF132" s="59">
        <v>47.81</v>
      </c>
      <c r="AG132" s="59">
        <v>613.71</v>
      </c>
      <c r="AH132" s="59">
        <v>159.18</v>
      </c>
      <c r="AI132" s="59">
        <v>330.91</v>
      </c>
      <c r="AJ132" s="59">
        <v>26.26</v>
      </c>
      <c r="AK132" s="59">
        <v>460.04</v>
      </c>
      <c r="AL132" s="59">
        <v>263.73</v>
      </c>
      <c r="AM132" s="59">
        <v>3.24</v>
      </c>
      <c r="AN132" s="59">
        <v>86.07</v>
      </c>
      <c r="AO132" s="59">
        <v>9.43</v>
      </c>
      <c r="AP132" s="59">
        <v>53.33</v>
      </c>
      <c r="AQ132" s="59">
        <v>106.82</v>
      </c>
      <c r="AR132" s="59">
        <v>124.6</v>
      </c>
      <c r="AS132" s="59">
        <v>153.87</v>
      </c>
      <c r="AT132" s="59">
        <v>192.99</v>
      </c>
      <c r="AU132" s="59">
        <v>139.71</v>
      </c>
      <c r="AV132" s="59">
        <v>70.180000000000007</v>
      </c>
      <c r="AW132" s="59">
        <v>159.13</v>
      </c>
      <c r="AX132" s="59">
        <v>61.49</v>
      </c>
      <c r="AY132" s="59">
        <v>12.88</v>
      </c>
      <c r="AZ132" s="59">
        <v>10.46</v>
      </c>
      <c r="BA132" s="59">
        <v>36.96</v>
      </c>
      <c r="BB132" s="59">
        <v>8.31</v>
      </c>
      <c r="BC132" s="59">
        <v>11.91</v>
      </c>
      <c r="BD132" s="59">
        <v>927.34</v>
      </c>
      <c r="BE132" s="59">
        <v>159.08000000000001</v>
      </c>
      <c r="BF132" s="59">
        <v>185.07</v>
      </c>
      <c r="BG132" s="59">
        <v>32.840000000000003</v>
      </c>
      <c r="BH132" s="59">
        <v>128.47</v>
      </c>
      <c r="BI132" s="59">
        <v>53.35</v>
      </c>
      <c r="BJ132" s="59">
        <v>63.6</v>
      </c>
      <c r="BK132" s="59">
        <v>47.09</v>
      </c>
      <c r="BL132" s="59">
        <v>142.80000000000001</v>
      </c>
      <c r="BM132" s="59">
        <v>1.1299999999999999</v>
      </c>
      <c r="BN132" s="59">
        <v>65.400000000000006</v>
      </c>
      <c r="BO132" s="60">
        <v>0</v>
      </c>
      <c r="BP132" s="61">
        <v>0</v>
      </c>
      <c r="BQ132" s="60" t="s">
        <v>98</v>
      </c>
      <c r="BR132" s="59">
        <v>6993.72</v>
      </c>
      <c r="BS132" s="60" t="s">
        <v>98</v>
      </c>
      <c r="BT132" s="59">
        <v>10227.92</v>
      </c>
      <c r="BU132" s="60" t="s">
        <v>98</v>
      </c>
      <c r="BV132" s="60">
        <v>0</v>
      </c>
      <c r="BW132" s="60" t="s">
        <v>98</v>
      </c>
      <c r="BX132" s="59">
        <v>7.73</v>
      </c>
      <c r="BY132" s="60" t="s">
        <v>98</v>
      </c>
      <c r="BZ132" s="59">
        <v>10235.65</v>
      </c>
      <c r="CA132" s="60" t="s">
        <v>98</v>
      </c>
      <c r="CB132" s="59">
        <v>0.14000000000000001</v>
      </c>
      <c r="CC132" s="60" t="s">
        <v>98</v>
      </c>
      <c r="CD132" s="60">
        <v>0</v>
      </c>
      <c r="CE132" s="60" t="s">
        <v>98</v>
      </c>
      <c r="CF132" s="60">
        <v>0</v>
      </c>
      <c r="CG132" s="60" t="s">
        <v>98</v>
      </c>
      <c r="CH132" s="60">
        <v>0</v>
      </c>
      <c r="CI132" s="60" t="s">
        <v>98</v>
      </c>
      <c r="CJ132" s="59">
        <v>0.14000000000000001</v>
      </c>
      <c r="CK132" s="60" t="s">
        <v>98</v>
      </c>
      <c r="CL132" s="60">
        <v>0</v>
      </c>
      <c r="CM132" s="60" t="s">
        <v>98</v>
      </c>
      <c r="CN132" s="60">
        <v>0</v>
      </c>
      <c r="CO132" s="60" t="s">
        <v>98</v>
      </c>
      <c r="CP132" s="60">
        <v>0</v>
      </c>
      <c r="CQ132" s="60" t="s">
        <v>98</v>
      </c>
      <c r="CR132" s="62">
        <v>0.53</v>
      </c>
      <c r="CS132" s="60" t="s">
        <v>98</v>
      </c>
      <c r="CT132" s="59">
        <v>0.53</v>
      </c>
      <c r="CU132" s="60" t="s">
        <v>98</v>
      </c>
      <c r="CV132" s="59">
        <v>10236.32</v>
      </c>
      <c r="CW132" s="60" t="s">
        <v>98</v>
      </c>
      <c r="CX132" s="59">
        <v>17230.04</v>
      </c>
      <c r="CY132" s="60" t="s">
        <v>98</v>
      </c>
    </row>
    <row r="133" spans="1:103" ht="14.5" x14ac:dyDescent="0.35">
      <c r="A133" s="58" t="s">
        <v>303</v>
      </c>
      <c r="B133" s="58" t="s">
        <v>455</v>
      </c>
      <c r="C133" s="43" t="str">
        <f>'Correspondance tables'!K39</f>
        <v>ISIC 58</v>
      </c>
      <c r="D133" s="43" t="str">
        <f>VLOOKUP(C133, 'Correspondance tables'!$O$3:$P$73, 2, FALSE)</f>
        <v>ISIC 58T60</v>
      </c>
      <c r="E133" s="63">
        <v>10.39</v>
      </c>
      <c r="F133" s="63">
        <v>1.93</v>
      </c>
      <c r="G133" s="63">
        <v>0.15</v>
      </c>
      <c r="H133" s="168">
        <v>5.87</v>
      </c>
      <c r="I133" s="63">
        <v>73.05</v>
      </c>
      <c r="J133" s="63">
        <v>10.86</v>
      </c>
      <c r="K133" s="63">
        <v>7.9</v>
      </c>
      <c r="L133" s="63">
        <v>22.22</v>
      </c>
      <c r="M133" s="63">
        <v>69.2</v>
      </c>
      <c r="N133" s="63">
        <v>19.010000000000002</v>
      </c>
      <c r="O133" s="63">
        <v>63.91</v>
      </c>
      <c r="P133" s="63">
        <v>104.97</v>
      </c>
      <c r="Q133" s="63">
        <v>17.13</v>
      </c>
      <c r="R133" s="168">
        <v>16.28</v>
      </c>
      <c r="S133" s="168">
        <v>16.46</v>
      </c>
      <c r="T133" s="63">
        <v>35.47</v>
      </c>
      <c r="U133" s="63">
        <v>57.58</v>
      </c>
      <c r="V133" s="63">
        <v>32.909999999999997</v>
      </c>
      <c r="W133" s="63">
        <v>47.8</v>
      </c>
      <c r="X133" s="63">
        <v>78.05</v>
      </c>
      <c r="Y133" s="63">
        <v>8.77</v>
      </c>
      <c r="Z133" s="63">
        <v>26.73</v>
      </c>
      <c r="AA133" s="63">
        <v>15.36</v>
      </c>
      <c r="AB133" s="168">
        <v>57.23</v>
      </c>
      <c r="AC133" s="63">
        <v>3.59</v>
      </c>
      <c r="AD133" s="63">
        <v>59.3</v>
      </c>
      <c r="AE133" s="63">
        <v>31.52</v>
      </c>
      <c r="AF133" s="63">
        <v>38.880000000000003</v>
      </c>
      <c r="AG133" s="63">
        <v>249.47</v>
      </c>
      <c r="AH133" s="63">
        <v>147.91999999999999</v>
      </c>
      <c r="AI133" s="63">
        <v>29.66</v>
      </c>
      <c r="AJ133" s="63">
        <v>6.34</v>
      </c>
      <c r="AK133" s="63">
        <v>11.37</v>
      </c>
      <c r="AL133" s="63">
        <v>47.13</v>
      </c>
      <c r="AM133" s="63">
        <v>16.29</v>
      </c>
      <c r="AN133" s="63">
        <v>31.89</v>
      </c>
      <c r="AO133" s="63">
        <v>1071.3399999999999</v>
      </c>
      <c r="AP133" s="63">
        <v>67.88</v>
      </c>
      <c r="AQ133" s="63">
        <v>80.59</v>
      </c>
      <c r="AR133" s="63">
        <v>284.14999999999998</v>
      </c>
      <c r="AS133" s="63">
        <v>167.91</v>
      </c>
      <c r="AT133" s="63">
        <v>88.9</v>
      </c>
      <c r="AU133" s="63">
        <v>63.87</v>
      </c>
      <c r="AV133" s="63">
        <v>24.89</v>
      </c>
      <c r="AW133" s="63">
        <v>129.25</v>
      </c>
      <c r="AX133" s="63">
        <v>85.21</v>
      </c>
      <c r="AY133" s="63">
        <v>100.22</v>
      </c>
      <c r="AZ133" s="63">
        <v>98.73</v>
      </c>
      <c r="BA133" s="63">
        <v>48.09</v>
      </c>
      <c r="BB133" s="63">
        <v>21.78</v>
      </c>
      <c r="BC133" s="63">
        <v>10.97</v>
      </c>
      <c r="BD133" s="63">
        <v>11.88</v>
      </c>
      <c r="BE133" s="63">
        <v>91.54</v>
      </c>
      <c r="BF133" s="63">
        <v>250.02</v>
      </c>
      <c r="BG133" s="63">
        <v>384.03</v>
      </c>
      <c r="BH133" s="63">
        <v>115.05</v>
      </c>
      <c r="BI133" s="63">
        <v>56.13</v>
      </c>
      <c r="BJ133" s="63">
        <v>172.12</v>
      </c>
      <c r="BK133" s="63">
        <v>34.26</v>
      </c>
      <c r="BL133" s="63">
        <v>60.76</v>
      </c>
      <c r="BM133" s="63">
        <v>1.4</v>
      </c>
      <c r="BN133" s="63">
        <v>10.86</v>
      </c>
      <c r="BO133" s="64">
        <v>0</v>
      </c>
      <c r="BP133" s="65">
        <v>0</v>
      </c>
      <c r="BQ133" s="64" t="s">
        <v>98</v>
      </c>
      <c r="BR133" s="63">
        <v>5004.43</v>
      </c>
      <c r="BS133" s="64" t="s">
        <v>98</v>
      </c>
      <c r="BT133" s="63">
        <v>3917.48</v>
      </c>
      <c r="BU133" s="64" t="s">
        <v>98</v>
      </c>
      <c r="BV133" s="63">
        <v>0.01</v>
      </c>
      <c r="BW133" s="64" t="s">
        <v>98</v>
      </c>
      <c r="BX133" s="63">
        <v>11.49</v>
      </c>
      <c r="BY133" s="64" t="s">
        <v>98</v>
      </c>
      <c r="BZ133" s="63">
        <v>3928.98</v>
      </c>
      <c r="CA133" s="64" t="s">
        <v>98</v>
      </c>
      <c r="CB133" s="63">
        <v>1322.26</v>
      </c>
      <c r="CC133" s="64" t="s">
        <v>98</v>
      </c>
      <c r="CD133" s="64">
        <v>0</v>
      </c>
      <c r="CE133" s="64" t="s">
        <v>98</v>
      </c>
      <c r="CF133" s="63">
        <v>0.9</v>
      </c>
      <c r="CG133" s="64" t="s">
        <v>98</v>
      </c>
      <c r="CH133" s="63">
        <v>0.9</v>
      </c>
      <c r="CI133" s="64" t="s">
        <v>98</v>
      </c>
      <c r="CJ133" s="63">
        <v>1323.16</v>
      </c>
      <c r="CK133" s="64" t="s">
        <v>98</v>
      </c>
      <c r="CL133" s="64">
        <v>0</v>
      </c>
      <c r="CM133" s="64" t="s">
        <v>98</v>
      </c>
      <c r="CN133" s="64">
        <v>0</v>
      </c>
      <c r="CO133" s="64" t="s">
        <v>98</v>
      </c>
      <c r="CP133" s="64">
        <v>0</v>
      </c>
      <c r="CQ133" s="64" t="s">
        <v>98</v>
      </c>
      <c r="CR133" s="66">
        <v>86.1</v>
      </c>
      <c r="CS133" s="64" t="s">
        <v>98</v>
      </c>
      <c r="CT133" s="63">
        <v>86.1</v>
      </c>
      <c r="CU133" s="64" t="s">
        <v>98</v>
      </c>
      <c r="CV133" s="63">
        <v>5338.24</v>
      </c>
      <c r="CW133" s="64" t="s">
        <v>98</v>
      </c>
      <c r="CX133" s="63">
        <v>10342.67</v>
      </c>
      <c r="CY133" s="64" t="s">
        <v>98</v>
      </c>
    </row>
    <row r="134" spans="1:103" ht="14.5" x14ac:dyDescent="0.35">
      <c r="A134" s="58" t="s">
        <v>303</v>
      </c>
      <c r="B134" s="58" t="s">
        <v>456</v>
      </c>
      <c r="C134" s="43" t="str">
        <f>'Correspondance tables'!K40</f>
        <v>ISIC 59-60</v>
      </c>
      <c r="D134" s="43" t="str">
        <f>VLOOKUP(C134, 'Correspondance tables'!$O$3:$P$73, 2, FALSE)</f>
        <v>ISIC 58T60</v>
      </c>
      <c r="E134" s="59">
        <v>7.0000000000000007E-2</v>
      </c>
      <c r="F134" s="59">
        <v>7.0000000000000007E-2</v>
      </c>
      <c r="G134" s="59">
        <v>0.28000000000000003</v>
      </c>
      <c r="H134" s="167">
        <v>0.56000000000000005</v>
      </c>
      <c r="I134" s="59">
        <v>14.04</v>
      </c>
      <c r="J134" s="59">
        <v>1.9</v>
      </c>
      <c r="K134" s="59">
        <v>1.06</v>
      </c>
      <c r="L134" s="59">
        <v>0.9</v>
      </c>
      <c r="M134" s="59">
        <v>2.82</v>
      </c>
      <c r="N134" s="59">
        <v>0.41</v>
      </c>
      <c r="O134" s="59">
        <v>2.72</v>
      </c>
      <c r="P134" s="59">
        <v>1.51</v>
      </c>
      <c r="Q134" s="59">
        <v>0.95</v>
      </c>
      <c r="R134" s="167">
        <v>1.1100000000000001</v>
      </c>
      <c r="S134" s="167">
        <v>0.64</v>
      </c>
      <c r="T134" s="59">
        <v>1.26</v>
      </c>
      <c r="U134" s="59">
        <v>1.61</v>
      </c>
      <c r="V134" s="59">
        <v>0.79</v>
      </c>
      <c r="W134" s="59">
        <v>1.45</v>
      </c>
      <c r="X134" s="59">
        <v>1.27</v>
      </c>
      <c r="Y134" s="59">
        <v>1.1499999999999999</v>
      </c>
      <c r="Z134" s="59">
        <v>1.91</v>
      </c>
      <c r="AA134" s="59">
        <v>0.35</v>
      </c>
      <c r="AB134" s="167">
        <v>1.39</v>
      </c>
      <c r="AC134" s="59">
        <v>0.72</v>
      </c>
      <c r="AD134" s="59">
        <v>0.4</v>
      </c>
      <c r="AE134" s="59">
        <v>4.25</v>
      </c>
      <c r="AF134" s="59">
        <v>15.47</v>
      </c>
      <c r="AG134" s="59">
        <v>48.21</v>
      </c>
      <c r="AH134" s="59">
        <v>54.61</v>
      </c>
      <c r="AI134" s="59">
        <v>1.72</v>
      </c>
      <c r="AJ134" s="59">
        <v>1.1200000000000001</v>
      </c>
      <c r="AK134" s="59">
        <v>2.7</v>
      </c>
      <c r="AL134" s="59">
        <v>7.15</v>
      </c>
      <c r="AM134" s="59">
        <v>1.0900000000000001</v>
      </c>
      <c r="AN134" s="59">
        <v>21.58</v>
      </c>
      <c r="AO134" s="60">
        <v>85</v>
      </c>
      <c r="AP134" s="59">
        <v>2906.62</v>
      </c>
      <c r="AQ134" s="59">
        <v>347.57</v>
      </c>
      <c r="AR134" s="59">
        <v>277.32</v>
      </c>
      <c r="AS134" s="59">
        <v>9.61</v>
      </c>
      <c r="AT134" s="59">
        <v>12.87</v>
      </c>
      <c r="AU134" s="59">
        <v>3.22</v>
      </c>
      <c r="AV134" s="59">
        <v>11.42</v>
      </c>
      <c r="AW134" s="59">
        <v>106.71</v>
      </c>
      <c r="AX134" s="59">
        <v>38.49</v>
      </c>
      <c r="AY134" s="59">
        <v>27.64</v>
      </c>
      <c r="AZ134" s="59">
        <v>387.73</v>
      </c>
      <c r="BA134" s="59">
        <v>6.68</v>
      </c>
      <c r="BB134" s="59">
        <v>47.15</v>
      </c>
      <c r="BC134" s="59">
        <v>3.03</v>
      </c>
      <c r="BD134" s="59">
        <v>2.34</v>
      </c>
      <c r="BE134" s="59">
        <v>51.14</v>
      </c>
      <c r="BF134" s="59">
        <v>9.2100000000000009</v>
      </c>
      <c r="BG134" s="59">
        <v>15.33</v>
      </c>
      <c r="BH134" s="59">
        <v>7.68</v>
      </c>
      <c r="BI134" s="59">
        <v>7.37</v>
      </c>
      <c r="BJ134" s="59">
        <v>104.94</v>
      </c>
      <c r="BK134" s="59">
        <v>56.34</v>
      </c>
      <c r="BL134" s="59">
        <v>5.42</v>
      </c>
      <c r="BM134" s="59">
        <v>0.4</v>
      </c>
      <c r="BN134" s="59">
        <v>9.17</v>
      </c>
      <c r="BO134" s="60">
        <v>0</v>
      </c>
      <c r="BP134" s="61">
        <v>0</v>
      </c>
      <c r="BQ134" s="60" t="s">
        <v>98</v>
      </c>
      <c r="BR134" s="59">
        <v>4739.63</v>
      </c>
      <c r="BS134" s="60" t="s">
        <v>98</v>
      </c>
      <c r="BT134" s="59">
        <v>1956.22</v>
      </c>
      <c r="BU134" s="60" t="s">
        <v>98</v>
      </c>
      <c r="BV134" s="59">
        <v>0.04</v>
      </c>
      <c r="BW134" s="60" t="s">
        <v>98</v>
      </c>
      <c r="BX134" s="59">
        <v>1.23</v>
      </c>
      <c r="BY134" s="60" t="s">
        <v>98</v>
      </c>
      <c r="BZ134" s="59">
        <v>1957.49</v>
      </c>
      <c r="CA134" s="60" t="s">
        <v>98</v>
      </c>
      <c r="CB134" s="59">
        <v>151.44</v>
      </c>
      <c r="CC134" s="60" t="s">
        <v>98</v>
      </c>
      <c r="CD134" s="60">
        <v>0</v>
      </c>
      <c r="CE134" s="60" t="s">
        <v>98</v>
      </c>
      <c r="CF134" s="59">
        <v>63.97</v>
      </c>
      <c r="CG134" s="60" t="s">
        <v>98</v>
      </c>
      <c r="CH134" s="59">
        <v>63.97</v>
      </c>
      <c r="CI134" s="60" t="s">
        <v>98</v>
      </c>
      <c r="CJ134" s="59">
        <v>215.41</v>
      </c>
      <c r="CK134" s="60" t="s">
        <v>98</v>
      </c>
      <c r="CL134" s="60">
        <v>0</v>
      </c>
      <c r="CM134" s="60" t="s">
        <v>98</v>
      </c>
      <c r="CN134" s="60">
        <v>0</v>
      </c>
      <c r="CO134" s="60" t="s">
        <v>98</v>
      </c>
      <c r="CP134" s="60">
        <v>0</v>
      </c>
      <c r="CQ134" s="60" t="s">
        <v>98</v>
      </c>
      <c r="CR134" s="62">
        <v>47.58</v>
      </c>
      <c r="CS134" s="60" t="s">
        <v>98</v>
      </c>
      <c r="CT134" s="59">
        <v>47.58</v>
      </c>
      <c r="CU134" s="60" t="s">
        <v>98</v>
      </c>
      <c r="CV134" s="59">
        <v>2220.4699999999998</v>
      </c>
      <c r="CW134" s="60" t="s">
        <v>98</v>
      </c>
      <c r="CX134" s="59">
        <v>6960.11</v>
      </c>
      <c r="CY134" s="60" t="s">
        <v>98</v>
      </c>
    </row>
    <row r="135" spans="1:103" ht="14.5" x14ac:dyDescent="0.35">
      <c r="A135" s="58" t="s">
        <v>303</v>
      </c>
      <c r="B135" s="58" t="s">
        <v>457</v>
      </c>
      <c r="C135" s="43" t="str">
        <f>'Correspondance tables'!K41</f>
        <v>ISIC 61</v>
      </c>
      <c r="D135" s="43" t="str">
        <f>VLOOKUP(C135, 'Correspondance tables'!$O$3:$P$73, 2, FALSE)</f>
        <v>ISIC 61</v>
      </c>
      <c r="E135" s="63">
        <v>20.63</v>
      </c>
      <c r="F135" s="63">
        <v>1.89</v>
      </c>
      <c r="G135" s="63">
        <v>2.36</v>
      </c>
      <c r="H135" s="168">
        <v>13.33</v>
      </c>
      <c r="I135" s="63">
        <v>61.02</v>
      </c>
      <c r="J135" s="63">
        <v>10.02</v>
      </c>
      <c r="K135" s="63">
        <v>5.85</v>
      </c>
      <c r="L135" s="63">
        <v>10.4</v>
      </c>
      <c r="M135" s="63">
        <v>8.64</v>
      </c>
      <c r="N135" s="63">
        <v>24.67</v>
      </c>
      <c r="O135" s="64">
        <v>53</v>
      </c>
      <c r="P135" s="63">
        <v>28.9</v>
      </c>
      <c r="Q135" s="63">
        <v>81.290000000000006</v>
      </c>
      <c r="R135" s="168">
        <v>12.9</v>
      </c>
      <c r="S135" s="168">
        <v>77.239999999999995</v>
      </c>
      <c r="T135" s="63">
        <v>91.84</v>
      </c>
      <c r="U135" s="63">
        <v>28.64</v>
      </c>
      <c r="V135" s="63">
        <v>35.369999999999997</v>
      </c>
      <c r="W135" s="63">
        <v>112.5</v>
      </c>
      <c r="X135" s="63">
        <v>30.85</v>
      </c>
      <c r="Y135" s="63">
        <v>26.62</v>
      </c>
      <c r="Z135" s="63">
        <v>17.05</v>
      </c>
      <c r="AA135" s="63">
        <v>16.28</v>
      </c>
      <c r="AB135" s="168">
        <v>279.45</v>
      </c>
      <c r="AC135" s="63">
        <v>23.67</v>
      </c>
      <c r="AD135" s="63">
        <v>48.19</v>
      </c>
      <c r="AE135" s="63">
        <v>145.26</v>
      </c>
      <c r="AF135" s="63">
        <v>60.36</v>
      </c>
      <c r="AG135" s="63">
        <v>329.87</v>
      </c>
      <c r="AH135" s="63">
        <v>214.82</v>
      </c>
      <c r="AI135" s="63">
        <v>62.09</v>
      </c>
      <c r="AJ135" s="63">
        <v>15.86</v>
      </c>
      <c r="AK135" s="63">
        <v>38.049999999999997</v>
      </c>
      <c r="AL135" s="63">
        <v>70.22</v>
      </c>
      <c r="AM135" s="63">
        <v>52.11</v>
      </c>
      <c r="AN135" s="63">
        <v>150.66</v>
      </c>
      <c r="AO135" s="63">
        <v>52.56</v>
      </c>
      <c r="AP135" s="63">
        <v>67.010000000000005</v>
      </c>
      <c r="AQ135" s="63">
        <v>6611.62</v>
      </c>
      <c r="AR135" s="63">
        <v>327.39</v>
      </c>
      <c r="AS135" s="63">
        <v>249.97</v>
      </c>
      <c r="AT135" s="63">
        <v>212.43</v>
      </c>
      <c r="AU135" s="63">
        <v>128.33000000000001</v>
      </c>
      <c r="AV135" s="63">
        <v>107.78</v>
      </c>
      <c r="AW135" s="63">
        <v>336.69</v>
      </c>
      <c r="AX135" s="63">
        <v>68.69</v>
      </c>
      <c r="AY135" s="63">
        <v>44.4</v>
      </c>
      <c r="AZ135" s="63">
        <v>49.45</v>
      </c>
      <c r="BA135" s="63">
        <v>50.7</v>
      </c>
      <c r="BB135" s="63">
        <v>59.84</v>
      </c>
      <c r="BC135" s="63">
        <v>231.49</v>
      </c>
      <c r="BD135" s="63">
        <v>50.76</v>
      </c>
      <c r="BE135" s="63">
        <v>162.85</v>
      </c>
      <c r="BF135" s="63">
        <v>270.2</v>
      </c>
      <c r="BG135" s="63">
        <v>80.44</v>
      </c>
      <c r="BH135" s="63">
        <v>108.1</v>
      </c>
      <c r="BI135" s="63">
        <v>77.89</v>
      </c>
      <c r="BJ135" s="63">
        <v>52.62</v>
      </c>
      <c r="BK135" s="63">
        <v>40.29</v>
      </c>
      <c r="BL135" s="63">
        <v>49.89</v>
      </c>
      <c r="BM135" s="63">
        <v>5.29</v>
      </c>
      <c r="BN135" s="63">
        <v>23.28</v>
      </c>
      <c r="BO135" s="64">
        <v>0</v>
      </c>
      <c r="BP135" s="65">
        <v>0</v>
      </c>
      <c r="BQ135" s="64" t="s">
        <v>98</v>
      </c>
      <c r="BR135" s="63">
        <v>11781.86</v>
      </c>
      <c r="BS135" s="64" t="s">
        <v>98</v>
      </c>
      <c r="BT135" s="63">
        <v>2502.2800000000002</v>
      </c>
      <c r="BU135" s="64" t="s">
        <v>98</v>
      </c>
      <c r="BV135" s="63">
        <v>0.4</v>
      </c>
      <c r="BW135" s="64" t="s">
        <v>98</v>
      </c>
      <c r="BX135" s="63">
        <v>5.79</v>
      </c>
      <c r="BY135" s="64" t="s">
        <v>98</v>
      </c>
      <c r="BZ135" s="63">
        <v>2508.4699999999998</v>
      </c>
      <c r="CA135" s="64" t="s">
        <v>98</v>
      </c>
      <c r="CB135" s="63">
        <v>1.43</v>
      </c>
      <c r="CC135" s="64" t="s">
        <v>98</v>
      </c>
      <c r="CD135" s="64">
        <v>0</v>
      </c>
      <c r="CE135" s="64" t="s">
        <v>98</v>
      </c>
      <c r="CF135" s="63">
        <v>0.03</v>
      </c>
      <c r="CG135" s="64" t="s">
        <v>98</v>
      </c>
      <c r="CH135" s="63">
        <v>0.03</v>
      </c>
      <c r="CI135" s="64" t="s">
        <v>98</v>
      </c>
      <c r="CJ135" s="63">
        <v>1.46</v>
      </c>
      <c r="CK135" s="64" t="s">
        <v>98</v>
      </c>
      <c r="CL135" s="64">
        <v>0</v>
      </c>
      <c r="CM135" s="64" t="s">
        <v>98</v>
      </c>
      <c r="CN135" s="64">
        <v>0</v>
      </c>
      <c r="CO135" s="64" t="s">
        <v>98</v>
      </c>
      <c r="CP135" s="64">
        <v>0</v>
      </c>
      <c r="CQ135" s="64" t="s">
        <v>98</v>
      </c>
      <c r="CR135" s="66">
        <v>94.45</v>
      </c>
      <c r="CS135" s="64" t="s">
        <v>98</v>
      </c>
      <c r="CT135" s="63">
        <v>94.45</v>
      </c>
      <c r="CU135" s="64" t="s">
        <v>98</v>
      </c>
      <c r="CV135" s="63">
        <v>2604.38</v>
      </c>
      <c r="CW135" s="64" t="s">
        <v>98</v>
      </c>
      <c r="CX135" s="63">
        <v>14386.23</v>
      </c>
      <c r="CY135" s="64" t="s">
        <v>98</v>
      </c>
    </row>
    <row r="136" spans="1:103" ht="14.5" x14ac:dyDescent="0.35">
      <c r="A136" s="58" t="s">
        <v>303</v>
      </c>
      <c r="B136" s="58" t="s">
        <v>458</v>
      </c>
      <c r="C136" s="43" t="str">
        <f>'Correspondance tables'!K42</f>
        <v>ISIC 62-63</v>
      </c>
      <c r="D136" s="43" t="str">
        <f>VLOOKUP(C136, 'Correspondance tables'!$O$3:$P$73, 2, FALSE)</f>
        <v>ISIC 62T63</v>
      </c>
      <c r="E136" s="59">
        <v>6.02</v>
      </c>
      <c r="F136" s="59">
        <v>3.6</v>
      </c>
      <c r="G136" s="59">
        <v>0.55000000000000004</v>
      </c>
      <c r="H136" s="167">
        <v>18.63</v>
      </c>
      <c r="I136" s="59">
        <v>160.22</v>
      </c>
      <c r="J136" s="59">
        <v>46.96</v>
      </c>
      <c r="K136" s="59">
        <v>18.84</v>
      </c>
      <c r="L136" s="59">
        <v>36.72</v>
      </c>
      <c r="M136" s="59">
        <v>47.11</v>
      </c>
      <c r="N136" s="59">
        <v>42.09</v>
      </c>
      <c r="O136" s="59">
        <v>187.92</v>
      </c>
      <c r="P136" s="59">
        <v>89.76</v>
      </c>
      <c r="Q136" s="59">
        <v>86.34</v>
      </c>
      <c r="R136" s="167">
        <v>38.450000000000003</v>
      </c>
      <c r="S136" s="167">
        <v>86.35</v>
      </c>
      <c r="T136" s="59">
        <v>168.12</v>
      </c>
      <c r="U136" s="59">
        <v>504.87</v>
      </c>
      <c r="V136" s="59">
        <v>128.83000000000001</v>
      </c>
      <c r="W136" s="59">
        <v>208.72</v>
      </c>
      <c r="X136" s="59">
        <v>212.34</v>
      </c>
      <c r="Y136" s="59">
        <v>64.849999999999994</v>
      </c>
      <c r="Z136" s="59">
        <v>59.08</v>
      </c>
      <c r="AA136" s="59">
        <v>109.79</v>
      </c>
      <c r="AB136" s="167">
        <v>170.94</v>
      </c>
      <c r="AC136" s="59">
        <v>14.43</v>
      </c>
      <c r="AD136" s="59">
        <v>143.25</v>
      </c>
      <c r="AE136" s="59">
        <v>201.57</v>
      </c>
      <c r="AF136" s="59">
        <v>101.79</v>
      </c>
      <c r="AG136" s="59">
        <v>1171.8800000000001</v>
      </c>
      <c r="AH136" s="59">
        <v>338.76</v>
      </c>
      <c r="AI136" s="59">
        <v>208.48</v>
      </c>
      <c r="AJ136" s="59">
        <v>19.940000000000001</v>
      </c>
      <c r="AK136" s="59">
        <v>60.87</v>
      </c>
      <c r="AL136" s="59">
        <v>198.84</v>
      </c>
      <c r="AM136" s="59">
        <v>134.05000000000001</v>
      </c>
      <c r="AN136" s="59">
        <v>56.66</v>
      </c>
      <c r="AO136" s="59">
        <v>537.1</v>
      </c>
      <c r="AP136" s="59">
        <v>145.94999999999999</v>
      </c>
      <c r="AQ136" s="59">
        <v>527.13</v>
      </c>
      <c r="AR136" s="59">
        <v>8624.25</v>
      </c>
      <c r="AS136" s="59">
        <v>899.75</v>
      </c>
      <c r="AT136" s="59">
        <v>577.13</v>
      </c>
      <c r="AU136" s="59">
        <v>271.02</v>
      </c>
      <c r="AV136" s="59">
        <v>121.87</v>
      </c>
      <c r="AW136" s="59">
        <v>1255.04</v>
      </c>
      <c r="AX136" s="59">
        <v>215.4</v>
      </c>
      <c r="AY136" s="59">
        <v>156.21</v>
      </c>
      <c r="AZ136" s="59">
        <v>155.30000000000001</v>
      </c>
      <c r="BA136" s="59">
        <v>170.42</v>
      </c>
      <c r="BB136" s="59">
        <v>140.38</v>
      </c>
      <c r="BC136" s="59">
        <v>143.26</v>
      </c>
      <c r="BD136" s="59">
        <v>52.22</v>
      </c>
      <c r="BE136" s="59">
        <v>305.2</v>
      </c>
      <c r="BF136" s="59">
        <v>588.52</v>
      </c>
      <c r="BG136" s="59">
        <v>203.57</v>
      </c>
      <c r="BH136" s="59">
        <v>240.31</v>
      </c>
      <c r="BI136" s="59">
        <v>119.13</v>
      </c>
      <c r="BJ136" s="59">
        <v>435.68</v>
      </c>
      <c r="BK136" s="59">
        <v>39.200000000000003</v>
      </c>
      <c r="BL136" s="59">
        <v>45.8</v>
      </c>
      <c r="BM136" s="59">
        <v>86.11</v>
      </c>
      <c r="BN136" s="59">
        <v>138.11000000000001</v>
      </c>
      <c r="BO136" s="60">
        <v>0</v>
      </c>
      <c r="BP136" s="61">
        <v>0</v>
      </c>
      <c r="BQ136" s="60" t="s">
        <v>98</v>
      </c>
      <c r="BR136" s="59">
        <v>21341.68</v>
      </c>
      <c r="BS136" s="60" t="s">
        <v>98</v>
      </c>
      <c r="BT136" s="59">
        <v>206.52</v>
      </c>
      <c r="BU136" s="60" t="s">
        <v>98</v>
      </c>
      <c r="BV136" s="60">
        <v>0</v>
      </c>
      <c r="BW136" s="60" t="s">
        <v>98</v>
      </c>
      <c r="BX136" s="59">
        <v>2.15</v>
      </c>
      <c r="BY136" s="60" t="s">
        <v>98</v>
      </c>
      <c r="BZ136" s="59">
        <v>208.68</v>
      </c>
      <c r="CA136" s="60" t="s">
        <v>98</v>
      </c>
      <c r="CB136" s="59">
        <v>7710.6</v>
      </c>
      <c r="CC136" s="60" t="s">
        <v>98</v>
      </c>
      <c r="CD136" s="60">
        <v>0</v>
      </c>
      <c r="CE136" s="60" t="s">
        <v>98</v>
      </c>
      <c r="CF136" s="59">
        <v>12.25</v>
      </c>
      <c r="CG136" s="60" t="s">
        <v>98</v>
      </c>
      <c r="CH136" s="59">
        <v>12.25</v>
      </c>
      <c r="CI136" s="60" t="s">
        <v>98</v>
      </c>
      <c r="CJ136" s="59">
        <v>7722.85</v>
      </c>
      <c r="CK136" s="60" t="s">
        <v>98</v>
      </c>
      <c r="CL136" s="60">
        <v>0</v>
      </c>
      <c r="CM136" s="60" t="s">
        <v>98</v>
      </c>
      <c r="CN136" s="60">
        <v>0</v>
      </c>
      <c r="CO136" s="60" t="s">
        <v>98</v>
      </c>
      <c r="CP136" s="60">
        <v>0</v>
      </c>
      <c r="CQ136" s="60" t="s">
        <v>98</v>
      </c>
      <c r="CR136" s="62">
        <v>321.89</v>
      </c>
      <c r="CS136" s="60" t="s">
        <v>98</v>
      </c>
      <c r="CT136" s="59">
        <v>321.89</v>
      </c>
      <c r="CU136" s="60" t="s">
        <v>98</v>
      </c>
      <c r="CV136" s="59">
        <v>8253.42</v>
      </c>
      <c r="CW136" s="60" t="s">
        <v>98</v>
      </c>
      <c r="CX136" s="59">
        <v>29595.1</v>
      </c>
      <c r="CY136" s="60" t="s">
        <v>98</v>
      </c>
    </row>
    <row r="137" spans="1:103" ht="14.5" x14ac:dyDescent="0.35">
      <c r="A137" s="58" t="s">
        <v>303</v>
      </c>
      <c r="B137" s="58" t="s">
        <v>459</v>
      </c>
      <c r="C137" s="43" t="str">
        <f>'Correspondance tables'!K43</f>
        <v>ISIC 64</v>
      </c>
      <c r="D137" s="43" t="str">
        <f>VLOOKUP(C137, 'Correspondance tables'!$O$3:$P$73, 2, FALSE)</f>
        <v>ISIC 64T66</v>
      </c>
      <c r="E137" s="63">
        <v>141.71</v>
      </c>
      <c r="F137" s="63">
        <v>12.09</v>
      </c>
      <c r="G137" s="63">
        <v>8.7799999999999994</v>
      </c>
      <c r="H137" s="168">
        <v>25.62</v>
      </c>
      <c r="I137" s="63">
        <v>309.73</v>
      </c>
      <c r="J137" s="63">
        <v>38.96</v>
      </c>
      <c r="K137" s="63">
        <v>26.14</v>
      </c>
      <c r="L137" s="63">
        <v>36.619999999999997</v>
      </c>
      <c r="M137" s="63">
        <v>18.100000000000001</v>
      </c>
      <c r="N137" s="63">
        <v>66.849999999999994</v>
      </c>
      <c r="O137" s="63">
        <v>169.2</v>
      </c>
      <c r="P137" s="63">
        <v>170.46</v>
      </c>
      <c r="Q137" s="63">
        <v>102.35</v>
      </c>
      <c r="R137" s="168">
        <v>60.53</v>
      </c>
      <c r="S137" s="168">
        <v>71.36</v>
      </c>
      <c r="T137" s="63">
        <v>137.69</v>
      </c>
      <c r="U137" s="63">
        <v>437.27</v>
      </c>
      <c r="V137" s="63">
        <v>55.51</v>
      </c>
      <c r="W137" s="63">
        <v>156.69</v>
      </c>
      <c r="X137" s="63">
        <v>511.55</v>
      </c>
      <c r="Y137" s="63">
        <v>28.37</v>
      </c>
      <c r="Z137" s="63">
        <v>75.78</v>
      </c>
      <c r="AA137" s="63">
        <v>44.01</v>
      </c>
      <c r="AB137" s="168">
        <v>528.71</v>
      </c>
      <c r="AC137" s="63">
        <v>21.96</v>
      </c>
      <c r="AD137" s="63">
        <v>60.54</v>
      </c>
      <c r="AE137" s="63">
        <v>906.65</v>
      </c>
      <c r="AF137" s="63">
        <v>77.44</v>
      </c>
      <c r="AG137" s="63">
        <v>1083.46</v>
      </c>
      <c r="AH137" s="63">
        <v>856.71</v>
      </c>
      <c r="AI137" s="63">
        <v>143.88</v>
      </c>
      <c r="AJ137" s="63">
        <v>122.43</v>
      </c>
      <c r="AK137" s="63">
        <v>86.8</v>
      </c>
      <c r="AL137" s="63">
        <v>235.7</v>
      </c>
      <c r="AM137" s="63">
        <v>60.27</v>
      </c>
      <c r="AN137" s="63">
        <v>248.58</v>
      </c>
      <c r="AO137" s="63">
        <v>49.22</v>
      </c>
      <c r="AP137" s="63">
        <v>30.78</v>
      </c>
      <c r="AQ137" s="63">
        <v>113.28</v>
      </c>
      <c r="AR137" s="63">
        <v>459.98</v>
      </c>
      <c r="AS137" s="63">
        <v>12309.65</v>
      </c>
      <c r="AT137" s="63">
        <v>1444.93</v>
      </c>
      <c r="AU137" s="63">
        <v>398.99</v>
      </c>
      <c r="AV137" s="63">
        <v>3675.26</v>
      </c>
      <c r="AW137" s="63">
        <v>772.38</v>
      </c>
      <c r="AX137" s="63">
        <v>104.25</v>
      </c>
      <c r="AY137" s="63">
        <v>31.34</v>
      </c>
      <c r="AZ137" s="63">
        <v>52.83</v>
      </c>
      <c r="BA137" s="63">
        <v>122.01</v>
      </c>
      <c r="BB137" s="63">
        <v>170.73</v>
      </c>
      <c r="BC137" s="63">
        <v>196.43</v>
      </c>
      <c r="BD137" s="63">
        <v>29.34</v>
      </c>
      <c r="BE137" s="63">
        <v>325.43</v>
      </c>
      <c r="BF137" s="63">
        <v>1303.8</v>
      </c>
      <c r="BG137" s="63">
        <v>313.36</v>
      </c>
      <c r="BH137" s="63">
        <v>140.54</v>
      </c>
      <c r="BI137" s="63">
        <v>76.89</v>
      </c>
      <c r="BJ137" s="63">
        <v>141.06</v>
      </c>
      <c r="BK137" s="63">
        <v>65.23</v>
      </c>
      <c r="BL137" s="63">
        <v>67.25</v>
      </c>
      <c r="BM137" s="63">
        <v>5.27</v>
      </c>
      <c r="BN137" s="63">
        <v>46.98</v>
      </c>
      <c r="BO137" s="64">
        <v>0</v>
      </c>
      <c r="BP137" s="65">
        <v>0</v>
      </c>
      <c r="BQ137" s="64" t="s">
        <v>98</v>
      </c>
      <c r="BR137" s="63">
        <v>29585.71</v>
      </c>
      <c r="BS137" s="64" t="s">
        <v>98</v>
      </c>
      <c r="BT137" s="63">
        <v>5078.22</v>
      </c>
      <c r="BU137" s="64" t="s">
        <v>98</v>
      </c>
      <c r="BV137" s="63">
        <v>0.04</v>
      </c>
      <c r="BW137" s="64" t="s">
        <v>98</v>
      </c>
      <c r="BX137" s="63">
        <v>2.2200000000000002</v>
      </c>
      <c r="BY137" s="64" t="s">
        <v>98</v>
      </c>
      <c r="BZ137" s="63">
        <v>5080.49</v>
      </c>
      <c r="CA137" s="64" t="s">
        <v>98</v>
      </c>
      <c r="CB137" s="63">
        <v>9.15</v>
      </c>
      <c r="CC137" s="64" t="s">
        <v>98</v>
      </c>
      <c r="CD137" s="64">
        <v>0</v>
      </c>
      <c r="CE137" s="64" t="s">
        <v>98</v>
      </c>
      <c r="CF137" s="63">
        <v>0.01</v>
      </c>
      <c r="CG137" s="64" t="s">
        <v>98</v>
      </c>
      <c r="CH137" s="63">
        <v>0.01</v>
      </c>
      <c r="CI137" s="64" t="s">
        <v>98</v>
      </c>
      <c r="CJ137" s="63">
        <v>9.16</v>
      </c>
      <c r="CK137" s="64" t="s">
        <v>98</v>
      </c>
      <c r="CL137" s="64">
        <v>0</v>
      </c>
      <c r="CM137" s="64" t="s">
        <v>98</v>
      </c>
      <c r="CN137" s="64">
        <v>0</v>
      </c>
      <c r="CO137" s="64" t="s">
        <v>98</v>
      </c>
      <c r="CP137" s="64">
        <v>0</v>
      </c>
      <c r="CQ137" s="64" t="s">
        <v>98</v>
      </c>
      <c r="CR137" s="66">
        <v>432.85</v>
      </c>
      <c r="CS137" s="64" t="s">
        <v>98</v>
      </c>
      <c r="CT137" s="63">
        <v>432.85</v>
      </c>
      <c r="CU137" s="64" t="s">
        <v>98</v>
      </c>
      <c r="CV137" s="63">
        <v>5522.49</v>
      </c>
      <c r="CW137" s="64" t="s">
        <v>98</v>
      </c>
      <c r="CX137" s="63">
        <v>35108.199999999997</v>
      </c>
      <c r="CY137" s="64" t="s">
        <v>98</v>
      </c>
    </row>
    <row r="138" spans="1:103" ht="14.5" x14ac:dyDescent="0.35">
      <c r="A138" s="58" t="s">
        <v>303</v>
      </c>
      <c r="B138" s="58" t="s">
        <v>460</v>
      </c>
      <c r="C138" s="43" t="str">
        <f>'Correspondance tables'!K44</f>
        <v>ISIC 65</v>
      </c>
      <c r="D138" s="43" t="str">
        <f>VLOOKUP(C138, 'Correspondance tables'!$O$3:$P$73, 2, FALSE)</f>
        <v>ISIC 64T66</v>
      </c>
      <c r="E138" s="59">
        <v>70.84</v>
      </c>
      <c r="F138" s="59">
        <v>5.7</v>
      </c>
      <c r="G138" s="59">
        <v>5.28</v>
      </c>
      <c r="H138" s="167">
        <v>5.71</v>
      </c>
      <c r="I138" s="59">
        <v>104.61</v>
      </c>
      <c r="J138" s="59">
        <v>7.05</v>
      </c>
      <c r="K138" s="59">
        <v>40.32</v>
      </c>
      <c r="L138" s="59">
        <v>8.58</v>
      </c>
      <c r="M138" s="59">
        <v>5.04</v>
      </c>
      <c r="N138" s="59">
        <v>7.36</v>
      </c>
      <c r="O138" s="59">
        <v>72.819999999999993</v>
      </c>
      <c r="P138" s="59">
        <v>23.45</v>
      </c>
      <c r="Q138" s="59">
        <v>73.97</v>
      </c>
      <c r="R138" s="167">
        <v>13.03</v>
      </c>
      <c r="S138" s="167">
        <v>10.96</v>
      </c>
      <c r="T138" s="59">
        <v>154.69999999999999</v>
      </c>
      <c r="U138" s="59">
        <v>50.72</v>
      </c>
      <c r="V138" s="59">
        <v>9.2899999999999991</v>
      </c>
      <c r="W138" s="59">
        <v>28.48</v>
      </c>
      <c r="X138" s="59">
        <v>78.45</v>
      </c>
      <c r="Y138" s="59">
        <v>12.6</v>
      </c>
      <c r="Z138" s="60">
        <v>39</v>
      </c>
      <c r="AA138" s="59">
        <v>78.44</v>
      </c>
      <c r="AB138" s="167">
        <v>70.77</v>
      </c>
      <c r="AC138" s="59">
        <v>4.49</v>
      </c>
      <c r="AD138" s="59">
        <v>23.34</v>
      </c>
      <c r="AE138" s="59">
        <v>83.4</v>
      </c>
      <c r="AF138" s="59">
        <v>29.69</v>
      </c>
      <c r="AG138" s="59">
        <v>172.32</v>
      </c>
      <c r="AH138" s="59">
        <v>106.86</v>
      </c>
      <c r="AI138" s="59">
        <v>125.44</v>
      </c>
      <c r="AJ138" s="59">
        <v>47.52</v>
      </c>
      <c r="AK138" s="59">
        <v>21.66</v>
      </c>
      <c r="AL138" s="59">
        <v>64.69</v>
      </c>
      <c r="AM138" s="59">
        <v>10.7</v>
      </c>
      <c r="AN138" s="59">
        <v>39.880000000000003</v>
      </c>
      <c r="AO138" s="59">
        <v>7.92</v>
      </c>
      <c r="AP138" s="59">
        <v>3.61</v>
      </c>
      <c r="AQ138" s="59">
        <v>13.96</v>
      </c>
      <c r="AR138" s="59">
        <v>20.96</v>
      </c>
      <c r="AS138" s="59">
        <v>56.63</v>
      </c>
      <c r="AT138" s="59">
        <v>6018.54</v>
      </c>
      <c r="AU138" s="59">
        <v>78.66</v>
      </c>
      <c r="AV138" s="59">
        <v>205.65</v>
      </c>
      <c r="AW138" s="59">
        <v>91.48</v>
      </c>
      <c r="AX138" s="59">
        <v>81.25</v>
      </c>
      <c r="AY138" s="59">
        <v>3.08</v>
      </c>
      <c r="AZ138" s="59">
        <v>4.3899999999999997</v>
      </c>
      <c r="BA138" s="59">
        <v>24.18</v>
      </c>
      <c r="BB138" s="59">
        <v>64.5</v>
      </c>
      <c r="BC138" s="59">
        <v>33.479999999999997</v>
      </c>
      <c r="BD138" s="59">
        <v>6.1</v>
      </c>
      <c r="BE138" s="59">
        <v>64.23</v>
      </c>
      <c r="BF138" s="59">
        <v>163.91</v>
      </c>
      <c r="BG138" s="59">
        <v>44.8</v>
      </c>
      <c r="BH138" s="59">
        <v>58.49</v>
      </c>
      <c r="BI138" s="59">
        <v>5.55</v>
      </c>
      <c r="BJ138" s="59">
        <v>4.7699999999999996</v>
      </c>
      <c r="BK138" s="59">
        <v>15.97</v>
      </c>
      <c r="BL138" s="59">
        <v>6.31</v>
      </c>
      <c r="BM138" s="59">
        <v>6.48</v>
      </c>
      <c r="BN138" s="59">
        <v>65.540000000000006</v>
      </c>
      <c r="BO138" s="60">
        <v>0</v>
      </c>
      <c r="BP138" s="61">
        <v>0</v>
      </c>
      <c r="BQ138" s="60" t="s">
        <v>98</v>
      </c>
      <c r="BR138" s="59">
        <v>8857.57</v>
      </c>
      <c r="BS138" s="60" t="s">
        <v>98</v>
      </c>
      <c r="BT138" s="59">
        <v>949.26</v>
      </c>
      <c r="BU138" s="60" t="s">
        <v>98</v>
      </c>
      <c r="BV138" s="60">
        <v>0</v>
      </c>
      <c r="BW138" s="60" t="s">
        <v>98</v>
      </c>
      <c r="BX138" s="59">
        <v>143.47</v>
      </c>
      <c r="BY138" s="60" t="s">
        <v>98</v>
      </c>
      <c r="BZ138" s="59">
        <v>1092.73</v>
      </c>
      <c r="CA138" s="60" t="s">
        <v>98</v>
      </c>
      <c r="CB138" s="59">
        <v>2.23</v>
      </c>
      <c r="CC138" s="60" t="s">
        <v>98</v>
      </c>
      <c r="CD138" s="60">
        <v>0</v>
      </c>
      <c r="CE138" s="60" t="s">
        <v>98</v>
      </c>
      <c r="CF138" s="60">
        <v>0</v>
      </c>
      <c r="CG138" s="60" t="s">
        <v>98</v>
      </c>
      <c r="CH138" s="60">
        <v>0</v>
      </c>
      <c r="CI138" s="60" t="s">
        <v>98</v>
      </c>
      <c r="CJ138" s="59">
        <v>2.23</v>
      </c>
      <c r="CK138" s="60" t="s">
        <v>98</v>
      </c>
      <c r="CL138" s="60">
        <v>0</v>
      </c>
      <c r="CM138" s="60" t="s">
        <v>98</v>
      </c>
      <c r="CN138" s="60">
        <v>0</v>
      </c>
      <c r="CO138" s="60" t="s">
        <v>98</v>
      </c>
      <c r="CP138" s="60">
        <v>0</v>
      </c>
      <c r="CQ138" s="60" t="s">
        <v>98</v>
      </c>
      <c r="CR138" s="62">
        <v>59.86</v>
      </c>
      <c r="CS138" s="60" t="s">
        <v>98</v>
      </c>
      <c r="CT138" s="59">
        <v>59.86</v>
      </c>
      <c r="CU138" s="60" t="s">
        <v>98</v>
      </c>
      <c r="CV138" s="59">
        <v>1154.81</v>
      </c>
      <c r="CW138" s="60" t="s">
        <v>98</v>
      </c>
      <c r="CX138" s="59">
        <v>10012.39</v>
      </c>
      <c r="CY138" s="60" t="s">
        <v>98</v>
      </c>
    </row>
    <row r="139" spans="1:103" ht="14.5" x14ac:dyDescent="0.35">
      <c r="A139" s="58" t="s">
        <v>303</v>
      </c>
      <c r="B139" s="58" t="s">
        <v>461</v>
      </c>
      <c r="C139" s="43" t="str">
        <f>'Correspondance tables'!K45</f>
        <v>ISIC 66</v>
      </c>
      <c r="D139" s="43" t="str">
        <f>VLOOKUP(C139, 'Correspondance tables'!$O$3:$P$73, 2, FALSE)</f>
        <v>ISIC 64T66</v>
      </c>
      <c r="E139" s="63">
        <v>5.59</v>
      </c>
      <c r="F139" s="63">
        <v>0.11</v>
      </c>
      <c r="G139" s="63">
        <v>7.0000000000000007E-2</v>
      </c>
      <c r="H139" s="168">
        <v>3.73</v>
      </c>
      <c r="I139" s="63">
        <v>30.09</v>
      </c>
      <c r="J139" s="63">
        <v>15.64</v>
      </c>
      <c r="K139" s="63">
        <v>3.3</v>
      </c>
      <c r="L139" s="63">
        <v>36.57</v>
      </c>
      <c r="M139" s="63">
        <v>4.3600000000000003</v>
      </c>
      <c r="N139" s="63">
        <v>17.18</v>
      </c>
      <c r="O139" s="63">
        <v>41.86</v>
      </c>
      <c r="P139" s="63">
        <v>11.81</v>
      </c>
      <c r="Q139" s="63">
        <v>5.65</v>
      </c>
      <c r="R139" s="168">
        <v>94.69</v>
      </c>
      <c r="S139" s="168">
        <v>9.58</v>
      </c>
      <c r="T139" s="63">
        <v>14.57</v>
      </c>
      <c r="U139" s="63">
        <v>11.45</v>
      </c>
      <c r="V139" s="63">
        <v>8.44</v>
      </c>
      <c r="W139" s="63">
        <v>10.26</v>
      </c>
      <c r="X139" s="63">
        <v>29.24</v>
      </c>
      <c r="Y139" s="63">
        <v>98.17</v>
      </c>
      <c r="Z139" s="63">
        <v>6.54</v>
      </c>
      <c r="AA139" s="63">
        <v>7.97</v>
      </c>
      <c r="AB139" s="168">
        <v>44.39</v>
      </c>
      <c r="AC139" s="63">
        <v>2.84</v>
      </c>
      <c r="AD139" s="63">
        <v>18.28</v>
      </c>
      <c r="AE139" s="63">
        <v>152.76</v>
      </c>
      <c r="AF139" s="63">
        <v>28.01</v>
      </c>
      <c r="AG139" s="63">
        <v>264.02999999999997</v>
      </c>
      <c r="AH139" s="63">
        <v>113.82</v>
      </c>
      <c r="AI139" s="63">
        <v>30.4</v>
      </c>
      <c r="AJ139" s="63">
        <v>71.319999999999993</v>
      </c>
      <c r="AK139" s="63">
        <v>43.49</v>
      </c>
      <c r="AL139" s="63">
        <v>66.64</v>
      </c>
      <c r="AM139" s="63">
        <v>9.7799999999999994</v>
      </c>
      <c r="AN139" s="63">
        <v>26.28</v>
      </c>
      <c r="AO139" s="63">
        <v>9.42</v>
      </c>
      <c r="AP139" s="63">
        <v>4.18</v>
      </c>
      <c r="AQ139" s="63">
        <v>46.46</v>
      </c>
      <c r="AR139" s="63">
        <v>186.45</v>
      </c>
      <c r="AS139" s="63">
        <v>9374.49</v>
      </c>
      <c r="AT139" s="63">
        <v>2537.73</v>
      </c>
      <c r="AU139" s="63">
        <v>5805.43</v>
      </c>
      <c r="AV139" s="63">
        <v>29.82</v>
      </c>
      <c r="AW139" s="63">
        <v>180.78</v>
      </c>
      <c r="AX139" s="63">
        <v>165.21</v>
      </c>
      <c r="AY139" s="63">
        <v>14.85</v>
      </c>
      <c r="AZ139" s="63">
        <v>14.91</v>
      </c>
      <c r="BA139" s="63">
        <v>29.16</v>
      </c>
      <c r="BB139" s="63">
        <v>48.2</v>
      </c>
      <c r="BC139" s="63">
        <v>59.18</v>
      </c>
      <c r="BD139" s="63">
        <v>2.75</v>
      </c>
      <c r="BE139" s="63">
        <v>106.62</v>
      </c>
      <c r="BF139" s="63">
        <v>16.350000000000001</v>
      </c>
      <c r="BG139" s="63">
        <v>14.23</v>
      </c>
      <c r="BH139" s="63">
        <v>5.2</v>
      </c>
      <c r="BI139" s="63">
        <v>0.66</v>
      </c>
      <c r="BJ139" s="63">
        <v>10.8</v>
      </c>
      <c r="BK139" s="63">
        <v>4.66</v>
      </c>
      <c r="BL139" s="63">
        <v>4.12</v>
      </c>
      <c r="BM139" s="63">
        <v>5.67</v>
      </c>
      <c r="BN139" s="63">
        <v>10.95</v>
      </c>
      <c r="BO139" s="64">
        <v>0</v>
      </c>
      <c r="BP139" s="65">
        <v>0</v>
      </c>
      <c r="BQ139" s="64" t="s">
        <v>98</v>
      </c>
      <c r="BR139" s="63">
        <v>20027.2</v>
      </c>
      <c r="BS139" s="64" t="s">
        <v>98</v>
      </c>
      <c r="BT139" s="63">
        <v>263.01</v>
      </c>
      <c r="BU139" s="64" t="s">
        <v>98</v>
      </c>
      <c r="BV139" s="64">
        <v>0</v>
      </c>
      <c r="BW139" s="64" t="s">
        <v>98</v>
      </c>
      <c r="BX139" s="64">
        <v>0</v>
      </c>
      <c r="BY139" s="64" t="s">
        <v>98</v>
      </c>
      <c r="BZ139" s="63">
        <v>263.01</v>
      </c>
      <c r="CA139" s="64" t="s">
        <v>98</v>
      </c>
      <c r="CB139" s="63">
        <v>1.0900000000000001</v>
      </c>
      <c r="CC139" s="64" t="s">
        <v>98</v>
      </c>
      <c r="CD139" s="64">
        <v>0</v>
      </c>
      <c r="CE139" s="64" t="s">
        <v>98</v>
      </c>
      <c r="CF139" s="64">
        <v>0</v>
      </c>
      <c r="CG139" s="64" t="s">
        <v>98</v>
      </c>
      <c r="CH139" s="64">
        <v>0</v>
      </c>
      <c r="CI139" s="64" t="s">
        <v>98</v>
      </c>
      <c r="CJ139" s="63">
        <v>1.0900000000000001</v>
      </c>
      <c r="CK139" s="64" t="s">
        <v>98</v>
      </c>
      <c r="CL139" s="64">
        <v>0</v>
      </c>
      <c r="CM139" s="64" t="s">
        <v>98</v>
      </c>
      <c r="CN139" s="64">
        <v>0</v>
      </c>
      <c r="CO139" s="64" t="s">
        <v>98</v>
      </c>
      <c r="CP139" s="64">
        <v>0</v>
      </c>
      <c r="CQ139" s="64" t="s">
        <v>98</v>
      </c>
      <c r="CR139" s="66">
        <v>75.709999999999994</v>
      </c>
      <c r="CS139" s="64" t="s">
        <v>98</v>
      </c>
      <c r="CT139" s="63">
        <v>75.709999999999994</v>
      </c>
      <c r="CU139" s="64" t="s">
        <v>98</v>
      </c>
      <c r="CV139" s="63">
        <v>339.81</v>
      </c>
      <c r="CW139" s="64" t="s">
        <v>98</v>
      </c>
      <c r="CX139" s="63">
        <v>20367.009999999998</v>
      </c>
      <c r="CY139" s="64" t="s">
        <v>98</v>
      </c>
    </row>
    <row r="140" spans="1:103" ht="14.5" x14ac:dyDescent="0.35">
      <c r="A140" s="58" t="s">
        <v>303</v>
      </c>
      <c r="B140" s="58" t="s">
        <v>462</v>
      </c>
      <c r="C140" s="43" t="str">
        <f>'Correspondance tables'!K46</f>
        <v>ISIC 68</v>
      </c>
      <c r="D140" s="43" t="str">
        <f>VLOOKUP(C140, 'Correspondance tables'!$O$3:$P$73, 2, FALSE)</f>
        <v>ISIC 68</v>
      </c>
      <c r="E140" s="59">
        <v>3.35</v>
      </c>
      <c r="F140" s="59">
        <v>0.06</v>
      </c>
      <c r="G140" s="59">
        <v>0.01</v>
      </c>
      <c r="H140" s="167">
        <v>0.17</v>
      </c>
      <c r="I140" s="59">
        <v>10.67</v>
      </c>
      <c r="J140" s="59">
        <v>1.45</v>
      </c>
      <c r="K140" s="59">
        <v>1.1399999999999999</v>
      </c>
      <c r="L140" s="59">
        <v>1.31</v>
      </c>
      <c r="M140" s="59">
        <v>0.79</v>
      </c>
      <c r="N140" s="59">
        <v>0.92</v>
      </c>
      <c r="O140" s="59">
        <v>7.92</v>
      </c>
      <c r="P140" s="59">
        <v>2.0699999999999998</v>
      </c>
      <c r="Q140" s="59">
        <v>6.92</v>
      </c>
      <c r="R140" s="167">
        <v>1.92</v>
      </c>
      <c r="S140" s="167">
        <v>3.9</v>
      </c>
      <c r="T140" s="59">
        <v>8.08</v>
      </c>
      <c r="U140" s="59">
        <v>1.94</v>
      </c>
      <c r="V140" s="59">
        <v>4.26</v>
      </c>
      <c r="W140" s="59">
        <v>8.4</v>
      </c>
      <c r="X140" s="59">
        <v>10.75</v>
      </c>
      <c r="Y140" s="59">
        <v>2.08</v>
      </c>
      <c r="Z140" s="59">
        <v>5.25</v>
      </c>
      <c r="AA140" s="59">
        <v>2.48</v>
      </c>
      <c r="AB140" s="167">
        <v>42.27</v>
      </c>
      <c r="AC140" s="59">
        <v>0.1</v>
      </c>
      <c r="AD140" s="60">
        <v>2</v>
      </c>
      <c r="AE140" s="59">
        <v>48.22</v>
      </c>
      <c r="AF140" s="60">
        <v>27</v>
      </c>
      <c r="AG140" s="59">
        <v>38.54</v>
      </c>
      <c r="AH140" s="59">
        <v>56.06</v>
      </c>
      <c r="AI140" s="59">
        <v>6.7</v>
      </c>
      <c r="AJ140" s="59">
        <v>0.27</v>
      </c>
      <c r="AK140" s="59">
        <v>3.73</v>
      </c>
      <c r="AL140" s="59">
        <v>10.02</v>
      </c>
      <c r="AM140" s="59">
        <v>2.46</v>
      </c>
      <c r="AN140" s="59">
        <v>26.29</v>
      </c>
      <c r="AO140" s="59">
        <v>1.21</v>
      </c>
      <c r="AP140" s="59">
        <v>3.98</v>
      </c>
      <c r="AQ140" s="59">
        <v>15.28</v>
      </c>
      <c r="AR140" s="59">
        <v>13.13</v>
      </c>
      <c r="AS140" s="59">
        <v>14.66</v>
      </c>
      <c r="AT140" s="59">
        <v>92.64</v>
      </c>
      <c r="AU140" s="59">
        <v>13.2</v>
      </c>
      <c r="AV140" s="59">
        <v>51.12</v>
      </c>
      <c r="AW140" s="59">
        <v>52.28</v>
      </c>
      <c r="AX140" s="59">
        <v>21.6</v>
      </c>
      <c r="AY140" s="59">
        <v>7.44</v>
      </c>
      <c r="AZ140" s="59">
        <v>4.16</v>
      </c>
      <c r="BA140" s="59">
        <v>2.98</v>
      </c>
      <c r="BB140" s="59">
        <v>6.53</v>
      </c>
      <c r="BC140" s="59">
        <v>3.59</v>
      </c>
      <c r="BD140" s="59">
        <v>5.56</v>
      </c>
      <c r="BE140" s="59">
        <v>17.559999999999999</v>
      </c>
      <c r="BF140" s="59">
        <v>37.89</v>
      </c>
      <c r="BG140" s="59">
        <v>3.59</v>
      </c>
      <c r="BH140" s="59">
        <v>8.8699999999999992</v>
      </c>
      <c r="BI140" s="59">
        <v>3.74</v>
      </c>
      <c r="BJ140" s="59">
        <v>0.77</v>
      </c>
      <c r="BK140" s="59">
        <v>2.34</v>
      </c>
      <c r="BL140" s="59">
        <v>1.57</v>
      </c>
      <c r="BM140" s="59">
        <v>0.1</v>
      </c>
      <c r="BN140" s="59">
        <v>7.21</v>
      </c>
      <c r="BO140" s="60">
        <v>0</v>
      </c>
      <c r="BP140" s="61">
        <v>0</v>
      </c>
      <c r="BQ140" s="60" t="s">
        <v>98</v>
      </c>
      <c r="BR140" s="59">
        <v>742.49</v>
      </c>
      <c r="BS140" s="60" t="s">
        <v>98</v>
      </c>
      <c r="BT140" s="59">
        <v>2264.5100000000002</v>
      </c>
      <c r="BU140" s="60" t="s">
        <v>98</v>
      </c>
      <c r="BV140" s="60">
        <v>0</v>
      </c>
      <c r="BW140" s="60" t="s">
        <v>98</v>
      </c>
      <c r="BX140" s="59">
        <v>3.41</v>
      </c>
      <c r="BY140" s="60" t="s">
        <v>98</v>
      </c>
      <c r="BZ140" s="59">
        <v>2267.92</v>
      </c>
      <c r="CA140" s="60" t="s">
        <v>98</v>
      </c>
      <c r="CB140" s="59">
        <v>0.02</v>
      </c>
      <c r="CC140" s="60" t="s">
        <v>98</v>
      </c>
      <c r="CD140" s="60">
        <v>0</v>
      </c>
      <c r="CE140" s="60" t="s">
        <v>98</v>
      </c>
      <c r="CF140" s="60">
        <v>0</v>
      </c>
      <c r="CG140" s="60" t="s">
        <v>98</v>
      </c>
      <c r="CH140" s="60">
        <v>0</v>
      </c>
      <c r="CI140" s="60" t="s">
        <v>98</v>
      </c>
      <c r="CJ140" s="59">
        <v>0.02</v>
      </c>
      <c r="CK140" s="60" t="s">
        <v>98</v>
      </c>
      <c r="CL140" s="60">
        <v>0</v>
      </c>
      <c r="CM140" s="60" t="s">
        <v>98</v>
      </c>
      <c r="CN140" s="60">
        <v>0</v>
      </c>
      <c r="CO140" s="60" t="s">
        <v>98</v>
      </c>
      <c r="CP140" s="60">
        <v>0</v>
      </c>
      <c r="CQ140" s="60" t="s">
        <v>98</v>
      </c>
      <c r="CR140" s="62">
        <v>0.01</v>
      </c>
      <c r="CS140" s="60" t="s">
        <v>98</v>
      </c>
      <c r="CT140" s="59">
        <v>0.01</v>
      </c>
      <c r="CU140" s="60" t="s">
        <v>98</v>
      </c>
      <c r="CV140" s="59">
        <v>2267.9499999999998</v>
      </c>
      <c r="CW140" s="60" t="s">
        <v>98</v>
      </c>
      <c r="CX140" s="59">
        <v>3010.44</v>
      </c>
      <c r="CY140" s="60" t="s">
        <v>98</v>
      </c>
    </row>
    <row r="141" spans="1:103" ht="14.5" x14ac:dyDescent="0.35">
      <c r="A141" s="58" t="s">
        <v>303</v>
      </c>
      <c r="B141" s="58" t="s">
        <v>499</v>
      </c>
      <c r="C141" s="43" t="str">
        <f>'Correspondance tables'!K48</f>
        <v>ISIC 69-70</v>
      </c>
      <c r="D141" s="43" t="str">
        <f>VLOOKUP(C141, 'Correspondance tables'!$O$3:$P$73, 2, FALSE)</f>
        <v>ISIC 69T82</v>
      </c>
      <c r="E141" s="64">
        <v>0</v>
      </c>
      <c r="F141" s="64">
        <v>0</v>
      </c>
      <c r="G141" s="64">
        <v>0</v>
      </c>
      <c r="H141" s="169">
        <v>0</v>
      </c>
      <c r="I141" s="64">
        <v>0</v>
      </c>
      <c r="J141" s="64">
        <v>0</v>
      </c>
      <c r="K141" s="64">
        <v>0</v>
      </c>
      <c r="L141" s="64">
        <v>0</v>
      </c>
      <c r="M141" s="64">
        <v>0</v>
      </c>
      <c r="N141" s="64">
        <v>0</v>
      </c>
      <c r="O141" s="64">
        <v>0</v>
      </c>
      <c r="P141" s="64">
        <v>0</v>
      </c>
      <c r="Q141" s="64">
        <v>0</v>
      </c>
      <c r="R141" s="169">
        <v>0</v>
      </c>
      <c r="S141" s="169">
        <v>0</v>
      </c>
      <c r="T141" s="64">
        <v>0</v>
      </c>
      <c r="U141" s="64">
        <v>0</v>
      </c>
      <c r="V141" s="64">
        <v>0</v>
      </c>
      <c r="W141" s="64">
        <v>0</v>
      </c>
      <c r="X141" s="64">
        <v>0</v>
      </c>
      <c r="Y141" s="64">
        <v>0</v>
      </c>
      <c r="Z141" s="64">
        <v>0</v>
      </c>
      <c r="AA141" s="64">
        <v>0</v>
      </c>
      <c r="AB141" s="169">
        <v>0</v>
      </c>
      <c r="AC141" s="64">
        <v>0</v>
      </c>
      <c r="AD141" s="64">
        <v>0</v>
      </c>
      <c r="AE141" s="64">
        <v>0</v>
      </c>
      <c r="AF141" s="64">
        <v>0</v>
      </c>
      <c r="AG141" s="64">
        <v>0</v>
      </c>
      <c r="AH141" s="64">
        <v>0</v>
      </c>
      <c r="AI141" s="64">
        <v>0</v>
      </c>
      <c r="AJ141" s="64">
        <v>0</v>
      </c>
      <c r="AK141" s="64">
        <v>0</v>
      </c>
      <c r="AL141" s="64">
        <v>0</v>
      </c>
      <c r="AM141" s="64">
        <v>0</v>
      </c>
      <c r="AN141" s="64">
        <v>0</v>
      </c>
      <c r="AO141" s="64">
        <v>0</v>
      </c>
      <c r="AP141" s="64">
        <v>0</v>
      </c>
      <c r="AQ141" s="64">
        <v>0</v>
      </c>
      <c r="AR141" s="64">
        <v>0</v>
      </c>
      <c r="AS141" s="64">
        <v>0</v>
      </c>
      <c r="AT141" s="64">
        <v>0</v>
      </c>
      <c r="AU141" s="64">
        <v>0</v>
      </c>
      <c r="AV141" s="64">
        <v>0</v>
      </c>
      <c r="AW141" s="64">
        <v>0</v>
      </c>
      <c r="AX141" s="64">
        <v>0</v>
      </c>
      <c r="AY141" s="64">
        <v>0</v>
      </c>
      <c r="AZ141" s="64">
        <v>0</v>
      </c>
      <c r="BA141" s="64">
        <v>0</v>
      </c>
      <c r="BB141" s="64">
        <v>0</v>
      </c>
      <c r="BC141" s="64">
        <v>0</v>
      </c>
      <c r="BD141" s="64">
        <v>0</v>
      </c>
      <c r="BE141" s="64">
        <v>0</v>
      </c>
      <c r="BF141" s="64">
        <v>0</v>
      </c>
      <c r="BG141" s="64">
        <v>0</v>
      </c>
      <c r="BH141" s="64">
        <v>0</v>
      </c>
      <c r="BI141" s="64">
        <v>0</v>
      </c>
      <c r="BJ141" s="64">
        <v>0</v>
      </c>
      <c r="BK141" s="64">
        <v>0</v>
      </c>
      <c r="BL141" s="64">
        <v>0</v>
      </c>
      <c r="BM141" s="64">
        <v>0</v>
      </c>
      <c r="BN141" s="64">
        <v>0</v>
      </c>
      <c r="BO141" s="64">
        <v>0</v>
      </c>
      <c r="BP141" s="65">
        <v>0</v>
      </c>
      <c r="BQ141" s="64" t="s">
        <v>98</v>
      </c>
      <c r="BR141" s="64">
        <v>0</v>
      </c>
      <c r="BS141" s="64" t="s">
        <v>98</v>
      </c>
      <c r="BT141" s="64">
        <v>0</v>
      </c>
      <c r="BU141" s="64" t="s">
        <v>98</v>
      </c>
      <c r="BV141" s="64">
        <v>0</v>
      </c>
      <c r="BW141" s="64" t="s">
        <v>98</v>
      </c>
      <c r="BX141" s="64">
        <v>0</v>
      </c>
      <c r="BY141" s="64" t="s">
        <v>98</v>
      </c>
      <c r="BZ141" s="64">
        <v>0</v>
      </c>
      <c r="CA141" s="64" t="s">
        <v>98</v>
      </c>
      <c r="CB141" s="64">
        <v>0</v>
      </c>
      <c r="CC141" s="64" t="s">
        <v>98</v>
      </c>
      <c r="CD141" s="64">
        <v>0</v>
      </c>
      <c r="CE141" s="64" t="s">
        <v>98</v>
      </c>
      <c r="CF141" s="64">
        <v>0</v>
      </c>
      <c r="CG141" s="64" t="s">
        <v>98</v>
      </c>
      <c r="CH141" s="64">
        <v>0</v>
      </c>
      <c r="CI141" s="64" t="s">
        <v>98</v>
      </c>
      <c r="CJ141" s="64">
        <v>0</v>
      </c>
      <c r="CK141" s="64" t="s">
        <v>98</v>
      </c>
      <c r="CL141" s="64">
        <v>0</v>
      </c>
      <c r="CM141" s="64" t="s">
        <v>98</v>
      </c>
      <c r="CN141" s="64">
        <v>0</v>
      </c>
      <c r="CO141" s="64" t="s">
        <v>98</v>
      </c>
      <c r="CP141" s="64">
        <v>0</v>
      </c>
      <c r="CQ141" s="64" t="s">
        <v>98</v>
      </c>
      <c r="CR141" s="67">
        <v>0</v>
      </c>
      <c r="CS141" s="64" t="s">
        <v>98</v>
      </c>
      <c r="CT141" s="64">
        <v>0</v>
      </c>
      <c r="CU141" s="64" t="s">
        <v>98</v>
      </c>
      <c r="CV141" s="64">
        <v>0</v>
      </c>
      <c r="CW141" s="64" t="s">
        <v>98</v>
      </c>
      <c r="CX141" s="64">
        <v>0</v>
      </c>
      <c r="CY141" s="64" t="s">
        <v>98</v>
      </c>
    </row>
    <row r="142" spans="1:103" ht="14.5" x14ac:dyDescent="0.35">
      <c r="A142" s="58" t="s">
        <v>303</v>
      </c>
      <c r="B142" s="58" t="s">
        <v>463</v>
      </c>
      <c r="C142" s="43" t="str">
        <f>'Correspondance tables'!K49</f>
        <v>ISIC 71</v>
      </c>
      <c r="D142" s="43" t="str">
        <f>VLOOKUP(C142, 'Correspondance tables'!$O$3:$P$73, 2, FALSE)</f>
        <v>ISIC 69T82</v>
      </c>
      <c r="E142" s="59">
        <v>70.09</v>
      </c>
      <c r="F142" s="59">
        <v>17.13</v>
      </c>
      <c r="G142" s="60">
        <v>4</v>
      </c>
      <c r="H142" s="167">
        <v>210.06</v>
      </c>
      <c r="I142" s="59">
        <v>862.07</v>
      </c>
      <c r="J142" s="59">
        <v>124.53</v>
      </c>
      <c r="K142" s="59">
        <v>68.430000000000007</v>
      </c>
      <c r="L142" s="59">
        <v>174.42</v>
      </c>
      <c r="M142" s="59">
        <v>65.09</v>
      </c>
      <c r="N142" s="59">
        <v>362.64</v>
      </c>
      <c r="O142" s="59">
        <v>664.73</v>
      </c>
      <c r="P142" s="59">
        <v>731.13</v>
      </c>
      <c r="Q142" s="59">
        <v>221.25</v>
      </c>
      <c r="R142" s="167">
        <v>159.07</v>
      </c>
      <c r="S142" s="167">
        <v>203.67</v>
      </c>
      <c r="T142" s="59">
        <v>315.56</v>
      </c>
      <c r="U142" s="59">
        <v>898.97</v>
      </c>
      <c r="V142" s="59">
        <v>290.61</v>
      </c>
      <c r="W142" s="59">
        <v>784.02</v>
      </c>
      <c r="X142" s="59">
        <v>769.14</v>
      </c>
      <c r="Y142" s="59">
        <v>158.31</v>
      </c>
      <c r="Z142" s="59">
        <v>161.49</v>
      </c>
      <c r="AA142" s="59">
        <v>140.24</v>
      </c>
      <c r="AB142" s="167">
        <v>456.91</v>
      </c>
      <c r="AC142" s="59">
        <v>25.6</v>
      </c>
      <c r="AD142" s="59">
        <v>143.86000000000001</v>
      </c>
      <c r="AE142" s="59">
        <v>642.20000000000005</v>
      </c>
      <c r="AF142" s="59">
        <v>297.31</v>
      </c>
      <c r="AG142" s="59">
        <v>3662.27</v>
      </c>
      <c r="AH142" s="59">
        <v>1164.01</v>
      </c>
      <c r="AI142" s="59">
        <v>346.16</v>
      </c>
      <c r="AJ142" s="59">
        <v>99.01</v>
      </c>
      <c r="AK142" s="59">
        <v>113.05</v>
      </c>
      <c r="AL142" s="59">
        <v>370.99</v>
      </c>
      <c r="AM142" s="59">
        <v>111.82</v>
      </c>
      <c r="AN142" s="59">
        <v>363.92</v>
      </c>
      <c r="AO142" s="59">
        <v>286.36</v>
      </c>
      <c r="AP142" s="59">
        <v>170.67</v>
      </c>
      <c r="AQ142" s="59">
        <v>614.63</v>
      </c>
      <c r="AR142" s="59">
        <v>1280.03</v>
      </c>
      <c r="AS142" s="59">
        <v>4046.27</v>
      </c>
      <c r="AT142" s="59">
        <v>1934.38</v>
      </c>
      <c r="AU142" s="59">
        <v>520.86</v>
      </c>
      <c r="AV142" s="59">
        <v>1562.95</v>
      </c>
      <c r="AW142" s="59">
        <v>7889.81</v>
      </c>
      <c r="AX142" s="59">
        <v>1124.6099999999999</v>
      </c>
      <c r="AY142" s="59">
        <v>425.61</v>
      </c>
      <c r="AZ142" s="59">
        <v>229.15</v>
      </c>
      <c r="BA142" s="59">
        <v>380.08</v>
      </c>
      <c r="BB142" s="59">
        <v>389.19</v>
      </c>
      <c r="BC142" s="59">
        <v>256.98</v>
      </c>
      <c r="BD142" s="59">
        <v>461.03</v>
      </c>
      <c r="BE142" s="59">
        <v>1071.45</v>
      </c>
      <c r="BF142" s="59">
        <v>737.2</v>
      </c>
      <c r="BG142" s="59">
        <v>311.3</v>
      </c>
      <c r="BH142" s="59">
        <v>257.76</v>
      </c>
      <c r="BI142" s="59">
        <v>125.74</v>
      </c>
      <c r="BJ142" s="59">
        <v>342.4</v>
      </c>
      <c r="BK142" s="59">
        <v>172.39</v>
      </c>
      <c r="BL142" s="59">
        <v>145.34</v>
      </c>
      <c r="BM142" s="59">
        <v>20.83</v>
      </c>
      <c r="BN142" s="59">
        <v>141.88999999999999</v>
      </c>
      <c r="BO142" s="60">
        <v>0</v>
      </c>
      <c r="BP142" s="61">
        <v>0</v>
      </c>
      <c r="BQ142" s="60" t="s">
        <v>98</v>
      </c>
      <c r="BR142" s="59">
        <v>40152.660000000003</v>
      </c>
      <c r="BS142" s="60" t="s">
        <v>98</v>
      </c>
      <c r="BT142" s="59">
        <v>334.22</v>
      </c>
      <c r="BU142" s="60" t="s">
        <v>98</v>
      </c>
      <c r="BV142" s="59">
        <v>0.01</v>
      </c>
      <c r="BW142" s="60" t="s">
        <v>98</v>
      </c>
      <c r="BX142" s="60">
        <v>0</v>
      </c>
      <c r="BY142" s="60" t="s">
        <v>98</v>
      </c>
      <c r="BZ142" s="59">
        <v>334.23</v>
      </c>
      <c r="CA142" s="60" t="s">
        <v>98</v>
      </c>
      <c r="CB142" s="59">
        <v>536.20000000000005</v>
      </c>
      <c r="CC142" s="60" t="s">
        <v>98</v>
      </c>
      <c r="CD142" s="60">
        <v>0</v>
      </c>
      <c r="CE142" s="60" t="s">
        <v>98</v>
      </c>
      <c r="CF142" s="59">
        <v>1.23</v>
      </c>
      <c r="CG142" s="60" t="s">
        <v>98</v>
      </c>
      <c r="CH142" s="59">
        <v>1.23</v>
      </c>
      <c r="CI142" s="60" t="s">
        <v>98</v>
      </c>
      <c r="CJ142" s="59">
        <v>537.44000000000005</v>
      </c>
      <c r="CK142" s="60" t="s">
        <v>98</v>
      </c>
      <c r="CL142" s="60">
        <v>0</v>
      </c>
      <c r="CM142" s="60" t="s">
        <v>98</v>
      </c>
      <c r="CN142" s="60">
        <v>0</v>
      </c>
      <c r="CO142" s="60" t="s">
        <v>98</v>
      </c>
      <c r="CP142" s="60">
        <v>0</v>
      </c>
      <c r="CQ142" s="60" t="s">
        <v>98</v>
      </c>
      <c r="CR142" s="62">
        <v>33.68</v>
      </c>
      <c r="CS142" s="60" t="s">
        <v>98</v>
      </c>
      <c r="CT142" s="59">
        <v>33.68</v>
      </c>
      <c r="CU142" s="60" t="s">
        <v>98</v>
      </c>
      <c r="CV142" s="59">
        <v>905.34</v>
      </c>
      <c r="CW142" s="60" t="s">
        <v>98</v>
      </c>
      <c r="CX142" s="60">
        <v>41058</v>
      </c>
      <c r="CY142" s="60" t="s">
        <v>98</v>
      </c>
    </row>
    <row r="143" spans="1:103" ht="14.5" x14ac:dyDescent="0.35">
      <c r="A143" s="58" t="s">
        <v>303</v>
      </c>
      <c r="B143" s="58" t="s">
        <v>464</v>
      </c>
      <c r="C143" s="43" t="str">
        <f>'Correspondance tables'!K50</f>
        <v>ISIC 72</v>
      </c>
      <c r="D143" s="43" t="str">
        <f>VLOOKUP(C143, 'Correspondance tables'!$O$3:$P$73, 2, FALSE)</f>
        <v>ISIC 69T82</v>
      </c>
      <c r="E143" s="63">
        <v>47.64</v>
      </c>
      <c r="F143" s="63">
        <v>6.19</v>
      </c>
      <c r="G143" s="63">
        <v>0.91</v>
      </c>
      <c r="H143" s="168">
        <v>70.63</v>
      </c>
      <c r="I143" s="63">
        <v>142.94999999999999</v>
      </c>
      <c r="J143" s="63">
        <v>28.58</v>
      </c>
      <c r="K143" s="63">
        <v>35.26</v>
      </c>
      <c r="L143" s="63">
        <v>44.03</v>
      </c>
      <c r="M143" s="63">
        <v>10.5</v>
      </c>
      <c r="N143" s="63">
        <v>173.1</v>
      </c>
      <c r="O143" s="63">
        <v>241.92</v>
      </c>
      <c r="P143" s="63">
        <v>81.260000000000005</v>
      </c>
      <c r="Q143" s="63">
        <v>122.37</v>
      </c>
      <c r="R143" s="168">
        <v>126.66</v>
      </c>
      <c r="S143" s="168">
        <v>75.83</v>
      </c>
      <c r="T143" s="63">
        <v>393.14</v>
      </c>
      <c r="U143" s="63">
        <v>220.59</v>
      </c>
      <c r="V143" s="63">
        <v>212.7</v>
      </c>
      <c r="W143" s="63">
        <v>340.05</v>
      </c>
      <c r="X143" s="63">
        <v>310.31</v>
      </c>
      <c r="Y143" s="63">
        <v>216.53</v>
      </c>
      <c r="Z143" s="63">
        <v>37.18</v>
      </c>
      <c r="AA143" s="63">
        <v>165.91</v>
      </c>
      <c r="AB143" s="168">
        <v>263.63</v>
      </c>
      <c r="AC143" s="63">
        <v>40.57</v>
      </c>
      <c r="AD143" s="63">
        <v>257.8</v>
      </c>
      <c r="AE143" s="63">
        <v>1957.06</v>
      </c>
      <c r="AF143" s="63">
        <v>52.15</v>
      </c>
      <c r="AG143" s="63">
        <v>392.29</v>
      </c>
      <c r="AH143" s="63">
        <v>90.1</v>
      </c>
      <c r="AI143" s="63">
        <v>96.84</v>
      </c>
      <c r="AJ143" s="63">
        <v>26.64</v>
      </c>
      <c r="AK143" s="63">
        <v>38.35</v>
      </c>
      <c r="AL143" s="63">
        <v>143.91</v>
      </c>
      <c r="AM143" s="63">
        <v>11.74</v>
      </c>
      <c r="AN143" s="63">
        <v>54.33</v>
      </c>
      <c r="AO143" s="63">
        <v>30.37</v>
      </c>
      <c r="AP143" s="63">
        <v>27.18</v>
      </c>
      <c r="AQ143" s="63">
        <v>82.73</v>
      </c>
      <c r="AR143" s="63">
        <v>153.72</v>
      </c>
      <c r="AS143" s="63">
        <v>121.84</v>
      </c>
      <c r="AT143" s="63">
        <v>415.38</v>
      </c>
      <c r="AU143" s="63">
        <v>46.4</v>
      </c>
      <c r="AV143" s="63">
        <v>228.53</v>
      </c>
      <c r="AW143" s="63">
        <v>260.27</v>
      </c>
      <c r="AX143" s="63">
        <v>2065.8200000000002</v>
      </c>
      <c r="AY143" s="63">
        <v>168.54</v>
      </c>
      <c r="AZ143" s="63">
        <v>59.52</v>
      </c>
      <c r="BA143" s="63">
        <v>65.5</v>
      </c>
      <c r="BB143" s="63">
        <v>98.52</v>
      </c>
      <c r="BC143" s="63">
        <v>26.69</v>
      </c>
      <c r="BD143" s="63">
        <v>10.38</v>
      </c>
      <c r="BE143" s="63">
        <v>264.45</v>
      </c>
      <c r="BF143" s="63">
        <v>464.35</v>
      </c>
      <c r="BG143" s="63">
        <v>47.42</v>
      </c>
      <c r="BH143" s="63">
        <v>39.659999999999997</v>
      </c>
      <c r="BI143" s="63">
        <v>11.94</v>
      </c>
      <c r="BJ143" s="63">
        <v>34.909999999999997</v>
      </c>
      <c r="BK143" s="63">
        <v>21.24</v>
      </c>
      <c r="BL143" s="63">
        <v>32.01</v>
      </c>
      <c r="BM143" s="63">
        <v>6.86</v>
      </c>
      <c r="BN143" s="63">
        <v>40.19</v>
      </c>
      <c r="BO143" s="64">
        <v>0</v>
      </c>
      <c r="BP143" s="65">
        <v>0</v>
      </c>
      <c r="BQ143" s="64" t="s">
        <v>98</v>
      </c>
      <c r="BR143" s="63">
        <v>11354.06</v>
      </c>
      <c r="BS143" s="64" t="s">
        <v>98</v>
      </c>
      <c r="BT143" s="63">
        <v>689.64</v>
      </c>
      <c r="BU143" s="64" t="s">
        <v>98</v>
      </c>
      <c r="BV143" s="64">
        <v>0</v>
      </c>
      <c r="BW143" s="64" t="s">
        <v>98</v>
      </c>
      <c r="BX143" s="63">
        <v>0.52</v>
      </c>
      <c r="BY143" s="64" t="s">
        <v>98</v>
      </c>
      <c r="BZ143" s="63">
        <v>690.16</v>
      </c>
      <c r="CA143" s="64" t="s">
        <v>98</v>
      </c>
      <c r="CB143" s="63">
        <v>2734.98</v>
      </c>
      <c r="CC143" s="64" t="s">
        <v>98</v>
      </c>
      <c r="CD143" s="64">
        <v>0</v>
      </c>
      <c r="CE143" s="64" t="s">
        <v>98</v>
      </c>
      <c r="CF143" s="63">
        <v>12.94</v>
      </c>
      <c r="CG143" s="64" t="s">
        <v>98</v>
      </c>
      <c r="CH143" s="63">
        <v>12.94</v>
      </c>
      <c r="CI143" s="64" t="s">
        <v>98</v>
      </c>
      <c r="CJ143" s="63">
        <v>2747.92</v>
      </c>
      <c r="CK143" s="64" t="s">
        <v>98</v>
      </c>
      <c r="CL143" s="64">
        <v>0</v>
      </c>
      <c r="CM143" s="64" t="s">
        <v>98</v>
      </c>
      <c r="CN143" s="64">
        <v>0</v>
      </c>
      <c r="CO143" s="64" t="s">
        <v>98</v>
      </c>
      <c r="CP143" s="64">
        <v>0</v>
      </c>
      <c r="CQ143" s="64" t="s">
        <v>98</v>
      </c>
      <c r="CR143" s="66">
        <v>41.64</v>
      </c>
      <c r="CS143" s="64" t="s">
        <v>98</v>
      </c>
      <c r="CT143" s="63">
        <v>41.64</v>
      </c>
      <c r="CU143" s="64" t="s">
        <v>98</v>
      </c>
      <c r="CV143" s="63">
        <v>3479.72</v>
      </c>
      <c r="CW143" s="64" t="s">
        <v>98</v>
      </c>
      <c r="CX143" s="63">
        <v>14833.78</v>
      </c>
      <c r="CY143" s="64" t="s">
        <v>98</v>
      </c>
    </row>
    <row r="144" spans="1:103" ht="14.5" x14ac:dyDescent="0.35">
      <c r="A144" s="58" t="s">
        <v>303</v>
      </c>
      <c r="B144" s="58" t="s">
        <v>465</v>
      </c>
      <c r="C144" s="43" t="str">
        <f>'Correspondance tables'!K51</f>
        <v>ISIC 73</v>
      </c>
      <c r="D144" s="43" t="str">
        <f>VLOOKUP(C144, 'Correspondance tables'!$O$3:$P$73, 2, FALSE)</f>
        <v>ISIC 69T82</v>
      </c>
      <c r="E144" s="59">
        <v>15.55</v>
      </c>
      <c r="F144" s="59">
        <v>0.01</v>
      </c>
      <c r="G144" s="59">
        <v>0.01</v>
      </c>
      <c r="H144" s="167">
        <v>9.2200000000000006</v>
      </c>
      <c r="I144" s="59">
        <v>142.31</v>
      </c>
      <c r="J144" s="59">
        <v>3.26</v>
      </c>
      <c r="K144" s="59">
        <v>8.8800000000000008</v>
      </c>
      <c r="L144" s="59">
        <v>13.21</v>
      </c>
      <c r="M144" s="59">
        <v>77.58</v>
      </c>
      <c r="N144" s="59">
        <v>2.64</v>
      </c>
      <c r="O144" s="59">
        <v>359.15</v>
      </c>
      <c r="P144" s="59">
        <v>7247.35</v>
      </c>
      <c r="Q144" s="59">
        <v>17.05</v>
      </c>
      <c r="R144" s="167">
        <v>13.36</v>
      </c>
      <c r="S144" s="167">
        <v>4.4400000000000004</v>
      </c>
      <c r="T144" s="59">
        <v>22.11</v>
      </c>
      <c r="U144" s="59">
        <v>2857.2</v>
      </c>
      <c r="V144" s="59">
        <v>30.82</v>
      </c>
      <c r="W144" s="59">
        <v>9.3000000000000007</v>
      </c>
      <c r="X144" s="59">
        <v>64.900000000000006</v>
      </c>
      <c r="Y144" s="60">
        <v>0</v>
      </c>
      <c r="Z144" s="59">
        <v>274.7</v>
      </c>
      <c r="AA144" s="59">
        <v>7.16</v>
      </c>
      <c r="AB144" s="171">
        <v>4</v>
      </c>
      <c r="AC144" s="59">
        <v>10.68</v>
      </c>
      <c r="AD144" s="59">
        <v>27.99</v>
      </c>
      <c r="AE144" s="59">
        <v>1.97</v>
      </c>
      <c r="AF144" s="59">
        <v>0.76</v>
      </c>
      <c r="AG144" s="59">
        <v>350.12</v>
      </c>
      <c r="AH144" s="59">
        <v>1.9</v>
      </c>
      <c r="AI144" s="59">
        <v>1.76</v>
      </c>
      <c r="AJ144" s="59">
        <v>0.04</v>
      </c>
      <c r="AK144" s="59">
        <v>0.33</v>
      </c>
      <c r="AL144" s="59">
        <v>0.22</v>
      </c>
      <c r="AM144" s="60">
        <v>0</v>
      </c>
      <c r="AN144" s="59">
        <v>2.83</v>
      </c>
      <c r="AO144" s="59">
        <v>2672.8</v>
      </c>
      <c r="AP144" s="59">
        <v>0.28000000000000003</v>
      </c>
      <c r="AQ144" s="60">
        <v>0</v>
      </c>
      <c r="AR144" s="59">
        <v>2803.1</v>
      </c>
      <c r="AS144" s="59">
        <v>15.05</v>
      </c>
      <c r="AT144" s="59">
        <v>6.99</v>
      </c>
      <c r="AU144" s="59">
        <v>0.01</v>
      </c>
      <c r="AV144" s="59">
        <v>31.32</v>
      </c>
      <c r="AW144" s="59">
        <v>1133.1099999999999</v>
      </c>
      <c r="AX144" s="60">
        <v>0</v>
      </c>
      <c r="AY144" s="60">
        <v>1440</v>
      </c>
      <c r="AZ144" s="59">
        <v>1.18</v>
      </c>
      <c r="BA144" s="59">
        <v>3.11</v>
      </c>
      <c r="BB144" s="59">
        <v>8.52</v>
      </c>
      <c r="BC144" s="59">
        <v>0.9</v>
      </c>
      <c r="BD144" s="59">
        <v>0.24</v>
      </c>
      <c r="BE144" s="60">
        <v>0</v>
      </c>
      <c r="BF144" s="59">
        <v>209.24</v>
      </c>
      <c r="BG144" s="59">
        <v>40.97</v>
      </c>
      <c r="BH144" s="59">
        <v>158.87</v>
      </c>
      <c r="BI144" s="59">
        <v>2.64</v>
      </c>
      <c r="BJ144" s="59">
        <v>0.12</v>
      </c>
      <c r="BK144" s="59">
        <v>0.5</v>
      </c>
      <c r="BL144" s="59">
        <v>38.49</v>
      </c>
      <c r="BM144" s="59">
        <v>0.25</v>
      </c>
      <c r="BN144" s="59">
        <v>0.76</v>
      </c>
      <c r="BO144" s="60">
        <v>0</v>
      </c>
      <c r="BP144" s="61">
        <v>0</v>
      </c>
      <c r="BQ144" s="60" t="s">
        <v>98</v>
      </c>
      <c r="BR144" s="59">
        <v>20151.23</v>
      </c>
      <c r="BS144" s="60" t="s">
        <v>98</v>
      </c>
      <c r="BT144" s="59">
        <v>0.3</v>
      </c>
      <c r="BU144" s="60" t="s">
        <v>98</v>
      </c>
      <c r="BV144" s="59">
        <v>0.06</v>
      </c>
      <c r="BW144" s="60" t="s">
        <v>98</v>
      </c>
      <c r="BX144" s="59">
        <v>180.47</v>
      </c>
      <c r="BY144" s="60" t="s">
        <v>98</v>
      </c>
      <c r="BZ144" s="59">
        <v>180.83</v>
      </c>
      <c r="CA144" s="60" t="s">
        <v>98</v>
      </c>
      <c r="CB144" s="59">
        <v>29523.59</v>
      </c>
      <c r="CC144" s="60" t="s">
        <v>98</v>
      </c>
      <c r="CD144" s="60">
        <v>0</v>
      </c>
      <c r="CE144" s="60" t="s">
        <v>98</v>
      </c>
      <c r="CF144" s="59">
        <v>47.05</v>
      </c>
      <c r="CG144" s="60" t="s">
        <v>98</v>
      </c>
      <c r="CH144" s="59">
        <v>47.05</v>
      </c>
      <c r="CI144" s="60" t="s">
        <v>98</v>
      </c>
      <c r="CJ144" s="59">
        <v>29570.639999999999</v>
      </c>
      <c r="CK144" s="60" t="s">
        <v>98</v>
      </c>
      <c r="CL144" s="60">
        <v>0</v>
      </c>
      <c r="CM144" s="60" t="s">
        <v>98</v>
      </c>
      <c r="CN144" s="60">
        <v>0</v>
      </c>
      <c r="CO144" s="60" t="s">
        <v>98</v>
      </c>
      <c r="CP144" s="60">
        <v>0</v>
      </c>
      <c r="CQ144" s="60" t="s">
        <v>98</v>
      </c>
      <c r="CR144" s="62">
        <v>87.87</v>
      </c>
      <c r="CS144" s="60" t="s">
        <v>98</v>
      </c>
      <c r="CT144" s="59">
        <v>87.87</v>
      </c>
      <c r="CU144" s="60" t="s">
        <v>98</v>
      </c>
      <c r="CV144" s="59">
        <v>29839.34</v>
      </c>
      <c r="CW144" s="60" t="s">
        <v>98</v>
      </c>
      <c r="CX144" s="59">
        <v>49990.57</v>
      </c>
      <c r="CY144" s="60" t="s">
        <v>98</v>
      </c>
    </row>
    <row r="145" spans="1:103" ht="14.5" x14ac:dyDescent="0.35">
      <c r="A145" s="58" t="s">
        <v>303</v>
      </c>
      <c r="B145" s="58" t="s">
        <v>466</v>
      </c>
      <c r="C145" s="43" t="str">
        <f>'Correspondance tables'!K52</f>
        <v>ISIC 74-75</v>
      </c>
      <c r="D145" s="43" t="str">
        <f>VLOOKUP(C145, 'Correspondance tables'!$O$3:$P$73, 2, FALSE)</f>
        <v>ISIC 69T82</v>
      </c>
      <c r="E145" s="63">
        <v>13.28</v>
      </c>
      <c r="F145" s="63">
        <v>2.92</v>
      </c>
      <c r="G145" s="63">
        <v>0.9</v>
      </c>
      <c r="H145" s="168">
        <v>30.18</v>
      </c>
      <c r="I145" s="63">
        <v>2389.88</v>
      </c>
      <c r="J145" s="63">
        <v>80.05</v>
      </c>
      <c r="K145" s="63">
        <v>23.5</v>
      </c>
      <c r="L145" s="63">
        <v>66.319999999999993</v>
      </c>
      <c r="M145" s="63">
        <v>60.1</v>
      </c>
      <c r="N145" s="63">
        <v>102.97</v>
      </c>
      <c r="O145" s="63">
        <v>462.4</v>
      </c>
      <c r="P145" s="63">
        <v>979.43</v>
      </c>
      <c r="Q145" s="63">
        <v>108.64</v>
      </c>
      <c r="R145" s="168">
        <v>85.74</v>
      </c>
      <c r="S145" s="168">
        <v>36.42</v>
      </c>
      <c r="T145" s="63">
        <v>138.81</v>
      </c>
      <c r="U145" s="63">
        <v>231.45</v>
      </c>
      <c r="V145" s="63">
        <v>134.57</v>
      </c>
      <c r="W145" s="63">
        <v>144.69999999999999</v>
      </c>
      <c r="X145" s="63">
        <v>417.45</v>
      </c>
      <c r="Y145" s="63">
        <v>32.979999999999997</v>
      </c>
      <c r="Z145" s="63">
        <v>252.55</v>
      </c>
      <c r="AA145" s="63">
        <v>63.05</v>
      </c>
      <c r="AB145" s="168">
        <v>107.29</v>
      </c>
      <c r="AC145" s="63">
        <v>10.9</v>
      </c>
      <c r="AD145" s="63">
        <v>41.72</v>
      </c>
      <c r="AE145" s="63">
        <v>140.37</v>
      </c>
      <c r="AF145" s="63">
        <v>384.12</v>
      </c>
      <c r="AG145" s="63">
        <v>1851.82</v>
      </c>
      <c r="AH145" s="63">
        <v>1255.3699999999999</v>
      </c>
      <c r="AI145" s="63">
        <v>78.64</v>
      </c>
      <c r="AJ145" s="63">
        <v>48.49</v>
      </c>
      <c r="AK145" s="63">
        <v>143.44999999999999</v>
      </c>
      <c r="AL145" s="63">
        <v>63.88</v>
      </c>
      <c r="AM145" s="63">
        <v>38.5</v>
      </c>
      <c r="AN145" s="63">
        <v>143.37</v>
      </c>
      <c r="AO145" s="63">
        <v>327.01</v>
      </c>
      <c r="AP145" s="63">
        <v>113.18</v>
      </c>
      <c r="AQ145" s="63">
        <v>195.44</v>
      </c>
      <c r="AR145" s="63">
        <v>830.61</v>
      </c>
      <c r="AS145" s="63">
        <v>409.39</v>
      </c>
      <c r="AT145" s="63">
        <v>858.44</v>
      </c>
      <c r="AU145" s="63">
        <v>94.25</v>
      </c>
      <c r="AV145" s="63">
        <v>128.56</v>
      </c>
      <c r="AW145" s="63">
        <v>752.44</v>
      </c>
      <c r="AX145" s="63">
        <v>71.11</v>
      </c>
      <c r="AY145" s="63">
        <v>23.86</v>
      </c>
      <c r="AZ145" s="63">
        <v>1199.18</v>
      </c>
      <c r="BA145" s="63">
        <v>59.95</v>
      </c>
      <c r="BB145" s="63">
        <v>125.38</v>
      </c>
      <c r="BC145" s="63">
        <v>89.82</v>
      </c>
      <c r="BD145" s="63">
        <v>772.78</v>
      </c>
      <c r="BE145" s="63">
        <v>147.61000000000001</v>
      </c>
      <c r="BF145" s="63">
        <v>215.39</v>
      </c>
      <c r="BG145" s="63">
        <v>48.46</v>
      </c>
      <c r="BH145" s="63">
        <v>173.36</v>
      </c>
      <c r="BI145" s="63">
        <v>17.8</v>
      </c>
      <c r="BJ145" s="63">
        <v>103.72</v>
      </c>
      <c r="BK145" s="63">
        <v>118.33</v>
      </c>
      <c r="BL145" s="63">
        <v>85.07</v>
      </c>
      <c r="BM145" s="63">
        <v>12.12</v>
      </c>
      <c r="BN145" s="63">
        <v>36.26</v>
      </c>
      <c r="BO145" s="64">
        <v>0</v>
      </c>
      <c r="BP145" s="65">
        <v>0</v>
      </c>
      <c r="BQ145" s="64" t="s">
        <v>98</v>
      </c>
      <c r="BR145" s="63">
        <v>17175.75</v>
      </c>
      <c r="BS145" s="64" t="s">
        <v>98</v>
      </c>
      <c r="BT145" s="63">
        <v>39.19</v>
      </c>
      <c r="BU145" s="64" t="s">
        <v>98</v>
      </c>
      <c r="BV145" s="64">
        <v>0</v>
      </c>
      <c r="BW145" s="64" t="s">
        <v>98</v>
      </c>
      <c r="BX145" s="64">
        <v>0</v>
      </c>
      <c r="BY145" s="64" t="s">
        <v>98</v>
      </c>
      <c r="BZ145" s="63">
        <v>39.19</v>
      </c>
      <c r="CA145" s="64" t="s">
        <v>98</v>
      </c>
      <c r="CB145" s="63">
        <v>4.9800000000000004</v>
      </c>
      <c r="CC145" s="64" t="s">
        <v>98</v>
      </c>
      <c r="CD145" s="64">
        <v>0</v>
      </c>
      <c r="CE145" s="64" t="s">
        <v>98</v>
      </c>
      <c r="CF145" s="63">
        <v>0.34</v>
      </c>
      <c r="CG145" s="64" t="s">
        <v>98</v>
      </c>
      <c r="CH145" s="63">
        <v>0.34</v>
      </c>
      <c r="CI145" s="64" t="s">
        <v>98</v>
      </c>
      <c r="CJ145" s="63">
        <v>5.32</v>
      </c>
      <c r="CK145" s="64" t="s">
        <v>98</v>
      </c>
      <c r="CL145" s="64">
        <v>0</v>
      </c>
      <c r="CM145" s="64" t="s">
        <v>98</v>
      </c>
      <c r="CN145" s="64">
        <v>0</v>
      </c>
      <c r="CO145" s="64" t="s">
        <v>98</v>
      </c>
      <c r="CP145" s="64">
        <v>0</v>
      </c>
      <c r="CQ145" s="64" t="s">
        <v>98</v>
      </c>
      <c r="CR145" s="66">
        <v>55.85</v>
      </c>
      <c r="CS145" s="64" t="s">
        <v>98</v>
      </c>
      <c r="CT145" s="63">
        <v>55.85</v>
      </c>
      <c r="CU145" s="64" t="s">
        <v>98</v>
      </c>
      <c r="CV145" s="63">
        <v>100.36</v>
      </c>
      <c r="CW145" s="64" t="s">
        <v>98</v>
      </c>
      <c r="CX145" s="63">
        <v>17276.11</v>
      </c>
      <c r="CY145" s="64" t="s">
        <v>98</v>
      </c>
    </row>
    <row r="146" spans="1:103" ht="14.5" x14ac:dyDescent="0.35">
      <c r="A146" s="58" t="s">
        <v>303</v>
      </c>
      <c r="B146" s="58" t="s">
        <v>467</v>
      </c>
      <c r="C146" s="43" t="str">
        <f>'Correspondance tables'!K53</f>
        <v>ISIC 77</v>
      </c>
      <c r="D146" s="43" t="str">
        <f>VLOOKUP(C146, 'Correspondance tables'!$O$3:$P$73, 2, FALSE)</f>
        <v>ISIC 69T82</v>
      </c>
      <c r="E146" s="59">
        <v>21.39</v>
      </c>
      <c r="F146" s="59">
        <v>1.18</v>
      </c>
      <c r="G146" s="59">
        <v>0.36</v>
      </c>
      <c r="H146" s="167">
        <v>8.77</v>
      </c>
      <c r="I146" s="59">
        <v>89.71</v>
      </c>
      <c r="J146" s="59">
        <v>36.96</v>
      </c>
      <c r="K146" s="59">
        <v>4.6100000000000003</v>
      </c>
      <c r="L146" s="59">
        <v>16.95</v>
      </c>
      <c r="M146" s="59">
        <v>8.82</v>
      </c>
      <c r="N146" s="59">
        <v>10.31</v>
      </c>
      <c r="O146" s="59">
        <v>51.91</v>
      </c>
      <c r="P146" s="59">
        <v>48.67</v>
      </c>
      <c r="Q146" s="59">
        <v>87.81</v>
      </c>
      <c r="R146" s="167">
        <v>16.86</v>
      </c>
      <c r="S146" s="167">
        <v>57.65</v>
      </c>
      <c r="T146" s="59">
        <v>41.89</v>
      </c>
      <c r="U146" s="59">
        <v>60.53</v>
      </c>
      <c r="V146" s="59">
        <v>48.72</v>
      </c>
      <c r="W146" s="59">
        <v>92.36</v>
      </c>
      <c r="X146" s="59">
        <v>113.53</v>
      </c>
      <c r="Y146" s="59">
        <v>13.11</v>
      </c>
      <c r="Z146" s="59">
        <v>31.91</v>
      </c>
      <c r="AA146" s="59">
        <v>17.3</v>
      </c>
      <c r="AB146" s="167">
        <v>58.49</v>
      </c>
      <c r="AC146" s="59">
        <v>4.91</v>
      </c>
      <c r="AD146" s="59">
        <v>60.82</v>
      </c>
      <c r="AE146" s="59">
        <v>241.97</v>
      </c>
      <c r="AF146" s="59">
        <v>182.22</v>
      </c>
      <c r="AG146" s="59">
        <v>1776.57</v>
      </c>
      <c r="AH146" s="59">
        <v>681.21</v>
      </c>
      <c r="AI146" s="59">
        <v>80.7</v>
      </c>
      <c r="AJ146" s="59">
        <v>17.149999999999999</v>
      </c>
      <c r="AK146" s="59">
        <v>93.78</v>
      </c>
      <c r="AL146" s="59">
        <v>61.87</v>
      </c>
      <c r="AM146" s="59">
        <v>24.43</v>
      </c>
      <c r="AN146" s="59">
        <v>143.69999999999999</v>
      </c>
      <c r="AO146" s="59">
        <v>1358.69</v>
      </c>
      <c r="AP146" s="59">
        <v>40.92</v>
      </c>
      <c r="AQ146" s="59">
        <v>191.56</v>
      </c>
      <c r="AR146" s="59">
        <v>1436.15</v>
      </c>
      <c r="AS146" s="59">
        <v>487.58</v>
      </c>
      <c r="AT146" s="59">
        <v>106.06</v>
      </c>
      <c r="AU146" s="59">
        <v>414.44</v>
      </c>
      <c r="AV146" s="59">
        <v>120.35</v>
      </c>
      <c r="AW146" s="59">
        <v>643.1</v>
      </c>
      <c r="AX146" s="59">
        <v>120.57</v>
      </c>
      <c r="AY146" s="59">
        <v>58.92</v>
      </c>
      <c r="AZ146" s="59">
        <v>199.35</v>
      </c>
      <c r="BA146" s="59">
        <v>494.59</v>
      </c>
      <c r="BB146" s="59">
        <v>102.14</v>
      </c>
      <c r="BC146" s="59">
        <v>108.14</v>
      </c>
      <c r="BD146" s="59">
        <v>19.690000000000001</v>
      </c>
      <c r="BE146" s="59">
        <v>192.39</v>
      </c>
      <c r="BF146" s="59">
        <v>278.57</v>
      </c>
      <c r="BG146" s="59">
        <v>82.22</v>
      </c>
      <c r="BH146" s="59">
        <v>113.75</v>
      </c>
      <c r="BI146" s="59">
        <v>40.11</v>
      </c>
      <c r="BJ146" s="59">
        <v>25.29</v>
      </c>
      <c r="BK146" s="59">
        <v>22.98</v>
      </c>
      <c r="BL146" s="59">
        <v>35.17</v>
      </c>
      <c r="BM146" s="59">
        <v>5.95</v>
      </c>
      <c r="BN146" s="59">
        <v>36.56</v>
      </c>
      <c r="BO146" s="60">
        <v>0</v>
      </c>
      <c r="BP146" s="61">
        <v>0</v>
      </c>
      <c r="BQ146" s="60" t="s">
        <v>98</v>
      </c>
      <c r="BR146" s="59">
        <v>11044.4</v>
      </c>
      <c r="BS146" s="60" t="s">
        <v>98</v>
      </c>
      <c r="BT146" s="59">
        <v>240.95</v>
      </c>
      <c r="BU146" s="60" t="s">
        <v>98</v>
      </c>
      <c r="BV146" s="59">
        <v>0.97</v>
      </c>
      <c r="BW146" s="60" t="s">
        <v>98</v>
      </c>
      <c r="BX146" s="59">
        <v>1.1299999999999999</v>
      </c>
      <c r="BY146" s="60" t="s">
        <v>98</v>
      </c>
      <c r="BZ146" s="59">
        <v>243.05</v>
      </c>
      <c r="CA146" s="60" t="s">
        <v>98</v>
      </c>
      <c r="CB146" s="59">
        <v>184.47</v>
      </c>
      <c r="CC146" s="60" t="s">
        <v>98</v>
      </c>
      <c r="CD146" s="60">
        <v>0</v>
      </c>
      <c r="CE146" s="60" t="s">
        <v>98</v>
      </c>
      <c r="CF146" s="59">
        <v>-0.18</v>
      </c>
      <c r="CG146" s="60" t="s">
        <v>98</v>
      </c>
      <c r="CH146" s="59">
        <v>-0.18</v>
      </c>
      <c r="CI146" s="60" t="s">
        <v>98</v>
      </c>
      <c r="CJ146" s="59">
        <v>184.3</v>
      </c>
      <c r="CK146" s="60" t="s">
        <v>98</v>
      </c>
      <c r="CL146" s="60">
        <v>0</v>
      </c>
      <c r="CM146" s="60" t="s">
        <v>98</v>
      </c>
      <c r="CN146" s="60">
        <v>0</v>
      </c>
      <c r="CO146" s="60" t="s">
        <v>98</v>
      </c>
      <c r="CP146" s="60">
        <v>0</v>
      </c>
      <c r="CQ146" s="60" t="s">
        <v>98</v>
      </c>
      <c r="CR146" s="62">
        <v>50.86</v>
      </c>
      <c r="CS146" s="60" t="s">
        <v>98</v>
      </c>
      <c r="CT146" s="59">
        <v>50.86</v>
      </c>
      <c r="CU146" s="60" t="s">
        <v>98</v>
      </c>
      <c r="CV146" s="59">
        <v>478.21</v>
      </c>
      <c r="CW146" s="60" t="s">
        <v>98</v>
      </c>
      <c r="CX146" s="59">
        <v>11522.61</v>
      </c>
      <c r="CY146" s="60" t="s">
        <v>98</v>
      </c>
    </row>
    <row r="147" spans="1:103" ht="14.5" x14ac:dyDescent="0.35">
      <c r="A147" s="58" t="s">
        <v>303</v>
      </c>
      <c r="B147" s="58" t="s">
        <v>468</v>
      </c>
      <c r="C147" s="43" t="str">
        <f>'Correspondance tables'!K54</f>
        <v>ISIC 78</v>
      </c>
      <c r="D147" s="43" t="str">
        <f>VLOOKUP(C147, 'Correspondance tables'!$O$3:$P$73, 2, FALSE)</f>
        <v>ISIC 69T82</v>
      </c>
      <c r="E147" s="63">
        <v>171.16</v>
      </c>
      <c r="F147" s="63">
        <v>11.34</v>
      </c>
      <c r="G147" s="63">
        <v>16.82</v>
      </c>
      <c r="H147" s="168">
        <v>186.11</v>
      </c>
      <c r="I147" s="63">
        <v>1311.15</v>
      </c>
      <c r="J147" s="63">
        <v>133.07</v>
      </c>
      <c r="K147" s="63">
        <v>44.29</v>
      </c>
      <c r="L147" s="63">
        <v>124.88</v>
      </c>
      <c r="M147" s="63">
        <v>111.29</v>
      </c>
      <c r="N147" s="63">
        <v>82.09</v>
      </c>
      <c r="O147" s="63">
        <v>1846.26</v>
      </c>
      <c r="P147" s="63">
        <v>14284.77</v>
      </c>
      <c r="Q147" s="63">
        <v>216.61</v>
      </c>
      <c r="R147" s="168">
        <v>315.88</v>
      </c>
      <c r="S147" s="168">
        <v>223.26</v>
      </c>
      <c r="T147" s="63">
        <v>291.08999999999997</v>
      </c>
      <c r="U147" s="63">
        <v>11566.55</v>
      </c>
      <c r="V147" s="63">
        <v>318.42</v>
      </c>
      <c r="W147" s="63">
        <v>646.79</v>
      </c>
      <c r="X147" s="63">
        <v>724.74</v>
      </c>
      <c r="Y147" s="63">
        <v>426.35</v>
      </c>
      <c r="Z147" s="63">
        <v>918.8</v>
      </c>
      <c r="AA147" s="63">
        <v>120.71</v>
      </c>
      <c r="AB147" s="168">
        <v>241.73</v>
      </c>
      <c r="AC147" s="63">
        <v>72.760000000000005</v>
      </c>
      <c r="AD147" s="63">
        <v>312.72000000000003</v>
      </c>
      <c r="AE147" s="63">
        <v>1852.05</v>
      </c>
      <c r="AF147" s="63">
        <v>350.32</v>
      </c>
      <c r="AG147" s="63">
        <v>6856.19</v>
      </c>
      <c r="AH147" s="63">
        <v>1056.29</v>
      </c>
      <c r="AI147" s="63">
        <v>989.81</v>
      </c>
      <c r="AJ147" s="63">
        <v>744.35</v>
      </c>
      <c r="AK147" s="63">
        <v>786.71</v>
      </c>
      <c r="AL147" s="63">
        <v>577.94000000000005</v>
      </c>
      <c r="AM147" s="63">
        <v>58.94</v>
      </c>
      <c r="AN147" s="63">
        <v>340.68</v>
      </c>
      <c r="AO147" s="63">
        <v>513.9</v>
      </c>
      <c r="AP147" s="63">
        <v>2379.35</v>
      </c>
      <c r="AQ147" s="63">
        <v>424.74</v>
      </c>
      <c r="AR147" s="63">
        <v>19994.009999999998</v>
      </c>
      <c r="AS147" s="63">
        <v>2624.05</v>
      </c>
      <c r="AT147" s="63">
        <v>502.64</v>
      </c>
      <c r="AU147" s="63">
        <v>295.63</v>
      </c>
      <c r="AV147" s="63">
        <v>247.77</v>
      </c>
      <c r="AW147" s="63">
        <v>3181.8</v>
      </c>
      <c r="AX147" s="63">
        <v>385.45</v>
      </c>
      <c r="AY147" s="63">
        <v>557.59</v>
      </c>
      <c r="AZ147" s="63">
        <v>262.26</v>
      </c>
      <c r="BA147" s="63">
        <v>571.66</v>
      </c>
      <c r="BB147" s="63">
        <v>3771.42</v>
      </c>
      <c r="BC147" s="63">
        <v>78.8</v>
      </c>
      <c r="BD147" s="63">
        <v>87.03</v>
      </c>
      <c r="BE147" s="63">
        <v>839.52</v>
      </c>
      <c r="BF147" s="63">
        <v>564.39</v>
      </c>
      <c r="BG147" s="63">
        <v>398.75</v>
      </c>
      <c r="BH147" s="63">
        <v>376.38</v>
      </c>
      <c r="BI147" s="63">
        <v>150.25</v>
      </c>
      <c r="BJ147" s="63">
        <v>421.82</v>
      </c>
      <c r="BK147" s="63">
        <v>142.43</v>
      </c>
      <c r="BL147" s="63">
        <v>64.849999999999994</v>
      </c>
      <c r="BM147" s="63">
        <v>33.61</v>
      </c>
      <c r="BN147" s="63">
        <v>400.92</v>
      </c>
      <c r="BO147" s="64">
        <v>0</v>
      </c>
      <c r="BP147" s="65">
        <v>0</v>
      </c>
      <c r="BQ147" s="64" t="s">
        <v>98</v>
      </c>
      <c r="BR147" s="63">
        <v>87603.92</v>
      </c>
      <c r="BS147" s="64" t="s">
        <v>98</v>
      </c>
      <c r="BT147" s="63">
        <v>1284.92</v>
      </c>
      <c r="BU147" s="64" t="s">
        <v>98</v>
      </c>
      <c r="BV147" s="64">
        <v>0</v>
      </c>
      <c r="BW147" s="64" t="s">
        <v>98</v>
      </c>
      <c r="BX147" s="63">
        <v>1.69</v>
      </c>
      <c r="BY147" s="64" t="s">
        <v>98</v>
      </c>
      <c r="BZ147" s="63">
        <v>1286.5999999999999</v>
      </c>
      <c r="CA147" s="64" t="s">
        <v>98</v>
      </c>
      <c r="CB147" s="63">
        <v>25550.799999999999</v>
      </c>
      <c r="CC147" s="64" t="s">
        <v>98</v>
      </c>
      <c r="CD147" s="64">
        <v>0</v>
      </c>
      <c r="CE147" s="64" t="s">
        <v>98</v>
      </c>
      <c r="CF147" s="64">
        <v>0</v>
      </c>
      <c r="CG147" s="64" t="s">
        <v>98</v>
      </c>
      <c r="CH147" s="64">
        <v>0</v>
      </c>
      <c r="CI147" s="64" t="s">
        <v>98</v>
      </c>
      <c r="CJ147" s="63">
        <v>25550.81</v>
      </c>
      <c r="CK147" s="64" t="s">
        <v>98</v>
      </c>
      <c r="CL147" s="64">
        <v>0</v>
      </c>
      <c r="CM147" s="64" t="s">
        <v>98</v>
      </c>
      <c r="CN147" s="64">
        <v>0</v>
      </c>
      <c r="CO147" s="64" t="s">
        <v>98</v>
      </c>
      <c r="CP147" s="64">
        <v>0</v>
      </c>
      <c r="CQ147" s="64" t="s">
        <v>98</v>
      </c>
      <c r="CR147" s="66">
        <v>3685.18</v>
      </c>
      <c r="CS147" s="64" t="s">
        <v>98</v>
      </c>
      <c r="CT147" s="63">
        <v>3685.18</v>
      </c>
      <c r="CU147" s="64" t="s">
        <v>98</v>
      </c>
      <c r="CV147" s="63">
        <v>30522.59</v>
      </c>
      <c r="CW147" s="64" t="s">
        <v>98</v>
      </c>
      <c r="CX147" s="63">
        <v>118126.51</v>
      </c>
      <c r="CY147" s="64" t="s">
        <v>98</v>
      </c>
    </row>
    <row r="148" spans="1:103" ht="14.5" x14ac:dyDescent="0.35">
      <c r="A148" s="58" t="s">
        <v>303</v>
      </c>
      <c r="B148" s="58" t="s">
        <v>469</v>
      </c>
      <c r="C148" s="43" t="str">
        <f>'Correspondance tables'!K55</f>
        <v>ISIC 79</v>
      </c>
      <c r="D148" s="43" t="str">
        <f>VLOOKUP(C148, 'Correspondance tables'!$O$3:$P$73, 2, FALSE)</f>
        <v>ISIC 69T82</v>
      </c>
      <c r="E148" s="59">
        <v>123.19</v>
      </c>
      <c r="F148" s="59">
        <v>2.76</v>
      </c>
      <c r="G148" s="59">
        <v>0.01</v>
      </c>
      <c r="H148" s="167">
        <v>10.29</v>
      </c>
      <c r="I148" s="59">
        <v>89.67</v>
      </c>
      <c r="J148" s="59">
        <v>35.659999999999997</v>
      </c>
      <c r="K148" s="59">
        <v>11.8</v>
      </c>
      <c r="L148" s="59">
        <v>13.11</v>
      </c>
      <c r="M148" s="59">
        <v>10.5</v>
      </c>
      <c r="N148" s="59">
        <v>2.72</v>
      </c>
      <c r="O148" s="59">
        <v>70.55</v>
      </c>
      <c r="P148" s="59">
        <v>20.13</v>
      </c>
      <c r="Q148" s="59">
        <v>47.66</v>
      </c>
      <c r="R148" s="167">
        <v>29.42</v>
      </c>
      <c r="S148" s="167">
        <v>20.88</v>
      </c>
      <c r="T148" s="59">
        <v>158.41</v>
      </c>
      <c r="U148" s="59">
        <v>46.06</v>
      </c>
      <c r="V148" s="59">
        <v>38.18</v>
      </c>
      <c r="W148" s="59">
        <v>104.6</v>
      </c>
      <c r="X148" s="59">
        <v>132.02000000000001</v>
      </c>
      <c r="Y148" s="60">
        <v>39</v>
      </c>
      <c r="Z148" s="59">
        <v>23.51</v>
      </c>
      <c r="AA148" s="59">
        <v>57.42</v>
      </c>
      <c r="AB148" s="167">
        <v>11.92</v>
      </c>
      <c r="AC148" s="59">
        <v>0.53</v>
      </c>
      <c r="AD148" s="59">
        <v>14.57</v>
      </c>
      <c r="AE148" s="59">
        <v>56.95</v>
      </c>
      <c r="AF148" s="59">
        <v>33.299999999999997</v>
      </c>
      <c r="AG148" s="59">
        <v>291.67</v>
      </c>
      <c r="AH148" s="59">
        <v>35.56</v>
      </c>
      <c r="AI148" s="59">
        <v>21.26</v>
      </c>
      <c r="AJ148" s="59">
        <v>13.34</v>
      </c>
      <c r="AK148" s="59">
        <v>4.95</v>
      </c>
      <c r="AL148" s="59">
        <v>150.09</v>
      </c>
      <c r="AM148" s="59">
        <v>4.7300000000000004</v>
      </c>
      <c r="AN148" s="59">
        <v>21.05</v>
      </c>
      <c r="AO148" s="59">
        <v>7.82</v>
      </c>
      <c r="AP148" s="59">
        <v>4.55</v>
      </c>
      <c r="AQ148" s="59">
        <v>4.12</v>
      </c>
      <c r="AR148" s="59">
        <v>90.45</v>
      </c>
      <c r="AS148" s="59">
        <v>802.15</v>
      </c>
      <c r="AT148" s="59">
        <v>116.52</v>
      </c>
      <c r="AU148" s="59">
        <v>191.42</v>
      </c>
      <c r="AV148" s="59">
        <v>15.31</v>
      </c>
      <c r="AW148" s="59">
        <v>37.479999999999997</v>
      </c>
      <c r="AX148" s="59">
        <v>45.13</v>
      </c>
      <c r="AY148" s="59">
        <v>5.27</v>
      </c>
      <c r="AZ148" s="59">
        <v>8.67</v>
      </c>
      <c r="BA148" s="59">
        <v>10.47</v>
      </c>
      <c r="BB148" s="59">
        <v>8.35</v>
      </c>
      <c r="BC148" s="59">
        <v>425.25</v>
      </c>
      <c r="BD148" s="59">
        <v>1.37</v>
      </c>
      <c r="BE148" s="59">
        <v>51.81</v>
      </c>
      <c r="BF148" s="59">
        <v>9.92</v>
      </c>
      <c r="BG148" s="59">
        <v>9.94</v>
      </c>
      <c r="BH148" s="59">
        <v>30.34</v>
      </c>
      <c r="BI148" s="59">
        <v>11.03</v>
      </c>
      <c r="BJ148" s="59">
        <v>0.49</v>
      </c>
      <c r="BK148" s="59">
        <v>5.62</v>
      </c>
      <c r="BL148" s="59">
        <v>7.2</v>
      </c>
      <c r="BM148" s="59">
        <v>7.04</v>
      </c>
      <c r="BN148" s="59">
        <v>17.89</v>
      </c>
      <c r="BO148" s="60">
        <v>0</v>
      </c>
      <c r="BP148" s="61">
        <v>0</v>
      </c>
      <c r="BQ148" s="60" t="s">
        <v>98</v>
      </c>
      <c r="BR148" s="59">
        <v>3673.02</v>
      </c>
      <c r="BS148" s="60" t="s">
        <v>98</v>
      </c>
      <c r="BT148" s="59">
        <v>6.68</v>
      </c>
      <c r="BU148" s="60" t="s">
        <v>98</v>
      </c>
      <c r="BV148" s="60">
        <v>0</v>
      </c>
      <c r="BW148" s="60" t="s">
        <v>98</v>
      </c>
      <c r="BX148" s="60">
        <v>0</v>
      </c>
      <c r="BY148" s="60" t="s">
        <v>98</v>
      </c>
      <c r="BZ148" s="59">
        <v>6.68</v>
      </c>
      <c r="CA148" s="60" t="s">
        <v>98</v>
      </c>
      <c r="CB148" s="60">
        <v>0</v>
      </c>
      <c r="CC148" s="60" t="s">
        <v>98</v>
      </c>
      <c r="CD148" s="60">
        <v>0</v>
      </c>
      <c r="CE148" s="60" t="s">
        <v>98</v>
      </c>
      <c r="CF148" s="60">
        <v>0</v>
      </c>
      <c r="CG148" s="60" t="s">
        <v>98</v>
      </c>
      <c r="CH148" s="60">
        <v>0</v>
      </c>
      <c r="CI148" s="60" t="s">
        <v>98</v>
      </c>
      <c r="CJ148" s="60">
        <v>0</v>
      </c>
      <c r="CK148" s="60" t="s">
        <v>98</v>
      </c>
      <c r="CL148" s="60">
        <v>0</v>
      </c>
      <c r="CM148" s="60" t="s">
        <v>98</v>
      </c>
      <c r="CN148" s="60">
        <v>0</v>
      </c>
      <c r="CO148" s="60" t="s">
        <v>98</v>
      </c>
      <c r="CP148" s="60">
        <v>0</v>
      </c>
      <c r="CQ148" s="60" t="s">
        <v>98</v>
      </c>
      <c r="CR148" s="62">
        <v>0.02</v>
      </c>
      <c r="CS148" s="60" t="s">
        <v>98</v>
      </c>
      <c r="CT148" s="59">
        <v>0.02</v>
      </c>
      <c r="CU148" s="60" t="s">
        <v>98</v>
      </c>
      <c r="CV148" s="59">
        <v>6.7</v>
      </c>
      <c r="CW148" s="60" t="s">
        <v>98</v>
      </c>
      <c r="CX148" s="59">
        <v>3679.72</v>
      </c>
      <c r="CY148" s="60" t="s">
        <v>98</v>
      </c>
    </row>
    <row r="149" spans="1:103" ht="14.5" x14ac:dyDescent="0.35">
      <c r="A149" s="58" t="s">
        <v>303</v>
      </c>
      <c r="B149" s="58" t="s">
        <v>470</v>
      </c>
      <c r="C149" s="43" t="str">
        <f>'Correspondance tables'!K56</f>
        <v>ISIC 80-82</v>
      </c>
      <c r="D149" s="43" t="str">
        <f>VLOOKUP(C149, 'Correspondance tables'!$O$3:$P$73, 2, FALSE)</f>
        <v>ISIC 69T82</v>
      </c>
      <c r="E149" s="63">
        <v>0.53</v>
      </c>
      <c r="F149" s="63">
        <v>0.74</v>
      </c>
      <c r="G149" s="63">
        <v>0.11</v>
      </c>
      <c r="H149" s="168">
        <v>0.24</v>
      </c>
      <c r="I149" s="63">
        <v>11.45</v>
      </c>
      <c r="J149" s="63">
        <v>3.25</v>
      </c>
      <c r="K149" s="63">
        <v>0.31</v>
      </c>
      <c r="L149" s="63">
        <v>1.05</v>
      </c>
      <c r="M149" s="63">
        <v>0.36</v>
      </c>
      <c r="N149" s="63">
        <v>3.51</v>
      </c>
      <c r="O149" s="63">
        <v>8.98</v>
      </c>
      <c r="P149" s="63">
        <v>20.55</v>
      </c>
      <c r="Q149" s="63">
        <v>3.39</v>
      </c>
      <c r="R149" s="168">
        <v>4.32</v>
      </c>
      <c r="S149" s="168">
        <v>2.91</v>
      </c>
      <c r="T149" s="63">
        <v>5.35</v>
      </c>
      <c r="U149" s="63">
        <v>5.59</v>
      </c>
      <c r="V149" s="63">
        <v>3.71</v>
      </c>
      <c r="W149" s="63">
        <v>23.46</v>
      </c>
      <c r="X149" s="63">
        <v>2.52</v>
      </c>
      <c r="Y149" s="63">
        <v>3.06</v>
      </c>
      <c r="Z149" s="63">
        <v>5.46</v>
      </c>
      <c r="AA149" s="63">
        <v>2.72</v>
      </c>
      <c r="AB149" s="168">
        <v>6.95</v>
      </c>
      <c r="AC149" s="63">
        <v>1.05</v>
      </c>
      <c r="AD149" s="63">
        <v>8.0399999999999991</v>
      </c>
      <c r="AE149" s="63">
        <v>28.8</v>
      </c>
      <c r="AF149" s="63">
        <v>13.1</v>
      </c>
      <c r="AG149" s="63">
        <v>198.48</v>
      </c>
      <c r="AH149" s="63">
        <v>46.72</v>
      </c>
      <c r="AI149" s="63">
        <v>106.24</v>
      </c>
      <c r="AJ149" s="63">
        <v>23.19</v>
      </c>
      <c r="AK149" s="63">
        <v>86.92</v>
      </c>
      <c r="AL149" s="63">
        <v>143.63999999999999</v>
      </c>
      <c r="AM149" s="63">
        <v>2.02</v>
      </c>
      <c r="AN149" s="63">
        <v>53.4</v>
      </c>
      <c r="AO149" s="63">
        <v>3.77</v>
      </c>
      <c r="AP149" s="63">
        <v>10.83</v>
      </c>
      <c r="AQ149" s="63">
        <v>7.97</v>
      </c>
      <c r="AR149" s="63">
        <v>28.69</v>
      </c>
      <c r="AS149" s="64">
        <v>30</v>
      </c>
      <c r="AT149" s="63">
        <v>2.44</v>
      </c>
      <c r="AU149" s="63">
        <v>3.04</v>
      </c>
      <c r="AV149" s="63">
        <v>8.1</v>
      </c>
      <c r="AW149" s="63">
        <v>22.69</v>
      </c>
      <c r="AX149" s="63">
        <v>37.82</v>
      </c>
      <c r="AY149" s="63">
        <v>6.22</v>
      </c>
      <c r="AZ149" s="63">
        <v>6.23</v>
      </c>
      <c r="BA149" s="63">
        <v>9.66</v>
      </c>
      <c r="BB149" s="63">
        <v>21.78</v>
      </c>
      <c r="BC149" s="63">
        <v>6.54</v>
      </c>
      <c r="BD149" s="63">
        <v>556.9</v>
      </c>
      <c r="BE149" s="63">
        <v>14.26</v>
      </c>
      <c r="BF149" s="63">
        <v>35.909999999999997</v>
      </c>
      <c r="BG149" s="63">
        <v>11.88</v>
      </c>
      <c r="BH149" s="63">
        <v>5.07</v>
      </c>
      <c r="BI149" s="63">
        <v>9.15</v>
      </c>
      <c r="BJ149" s="63">
        <v>15.93</v>
      </c>
      <c r="BK149" s="63">
        <v>9.14</v>
      </c>
      <c r="BL149" s="63">
        <v>6.31</v>
      </c>
      <c r="BM149" s="63">
        <v>1.47</v>
      </c>
      <c r="BN149" s="63">
        <v>1.31</v>
      </c>
      <c r="BO149" s="64">
        <v>0</v>
      </c>
      <c r="BP149" s="65">
        <v>0</v>
      </c>
      <c r="BQ149" s="64" t="s">
        <v>98</v>
      </c>
      <c r="BR149" s="63">
        <v>1705.25</v>
      </c>
      <c r="BS149" s="64" t="s">
        <v>98</v>
      </c>
      <c r="BT149" s="63">
        <v>569.39</v>
      </c>
      <c r="BU149" s="64" t="s">
        <v>98</v>
      </c>
      <c r="BV149" s="63">
        <v>0.12</v>
      </c>
      <c r="BW149" s="64" t="s">
        <v>98</v>
      </c>
      <c r="BX149" s="63">
        <v>0.47</v>
      </c>
      <c r="BY149" s="64" t="s">
        <v>98</v>
      </c>
      <c r="BZ149" s="63">
        <v>569.98</v>
      </c>
      <c r="CA149" s="64" t="s">
        <v>98</v>
      </c>
      <c r="CB149" s="64">
        <v>0</v>
      </c>
      <c r="CC149" s="64" t="s">
        <v>98</v>
      </c>
      <c r="CD149" s="64">
        <v>0</v>
      </c>
      <c r="CE149" s="64" t="s">
        <v>98</v>
      </c>
      <c r="CF149" s="64">
        <v>0</v>
      </c>
      <c r="CG149" s="64" t="s">
        <v>98</v>
      </c>
      <c r="CH149" s="64">
        <v>0</v>
      </c>
      <c r="CI149" s="64" t="s">
        <v>98</v>
      </c>
      <c r="CJ149" s="64">
        <v>0</v>
      </c>
      <c r="CK149" s="64" t="s">
        <v>98</v>
      </c>
      <c r="CL149" s="64">
        <v>0</v>
      </c>
      <c r="CM149" s="64" t="s">
        <v>98</v>
      </c>
      <c r="CN149" s="64">
        <v>0</v>
      </c>
      <c r="CO149" s="64" t="s">
        <v>98</v>
      </c>
      <c r="CP149" s="64">
        <v>0</v>
      </c>
      <c r="CQ149" s="64" t="s">
        <v>98</v>
      </c>
      <c r="CR149" s="66">
        <v>2.2200000000000002</v>
      </c>
      <c r="CS149" s="64" t="s">
        <v>98</v>
      </c>
      <c r="CT149" s="63">
        <v>2.2200000000000002</v>
      </c>
      <c r="CU149" s="64" t="s">
        <v>98</v>
      </c>
      <c r="CV149" s="63">
        <v>572.19000000000005</v>
      </c>
      <c r="CW149" s="64" t="s">
        <v>98</v>
      </c>
      <c r="CX149" s="63">
        <v>2277.4499999999998</v>
      </c>
      <c r="CY149" s="64" t="s">
        <v>98</v>
      </c>
    </row>
    <row r="150" spans="1:103" ht="14.5" x14ac:dyDescent="0.35">
      <c r="A150" s="58" t="s">
        <v>303</v>
      </c>
      <c r="B150" s="58" t="s">
        <v>471</v>
      </c>
      <c r="C150" s="43" t="str">
        <f>'Correspondance tables'!K57</f>
        <v>ISIC 84</v>
      </c>
      <c r="D150" s="43" t="str">
        <f>VLOOKUP(C150, 'Correspondance tables'!$O$3:$P$73, 2, FALSE)</f>
        <v>ISIC 84</v>
      </c>
      <c r="E150" s="59">
        <v>31.78</v>
      </c>
      <c r="F150" s="59">
        <v>3.61</v>
      </c>
      <c r="G150" s="59">
        <v>4.4800000000000004</v>
      </c>
      <c r="H150" s="167">
        <v>74.28</v>
      </c>
      <c r="I150" s="59">
        <v>404.42</v>
      </c>
      <c r="J150" s="59">
        <v>58.71</v>
      </c>
      <c r="K150" s="59">
        <v>35.08</v>
      </c>
      <c r="L150" s="59">
        <v>58.51</v>
      </c>
      <c r="M150" s="59">
        <v>54.95</v>
      </c>
      <c r="N150" s="59">
        <v>83.91</v>
      </c>
      <c r="O150" s="59">
        <v>241.59</v>
      </c>
      <c r="P150" s="59">
        <v>183.94</v>
      </c>
      <c r="Q150" s="59">
        <v>148.72999999999999</v>
      </c>
      <c r="R150" s="167">
        <v>116.47</v>
      </c>
      <c r="S150" s="167">
        <v>135.24</v>
      </c>
      <c r="T150" s="59">
        <v>163.34</v>
      </c>
      <c r="U150" s="59">
        <v>107.97</v>
      </c>
      <c r="V150" s="59">
        <v>149.33000000000001</v>
      </c>
      <c r="W150" s="59">
        <v>352.4</v>
      </c>
      <c r="X150" s="59">
        <v>334.96</v>
      </c>
      <c r="Y150" s="59">
        <v>99.12</v>
      </c>
      <c r="Z150" s="59">
        <v>162.66999999999999</v>
      </c>
      <c r="AA150" s="59">
        <v>87.14</v>
      </c>
      <c r="AB150" s="167">
        <v>420.09</v>
      </c>
      <c r="AC150" s="59">
        <v>37.53</v>
      </c>
      <c r="AD150" s="59">
        <v>203.51</v>
      </c>
      <c r="AE150" s="59">
        <v>511.59</v>
      </c>
      <c r="AF150" s="59">
        <v>297.73</v>
      </c>
      <c r="AG150" s="59">
        <v>2667.58</v>
      </c>
      <c r="AH150" s="59">
        <v>1199.7</v>
      </c>
      <c r="AI150" s="59">
        <v>419.71</v>
      </c>
      <c r="AJ150" s="59">
        <v>112.99</v>
      </c>
      <c r="AK150" s="59">
        <v>96.85</v>
      </c>
      <c r="AL150" s="59">
        <v>542.89</v>
      </c>
      <c r="AM150" s="59">
        <v>33.94</v>
      </c>
      <c r="AN150" s="59">
        <v>455.93</v>
      </c>
      <c r="AO150" s="59">
        <v>111.24</v>
      </c>
      <c r="AP150" s="59">
        <v>307.43</v>
      </c>
      <c r="AQ150" s="59">
        <v>590.35</v>
      </c>
      <c r="AR150" s="59">
        <v>1301.23</v>
      </c>
      <c r="AS150" s="59">
        <v>2262.46</v>
      </c>
      <c r="AT150" s="59">
        <v>683.67</v>
      </c>
      <c r="AU150" s="59">
        <v>332.57</v>
      </c>
      <c r="AV150" s="59">
        <v>282.83999999999997</v>
      </c>
      <c r="AW150" s="59">
        <v>2326.75</v>
      </c>
      <c r="AX150" s="59">
        <v>247.77</v>
      </c>
      <c r="AY150" s="59">
        <v>454.07</v>
      </c>
      <c r="AZ150" s="59">
        <v>237.91</v>
      </c>
      <c r="BA150" s="59">
        <v>168.06</v>
      </c>
      <c r="BB150" s="59">
        <v>528.13</v>
      </c>
      <c r="BC150" s="59">
        <v>113.57</v>
      </c>
      <c r="BD150" s="59">
        <v>172.21</v>
      </c>
      <c r="BE150" s="59">
        <v>3356.06</v>
      </c>
      <c r="BF150" s="59">
        <v>1015.68</v>
      </c>
      <c r="BG150" s="59">
        <v>665.26</v>
      </c>
      <c r="BH150" s="59">
        <v>635.15</v>
      </c>
      <c r="BI150" s="59">
        <v>307.89</v>
      </c>
      <c r="BJ150" s="59">
        <v>142.55000000000001</v>
      </c>
      <c r="BK150" s="59">
        <v>135.36000000000001</v>
      </c>
      <c r="BL150" s="59">
        <v>341.98</v>
      </c>
      <c r="BM150" s="59">
        <v>53.94</v>
      </c>
      <c r="BN150" s="59">
        <v>96.29</v>
      </c>
      <c r="BO150" s="60">
        <v>0</v>
      </c>
      <c r="BP150" s="61">
        <v>0</v>
      </c>
      <c r="BQ150" s="60" t="s">
        <v>98</v>
      </c>
      <c r="BR150" s="59">
        <v>26963.09</v>
      </c>
      <c r="BS150" s="60" t="s">
        <v>98</v>
      </c>
      <c r="BT150" s="59">
        <v>288.43</v>
      </c>
      <c r="BU150" s="60" t="s">
        <v>98</v>
      </c>
      <c r="BV150" s="60">
        <v>0</v>
      </c>
      <c r="BW150" s="60" t="s">
        <v>98</v>
      </c>
      <c r="BX150" s="59">
        <v>0.28000000000000003</v>
      </c>
      <c r="BY150" s="60" t="s">
        <v>98</v>
      </c>
      <c r="BZ150" s="59">
        <v>288.70999999999998</v>
      </c>
      <c r="CA150" s="60" t="s">
        <v>98</v>
      </c>
      <c r="CB150" s="60">
        <v>0</v>
      </c>
      <c r="CC150" s="60" t="s">
        <v>98</v>
      </c>
      <c r="CD150" s="60">
        <v>0</v>
      </c>
      <c r="CE150" s="60" t="s">
        <v>98</v>
      </c>
      <c r="CF150" s="59">
        <v>0.2</v>
      </c>
      <c r="CG150" s="60" t="s">
        <v>98</v>
      </c>
      <c r="CH150" s="59">
        <v>0.2</v>
      </c>
      <c r="CI150" s="60" t="s">
        <v>98</v>
      </c>
      <c r="CJ150" s="59">
        <v>0.2</v>
      </c>
      <c r="CK150" s="60" t="s">
        <v>98</v>
      </c>
      <c r="CL150" s="60">
        <v>0</v>
      </c>
      <c r="CM150" s="60" t="s">
        <v>98</v>
      </c>
      <c r="CN150" s="60">
        <v>0</v>
      </c>
      <c r="CO150" s="60" t="s">
        <v>98</v>
      </c>
      <c r="CP150" s="60">
        <v>0</v>
      </c>
      <c r="CQ150" s="60" t="s">
        <v>98</v>
      </c>
      <c r="CR150" s="62">
        <v>63.38</v>
      </c>
      <c r="CS150" s="60" t="s">
        <v>98</v>
      </c>
      <c r="CT150" s="59">
        <v>63.38</v>
      </c>
      <c r="CU150" s="60" t="s">
        <v>98</v>
      </c>
      <c r="CV150" s="59">
        <v>352.29</v>
      </c>
      <c r="CW150" s="60" t="s">
        <v>98</v>
      </c>
      <c r="CX150" s="59">
        <v>27315.38</v>
      </c>
      <c r="CY150" s="60" t="s">
        <v>98</v>
      </c>
    </row>
    <row r="151" spans="1:103" ht="14.5" x14ac:dyDescent="0.35">
      <c r="A151" s="58" t="s">
        <v>303</v>
      </c>
      <c r="B151" s="58" t="s">
        <v>472</v>
      </c>
      <c r="C151" s="43" t="str">
        <f>'Correspondance tables'!K58</f>
        <v>ISIC 85</v>
      </c>
      <c r="D151" s="43" t="str">
        <f>VLOOKUP(C151, 'Correspondance tables'!$O$3:$P$73, 2, FALSE)</f>
        <v>ISIC 85</v>
      </c>
      <c r="E151" s="63">
        <v>1.9</v>
      </c>
      <c r="F151" s="63">
        <v>0.5</v>
      </c>
      <c r="G151" s="63">
        <v>0.06</v>
      </c>
      <c r="H151" s="168">
        <v>0.56999999999999995</v>
      </c>
      <c r="I151" s="63">
        <v>3.79</v>
      </c>
      <c r="J151" s="63">
        <v>0.39</v>
      </c>
      <c r="K151" s="63">
        <v>0.76</v>
      </c>
      <c r="L151" s="63">
        <v>1.17</v>
      </c>
      <c r="M151" s="63">
        <v>0.6</v>
      </c>
      <c r="N151" s="63">
        <v>0.89</v>
      </c>
      <c r="O151" s="63">
        <v>3.08</v>
      </c>
      <c r="P151" s="63">
        <v>0.88</v>
      </c>
      <c r="Q151" s="63">
        <v>1.25</v>
      </c>
      <c r="R151" s="168">
        <v>1.19</v>
      </c>
      <c r="S151" s="168">
        <v>1.59</v>
      </c>
      <c r="T151" s="63">
        <v>2.46</v>
      </c>
      <c r="U151" s="63">
        <v>1.27</v>
      </c>
      <c r="V151" s="63">
        <v>1.46</v>
      </c>
      <c r="W151" s="63">
        <v>3.34</v>
      </c>
      <c r="X151" s="63">
        <v>2.12</v>
      </c>
      <c r="Y151" s="63">
        <v>0.52</v>
      </c>
      <c r="Z151" s="63">
        <v>0.75</v>
      </c>
      <c r="AA151" s="63">
        <v>0.64</v>
      </c>
      <c r="AB151" s="168">
        <v>16.510000000000002</v>
      </c>
      <c r="AC151" s="63">
        <v>1.17</v>
      </c>
      <c r="AD151" s="63">
        <v>2.4300000000000002</v>
      </c>
      <c r="AE151" s="63">
        <v>73.010000000000005</v>
      </c>
      <c r="AF151" s="63">
        <v>1.1200000000000001</v>
      </c>
      <c r="AG151" s="63">
        <v>4.08</v>
      </c>
      <c r="AH151" s="63">
        <v>3.85</v>
      </c>
      <c r="AI151" s="63">
        <v>117.43</v>
      </c>
      <c r="AJ151" s="63">
        <v>0.41</v>
      </c>
      <c r="AK151" s="63">
        <v>0.47</v>
      </c>
      <c r="AL151" s="63">
        <v>3.11</v>
      </c>
      <c r="AM151" s="63">
        <v>0.28999999999999998</v>
      </c>
      <c r="AN151" s="63">
        <v>2.06</v>
      </c>
      <c r="AO151" s="63">
        <v>0.47</v>
      </c>
      <c r="AP151" s="63">
        <v>0.47</v>
      </c>
      <c r="AQ151" s="63">
        <v>1.73</v>
      </c>
      <c r="AR151" s="63">
        <v>2.33</v>
      </c>
      <c r="AS151" s="63">
        <v>3.37</v>
      </c>
      <c r="AT151" s="63">
        <v>1.22</v>
      </c>
      <c r="AU151" s="63">
        <v>1.06</v>
      </c>
      <c r="AV151" s="63">
        <v>258.29000000000002</v>
      </c>
      <c r="AW151" s="63">
        <v>8.32</v>
      </c>
      <c r="AX151" s="63">
        <v>223.61</v>
      </c>
      <c r="AY151" s="63">
        <v>0.47</v>
      </c>
      <c r="AZ151" s="63">
        <v>1.33</v>
      </c>
      <c r="BA151" s="63">
        <v>1.69</v>
      </c>
      <c r="BB151" s="63">
        <v>0.82</v>
      </c>
      <c r="BC151" s="63">
        <v>0.65</v>
      </c>
      <c r="BD151" s="63">
        <v>0.3</v>
      </c>
      <c r="BE151" s="63">
        <v>3.83</v>
      </c>
      <c r="BF151" s="63">
        <v>244.38</v>
      </c>
      <c r="BG151" s="63">
        <v>1.84</v>
      </c>
      <c r="BH151" s="63">
        <v>19.46</v>
      </c>
      <c r="BI151" s="63">
        <v>15.8</v>
      </c>
      <c r="BJ151" s="63">
        <v>1.06</v>
      </c>
      <c r="BK151" s="63">
        <v>0.52</v>
      </c>
      <c r="BL151" s="63">
        <v>1.89</v>
      </c>
      <c r="BM151" s="63">
        <v>7.0000000000000007E-2</v>
      </c>
      <c r="BN151" s="63">
        <v>0.25</v>
      </c>
      <c r="BO151" s="64">
        <v>0</v>
      </c>
      <c r="BP151" s="65">
        <v>0</v>
      </c>
      <c r="BQ151" s="64" t="s">
        <v>98</v>
      </c>
      <c r="BR151" s="63">
        <v>1052.3499999999999</v>
      </c>
      <c r="BS151" s="64" t="s">
        <v>98</v>
      </c>
      <c r="BT151" s="63">
        <v>71.62</v>
      </c>
      <c r="BU151" s="64" t="s">
        <v>98</v>
      </c>
      <c r="BV151" s="64">
        <v>0</v>
      </c>
      <c r="BW151" s="64" t="s">
        <v>98</v>
      </c>
      <c r="BX151" s="63">
        <v>51.57</v>
      </c>
      <c r="BY151" s="64" t="s">
        <v>98</v>
      </c>
      <c r="BZ151" s="63">
        <v>123.19</v>
      </c>
      <c r="CA151" s="64" t="s">
        <v>98</v>
      </c>
      <c r="CB151" s="63">
        <v>30.03</v>
      </c>
      <c r="CC151" s="64" t="s">
        <v>98</v>
      </c>
      <c r="CD151" s="64">
        <v>0</v>
      </c>
      <c r="CE151" s="64" t="s">
        <v>98</v>
      </c>
      <c r="CF151" s="64">
        <v>0</v>
      </c>
      <c r="CG151" s="64" t="s">
        <v>98</v>
      </c>
      <c r="CH151" s="64">
        <v>0</v>
      </c>
      <c r="CI151" s="64" t="s">
        <v>98</v>
      </c>
      <c r="CJ151" s="63">
        <v>30.03</v>
      </c>
      <c r="CK151" s="64" t="s">
        <v>98</v>
      </c>
      <c r="CL151" s="64">
        <v>0</v>
      </c>
      <c r="CM151" s="64" t="s">
        <v>98</v>
      </c>
      <c r="CN151" s="64">
        <v>0</v>
      </c>
      <c r="CO151" s="64" t="s">
        <v>98</v>
      </c>
      <c r="CP151" s="64">
        <v>0</v>
      </c>
      <c r="CQ151" s="64" t="s">
        <v>98</v>
      </c>
      <c r="CR151" s="66">
        <v>17.579999999999998</v>
      </c>
      <c r="CS151" s="64" t="s">
        <v>98</v>
      </c>
      <c r="CT151" s="63">
        <v>17.579999999999998</v>
      </c>
      <c r="CU151" s="64" t="s">
        <v>98</v>
      </c>
      <c r="CV151" s="63">
        <v>170.8</v>
      </c>
      <c r="CW151" s="64" t="s">
        <v>98</v>
      </c>
      <c r="CX151" s="63">
        <v>1223.1500000000001</v>
      </c>
      <c r="CY151" s="64" t="s">
        <v>98</v>
      </c>
    </row>
    <row r="152" spans="1:103" ht="14.5" x14ac:dyDescent="0.35">
      <c r="A152" s="58" t="s">
        <v>303</v>
      </c>
      <c r="B152" s="58" t="s">
        <v>473</v>
      </c>
      <c r="C152" s="43" t="str">
        <f>'Correspondance tables'!K59</f>
        <v>ISIC 86</v>
      </c>
      <c r="D152" s="43" t="str">
        <f>VLOOKUP(C152, 'Correspondance tables'!$O$3:$P$73, 2, FALSE)</f>
        <v>ISIC 86T88</v>
      </c>
      <c r="E152" s="59">
        <v>0.53</v>
      </c>
      <c r="F152" s="59">
        <v>0.05</v>
      </c>
      <c r="G152" s="59">
        <v>0.24</v>
      </c>
      <c r="H152" s="167">
        <v>1.01</v>
      </c>
      <c r="I152" s="59">
        <v>5.79</v>
      </c>
      <c r="J152" s="59">
        <v>0.57999999999999996</v>
      </c>
      <c r="K152" s="59">
        <v>0.28000000000000003</v>
      </c>
      <c r="L152" s="59">
        <v>0.44</v>
      </c>
      <c r="M152" s="59">
        <v>1.61</v>
      </c>
      <c r="N152" s="59">
        <v>0.83</v>
      </c>
      <c r="O152" s="59">
        <v>1.62</v>
      </c>
      <c r="P152" s="59">
        <v>3.55</v>
      </c>
      <c r="Q152" s="59">
        <v>1.1100000000000001</v>
      </c>
      <c r="R152" s="167">
        <v>0.64</v>
      </c>
      <c r="S152" s="171">
        <v>2</v>
      </c>
      <c r="T152" s="59">
        <v>1.81</v>
      </c>
      <c r="U152" s="59">
        <v>1.85</v>
      </c>
      <c r="V152" s="59">
        <v>2.1800000000000002</v>
      </c>
      <c r="W152" s="59">
        <v>5.03</v>
      </c>
      <c r="X152" s="59">
        <v>2.66</v>
      </c>
      <c r="Y152" s="59">
        <v>1.37</v>
      </c>
      <c r="Z152" s="59">
        <v>0.83</v>
      </c>
      <c r="AA152" s="59">
        <v>1.1100000000000001</v>
      </c>
      <c r="AB152" s="167">
        <v>3.78</v>
      </c>
      <c r="AC152" s="59">
        <v>0.78</v>
      </c>
      <c r="AD152" s="59">
        <v>0.73</v>
      </c>
      <c r="AE152" s="59">
        <v>2.62</v>
      </c>
      <c r="AF152" s="59">
        <v>3.79</v>
      </c>
      <c r="AG152" s="59">
        <v>13.51</v>
      </c>
      <c r="AH152" s="59">
        <v>4.88</v>
      </c>
      <c r="AI152" s="59">
        <v>1.71</v>
      </c>
      <c r="AJ152" s="59">
        <v>8.99</v>
      </c>
      <c r="AK152" s="59">
        <v>18.559999999999999</v>
      </c>
      <c r="AL152" s="59">
        <v>1.53</v>
      </c>
      <c r="AM152" s="59">
        <v>0.86</v>
      </c>
      <c r="AN152" s="59">
        <v>1.55</v>
      </c>
      <c r="AO152" s="59">
        <v>1.1000000000000001</v>
      </c>
      <c r="AP152" s="59">
        <v>0.69</v>
      </c>
      <c r="AQ152" s="59">
        <v>6.58</v>
      </c>
      <c r="AR152" s="59">
        <v>24.64</v>
      </c>
      <c r="AS152" s="59">
        <v>7.64</v>
      </c>
      <c r="AT152" s="59">
        <v>2.82</v>
      </c>
      <c r="AU152" s="59">
        <v>1.48</v>
      </c>
      <c r="AV152" s="59">
        <v>1.77</v>
      </c>
      <c r="AW152" s="59">
        <v>7.56</v>
      </c>
      <c r="AX152" s="59">
        <v>4.12</v>
      </c>
      <c r="AY152" s="59">
        <v>3.43</v>
      </c>
      <c r="AZ152" s="59">
        <v>1.1299999999999999</v>
      </c>
      <c r="BA152" s="59">
        <v>1.63</v>
      </c>
      <c r="BB152" s="59">
        <v>0.97</v>
      </c>
      <c r="BC152" s="59">
        <v>2.33</v>
      </c>
      <c r="BD152" s="59">
        <v>0.19</v>
      </c>
      <c r="BE152" s="59">
        <v>4.7300000000000004</v>
      </c>
      <c r="BF152" s="59">
        <v>17.829999999999998</v>
      </c>
      <c r="BG152" s="59">
        <v>73.97</v>
      </c>
      <c r="BH152" s="59">
        <v>8.1199999999999992</v>
      </c>
      <c r="BI152" s="59">
        <v>6.01</v>
      </c>
      <c r="BJ152" s="59">
        <v>0.97</v>
      </c>
      <c r="BK152" s="59">
        <v>0.75</v>
      </c>
      <c r="BL152" s="59">
        <v>4.33</v>
      </c>
      <c r="BM152" s="59">
        <v>0.93</v>
      </c>
      <c r="BN152" s="59">
        <v>2.4900000000000002</v>
      </c>
      <c r="BO152" s="60">
        <v>0</v>
      </c>
      <c r="BP152" s="61">
        <v>0</v>
      </c>
      <c r="BQ152" s="60" t="s">
        <v>98</v>
      </c>
      <c r="BR152" s="59">
        <v>288.60000000000002</v>
      </c>
      <c r="BS152" s="60" t="s">
        <v>98</v>
      </c>
      <c r="BT152" s="59">
        <v>494.93</v>
      </c>
      <c r="BU152" s="60" t="s">
        <v>98</v>
      </c>
      <c r="BV152" s="59">
        <v>1.6</v>
      </c>
      <c r="BW152" s="60" t="s">
        <v>98</v>
      </c>
      <c r="BX152" s="59">
        <v>56.73</v>
      </c>
      <c r="BY152" s="60" t="s">
        <v>98</v>
      </c>
      <c r="BZ152" s="59">
        <v>553.26</v>
      </c>
      <c r="CA152" s="60" t="s">
        <v>98</v>
      </c>
      <c r="CB152" s="60">
        <v>0</v>
      </c>
      <c r="CC152" s="60" t="s">
        <v>98</v>
      </c>
      <c r="CD152" s="60">
        <v>0</v>
      </c>
      <c r="CE152" s="60" t="s">
        <v>98</v>
      </c>
      <c r="CF152" s="60">
        <v>0</v>
      </c>
      <c r="CG152" s="60" t="s">
        <v>98</v>
      </c>
      <c r="CH152" s="60">
        <v>0</v>
      </c>
      <c r="CI152" s="60" t="s">
        <v>98</v>
      </c>
      <c r="CJ152" s="60">
        <v>0</v>
      </c>
      <c r="CK152" s="60" t="s">
        <v>98</v>
      </c>
      <c r="CL152" s="60">
        <v>0</v>
      </c>
      <c r="CM152" s="60" t="s">
        <v>98</v>
      </c>
      <c r="CN152" s="60">
        <v>0</v>
      </c>
      <c r="CO152" s="60" t="s">
        <v>98</v>
      </c>
      <c r="CP152" s="60">
        <v>0</v>
      </c>
      <c r="CQ152" s="60" t="s">
        <v>98</v>
      </c>
      <c r="CR152" s="62">
        <v>0.62</v>
      </c>
      <c r="CS152" s="60" t="s">
        <v>98</v>
      </c>
      <c r="CT152" s="59">
        <v>0.62</v>
      </c>
      <c r="CU152" s="60" t="s">
        <v>98</v>
      </c>
      <c r="CV152" s="59">
        <v>553.88</v>
      </c>
      <c r="CW152" s="60" t="s">
        <v>98</v>
      </c>
      <c r="CX152" s="59">
        <v>842.47</v>
      </c>
      <c r="CY152" s="60" t="s">
        <v>98</v>
      </c>
    </row>
    <row r="153" spans="1:103" ht="14.5" x14ac:dyDescent="0.35">
      <c r="A153" s="58" t="s">
        <v>303</v>
      </c>
      <c r="B153" s="58" t="s">
        <v>474</v>
      </c>
      <c r="C153" s="43" t="str">
        <f>'Correspondance tables'!K60</f>
        <v>ISIC 87-88</v>
      </c>
      <c r="D153" s="43" t="str">
        <f>VLOOKUP(C153, 'Correspondance tables'!$O$3:$P$73, 2, FALSE)</f>
        <v>ISIC 86T88</v>
      </c>
      <c r="E153" s="63">
        <v>0.04</v>
      </c>
      <c r="F153" s="63">
        <v>0.01</v>
      </c>
      <c r="G153" s="64">
        <v>0</v>
      </c>
      <c r="H153" s="168">
        <v>0.28999999999999998</v>
      </c>
      <c r="I153" s="63">
        <v>1.23</v>
      </c>
      <c r="J153" s="63">
        <v>7.0000000000000007E-2</v>
      </c>
      <c r="K153" s="63">
        <v>0.01</v>
      </c>
      <c r="L153" s="63">
        <v>0.03</v>
      </c>
      <c r="M153" s="63">
        <v>0.05</v>
      </c>
      <c r="N153" s="63">
        <v>2.21</v>
      </c>
      <c r="O153" s="63">
        <v>0.28999999999999998</v>
      </c>
      <c r="P153" s="63">
        <v>0.31</v>
      </c>
      <c r="Q153" s="63">
        <v>0.09</v>
      </c>
      <c r="R153" s="168">
        <v>0.32</v>
      </c>
      <c r="S153" s="168">
        <v>0.12</v>
      </c>
      <c r="T153" s="63">
        <v>0.11</v>
      </c>
      <c r="U153" s="63">
        <v>7.0000000000000007E-2</v>
      </c>
      <c r="V153" s="63">
        <v>0.08</v>
      </c>
      <c r="W153" s="63">
        <v>0.16</v>
      </c>
      <c r="X153" s="63">
        <v>0.15</v>
      </c>
      <c r="Y153" s="63">
        <v>0.1</v>
      </c>
      <c r="Z153" s="63">
        <v>7.0000000000000007E-2</v>
      </c>
      <c r="AA153" s="63">
        <v>0.14000000000000001</v>
      </c>
      <c r="AB153" s="168">
        <v>0.42</v>
      </c>
      <c r="AC153" s="63">
        <v>0.06</v>
      </c>
      <c r="AD153" s="63">
        <v>0.8</v>
      </c>
      <c r="AE153" s="63">
        <v>1.55</v>
      </c>
      <c r="AF153" s="63">
        <v>0.35</v>
      </c>
      <c r="AG153" s="63">
        <v>2.73</v>
      </c>
      <c r="AH153" s="63">
        <v>2.68</v>
      </c>
      <c r="AI153" s="63">
        <v>0.34</v>
      </c>
      <c r="AJ153" s="63">
        <v>0.05</v>
      </c>
      <c r="AK153" s="63">
        <v>0.1</v>
      </c>
      <c r="AL153" s="63">
        <v>0.27</v>
      </c>
      <c r="AM153" s="63">
        <v>0.04</v>
      </c>
      <c r="AN153" s="63">
        <v>1.08</v>
      </c>
      <c r="AO153" s="63">
        <v>0.1</v>
      </c>
      <c r="AP153" s="63">
        <v>0.04</v>
      </c>
      <c r="AQ153" s="63">
        <v>0.42</v>
      </c>
      <c r="AR153" s="63">
        <v>0.21</v>
      </c>
      <c r="AS153" s="63">
        <v>0.28000000000000003</v>
      </c>
      <c r="AT153" s="63">
        <v>0.46</v>
      </c>
      <c r="AU153" s="63">
        <v>0.31</v>
      </c>
      <c r="AV153" s="63">
        <v>0.24</v>
      </c>
      <c r="AW153" s="63">
        <v>0.71</v>
      </c>
      <c r="AX153" s="63">
        <v>0.17</v>
      </c>
      <c r="AY153" s="63">
        <v>0.53</v>
      </c>
      <c r="AZ153" s="63">
        <v>0.11</v>
      </c>
      <c r="BA153" s="63">
        <v>0.12</v>
      </c>
      <c r="BB153" s="63">
        <v>0.32</v>
      </c>
      <c r="BC153" s="63">
        <v>0.06</v>
      </c>
      <c r="BD153" s="63">
        <v>0.03</v>
      </c>
      <c r="BE153" s="63">
        <v>0.79</v>
      </c>
      <c r="BF153" s="64">
        <v>2</v>
      </c>
      <c r="BG153" s="63">
        <v>0.65</v>
      </c>
      <c r="BH153" s="63">
        <v>64.08</v>
      </c>
      <c r="BI153" s="63">
        <v>2.31</v>
      </c>
      <c r="BJ153" s="63">
        <v>0.21</v>
      </c>
      <c r="BK153" s="63">
        <v>0.93</v>
      </c>
      <c r="BL153" s="63">
        <v>0.28000000000000003</v>
      </c>
      <c r="BM153" s="63">
        <v>0.01</v>
      </c>
      <c r="BN153" s="63">
        <v>0.63</v>
      </c>
      <c r="BO153" s="64">
        <v>0</v>
      </c>
      <c r="BP153" s="65">
        <v>0</v>
      </c>
      <c r="BQ153" s="64" t="s">
        <v>98</v>
      </c>
      <c r="BR153" s="63">
        <v>92.45</v>
      </c>
      <c r="BS153" s="64" t="s">
        <v>98</v>
      </c>
      <c r="BT153" s="63">
        <v>870.37</v>
      </c>
      <c r="BU153" s="64" t="s">
        <v>98</v>
      </c>
      <c r="BV153" s="64">
        <v>1</v>
      </c>
      <c r="BW153" s="64" t="s">
        <v>98</v>
      </c>
      <c r="BX153" s="63">
        <v>191.65</v>
      </c>
      <c r="BY153" s="64" t="s">
        <v>98</v>
      </c>
      <c r="BZ153" s="63">
        <v>1063.02</v>
      </c>
      <c r="CA153" s="64" t="s">
        <v>98</v>
      </c>
      <c r="CB153" s="63">
        <v>0.02</v>
      </c>
      <c r="CC153" s="64" t="s">
        <v>98</v>
      </c>
      <c r="CD153" s="64">
        <v>0</v>
      </c>
      <c r="CE153" s="64" t="s">
        <v>98</v>
      </c>
      <c r="CF153" s="64">
        <v>0</v>
      </c>
      <c r="CG153" s="64" t="s">
        <v>98</v>
      </c>
      <c r="CH153" s="64">
        <v>0</v>
      </c>
      <c r="CI153" s="64" t="s">
        <v>98</v>
      </c>
      <c r="CJ153" s="63">
        <v>0.02</v>
      </c>
      <c r="CK153" s="64" t="s">
        <v>98</v>
      </c>
      <c r="CL153" s="64">
        <v>0</v>
      </c>
      <c r="CM153" s="64" t="s">
        <v>98</v>
      </c>
      <c r="CN153" s="64">
        <v>0</v>
      </c>
      <c r="CO153" s="64" t="s">
        <v>98</v>
      </c>
      <c r="CP153" s="64">
        <v>0</v>
      </c>
      <c r="CQ153" s="64" t="s">
        <v>98</v>
      </c>
      <c r="CR153" s="66">
        <v>7.0000000000000007E-2</v>
      </c>
      <c r="CS153" s="64" t="s">
        <v>98</v>
      </c>
      <c r="CT153" s="63">
        <v>7.0000000000000007E-2</v>
      </c>
      <c r="CU153" s="64" t="s">
        <v>98</v>
      </c>
      <c r="CV153" s="63">
        <v>1063.1099999999999</v>
      </c>
      <c r="CW153" s="64" t="s">
        <v>98</v>
      </c>
      <c r="CX153" s="63">
        <v>1155.56</v>
      </c>
      <c r="CY153" s="64" t="s">
        <v>98</v>
      </c>
    </row>
    <row r="154" spans="1:103" ht="14.5" x14ac:dyDescent="0.35">
      <c r="A154" s="58" t="s">
        <v>303</v>
      </c>
      <c r="B154" s="58" t="s">
        <v>475</v>
      </c>
      <c r="C154" s="43" t="str">
        <f>'Correspondance tables'!K61</f>
        <v>ISIC 90-92</v>
      </c>
      <c r="D154" s="43" t="str">
        <f>VLOOKUP(C154, 'Correspondance tables'!$O$3:$P$73, 2, FALSE)</f>
        <v>ISIC 90T96</v>
      </c>
      <c r="E154" s="60">
        <v>0</v>
      </c>
      <c r="F154" s="60">
        <v>0</v>
      </c>
      <c r="G154" s="60">
        <v>0</v>
      </c>
      <c r="H154" s="171">
        <v>0</v>
      </c>
      <c r="I154" s="60">
        <v>0</v>
      </c>
      <c r="J154" s="59">
        <v>0.02</v>
      </c>
      <c r="K154" s="60">
        <v>0</v>
      </c>
      <c r="L154" s="60">
        <v>0</v>
      </c>
      <c r="M154" s="60">
        <v>0</v>
      </c>
      <c r="N154" s="60">
        <v>0</v>
      </c>
      <c r="O154" s="59">
        <v>0.18</v>
      </c>
      <c r="P154" s="60">
        <v>0</v>
      </c>
      <c r="Q154" s="60">
        <v>0</v>
      </c>
      <c r="R154" s="171">
        <v>0</v>
      </c>
      <c r="S154" s="171">
        <v>0</v>
      </c>
      <c r="T154" s="60">
        <v>0</v>
      </c>
      <c r="U154" s="60">
        <v>0</v>
      </c>
      <c r="V154" s="59">
        <v>0.02</v>
      </c>
      <c r="W154" s="60">
        <v>0</v>
      </c>
      <c r="X154" s="60">
        <v>0</v>
      </c>
      <c r="Y154" s="59">
        <v>0.02</v>
      </c>
      <c r="Z154" s="60">
        <v>0</v>
      </c>
      <c r="AA154" s="60">
        <v>0</v>
      </c>
      <c r="AB154" s="167">
        <v>0.04</v>
      </c>
      <c r="AC154" s="60">
        <v>0</v>
      </c>
      <c r="AD154" s="60">
        <v>0</v>
      </c>
      <c r="AE154" s="60">
        <v>0</v>
      </c>
      <c r="AF154" s="60">
        <v>0</v>
      </c>
      <c r="AG154" s="59">
        <v>0.2</v>
      </c>
      <c r="AH154" s="60">
        <v>0</v>
      </c>
      <c r="AI154" s="59">
        <v>0.02</v>
      </c>
      <c r="AJ154" s="60">
        <v>0</v>
      </c>
      <c r="AK154" s="60">
        <v>0</v>
      </c>
      <c r="AL154" s="60">
        <v>0</v>
      </c>
      <c r="AM154" s="60">
        <v>0</v>
      </c>
      <c r="AN154" s="60">
        <v>0</v>
      </c>
      <c r="AO154" s="59">
        <v>0.68</v>
      </c>
      <c r="AP154" s="60">
        <v>0</v>
      </c>
      <c r="AQ154" s="60">
        <v>0</v>
      </c>
      <c r="AR154" s="59">
        <v>0.12</v>
      </c>
      <c r="AS154" s="59">
        <v>0.68</v>
      </c>
      <c r="AT154" s="59">
        <v>0.84</v>
      </c>
      <c r="AU154" s="60">
        <v>0</v>
      </c>
      <c r="AV154" s="60">
        <v>0</v>
      </c>
      <c r="AW154" s="59">
        <v>0.02</v>
      </c>
      <c r="AX154" s="60">
        <v>0</v>
      </c>
      <c r="AY154" s="59">
        <v>0.02</v>
      </c>
      <c r="AZ154" s="60">
        <v>0</v>
      </c>
      <c r="BA154" s="60">
        <v>0</v>
      </c>
      <c r="BB154" s="60">
        <v>0</v>
      </c>
      <c r="BC154" s="60">
        <v>0</v>
      </c>
      <c r="BD154" s="60">
        <v>0</v>
      </c>
      <c r="BE154" s="60">
        <v>0</v>
      </c>
      <c r="BF154" s="59">
        <v>0.83</v>
      </c>
      <c r="BG154" s="60">
        <v>0</v>
      </c>
      <c r="BH154" s="59">
        <v>1.1100000000000001</v>
      </c>
      <c r="BI154" s="59">
        <v>4.2</v>
      </c>
      <c r="BJ154" s="60">
        <v>0</v>
      </c>
      <c r="BK154" s="60">
        <v>0</v>
      </c>
      <c r="BL154" s="60">
        <v>0</v>
      </c>
      <c r="BM154" s="60">
        <v>0</v>
      </c>
      <c r="BN154" s="60">
        <v>0</v>
      </c>
      <c r="BO154" s="60">
        <v>0</v>
      </c>
      <c r="BP154" s="61">
        <v>0</v>
      </c>
      <c r="BQ154" s="60" t="s">
        <v>98</v>
      </c>
      <c r="BR154" s="59">
        <v>9.02</v>
      </c>
      <c r="BS154" s="60" t="s">
        <v>98</v>
      </c>
      <c r="BT154" s="60">
        <v>0</v>
      </c>
      <c r="BU154" s="60" t="s">
        <v>98</v>
      </c>
      <c r="BV154" s="59">
        <v>1.42</v>
      </c>
      <c r="BW154" s="60" t="s">
        <v>98</v>
      </c>
      <c r="BX154" s="59">
        <v>3.33</v>
      </c>
      <c r="BY154" s="60" t="s">
        <v>98</v>
      </c>
      <c r="BZ154" s="59">
        <v>4.75</v>
      </c>
      <c r="CA154" s="60" t="s">
        <v>98</v>
      </c>
      <c r="CB154" s="60">
        <v>0</v>
      </c>
      <c r="CC154" s="60" t="s">
        <v>98</v>
      </c>
      <c r="CD154" s="60">
        <v>0</v>
      </c>
      <c r="CE154" s="60" t="s">
        <v>98</v>
      </c>
      <c r="CF154" s="60">
        <v>0</v>
      </c>
      <c r="CG154" s="60" t="s">
        <v>98</v>
      </c>
      <c r="CH154" s="60">
        <v>0</v>
      </c>
      <c r="CI154" s="60" t="s">
        <v>98</v>
      </c>
      <c r="CJ154" s="60">
        <v>0</v>
      </c>
      <c r="CK154" s="60" t="s">
        <v>98</v>
      </c>
      <c r="CL154" s="60">
        <v>0</v>
      </c>
      <c r="CM154" s="60" t="s">
        <v>98</v>
      </c>
      <c r="CN154" s="60">
        <v>0</v>
      </c>
      <c r="CO154" s="60" t="s">
        <v>98</v>
      </c>
      <c r="CP154" s="60">
        <v>0</v>
      </c>
      <c r="CQ154" s="60" t="s">
        <v>98</v>
      </c>
      <c r="CR154" s="75">
        <v>0</v>
      </c>
      <c r="CS154" s="60" t="s">
        <v>98</v>
      </c>
      <c r="CT154" s="60">
        <v>0</v>
      </c>
      <c r="CU154" s="60" t="s">
        <v>98</v>
      </c>
      <c r="CV154" s="59">
        <v>4.75</v>
      </c>
      <c r="CW154" s="60" t="s">
        <v>98</v>
      </c>
      <c r="CX154" s="59">
        <v>13.77</v>
      </c>
      <c r="CY154" s="60" t="s">
        <v>98</v>
      </c>
    </row>
    <row r="155" spans="1:103" ht="14.5" x14ac:dyDescent="0.35">
      <c r="A155" s="58" t="s">
        <v>303</v>
      </c>
      <c r="B155" s="58" t="s">
        <v>476</v>
      </c>
      <c r="C155" s="43" t="str">
        <f>'Correspondance tables'!K62</f>
        <v>ISIC 93</v>
      </c>
      <c r="D155" s="43" t="str">
        <f>VLOOKUP(C155, 'Correspondance tables'!$O$3:$P$73, 2, FALSE)</f>
        <v>ISIC 90T96</v>
      </c>
      <c r="E155" s="63">
        <v>0.19</v>
      </c>
      <c r="F155" s="63">
        <v>0.04</v>
      </c>
      <c r="G155" s="63">
        <v>0.02</v>
      </c>
      <c r="H155" s="168">
        <v>0.26</v>
      </c>
      <c r="I155" s="63">
        <v>6.75</v>
      </c>
      <c r="J155" s="63">
        <v>0.57999999999999996</v>
      </c>
      <c r="K155" s="63">
        <v>0.34</v>
      </c>
      <c r="L155" s="63">
        <v>0.38</v>
      </c>
      <c r="M155" s="63">
        <v>3.46</v>
      </c>
      <c r="N155" s="63">
        <v>0.63</v>
      </c>
      <c r="O155" s="63">
        <v>2.13</v>
      </c>
      <c r="P155" s="63">
        <v>4.38</v>
      </c>
      <c r="Q155" s="63">
        <v>0.66</v>
      </c>
      <c r="R155" s="168">
        <v>0.98</v>
      </c>
      <c r="S155" s="168">
        <v>0.62</v>
      </c>
      <c r="T155" s="63">
        <v>1.29</v>
      </c>
      <c r="U155" s="63">
        <v>0.87</v>
      </c>
      <c r="V155" s="63">
        <v>0.44</v>
      </c>
      <c r="W155" s="63">
        <v>0.95</v>
      </c>
      <c r="X155" s="63">
        <v>1.1299999999999999</v>
      </c>
      <c r="Y155" s="63">
        <v>4.4800000000000004</v>
      </c>
      <c r="Z155" s="63">
        <v>5.07</v>
      </c>
      <c r="AA155" s="63">
        <v>0.62</v>
      </c>
      <c r="AB155" s="168">
        <v>2.69</v>
      </c>
      <c r="AC155" s="63">
        <v>0.24</v>
      </c>
      <c r="AD155" s="63">
        <v>0.88</v>
      </c>
      <c r="AE155" s="63">
        <v>3.37</v>
      </c>
      <c r="AF155" s="63">
        <v>3.3</v>
      </c>
      <c r="AG155" s="63">
        <v>11.46</v>
      </c>
      <c r="AH155" s="63">
        <v>6.39</v>
      </c>
      <c r="AI155" s="63">
        <v>0.22</v>
      </c>
      <c r="AJ155" s="63">
        <v>0.28000000000000003</v>
      </c>
      <c r="AK155" s="63">
        <v>5.35</v>
      </c>
      <c r="AL155" s="63">
        <v>0.6</v>
      </c>
      <c r="AM155" s="63">
        <v>0.13</v>
      </c>
      <c r="AN155" s="63">
        <v>87.01</v>
      </c>
      <c r="AO155" s="63">
        <v>9.9700000000000006</v>
      </c>
      <c r="AP155" s="63">
        <v>53.63</v>
      </c>
      <c r="AQ155" s="63">
        <v>6.11</v>
      </c>
      <c r="AR155" s="63">
        <v>23.53</v>
      </c>
      <c r="AS155" s="63">
        <v>37.83</v>
      </c>
      <c r="AT155" s="63">
        <v>0.98</v>
      </c>
      <c r="AU155" s="63">
        <v>1.45</v>
      </c>
      <c r="AV155" s="63">
        <v>8.67</v>
      </c>
      <c r="AW155" s="63">
        <v>6.82</v>
      </c>
      <c r="AX155" s="63">
        <v>3.15</v>
      </c>
      <c r="AY155" s="63">
        <v>3.55</v>
      </c>
      <c r="AZ155" s="63">
        <v>6.39</v>
      </c>
      <c r="BA155" s="63">
        <v>12.9</v>
      </c>
      <c r="BB155" s="63">
        <v>6.38</v>
      </c>
      <c r="BC155" s="63">
        <v>4.12</v>
      </c>
      <c r="BD155" s="63">
        <v>66.81</v>
      </c>
      <c r="BE155" s="63">
        <v>11.8</v>
      </c>
      <c r="BF155" s="63">
        <v>41.91</v>
      </c>
      <c r="BG155" s="63">
        <v>36.69</v>
      </c>
      <c r="BH155" s="63">
        <v>2.73</v>
      </c>
      <c r="BI155" s="63">
        <v>8.98</v>
      </c>
      <c r="BJ155" s="63">
        <v>1116.94</v>
      </c>
      <c r="BK155" s="63">
        <v>83.96</v>
      </c>
      <c r="BL155" s="63">
        <v>155.34</v>
      </c>
      <c r="BM155" s="64">
        <v>0</v>
      </c>
      <c r="BN155" s="63">
        <v>1.55</v>
      </c>
      <c r="BO155" s="64">
        <v>0</v>
      </c>
      <c r="BP155" s="65">
        <v>0</v>
      </c>
      <c r="BQ155" s="64" t="s">
        <v>98</v>
      </c>
      <c r="BR155" s="63">
        <v>1870.39</v>
      </c>
      <c r="BS155" s="64" t="s">
        <v>98</v>
      </c>
      <c r="BT155" s="64">
        <v>8153</v>
      </c>
      <c r="BU155" s="64" t="s">
        <v>98</v>
      </c>
      <c r="BV155" s="63">
        <v>0.49</v>
      </c>
      <c r="BW155" s="64" t="s">
        <v>98</v>
      </c>
      <c r="BX155" s="63">
        <v>11.9</v>
      </c>
      <c r="BY155" s="64" t="s">
        <v>98</v>
      </c>
      <c r="BZ155" s="63">
        <v>8165.39</v>
      </c>
      <c r="CA155" s="64" t="s">
        <v>98</v>
      </c>
      <c r="CB155" s="63">
        <v>90.94</v>
      </c>
      <c r="CC155" s="64" t="s">
        <v>98</v>
      </c>
      <c r="CD155" s="63">
        <v>273.13</v>
      </c>
      <c r="CE155" s="64" t="s">
        <v>98</v>
      </c>
      <c r="CF155" s="63">
        <v>0.12</v>
      </c>
      <c r="CG155" s="64" t="s">
        <v>98</v>
      </c>
      <c r="CH155" s="63">
        <v>273.25</v>
      </c>
      <c r="CI155" s="64" t="s">
        <v>98</v>
      </c>
      <c r="CJ155" s="63">
        <v>364.2</v>
      </c>
      <c r="CK155" s="64" t="s">
        <v>98</v>
      </c>
      <c r="CL155" s="64">
        <v>0</v>
      </c>
      <c r="CM155" s="64" t="s">
        <v>98</v>
      </c>
      <c r="CN155" s="64">
        <v>0</v>
      </c>
      <c r="CO155" s="64" t="s">
        <v>98</v>
      </c>
      <c r="CP155" s="64">
        <v>0</v>
      </c>
      <c r="CQ155" s="64" t="s">
        <v>98</v>
      </c>
      <c r="CR155" s="66">
        <v>1876.01</v>
      </c>
      <c r="CS155" s="64" t="s">
        <v>98</v>
      </c>
      <c r="CT155" s="63">
        <v>1876.01</v>
      </c>
      <c r="CU155" s="64" t="s">
        <v>98</v>
      </c>
      <c r="CV155" s="63">
        <v>10405.59</v>
      </c>
      <c r="CW155" s="64" t="s">
        <v>98</v>
      </c>
      <c r="CX155" s="63">
        <v>12275.99</v>
      </c>
      <c r="CY155" s="64" t="s">
        <v>98</v>
      </c>
    </row>
    <row r="156" spans="1:103" ht="14.5" x14ac:dyDescent="0.35">
      <c r="A156" s="58" t="s">
        <v>303</v>
      </c>
      <c r="B156" s="58" t="s">
        <v>477</v>
      </c>
      <c r="C156" s="43" t="str">
        <f>'Correspondance tables'!K63</f>
        <v>ISIC 94</v>
      </c>
      <c r="D156" s="43" t="str">
        <f>VLOOKUP(C156, 'Correspondance tables'!$O$3:$P$73, 2, FALSE)</f>
        <v>ISIC 90T96</v>
      </c>
      <c r="E156" s="59">
        <v>0.04</v>
      </c>
      <c r="F156" s="59">
        <v>0.12</v>
      </c>
      <c r="G156" s="59">
        <v>0.01</v>
      </c>
      <c r="H156" s="167">
        <v>0.09</v>
      </c>
      <c r="I156" s="59">
        <v>1.58</v>
      </c>
      <c r="J156" s="59">
        <v>0.28000000000000003</v>
      </c>
      <c r="K156" s="59">
        <v>0.04</v>
      </c>
      <c r="L156" s="59">
        <v>0.05</v>
      </c>
      <c r="M156" s="59">
        <v>0.15</v>
      </c>
      <c r="N156" s="59">
        <v>0.22</v>
      </c>
      <c r="O156" s="59">
        <v>0.24</v>
      </c>
      <c r="P156" s="59">
        <v>0.52</v>
      </c>
      <c r="Q156" s="59">
        <v>0.32</v>
      </c>
      <c r="R156" s="167">
        <v>0.17</v>
      </c>
      <c r="S156" s="167">
        <v>0.09</v>
      </c>
      <c r="T156" s="59">
        <v>0.28999999999999998</v>
      </c>
      <c r="U156" s="59">
        <v>0.72</v>
      </c>
      <c r="V156" s="59">
        <v>0.16</v>
      </c>
      <c r="W156" s="59">
        <v>0.25</v>
      </c>
      <c r="X156" s="59">
        <v>0.14000000000000001</v>
      </c>
      <c r="Y156" s="59">
        <v>0.19</v>
      </c>
      <c r="Z156" s="59">
        <v>0.67</v>
      </c>
      <c r="AA156" s="59">
        <v>0.19</v>
      </c>
      <c r="AB156" s="167">
        <v>0.72</v>
      </c>
      <c r="AC156" s="59">
        <v>0.02</v>
      </c>
      <c r="AD156" s="59">
        <v>0.37</v>
      </c>
      <c r="AE156" s="59">
        <v>0.91</v>
      </c>
      <c r="AF156" s="59">
        <v>0.44</v>
      </c>
      <c r="AG156" s="59">
        <v>1.9</v>
      </c>
      <c r="AH156" s="59">
        <v>1.1100000000000001</v>
      </c>
      <c r="AI156" s="59">
        <v>0.44</v>
      </c>
      <c r="AJ156" s="59">
        <v>0.49</v>
      </c>
      <c r="AK156" s="59">
        <v>0.1</v>
      </c>
      <c r="AL156" s="59">
        <v>0.31</v>
      </c>
      <c r="AM156" s="59">
        <v>0.17</v>
      </c>
      <c r="AN156" s="59">
        <v>3.17</v>
      </c>
      <c r="AO156" s="59">
        <v>0.42</v>
      </c>
      <c r="AP156" s="59">
        <v>2.69</v>
      </c>
      <c r="AQ156" s="59">
        <v>0.68</v>
      </c>
      <c r="AR156" s="59">
        <v>1.79</v>
      </c>
      <c r="AS156" s="59">
        <v>1.53</v>
      </c>
      <c r="AT156" s="59">
        <v>0.64</v>
      </c>
      <c r="AU156" s="59">
        <v>0.28000000000000003</v>
      </c>
      <c r="AV156" s="59">
        <v>1.08</v>
      </c>
      <c r="AW156" s="59">
        <v>1.32</v>
      </c>
      <c r="AX156" s="59">
        <v>0.4</v>
      </c>
      <c r="AY156" s="59">
        <v>0.11</v>
      </c>
      <c r="AZ156" s="59">
        <v>1.01</v>
      </c>
      <c r="BA156" s="59">
        <v>0.23</v>
      </c>
      <c r="BB156" s="59">
        <v>0.45</v>
      </c>
      <c r="BC156" s="59">
        <v>0.12</v>
      </c>
      <c r="BD156" s="59">
        <v>10.41</v>
      </c>
      <c r="BE156" s="59">
        <v>1.02</v>
      </c>
      <c r="BF156" s="59">
        <v>23.87</v>
      </c>
      <c r="BG156" s="59">
        <v>3.84</v>
      </c>
      <c r="BH156" s="59">
        <v>1.49</v>
      </c>
      <c r="BI156" s="59">
        <v>0.91</v>
      </c>
      <c r="BJ156" s="59">
        <v>9.8800000000000008</v>
      </c>
      <c r="BK156" s="59">
        <v>32.29</v>
      </c>
      <c r="BL156" s="59">
        <v>11.81</v>
      </c>
      <c r="BM156" s="59">
        <v>0.01</v>
      </c>
      <c r="BN156" s="59">
        <v>1.51</v>
      </c>
      <c r="BO156" s="60">
        <v>0</v>
      </c>
      <c r="BP156" s="61">
        <v>0</v>
      </c>
      <c r="BQ156" s="60" t="s">
        <v>98</v>
      </c>
      <c r="BR156" s="59">
        <v>126.49</v>
      </c>
      <c r="BS156" s="60" t="s">
        <v>98</v>
      </c>
      <c r="BT156" s="59">
        <v>572.23</v>
      </c>
      <c r="BU156" s="60" t="s">
        <v>98</v>
      </c>
      <c r="BV156" s="59">
        <v>4.22</v>
      </c>
      <c r="BW156" s="60" t="s">
        <v>98</v>
      </c>
      <c r="BX156" s="59">
        <v>5.13</v>
      </c>
      <c r="BY156" s="60" t="s">
        <v>98</v>
      </c>
      <c r="BZ156" s="59">
        <v>581.58000000000004</v>
      </c>
      <c r="CA156" s="60" t="s">
        <v>98</v>
      </c>
      <c r="CB156" s="59">
        <v>0.01</v>
      </c>
      <c r="CC156" s="60" t="s">
        <v>98</v>
      </c>
      <c r="CD156" s="60">
        <v>0</v>
      </c>
      <c r="CE156" s="60" t="s">
        <v>98</v>
      </c>
      <c r="CF156" s="60">
        <v>0</v>
      </c>
      <c r="CG156" s="60" t="s">
        <v>98</v>
      </c>
      <c r="CH156" s="60">
        <v>0</v>
      </c>
      <c r="CI156" s="60" t="s">
        <v>98</v>
      </c>
      <c r="CJ156" s="59">
        <v>0.01</v>
      </c>
      <c r="CK156" s="60" t="s">
        <v>98</v>
      </c>
      <c r="CL156" s="60">
        <v>0</v>
      </c>
      <c r="CM156" s="60" t="s">
        <v>98</v>
      </c>
      <c r="CN156" s="60">
        <v>0</v>
      </c>
      <c r="CO156" s="60" t="s">
        <v>98</v>
      </c>
      <c r="CP156" s="60">
        <v>0</v>
      </c>
      <c r="CQ156" s="60" t="s">
        <v>98</v>
      </c>
      <c r="CR156" s="62">
        <v>2.0499999999999998</v>
      </c>
      <c r="CS156" s="60" t="s">
        <v>98</v>
      </c>
      <c r="CT156" s="59">
        <v>2.0499999999999998</v>
      </c>
      <c r="CU156" s="60" t="s">
        <v>98</v>
      </c>
      <c r="CV156" s="59">
        <v>583.65</v>
      </c>
      <c r="CW156" s="60" t="s">
        <v>98</v>
      </c>
      <c r="CX156" s="59">
        <v>710.15</v>
      </c>
      <c r="CY156" s="60" t="s">
        <v>98</v>
      </c>
    </row>
    <row r="157" spans="1:103" ht="14.5" x14ac:dyDescent="0.35">
      <c r="A157" s="58" t="s">
        <v>303</v>
      </c>
      <c r="B157" s="58" t="s">
        <v>478</v>
      </c>
      <c r="C157" s="43" t="str">
        <f>'Correspondance tables'!K64</f>
        <v>ISIC 95</v>
      </c>
      <c r="D157" s="43" t="str">
        <f>VLOOKUP(C157, 'Correspondance tables'!$O$3:$P$73, 2, FALSE)</f>
        <v>ISIC 90T96</v>
      </c>
      <c r="E157" s="63">
        <v>2.39</v>
      </c>
      <c r="F157" s="64">
        <v>0</v>
      </c>
      <c r="G157" s="64">
        <v>0</v>
      </c>
      <c r="H157" s="168">
        <v>0.39</v>
      </c>
      <c r="I157" s="63">
        <v>2.89</v>
      </c>
      <c r="J157" s="63">
        <v>0.03</v>
      </c>
      <c r="K157" s="63">
        <v>0.01</v>
      </c>
      <c r="L157" s="63">
        <v>0.34</v>
      </c>
      <c r="M157" s="63">
        <v>0.36</v>
      </c>
      <c r="N157" s="63">
        <v>0.74</v>
      </c>
      <c r="O157" s="63">
        <v>1.0900000000000001</v>
      </c>
      <c r="P157" s="63">
        <v>0.48</v>
      </c>
      <c r="Q157" s="63">
        <v>0.39</v>
      </c>
      <c r="R157" s="168">
        <v>0.43</v>
      </c>
      <c r="S157" s="168">
        <v>0.9</v>
      </c>
      <c r="T157" s="63">
        <v>0.84</v>
      </c>
      <c r="U157" s="63">
        <v>1.53</v>
      </c>
      <c r="V157" s="63">
        <v>0.71</v>
      </c>
      <c r="W157" s="63">
        <v>0.78</v>
      </c>
      <c r="X157" s="63">
        <v>1.01</v>
      </c>
      <c r="Y157" s="63">
        <v>0.03</v>
      </c>
      <c r="Z157" s="63">
        <v>0.39</v>
      </c>
      <c r="AA157" s="63">
        <v>0.03</v>
      </c>
      <c r="AB157" s="168">
        <v>1.84</v>
      </c>
      <c r="AC157" s="63">
        <v>0.03</v>
      </c>
      <c r="AD157" s="63">
        <v>1.05</v>
      </c>
      <c r="AE157" s="63">
        <v>5.94</v>
      </c>
      <c r="AF157" s="63">
        <v>1.37</v>
      </c>
      <c r="AG157" s="63">
        <v>2.79</v>
      </c>
      <c r="AH157" s="63">
        <v>10.28</v>
      </c>
      <c r="AI157" s="63">
        <v>1.34</v>
      </c>
      <c r="AJ157" s="63">
        <v>0.05</v>
      </c>
      <c r="AK157" s="63">
        <v>0.05</v>
      </c>
      <c r="AL157" s="63">
        <v>2.1</v>
      </c>
      <c r="AM157" s="63">
        <v>0.03</v>
      </c>
      <c r="AN157" s="63">
        <v>0.83</v>
      </c>
      <c r="AO157" s="63">
        <v>0.46</v>
      </c>
      <c r="AP157" s="63">
        <v>4.28</v>
      </c>
      <c r="AQ157" s="63">
        <v>0.15</v>
      </c>
      <c r="AR157" s="63">
        <v>0.64</v>
      </c>
      <c r="AS157" s="63">
        <v>3.07</v>
      </c>
      <c r="AT157" s="63">
        <v>0.95</v>
      </c>
      <c r="AU157" s="63">
        <v>0.22</v>
      </c>
      <c r="AV157" s="63">
        <v>0.11</v>
      </c>
      <c r="AW157" s="63">
        <v>5.08</v>
      </c>
      <c r="AX157" s="63">
        <v>1.88</v>
      </c>
      <c r="AY157" s="63">
        <v>0.15</v>
      </c>
      <c r="AZ157" s="63">
        <v>10.039999999999999</v>
      </c>
      <c r="BA157" s="63">
        <v>0.64</v>
      </c>
      <c r="BB157" s="63">
        <v>0.45</v>
      </c>
      <c r="BC157" s="63">
        <v>7.0000000000000007E-2</v>
      </c>
      <c r="BD157" s="63">
        <v>0.37</v>
      </c>
      <c r="BE157" s="63">
        <v>1.66</v>
      </c>
      <c r="BF157" s="63">
        <v>1.26</v>
      </c>
      <c r="BG157" s="63">
        <v>0.06</v>
      </c>
      <c r="BH157" s="63">
        <v>1.04</v>
      </c>
      <c r="BI157" s="63">
        <v>0.09</v>
      </c>
      <c r="BJ157" s="63">
        <v>10.61</v>
      </c>
      <c r="BK157" s="63">
        <v>2.81</v>
      </c>
      <c r="BL157" s="63">
        <v>1.65</v>
      </c>
      <c r="BM157" s="63">
        <v>0.02</v>
      </c>
      <c r="BN157" s="63">
        <v>0.7</v>
      </c>
      <c r="BO157" s="64">
        <v>0</v>
      </c>
      <c r="BP157" s="65">
        <v>0</v>
      </c>
      <c r="BQ157" s="64" t="s">
        <v>98</v>
      </c>
      <c r="BR157" s="63">
        <v>91.95</v>
      </c>
      <c r="BS157" s="64" t="s">
        <v>98</v>
      </c>
      <c r="BT157" s="63">
        <v>3.73</v>
      </c>
      <c r="BU157" s="64" t="s">
        <v>98</v>
      </c>
      <c r="BV157" s="63">
        <v>15.18</v>
      </c>
      <c r="BW157" s="64" t="s">
        <v>98</v>
      </c>
      <c r="BX157" s="64">
        <v>0</v>
      </c>
      <c r="BY157" s="64" t="s">
        <v>98</v>
      </c>
      <c r="BZ157" s="63">
        <v>18.899999999999999</v>
      </c>
      <c r="CA157" s="64" t="s">
        <v>98</v>
      </c>
      <c r="CB157" s="64">
        <v>0</v>
      </c>
      <c r="CC157" s="64" t="s">
        <v>98</v>
      </c>
      <c r="CD157" s="64">
        <v>0</v>
      </c>
      <c r="CE157" s="64" t="s">
        <v>98</v>
      </c>
      <c r="CF157" s="64">
        <v>0</v>
      </c>
      <c r="CG157" s="64" t="s">
        <v>98</v>
      </c>
      <c r="CH157" s="64">
        <v>0</v>
      </c>
      <c r="CI157" s="64" t="s">
        <v>98</v>
      </c>
      <c r="CJ157" s="64">
        <v>0</v>
      </c>
      <c r="CK157" s="64" t="s">
        <v>98</v>
      </c>
      <c r="CL157" s="64">
        <v>0</v>
      </c>
      <c r="CM157" s="64" t="s">
        <v>98</v>
      </c>
      <c r="CN157" s="64">
        <v>0</v>
      </c>
      <c r="CO157" s="64" t="s">
        <v>98</v>
      </c>
      <c r="CP157" s="64">
        <v>0</v>
      </c>
      <c r="CQ157" s="64" t="s">
        <v>98</v>
      </c>
      <c r="CR157" s="67">
        <v>0</v>
      </c>
      <c r="CS157" s="64" t="s">
        <v>98</v>
      </c>
      <c r="CT157" s="64">
        <v>0</v>
      </c>
      <c r="CU157" s="64" t="s">
        <v>98</v>
      </c>
      <c r="CV157" s="63">
        <v>18.899999999999999</v>
      </c>
      <c r="CW157" s="64" t="s">
        <v>98</v>
      </c>
      <c r="CX157" s="63">
        <v>110.85</v>
      </c>
      <c r="CY157" s="64" t="s">
        <v>98</v>
      </c>
    </row>
    <row r="158" spans="1:103" ht="14.5" x14ac:dyDescent="0.35">
      <c r="A158" s="58" t="s">
        <v>303</v>
      </c>
      <c r="B158" s="58" t="s">
        <v>479</v>
      </c>
      <c r="C158" s="43" t="str">
        <f>'Correspondance tables'!K65</f>
        <v>ISIC 96</v>
      </c>
      <c r="D158" s="43" t="str">
        <f>VLOOKUP(C158, 'Correspondance tables'!$O$3:$P$73, 2, FALSE)</f>
        <v>ISIC 90T96</v>
      </c>
      <c r="E158" s="59">
        <v>1.34</v>
      </c>
      <c r="F158" s="59">
        <v>0.22</v>
      </c>
      <c r="G158" s="60">
        <v>0</v>
      </c>
      <c r="H158" s="167">
        <v>0.1</v>
      </c>
      <c r="I158" s="59">
        <v>4.9000000000000004</v>
      </c>
      <c r="J158" s="59">
        <v>1.65</v>
      </c>
      <c r="K158" s="59">
        <v>0.23</v>
      </c>
      <c r="L158" s="59">
        <v>1.28</v>
      </c>
      <c r="M158" s="59">
        <v>1.18</v>
      </c>
      <c r="N158" s="59">
        <v>2.68</v>
      </c>
      <c r="O158" s="59">
        <v>4.2</v>
      </c>
      <c r="P158" s="59">
        <v>2.61</v>
      </c>
      <c r="Q158" s="59">
        <v>2.39</v>
      </c>
      <c r="R158" s="167">
        <v>3.04</v>
      </c>
      <c r="S158" s="167">
        <v>2.66</v>
      </c>
      <c r="T158" s="59">
        <v>3.39</v>
      </c>
      <c r="U158" s="59">
        <v>6.77</v>
      </c>
      <c r="V158" s="59">
        <v>6.29</v>
      </c>
      <c r="W158" s="59">
        <v>5.5</v>
      </c>
      <c r="X158" s="59">
        <v>4.4800000000000004</v>
      </c>
      <c r="Y158" s="59">
        <v>2.06</v>
      </c>
      <c r="Z158" s="60">
        <v>8</v>
      </c>
      <c r="AA158" s="59">
        <v>2.88</v>
      </c>
      <c r="AB158" s="167">
        <v>13.91</v>
      </c>
      <c r="AC158" s="59">
        <v>0.24</v>
      </c>
      <c r="AD158" s="59">
        <v>2.93</v>
      </c>
      <c r="AE158" s="59">
        <v>14.28</v>
      </c>
      <c r="AF158" s="59">
        <v>3.77</v>
      </c>
      <c r="AG158" s="59">
        <v>76.67</v>
      </c>
      <c r="AH158" s="59">
        <v>25.45</v>
      </c>
      <c r="AI158" s="59">
        <v>4.6900000000000004</v>
      </c>
      <c r="AJ158" s="59">
        <v>1.78</v>
      </c>
      <c r="AK158" s="59">
        <v>2.65</v>
      </c>
      <c r="AL158" s="59">
        <v>6.52</v>
      </c>
      <c r="AM158" s="59">
        <v>1.98</v>
      </c>
      <c r="AN158" s="59">
        <v>10.53</v>
      </c>
      <c r="AO158" s="59">
        <v>2.1</v>
      </c>
      <c r="AP158" s="59">
        <v>0.04</v>
      </c>
      <c r="AQ158" s="59">
        <v>15.38</v>
      </c>
      <c r="AR158" s="59">
        <v>88.75</v>
      </c>
      <c r="AS158" s="59">
        <v>26.09</v>
      </c>
      <c r="AT158" s="59">
        <v>6.38</v>
      </c>
      <c r="AU158" s="59">
        <v>8.59</v>
      </c>
      <c r="AV158" s="59">
        <v>10.75</v>
      </c>
      <c r="AW158" s="59">
        <v>86.85</v>
      </c>
      <c r="AX158" s="59">
        <v>8.7799999999999994</v>
      </c>
      <c r="AY158" s="59">
        <v>2.2999999999999998</v>
      </c>
      <c r="AZ158" s="59">
        <v>2.35</v>
      </c>
      <c r="BA158" s="59">
        <v>1.84</v>
      </c>
      <c r="BB158" s="59">
        <v>3.16</v>
      </c>
      <c r="BC158" s="59">
        <v>2.2599999999999998</v>
      </c>
      <c r="BD158" s="59">
        <v>2.3199999999999998</v>
      </c>
      <c r="BE158" s="59">
        <v>12.6</v>
      </c>
      <c r="BF158" s="59">
        <v>5.45</v>
      </c>
      <c r="BG158" s="59">
        <v>7.81</v>
      </c>
      <c r="BH158" s="59">
        <v>30.03</v>
      </c>
      <c r="BI158" s="59">
        <v>2.91</v>
      </c>
      <c r="BJ158" s="59">
        <v>1.88</v>
      </c>
      <c r="BK158" s="59">
        <v>3.12</v>
      </c>
      <c r="BL158" s="59">
        <v>2.25</v>
      </c>
      <c r="BM158" s="59">
        <v>41.27</v>
      </c>
      <c r="BN158" s="59">
        <v>2.31</v>
      </c>
      <c r="BO158" s="60">
        <v>0</v>
      </c>
      <c r="BP158" s="61">
        <v>0</v>
      </c>
      <c r="BQ158" s="60" t="s">
        <v>98</v>
      </c>
      <c r="BR158" s="59">
        <v>610.83000000000004</v>
      </c>
      <c r="BS158" s="60" t="s">
        <v>98</v>
      </c>
      <c r="BT158" s="59">
        <v>301.87</v>
      </c>
      <c r="BU158" s="60" t="s">
        <v>98</v>
      </c>
      <c r="BV158" s="60">
        <v>0</v>
      </c>
      <c r="BW158" s="60" t="s">
        <v>98</v>
      </c>
      <c r="BX158" s="60">
        <v>0</v>
      </c>
      <c r="BY158" s="60" t="s">
        <v>98</v>
      </c>
      <c r="BZ158" s="59">
        <v>301.87</v>
      </c>
      <c r="CA158" s="60" t="s">
        <v>98</v>
      </c>
      <c r="CB158" s="60">
        <v>0</v>
      </c>
      <c r="CC158" s="60" t="s">
        <v>98</v>
      </c>
      <c r="CD158" s="60">
        <v>0</v>
      </c>
      <c r="CE158" s="60" t="s">
        <v>98</v>
      </c>
      <c r="CF158" s="60">
        <v>0</v>
      </c>
      <c r="CG158" s="60" t="s">
        <v>98</v>
      </c>
      <c r="CH158" s="60">
        <v>0</v>
      </c>
      <c r="CI158" s="60" t="s">
        <v>98</v>
      </c>
      <c r="CJ158" s="60">
        <v>0</v>
      </c>
      <c r="CK158" s="60" t="s">
        <v>98</v>
      </c>
      <c r="CL158" s="60">
        <v>0</v>
      </c>
      <c r="CM158" s="60" t="s">
        <v>98</v>
      </c>
      <c r="CN158" s="60">
        <v>0</v>
      </c>
      <c r="CO158" s="60" t="s">
        <v>98</v>
      </c>
      <c r="CP158" s="60">
        <v>0</v>
      </c>
      <c r="CQ158" s="60" t="s">
        <v>98</v>
      </c>
      <c r="CR158" s="75">
        <v>0</v>
      </c>
      <c r="CS158" s="60" t="s">
        <v>98</v>
      </c>
      <c r="CT158" s="60">
        <v>0</v>
      </c>
      <c r="CU158" s="60" t="s">
        <v>98</v>
      </c>
      <c r="CV158" s="59">
        <v>301.87</v>
      </c>
      <c r="CW158" s="60" t="s">
        <v>98</v>
      </c>
      <c r="CX158" s="59">
        <v>912.69</v>
      </c>
      <c r="CY158" s="60" t="s">
        <v>98</v>
      </c>
    </row>
    <row r="159" spans="1:103" ht="14.5" x14ac:dyDescent="0.35">
      <c r="A159" s="58" t="s">
        <v>303</v>
      </c>
      <c r="B159" s="58" t="s">
        <v>480</v>
      </c>
      <c r="C159" s="43" t="str">
        <f>'Correspondance tables'!K66</f>
        <v>ISIC 97-98</v>
      </c>
      <c r="D159" s="43" t="str">
        <f>VLOOKUP(C159, 'Correspondance tables'!$O$3:$P$73, 2, FALSE)</f>
        <v>ISIC 97T98</v>
      </c>
      <c r="E159" s="64">
        <v>0</v>
      </c>
      <c r="F159" s="63">
        <v>0.02</v>
      </c>
      <c r="G159" s="63">
        <v>0.46</v>
      </c>
      <c r="H159" s="168">
        <v>7.0000000000000007E-2</v>
      </c>
      <c r="I159" s="63">
        <v>11.45</v>
      </c>
      <c r="J159" s="63">
        <v>1.03</v>
      </c>
      <c r="K159" s="63">
        <v>0.19</v>
      </c>
      <c r="L159" s="63">
        <v>0.89</v>
      </c>
      <c r="M159" s="63">
        <v>0.47</v>
      </c>
      <c r="N159" s="63">
        <v>2.71</v>
      </c>
      <c r="O159" s="63">
        <v>3.6</v>
      </c>
      <c r="P159" s="63">
        <v>1.1499999999999999</v>
      </c>
      <c r="Q159" s="63">
        <v>1.91</v>
      </c>
      <c r="R159" s="168">
        <v>1.38</v>
      </c>
      <c r="S159" s="168">
        <v>2.35</v>
      </c>
      <c r="T159" s="63">
        <v>2.2200000000000002</v>
      </c>
      <c r="U159" s="63">
        <v>0.81</v>
      </c>
      <c r="V159" s="63">
        <v>0.61</v>
      </c>
      <c r="W159" s="63">
        <v>1.98</v>
      </c>
      <c r="X159" s="63">
        <v>2.52</v>
      </c>
      <c r="Y159" s="63">
        <v>3.72</v>
      </c>
      <c r="Z159" s="63">
        <v>8.64</v>
      </c>
      <c r="AA159" s="63">
        <v>1.38</v>
      </c>
      <c r="AB159" s="168">
        <v>11.46</v>
      </c>
      <c r="AC159" s="63">
        <v>0.52</v>
      </c>
      <c r="AD159" s="63">
        <v>0.76</v>
      </c>
      <c r="AE159" s="63">
        <v>21.98</v>
      </c>
      <c r="AF159" s="63">
        <v>3.38</v>
      </c>
      <c r="AG159" s="63">
        <v>21.64</v>
      </c>
      <c r="AH159" s="63">
        <v>11.72</v>
      </c>
      <c r="AI159" s="63">
        <v>9.18</v>
      </c>
      <c r="AJ159" s="63">
        <v>1.77</v>
      </c>
      <c r="AK159" s="63">
        <v>3.22</v>
      </c>
      <c r="AL159" s="63">
        <v>7.23</v>
      </c>
      <c r="AM159" s="63">
        <v>0.79</v>
      </c>
      <c r="AN159" s="63">
        <v>9.23</v>
      </c>
      <c r="AO159" s="63">
        <v>1.07</v>
      </c>
      <c r="AP159" s="63">
        <v>3.55</v>
      </c>
      <c r="AQ159" s="63">
        <v>4.9400000000000004</v>
      </c>
      <c r="AR159" s="63">
        <v>6.54</v>
      </c>
      <c r="AS159" s="63">
        <v>2.4</v>
      </c>
      <c r="AT159" s="63">
        <v>0.21</v>
      </c>
      <c r="AU159" s="63">
        <v>0.08</v>
      </c>
      <c r="AV159" s="63">
        <v>2.39</v>
      </c>
      <c r="AW159" s="63">
        <v>8.2899999999999991</v>
      </c>
      <c r="AX159" s="63">
        <v>4.54</v>
      </c>
      <c r="AY159" s="63">
        <v>3.08</v>
      </c>
      <c r="AZ159" s="63">
        <v>5.45</v>
      </c>
      <c r="BA159" s="63">
        <v>0.9</v>
      </c>
      <c r="BB159" s="63">
        <v>24.83</v>
      </c>
      <c r="BC159" s="63">
        <v>0.63</v>
      </c>
      <c r="BD159" s="63">
        <v>185.94</v>
      </c>
      <c r="BE159" s="63">
        <v>12.18</v>
      </c>
      <c r="BF159" s="63">
        <v>11.92</v>
      </c>
      <c r="BG159" s="63">
        <v>2.75</v>
      </c>
      <c r="BH159" s="63">
        <v>6.41</v>
      </c>
      <c r="BI159" s="63">
        <v>5.21</v>
      </c>
      <c r="BJ159" s="63">
        <v>2.33</v>
      </c>
      <c r="BK159" s="63">
        <v>6.75</v>
      </c>
      <c r="BL159" s="63">
        <v>9.2899999999999991</v>
      </c>
      <c r="BM159" s="63">
        <v>0.17</v>
      </c>
      <c r="BN159" s="63">
        <v>74.099999999999994</v>
      </c>
      <c r="BO159" s="64">
        <v>0</v>
      </c>
      <c r="BP159" s="65">
        <v>0</v>
      </c>
      <c r="BQ159" s="64" t="s">
        <v>98</v>
      </c>
      <c r="BR159" s="63">
        <v>538.39</v>
      </c>
      <c r="BS159" s="64" t="s">
        <v>98</v>
      </c>
      <c r="BT159" s="63">
        <v>1217.93</v>
      </c>
      <c r="BU159" s="64" t="s">
        <v>98</v>
      </c>
      <c r="BV159" s="64">
        <v>0</v>
      </c>
      <c r="BW159" s="64" t="s">
        <v>98</v>
      </c>
      <c r="BX159" s="63">
        <v>26.18</v>
      </c>
      <c r="BY159" s="64" t="s">
        <v>98</v>
      </c>
      <c r="BZ159" s="63">
        <v>1244.1099999999999</v>
      </c>
      <c r="CA159" s="64" t="s">
        <v>98</v>
      </c>
      <c r="CB159" s="64">
        <v>0</v>
      </c>
      <c r="CC159" s="64" t="s">
        <v>98</v>
      </c>
      <c r="CD159" s="64">
        <v>0</v>
      </c>
      <c r="CE159" s="64" t="s">
        <v>98</v>
      </c>
      <c r="CF159" s="64">
        <v>0</v>
      </c>
      <c r="CG159" s="64" t="s">
        <v>98</v>
      </c>
      <c r="CH159" s="64">
        <v>0</v>
      </c>
      <c r="CI159" s="64" t="s">
        <v>98</v>
      </c>
      <c r="CJ159" s="64">
        <v>0</v>
      </c>
      <c r="CK159" s="64" t="s">
        <v>98</v>
      </c>
      <c r="CL159" s="64">
        <v>0</v>
      </c>
      <c r="CM159" s="64" t="s">
        <v>98</v>
      </c>
      <c r="CN159" s="64">
        <v>0</v>
      </c>
      <c r="CO159" s="64" t="s">
        <v>98</v>
      </c>
      <c r="CP159" s="64">
        <v>0</v>
      </c>
      <c r="CQ159" s="64" t="s">
        <v>98</v>
      </c>
      <c r="CR159" s="66">
        <v>0.25</v>
      </c>
      <c r="CS159" s="64" t="s">
        <v>98</v>
      </c>
      <c r="CT159" s="63">
        <v>0.25</v>
      </c>
      <c r="CU159" s="64" t="s">
        <v>98</v>
      </c>
      <c r="CV159" s="63">
        <v>1244.3599999999999</v>
      </c>
      <c r="CW159" s="64" t="s">
        <v>98</v>
      </c>
      <c r="CX159" s="63">
        <v>1782.75</v>
      </c>
      <c r="CY159" s="64" t="s">
        <v>98</v>
      </c>
    </row>
    <row r="160" spans="1:103" ht="14.5" x14ac:dyDescent="0.35">
      <c r="A160" s="58" t="s">
        <v>303</v>
      </c>
      <c r="B160" s="58" t="s">
        <v>481</v>
      </c>
      <c r="C160" s="43" t="str">
        <f>'Correspondance tables'!K67</f>
        <v>ISIC 99</v>
      </c>
      <c r="D160" s="43" t="str">
        <f>VLOOKUP(C160, 'Correspondance tables'!$O$3:$P$73, 2, FALSE)</f>
        <v>ISIC 99</v>
      </c>
      <c r="E160" s="60">
        <v>0</v>
      </c>
      <c r="F160" s="60">
        <v>0</v>
      </c>
      <c r="G160" s="60">
        <v>0</v>
      </c>
      <c r="H160" s="171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171">
        <v>0</v>
      </c>
      <c r="S160" s="171">
        <v>0</v>
      </c>
      <c r="T160" s="60">
        <v>0</v>
      </c>
      <c r="U160" s="60">
        <v>0</v>
      </c>
      <c r="V160" s="60">
        <v>0</v>
      </c>
      <c r="W160" s="60">
        <v>0</v>
      </c>
      <c r="X160" s="60">
        <v>0</v>
      </c>
      <c r="Y160" s="60">
        <v>0</v>
      </c>
      <c r="Z160" s="60">
        <v>0</v>
      </c>
      <c r="AA160" s="60">
        <v>0</v>
      </c>
      <c r="AB160" s="171">
        <v>0</v>
      </c>
      <c r="AC160" s="60">
        <v>0</v>
      </c>
      <c r="AD160" s="60">
        <v>0</v>
      </c>
      <c r="AE160" s="60">
        <v>0</v>
      </c>
      <c r="AF160" s="60">
        <v>0</v>
      </c>
      <c r="AG160" s="60">
        <v>0</v>
      </c>
      <c r="AH160" s="60">
        <v>0</v>
      </c>
      <c r="AI160" s="60">
        <v>0</v>
      </c>
      <c r="AJ160" s="60">
        <v>0</v>
      </c>
      <c r="AK160" s="60">
        <v>0</v>
      </c>
      <c r="AL160" s="60">
        <v>0</v>
      </c>
      <c r="AM160" s="60">
        <v>0</v>
      </c>
      <c r="AN160" s="60">
        <v>0</v>
      </c>
      <c r="AO160" s="60">
        <v>0</v>
      </c>
      <c r="AP160" s="60">
        <v>0</v>
      </c>
      <c r="AQ160" s="60">
        <v>0</v>
      </c>
      <c r="AR160" s="60">
        <v>0</v>
      </c>
      <c r="AS160" s="60">
        <v>0</v>
      </c>
      <c r="AT160" s="60">
        <v>0</v>
      </c>
      <c r="AU160" s="60">
        <v>0</v>
      </c>
      <c r="AV160" s="60">
        <v>0</v>
      </c>
      <c r="AW160" s="60">
        <v>0</v>
      </c>
      <c r="AX160" s="60">
        <v>0</v>
      </c>
      <c r="AY160" s="60">
        <v>0</v>
      </c>
      <c r="AZ160" s="60">
        <v>0</v>
      </c>
      <c r="BA160" s="60">
        <v>0</v>
      </c>
      <c r="BB160" s="60">
        <v>0</v>
      </c>
      <c r="BC160" s="60">
        <v>0</v>
      </c>
      <c r="BD160" s="60">
        <v>0</v>
      </c>
      <c r="BE160" s="60">
        <v>0</v>
      </c>
      <c r="BF160" s="60">
        <v>0</v>
      </c>
      <c r="BG160" s="60">
        <v>0</v>
      </c>
      <c r="BH160" s="60">
        <v>0</v>
      </c>
      <c r="BI160" s="60">
        <v>0</v>
      </c>
      <c r="BJ160" s="60">
        <v>0</v>
      </c>
      <c r="BK160" s="60">
        <v>0</v>
      </c>
      <c r="BL160" s="60">
        <v>0</v>
      </c>
      <c r="BM160" s="60">
        <v>0</v>
      </c>
      <c r="BN160" s="60">
        <v>0</v>
      </c>
      <c r="BO160" s="60">
        <v>0</v>
      </c>
      <c r="BP160" s="61">
        <v>0</v>
      </c>
      <c r="BQ160" s="60" t="s">
        <v>98</v>
      </c>
      <c r="BR160" s="60">
        <v>0</v>
      </c>
      <c r="BS160" s="60" t="s">
        <v>98</v>
      </c>
      <c r="BT160" s="59">
        <v>19.22</v>
      </c>
      <c r="BU160" s="60" t="s">
        <v>98</v>
      </c>
      <c r="BV160" s="60">
        <v>0</v>
      </c>
      <c r="BW160" s="60" t="s">
        <v>98</v>
      </c>
      <c r="BX160" s="60">
        <v>0</v>
      </c>
      <c r="BY160" s="60" t="s">
        <v>98</v>
      </c>
      <c r="BZ160" s="59">
        <v>19.22</v>
      </c>
      <c r="CA160" s="60" t="s">
        <v>98</v>
      </c>
      <c r="CB160" s="60">
        <v>0</v>
      </c>
      <c r="CC160" s="60" t="s">
        <v>98</v>
      </c>
      <c r="CD160" s="60">
        <v>0</v>
      </c>
      <c r="CE160" s="60" t="s">
        <v>98</v>
      </c>
      <c r="CF160" s="60">
        <v>0</v>
      </c>
      <c r="CG160" s="60" t="s">
        <v>98</v>
      </c>
      <c r="CH160" s="60">
        <v>0</v>
      </c>
      <c r="CI160" s="60" t="s">
        <v>98</v>
      </c>
      <c r="CJ160" s="60">
        <v>0</v>
      </c>
      <c r="CK160" s="60" t="s">
        <v>98</v>
      </c>
      <c r="CL160" s="60">
        <v>0</v>
      </c>
      <c r="CM160" s="60" t="s">
        <v>98</v>
      </c>
      <c r="CN160" s="60">
        <v>0</v>
      </c>
      <c r="CO160" s="60" t="s">
        <v>98</v>
      </c>
      <c r="CP160" s="60">
        <v>0</v>
      </c>
      <c r="CQ160" s="60" t="s">
        <v>98</v>
      </c>
      <c r="CR160" s="75">
        <v>0</v>
      </c>
      <c r="CS160" s="60" t="s">
        <v>98</v>
      </c>
      <c r="CT160" s="60">
        <v>0</v>
      </c>
      <c r="CU160" s="60" t="s">
        <v>98</v>
      </c>
      <c r="CV160" s="59">
        <v>19.22</v>
      </c>
      <c r="CW160" s="60" t="s">
        <v>98</v>
      </c>
      <c r="CX160" s="59">
        <v>19.22</v>
      </c>
      <c r="CY160" s="60" t="s">
        <v>98</v>
      </c>
    </row>
    <row r="161" spans="1:106" ht="14.5" x14ac:dyDescent="0.35">
      <c r="A161" s="58" t="s">
        <v>303</v>
      </c>
      <c r="B161" s="58" t="s">
        <v>482</v>
      </c>
      <c r="C161" s="43"/>
      <c r="D161" s="43"/>
      <c r="E161" s="64">
        <v>0</v>
      </c>
      <c r="F161" s="64">
        <v>0</v>
      </c>
      <c r="G161" s="64">
        <v>0</v>
      </c>
      <c r="H161" s="169">
        <v>0</v>
      </c>
      <c r="I161" s="64">
        <v>0</v>
      </c>
      <c r="J161" s="64">
        <v>0</v>
      </c>
      <c r="K161" s="64">
        <v>0</v>
      </c>
      <c r="L161" s="64">
        <v>0</v>
      </c>
      <c r="M161" s="64">
        <v>0</v>
      </c>
      <c r="N161" s="64">
        <v>0</v>
      </c>
      <c r="O161" s="64">
        <v>0</v>
      </c>
      <c r="P161" s="64">
        <v>0</v>
      </c>
      <c r="Q161" s="64">
        <v>0</v>
      </c>
      <c r="R161" s="169">
        <v>0</v>
      </c>
      <c r="S161" s="169">
        <v>0</v>
      </c>
      <c r="T161" s="64">
        <v>0</v>
      </c>
      <c r="U161" s="64">
        <v>0</v>
      </c>
      <c r="V161" s="64">
        <v>0</v>
      </c>
      <c r="W161" s="64">
        <v>0</v>
      </c>
      <c r="X161" s="64">
        <v>0</v>
      </c>
      <c r="Y161" s="64">
        <v>0</v>
      </c>
      <c r="Z161" s="64">
        <v>0</v>
      </c>
      <c r="AA161" s="64">
        <v>0</v>
      </c>
      <c r="AB161" s="169">
        <v>0</v>
      </c>
      <c r="AC161" s="64">
        <v>0</v>
      </c>
      <c r="AD161" s="64">
        <v>0</v>
      </c>
      <c r="AE161" s="64">
        <v>0</v>
      </c>
      <c r="AF161" s="64">
        <v>0</v>
      </c>
      <c r="AG161" s="64">
        <v>0</v>
      </c>
      <c r="AH161" s="64">
        <v>0</v>
      </c>
      <c r="AI161" s="64">
        <v>0</v>
      </c>
      <c r="AJ161" s="64">
        <v>0</v>
      </c>
      <c r="AK161" s="64">
        <v>0</v>
      </c>
      <c r="AL161" s="64">
        <v>0</v>
      </c>
      <c r="AM161" s="64">
        <v>0</v>
      </c>
      <c r="AN161" s="64">
        <v>0</v>
      </c>
      <c r="AO161" s="64">
        <v>0</v>
      </c>
      <c r="AP161" s="64">
        <v>0</v>
      </c>
      <c r="AQ161" s="64">
        <v>0</v>
      </c>
      <c r="AR161" s="64">
        <v>0</v>
      </c>
      <c r="AS161" s="64">
        <v>0</v>
      </c>
      <c r="AT161" s="64">
        <v>0</v>
      </c>
      <c r="AU161" s="64">
        <v>0</v>
      </c>
      <c r="AV161" s="64">
        <v>0</v>
      </c>
      <c r="AW161" s="64">
        <v>0</v>
      </c>
      <c r="AX161" s="64">
        <v>0</v>
      </c>
      <c r="AY161" s="64">
        <v>0</v>
      </c>
      <c r="AZ161" s="64">
        <v>0</v>
      </c>
      <c r="BA161" s="64">
        <v>0</v>
      </c>
      <c r="BB161" s="64">
        <v>0</v>
      </c>
      <c r="BC161" s="64">
        <v>0</v>
      </c>
      <c r="BD161" s="64">
        <v>0</v>
      </c>
      <c r="BE161" s="64">
        <v>0</v>
      </c>
      <c r="BF161" s="64">
        <v>0</v>
      </c>
      <c r="BG161" s="64">
        <v>0</v>
      </c>
      <c r="BH161" s="64">
        <v>0</v>
      </c>
      <c r="BI161" s="64">
        <v>0</v>
      </c>
      <c r="BJ161" s="64">
        <v>0</v>
      </c>
      <c r="BK161" s="64">
        <v>0</v>
      </c>
      <c r="BL161" s="64">
        <v>0</v>
      </c>
      <c r="BM161" s="64">
        <v>0</v>
      </c>
      <c r="BN161" s="64">
        <v>0</v>
      </c>
      <c r="BO161" s="64">
        <v>0</v>
      </c>
      <c r="BP161" s="65">
        <v>0</v>
      </c>
      <c r="BQ161" s="64" t="s">
        <v>98</v>
      </c>
      <c r="BR161" s="64">
        <v>0</v>
      </c>
      <c r="BS161" s="64" t="s">
        <v>98</v>
      </c>
      <c r="BT161" s="64">
        <v>0</v>
      </c>
      <c r="BU161" s="64" t="s">
        <v>98</v>
      </c>
      <c r="BV161" s="64">
        <v>0</v>
      </c>
      <c r="BW161" s="64" t="s">
        <v>98</v>
      </c>
      <c r="BX161" s="64">
        <v>0</v>
      </c>
      <c r="BY161" s="64" t="s">
        <v>98</v>
      </c>
      <c r="BZ161" s="64">
        <v>0</v>
      </c>
      <c r="CA161" s="64" t="s">
        <v>98</v>
      </c>
      <c r="CB161" s="64">
        <v>0</v>
      </c>
      <c r="CC161" s="64" t="s">
        <v>98</v>
      </c>
      <c r="CD161" s="64">
        <v>0</v>
      </c>
      <c r="CE161" s="64" t="s">
        <v>98</v>
      </c>
      <c r="CF161" s="64">
        <v>0</v>
      </c>
      <c r="CG161" s="64" t="s">
        <v>98</v>
      </c>
      <c r="CH161" s="64">
        <v>0</v>
      </c>
      <c r="CI161" s="64" t="s">
        <v>98</v>
      </c>
      <c r="CJ161" s="64">
        <v>0</v>
      </c>
      <c r="CK161" s="64" t="s">
        <v>98</v>
      </c>
      <c r="CL161" s="64">
        <v>0</v>
      </c>
      <c r="CM161" s="64" t="s">
        <v>98</v>
      </c>
      <c r="CN161" s="64">
        <v>0</v>
      </c>
      <c r="CO161" s="64" t="s">
        <v>98</v>
      </c>
      <c r="CP161" s="64">
        <v>0</v>
      </c>
      <c r="CQ161" s="64" t="s">
        <v>98</v>
      </c>
      <c r="CR161" s="67">
        <v>0</v>
      </c>
      <c r="CS161" s="64" t="s">
        <v>98</v>
      </c>
      <c r="CT161" s="64">
        <v>0</v>
      </c>
      <c r="CU161" s="64" t="s">
        <v>98</v>
      </c>
      <c r="CV161" s="64">
        <v>0</v>
      </c>
      <c r="CW161" s="64" t="s">
        <v>98</v>
      </c>
      <c r="CX161" s="64">
        <v>0</v>
      </c>
      <c r="CY161" s="64" t="s">
        <v>98</v>
      </c>
    </row>
    <row r="162" spans="1:106" s="41" customFormat="1" ht="14.5" x14ac:dyDescent="0.35">
      <c r="A162" s="82" t="s">
        <v>303</v>
      </c>
      <c r="B162" s="82" t="s">
        <v>407</v>
      </c>
      <c r="C162" s="83"/>
      <c r="D162" s="83"/>
      <c r="E162" s="62">
        <v>13441.49</v>
      </c>
      <c r="F162" s="62">
        <v>677.26</v>
      </c>
      <c r="G162" s="62">
        <v>657.97</v>
      </c>
      <c r="H162" s="167">
        <v>6315.66</v>
      </c>
      <c r="I162" s="62">
        <v>58730.44</v>
      </c>
      <c r="J162" s="62">
        <v>24437.67</v>
      </c>
      <c r="K162" s="62">
        <v>5834.83</v>
      </c>
      <c r="L162" s="62">
        <v>10485.120000000001</v>
      </c>
      <c r="M162" s="62">
        <v>3807.07</v>
      </c>
      <c r="N162" s="62">
        <v>161435.82999999999</v>
      </c>
      <c r="O162" s="62">
        <v>51677.5</v>
      </c>
      <c r="P162" s="62">
        <v>40680.06</v>
      </c>
      <c r="Q162" s="62">
        <v>23766.01</v>
      </c>
      <c r="R162" s="167">
        <v>10753.79</v>
      </c>
      <c r="S162" s="167">
        <v>47293.87</v>
      </c>
      <c r="T162" s="62">
        <v>27144.97</v>
      </c>
      <c r="U162" s="62">
        <v>59636.06</v>
      </c>
      <c r="V162" s="62">
        <v>25700.6</v>
      </c>
      <c r="W162" s="62">
        <v>42415.02</v>
      </c>
      <c r="X162" s="62">
        <v>62432.68</v>
      </c>
      <c r="Y162" s="62">
        <v>30379.69</v>
      </c>
      <c r="Z162" s="62">
        <v>17062.86</v>
      </c>
      <c r="AA162" s="62">
        <v>12678.11</v>
      </c>
      <c r="AB162" s="167">
        <v>57316.87</v>
      </c>
      <c r="AC162" s="62">
        <v>1123.3900000000001</v>
      </c>
      <c r="AD162" s="62">
        <v>6436.34</v>
      </c>
      <c r="AE162" s="62">
        <v>49002.34</v>
      </c>
      <c r="AF162" s="62">
        <v>7960.75</v>
      </c>
      <c r="AG162" s="62">
        <v>46443.93</v>
      </c>
      <c r="AH162" s="62">
        <v>15853.42</v>
      </c>
      <c r="AI162" s="62">
        <v>15667.65</v>
      </c>
      <c r="AJ162" s="62">
        <v>28339.89</v>
      </c>
      <c r="AK162" s="62">
        <v>17093.830000000002</v>
      </c>
      <c r="AL162" s="62">
        <v>14592.55</v>
      </c>
      <c r="AM162" s="62">
        <v>3749.77</v>
      </c>
      <c r="AN162" s="62">
        <v>11958.98</v>
      </c>
      <c r="AO162" s="62">
        <v>8984.09</v>
      </c>
      <c r="AP162" s="62">
        <v>8605.7900000000009</v>
      </c>
      <c r="AQ162" s="62">
        <v>16592.04</v>
      </c>
      <c r="AR162" s="62">
        <v>46065.5</v>
      </c>
      <c r="AS162" s="62">
        <v>35979.93</v>
      </c>
      <c r="AT162" s="62">
        <v>16941.099999999999</v>
      </c>
      <c r="AU162" s="62">
        <v>9599.93</v>
      </c>
      <c r="AV162" s="62">
        <v>9675.66</v>
      </c>
      <c r="AW162" s="62">
        <v>22210.57</v>
      </c>
      <c r="AX162" s="62">
        <v>8685.2199999999993</v>
      </c>
      <c r="AY162" s="62">
        <v>6248.14</v>
      </c>
      <c r="AZ162" s="62">
        <v>3815.38</v>
      </c>
      <c r="BA162" s="62">
        <v>3615.13</v>
      </c>
      <c r="BB162" s="62">
        <v>8244.3700000000008</v>
      </c>
      <c r="BC162" s="62">
        <v>2120.36</v>
      </c>
      <c r="BD162" s="62">
        <v>5033.2299999999996</v>
      </c>
      <c r="BE162" s="62">
        <v>11388.12</v>
      </c>
      <c r="BF162" s="62">
        <v>19559.330000000002</v>
      </c>
      <c r="BG162" s="62">
        <v>5762.54</v>
      </c>
      <c r="BH162" s="62">
        <v>27071.53</v>
      </c>
      <c r="BI162" s="62">
        <v>3973.9</v>
      </c>
      <c r="BJ162" s="62">
        <v>4472.1099999999997</v>
      </c>
      <c r="BK162" s="62">
        <v>2401.7399999999998</v>
      </c>
      <c r="BL162" s="62">
        <v>2202.37</v>
      </c>
      <c r="BM162" s="62">
        <v>1565.95</v>
      </c>
      <c r="BN162" s="62">
        <v>2543.5100000000002</v>
      </c>
      <c r="BO162" s="62">
        <v>0.15</v>
      </c>
      <c r="BP162" s="85">
        <v>0</v>
      </c>
      <c r="BQ162" s="75" t="s">
        <v>98</v>
      </c>
      <c r="BR162" s="75">
        <v>1306342</v>
      </c>
      <c r="BS162" s="75" t="s">
        <v>98</v>
      </c>
      <c r="BT162" s="62">
        <v>372457.98</v>
      </c>
      <c r="BU162" s="75" t="s">
        <v>98</v>
      </c>
      <c r="BV162" s="62">
        <v>32.39</v>
      </c>
      <c r="BW162" s="75" t="s">
        <v>98</v>
      </c>
      <c r="BX162" s="62">
        <v>23987.360000000001</v>
      </c>
      <c r="BY162" s="75" t="s">
        <v>98</v>
      </c>
      <c r="BZ162" s="62">
        <v>396477.73</v>
      </c>
      <c r="CA162" s="75" t="s">
        <v>98</v>
      </c>
      <c r="CB162" s="62">
        <v>213585.84</v>
      </c>
      <c r="CC162" s="75" t="s">
        <v>98</v>
      </c>
      <c r="CD162" s="62">
        <v>1126.23</v>
      </c>
      <c r="CE162" s="75" t="s">
        <v>98</v>
      </c>
      <c r="CF162" s="62">
        <v>41323.949999999997</v>
      </c>
      <c r="CG162" s="75" t="s">
        <v>98</v>
      </c>
      <c r="CH162" s="62">
        <v>42450.18</v>
      </c>
      <c r="CI162" s="75" t="s">
        <v>98</v>
      </c>
      <c r="CJ162" s="62">
        <v>256036.01</v>
      </c>
      <c r="CK162" s="75" t="s">
        <v>98</v>
      </c>
      <c r="CL162" s="75">
        <v>0</v>
      </c>
      <c r="CM162" s="75" t="s">
        <v>98</v>
      </c>
      <c r="CN162" s="75">
        <v>0</v>
      </c>
      <c r="CO162" s="75" t="s">
        <v>98</v>
      </c>
      <c r="CP162" s="75">
        <v>0</v>
      </c>
      <c r="CQ162" s="75" t="s">
        <v>98</v>
      </c>
      <c r="CR162" s="62">
        <v>125783.88</v>
      </c>
      <c r="CS162" s="75" t="s">
        <v>98</v>
      </c>
      <c r="CT162" s="62">
        <v>125783.88</v>
      </c>
      <c r="CU162" s="75" t="s">
        <v>98</v>
      </c>
      <c r="CV162" s="62">
        <v>778297.62</v>
      </c>
      <c r="CW162" s="75" t="s">
        <v>98</v>
      </c>
      <c r="CX162" s="62">
        <v>2084639.61</v>
      </c>
      <c r="CY162" s="75" t="s">
        <v>98</v>
      </c>
      <c r="DB162" s="233"/>
    </row>
    <row r="163" spans="1:106" ht="14.5" x14ac:dyDescent="0.35">
      <c r="A163" s="58" t="s">
        <v>303</v>
      </c>
      <c r="B163" s="58" t="s">
        <v>365</v>
      </c>
      <c r="C163" s="43"/>
      <c r="D163" s="43"/>
      <c r="E163" s="64" t="s">
        <v>483</v>
      </c>
      <c r="F163" s="64" t="s">
        <v>483</v>
      </c>
      <c r="G163" s="64" t="s">
        <v>483</v>
      </c>
      <c r="H163" s="169" t="s">
        <v>483</v>
      </c>
      <c r="I163" s="64" t="s">
        <v>483</v>
      </c>
      <c r="J163" s="64" t="s">
        <v>483</v>
      </c>
      <c r="K163" s="64" t="s">
        <v>483</v>
      </c>
      <c r="L163" s="64" t="s">
        <v>483</v>
      </c>
      <c r="M163" s="64" t="s">
        <v>483</v>
      </c>
      <c r="N163" s="64" t="s">
        <v>483</v>
      </c>
      <c r="O163" s="64" t="s">
        <v>483</v>
      </c>
      <c r="P163" s="64" t="s">
        <v>483</v>
      </c>
      <c r="Q163" s="64" t="s">
        <v>483</v>
      </c>
      <c r="R163" s="169" t="s">
        <v>483</v>
      </c>
      <c r="S163" s="169" t="s">
        <v>483</v>
      </c>
      <c r="T163" s="64" t="s">
        <v>483</v>
      </c>
      <c r="U163" s="64" t="s">
        <v>483</v>
      </c>
      <c r="V163" s="64" t="s">
        <v>483</v>
      </c>
      <c r="W163" s="64" t="s">
        <v>483</v>
      </c>
      <c r="X163" s="64" t="s">
        <v>483</v>
      </c>
      <c r="Y163" s="64" t="s">
        <v>483</v>
      </c>
      <c r="Z163" s="64" t="s">
        <v>483</v>
      </c>
      <c r="AA163" s="64" t="s">
        <v>483</v>
      </c>
      <c r="AB163" s="169" t="s">
        <v>483</v>
      </c>
      <c r="AC163" s="64" t="s">
        <v>483</v>
      </c>
      <c r="AD163" s="64" t="s">
        <v>483</v>
      </c>
      <c r="AE163" s="64" t="s">
        <v>483</v>
      </c>
      <c r="AF163" s="64" t="s">
        <v>483</v>
      </c>
      <c r="AG163" s="64" t="s">
        <v>483</v>
      </c>
      <c r="AH163" s="64" t="s">
        <v>483</v>
      </c>
      <c r="AI163" s="64" t="s">
        <v>483</v>
      </c>
      <c r="AJ163" s="64" t="s">
        <v>483</v>
      </c>
      <c r="AK163" s="64" t="s">
        <v>483</v>
      </c>
      <c r="AL163" s="64" t="s">
        <v>483</v>
      </c>
      <c r="AM163" s="64" t="s">
        <v>483</v>
      </c>
      <c r="AN163" s="64" t="s">
        <v>483</v>
      </c>
      <c r="AO163" s="64" t="s">
        <v>483</v>
      </c>
      <c r="AP163" s="64" t="s">
        <v>483</v>
      </c>
      <c r="AQ163" s="64" t="s">
        <v>483</v>
      </c>
      <c r="AR163" s="64" t="s">
        <v>483</v>
      </c>
      <c r="AS163" s="64" t="s">
        <v>483</v>
      </c>
      <c r="AT163" s="64" t="s">
        <v>483</v>
      </c>
      <c r="AU163" s="64" t="s">
        <v>483</v>
      </c>
      <c r="AV163" s="64" t="s">
        <v>483</v>
      </c>
      <c r="AW163" s="64" t="s">
        <v>483</v>
      </c>
      <c r="AX163" s="64" t="s">
        <v>483</v>
      </c>
      <c r="AY163" s="64" t="s">
        <v>483</v>
      </c>
      <c r="AZ163" s="64" t="s">
        <v>483</v>
      </c>
      <c r="BA163" s="64" t="s">
        <v>483</v>
      </c>
      <c r="BB163" s="64" t="s">
        <v>483</v>
      </c>
      <c r="BC163" s="64" t="s">
        <v>483</v>
      </c>
      <c r="BD163" s="64" t="s">
        <v>483</v>
      </c>
      <c r="BE163" s="64" t="s">
        <v>483</v>
      </c>
      <c r="BF163" s="64" t="s">
        <v>483</v>
      </c>
      <c r="BG163" s="64" t="s">
        <v>483</v>
      </c>
      <c r="BH163" s="64" t="s">
        <v>483</v>
      </c>
      <c r="BI163" s="64" t="s">
        <v>483</v>
      </c>
      <c r="BJ163" s="64" t="s">
        <v>483</v>
      </c>
      <c r="BK163" s="64" t="s">
        <v>483</v>
      </c>
      <c r="BL163" s="64" t="s">
        <v>483</v>
      </c>
      <c r="BM163" s="64" t="s">
        <v>483</v>
      </c>
      <c r="BN163" s="64" t="s">
        <v>483</v>
      </c>
      <c r="BO163" s="64" t="s">
        <v>483</v>
      </c>
      <c r="BP163" s="65" t="s">
        <v>483</v>
      </c>
      <c r="BQ163" s="64" t="s">
        <v>98</v>
      </c>
      <c r="BR163" s="64" t="s">
        <v>483</v>
      </c>
      <c r="BS163" s="64" t="s">
        <v>98</v>
      </c>
      <c r="BT163" s="64" t="s">
        <v>483</v>
      </c>
      <c r="BU163" s="64" t="s">
        <v>98</v>
      </c>
      <c r="BV163" s="64" t="s">
        <v>483</v>
      </c>
      <c r="BW163" s="64" t="s">
        <v>98</v>
      </c>
      <c r="BX163" s="64" t="s">
        <v>483</v>
      </c>
      <c r="BY163" s="64" t="s">
        <v>98</v>
      </c>
      <c r="BZ163" s="64" t="s">
        <v>483</v>
      </c>
      <c r="CA163" s="64" t="s">
        <v>98</v>
      </c>
      <c r="CB163" s="64" t="s">
        <v>483</v>
      </c>
      <c r="CC163" s="64" t="s">
        <v>98</v>
      </c>
      <c r="CD163" s="64" t="s">
        <v>483</v>
      </c>
      <c r="CE163" s="64" t="s">
        <v>98</v>
      </c>
      <c r="CF163" s="64" t="s">
        <v>483</v>
      </c>
      <c r="CG163" s="64" t="s">
        <v>98</v>
      </c>
      <c r="CH163" s="64" t="s">
        <v>483</v>
      </c>
      <c r="CI163" s="64" t="s">
        <v>98</v>
      </c>
      <c r="CJ163" s="64" t="s">
        <v>483</v>
      </c>
      <c r="CK163" s="64" t="s">
        <v>98</v>
      </c>
      <c r="CL163" s="64" t="s">
        <v>483</v>
      </c>
      <c r="CM163" s="64" t="s">
        <v>98</v>
      </c>
      <c r="CN163" s="64" t="s">
        <v>483</v>
      </c>
      <c r="CO163" s="64" t="s">
        <v>98</v>
      </c>
      <c r="CP163" s="64" t="s">
        <v>483</v>
      </c>
      <c r="CQ163" s="64" t="s">
        <v>98</v>
      </c>
      <c r="CR163" s="67" t="s">
        <v>483</v>
      </c>
      <c r="CS163" s="64" t="s">
        <v>98</v>
      </c>
      <c r="CT163" s="64" t="s">
        <v>483</v>
      </c>
      <c r="CU163" s="64" t="s">
        <v>98</v>
      </c>
      <c r="CV163" s="64" t="s">
        <v>483</v>
      </c>
      <c r="CW163" s="64" t="s">
        <v>98</v>
      </c>
      <c r="CX163" s="64" t="s">
        <v>483</v>
      </c>
      <c r="CY163" s="64" t="s">
        <v>98</v>
      </c>
    </row>
    <row r="164" spans="1:106" ht="14.5" x14ac:dyDescent="0.35">
      <c r="A164" s="58" t="s">
        <v>303</v>
      </c>
      <c r="B164" s="58" t="s">
        <v>484</v>
      </c>
      <c r="C164" s="43"/>
      <c r="D164" s="43"/>
      <c r="E164" s="60" t="s">
        <v>483</v>
      </c>
      <c r="F164" s="60" t="s">
        <v>483</v>
      </c>
      <c r="G164" s="60" t="s">
        <v>483</v>
      </c>
      <c r="H164" s="171" t="s">
        <v>483</v>
      </c>
      <c r="I164" s="60" t="s">
        <v>483</v>
      </c>
      <c r="J164" s="60" t="s">
        <v>483</v>
      </c>
      <c r="K164" s="60" t="s">
        <v>483</v>
      </c>
      <c r="L164" s="60" t="s">
        <v>483</v>
      </c>
      <c r="M164" s="60" t="s">
        <v>483</v>
      </c>
      <c r="N164" s="60" t="s">
        <v>483</v>
      </c>
      <c r="O164" s="60" t="s">
        <v>483</v>
      </c>
      <c r="P164" s="60" t="s">
        <v>483</v>
      </c>
      <c r="Q164" s="60" t="s">
        <v>483</v>
      </c>
      <c r="R164" s="171" t="s">
        <v>483</v>
      </c>
      <c r="S164" s="171" t="s">
        <v>483</v>
      </c>
      <c r="T164" s="60" t="s">
        <v>483</v>
      </c>
      <c r="U164" s="60" t="s">
        <v>483</v>
      </c>
      <c r="V164" s="60" t="s">
        <v>483</v>
      </c>
      <c r="W164" s="60" t="s">
        <v>483</v>
      </c>
      <c r="X164" s="60" t="s">
        <v>483</v>
      </c>
      <c r="Y164" s="60" t="s">
        <v>483</v>
      </c>
      <c r="Z164" s="60" t="s">
        <v>483</v>
      </c>
      <c r="AA164" s="60" t="s">
        <v>483</v>
      </c>
      <c r="AB164" s="171" t="s">
        <v>483</v>
      </c>
      <c r="AC164" s="60" t="s">
        <v>483</v>
      </c>
      <c r="AD164" s="60" t="s">
        <v>483</v>
      </c>
      <c r="AE164" s="60" t="s">
        <v>483</v>
      </c>
      <c r="AF164" s="60" t="s">
        <v>483</v>
      </c>
      <c r="AG164" s="60" t="s">
        <v>483</v>
      </c>
      <c r="AH164" s="60" t="s">
        <v>483</v>
      </c>
      <c r="AI164" s="60" t="s">
        <v>483</v>
      </c>
      <c r="AJ164" s="60" t="s">
        <v>483</v>
      </c>
      <c r="AK164" s="60" t="s">
        <v>483</v>
      </c>
      <c r="AL164" s="60" t="s">
        <v>483</v>
      </c>
      <c r="AM164" s="60" t="s">
        <v>483</v>
      </c>
      <c r="AN164" s="60" t="s">
        <v>483</v>
      </c>
      <c r="AO164" s="60" t="s">
        <v>483</v>
      </c>
      <c r="AP164" s="60" t="s">
        <v>483</v>
      </c>
      <c r="AQ164" s="60" t="s">
        <v>483</v>
      </c>
      <c r="AR164" s="60" t="s">
        <v>483</v>
      </c>
      <c r="AS164" s="60" t="s">
        <v>483</v>
      </c>
      <c r="AT164" s="60" t="s">
        <v>483</v>
      </c>
      <c r="AU164" s="60" t="s">
        <v>483</v>
      </c>
      <c r="AV164" s="60" t="s">
        <v>483</v>
      </c>
      <c r="AW164" s="60" t="s">
        <v>483</v>
      </c>
      <c r="AX164" s="60" t="s">
        <v>483</v>
      </c>
      <c r="AY164" s="60" t="s">
        <v>483</v>
      </c>
      <c r="AZ164" s="60" t="s">
        <v>483</v>
      </c>
      <c r="BA164" s="60" t="s">
        <v>483</v>
      </c>
      <c r="BB164" s="60" t="s">
        <v>483</v>
      </c>
      <c r="BC164" s="60" t="s">
        <v>483</v>
      </c>
      <c r="BD164" s="60" t="s">
        <v>483</v>
      </c>
      <c r="BE164" s="60" t="s">
        <v>483</v>
      </c>
      <c r="BF164" s="60" t="s">
        <v>483</v>
      </c>
      <c r="BG164" s="60" t="s">
        <v>483</v>
      </c>
      <c r="BH164" s="60" t="s">
        <v>483</v>
      </c>
      <c r="BI164" s="60" t="s">
        <v>483</v>
      </c>
      <c r="BJ164" s="60" t="s">
        <v>483</v>
      </c>
      <c r="BK164" s="60" t="s">
        <v>483</v>
      </c>
      <c r="BL164" s="60" t="s">
        <v>483</v>
      </c>
      <c r="BM164" s="60" t="s">
        <v>483</v>
      </c>
      <c r="BN164" s="60" t="s">
        <v>483</v>
      </c>
      <c r="BO164" s="60" t="s">
        <v>483</v>
      </c>
      <c r="BP164" s="61" t="s">
        <v>483</v>
      </c>
      <c r="BQ164" s="60" t="s">
        <v>98</v>
      </c>
      <c r="BR164" s="60" t="s">
        <v>483</v>
      </c>
      <c r="BS164" s="60" t="s">
        <v>98</v>
      </c>
      <c r="BT164" s="60" t="s">
        <v>483</v>
      </c>
      <c r="BU164" s="60" t="s">
        <v>98</v>
      </c>
      <c r="BV164" s="60" t="s">
        <v>483</v>
      </c>
      <c r="BW164" s="60" t="s">
        <v>98</v>
      </c>
      <c r="BX164" s="60" t="s">
        <v>483</v>
      </c>
      <c r="BY164" s="60" t="s">
        <v>98</v>
      </c>
      <c r="BZ164" s="60" t="s">
        <v>483</v>
      </c>
      <c r="CA164" s="60" t="s">
        <v>98</v>
      </c>
      <c r="CB164" s="60" t="s">
        <v>483</v>
      </c>
      <c r="CC164" s="60" t="s">
        <v>98</v>
      </c>
      <c r="CD164" s="60" t="s">
        <v>483</v>
      </c>
      <c r="CE164" s="60" t="s">
        <v>98</v>
      </c>
      <c r="CF164" s="60" t="s">
        <v>483</v>
      </c>
      <c r="CG164" s="60" t="s">
        <v>98</v>
      </c>
      <c r="CH164" s="60" t="s">
        <v>483</v>
      </c>
      <c r="CI164" s="60" t="s">
        <v>98</v>
      </c>
      <c r="CJ164" s="60" t="s">
        <v>483</v>
      </c>
      <c r="CK164" s="60" t="s">
        <v>98</v>
      </c>
      <c r="CL164" s="60" t="s">
        <v>483</v>
      </c>
      <c r="CM164" s="60" t="s">
        <v>98</v>
      </c>
      <c r="CN164" s="60" t="s">
        <v>483</v>
      </c>
      <c r="CO164" s="60" t="s">
        <v>98</v>
      </c>
      <c r="CP164" s="60" t="s">
        <v>483</v>
      </c>
      <c r="CQ164" s="60" t="s">
        <v>98</v>
      </c>
      <c r="CR164" s="75" t="s">
        <v>483</v>
      </c>
      <c r="CS164" s="60" t="s">
        <v>98</v>
      </c>
      <c r="CT164" s="60" t="s">
        <v>483</v>
      </c>
      <c r="CU164" s="60" t="s">
        <v>98</v>
      </c>
      <c r="CV164" s="60" t="s">
        <v>483</v>
      </c>
      <c r="CW164" s="60" t="s">
        <v>98</v>
      </c>
      <c r="CX164" s="60" t="s">
        <v>483</v>
      </c>
      <c r="CY164" s="60" t="s">
        <v>98</v>
      </c>
    </row>
    <row r="165" spans="1:106" ht="14.5" x14ac:dyDescent="0.35">
      <c r="A165" s="58" t="s">
        <v>303</v>
      </c>
      <c r="B165" s="58" t="s">
        <v>485</v>
      </c>
      <c r="C165" s="43"/>
      <c r="D165" s="43"/>
      <c r="E165" s="64" t="s">
        <v>483</v>
      </c>
      <c r="F165" s="64" t="s">
        <v>483</v>
      </c>
      <c r="G165" s="64" t="s">
        <v>483</v>
      </c>
      <c r="H165" s="169" t="s">
        <v>483</v>
      </c>
      <c r="I165" s="64" t="s">
        <v>483</v>
      </c>
      <c r="J165" s="64" t="s">
        <v>483</v>
      </c>
      <c r="K165" s="64" t="s">
        <v>483</v>
      </c>
      <c r="L165" s="64" t="s">
        <v>483</v>
      </c>
      <c r="M165" s="64" t="s">
        <v>483</v>
      </c>
      <c r="N165" s="64" t="s">
        <v>483</v>
      </c>
      <c r="O165" s="64" t="s">
        <v>483</v>
      </c>
      <c r="P165" s="64" t="s">
        <v>483</v>
      </c>
      <c r="Q165" s="64" t="s">
        <v>483</v>
      </c>
      <c r="R165" s="169" t="s">
        <v>483</v>
      </c>
      <c r="S165" s="169" t="s">
        <v>483</v>
      </c>
      <c r="T165" s="64" t="s">
        <v>483</v>
      </c>
      <c r="U165" s="64" t="s">
        <v>483</v>
      </c>
      <c r="V165" s="64" t="s">
        <v>483</v>
      </c>
      <c r="W165" s="64" t="s">
        <v>483</v>
      </c>
      <c r="X165" s="64" t="s">
        <v>483</v>
      </c>
      <c r="Y165" s="64" t="s">
        <v>483</v>
      </c>
      <c r="Z165" s="64" t="s">
        <v>483</v>
      </c>
      <c r="AA165" s="64" t="s">
        <v>483</v>
      </c>
      <c r="AB165" s="169" t="s">
        <v>483</v>
      </c>
      <c r="AC165" s="64" t="s">
        <v>483</v>
      </c>
      <c r="AD165" s="64" t="s">
        <v>483</v>
      </c>
      <c r="AE165" s="64" t="s">
        <v>483</v>
      </c>
      <c r="AF165" s="64" t="s">
        <v>483</v>
      </c>
      <c r="AG165" s="64" t="s">
        <v>483</v>
      </c>
      <c r="AH165" s="64" t="s">
        <v>483</v>
      </c>
      <c r="AI165" s="64" t="s">
        <v>483</v>
      </c>
      <c r="AJ165" s="64" t="s">
        <v>483</v>
      </c>
      <c r="AK165" s="64" t="s">
        <v>483</v>
      </c>
      <c r="AL165" s="64" t="s">
        <v>483</v>
      </c>
      <c r="AM165" s="64" t="s">
        <v>483</v>
      </c>
      <c r="AN165" s="64" t="s">
        <v>483</v>
      </c>
      <c r="AO165" s="64" t="s">
        <v>483</v>
      </c>
      <c r="AP165" s="64" t="s">
        <v>483</v>
      </c>
      <c r="AQ165" s="64" t="s">
        <v>483</v>
      </c>
      <c r="AR165" s="64" t="s">
        <v>483</v>
      </c>
      <c r="AS165" s="64" t="s">
        <v>483</v>
      </c>
      <c r="AT165" s="64" t="s">
        <v>483</v>
      </c>
      <c r="AU165" s="64" t="s">
        <v>483</v>
      </c>
      <c r="AV165" s="64" t="s">
        <v>483</v>
      </c>
      <c r="AW165" s="64" t="s">
        <v>483</v>
      </c>
      <c r="AX165" s="64" t="s">
        <v>483</v>
      </c>
      <c r="AY165" s="64" t="s">
        <v>483</v>
      </c>
      <c r="AZ165" s="64" t="s">
        <v>483</v>
      </c>
      <c r="BA165" s="64" t="s">
        <v>483</v>
      </c>
      <c r="BB165" s="64" t="s">
        <v>483</v>
      </c>
      <c r="BC165" s="64" t="s">
        <v>483</v>
      </c>
      <c r="BD165" s="64" t="s">
        <v>483</v>
      </c>
      <c r="BE165" s="64" t="s">
        <v>483</v>
      </c>
      <c r="BF165" s="64" t="s">
        <v>483</v>
      </c>
      <c r="BG165" s="64" t="s">
        <v>483</v>
      </c>
      <c r="BH165" s="64" t="s">
        <v>483</v>
      </c>
      <c r="BI165" s="64" t="s">
        <v>483</v>
      </c>
      <c r="BJ165" s="64" t="s">
        <v>483</v>
      </c>
      <c r="BK165" s="64" t="s">
        <v>483</v>
      </c>
      <c r="BL165" s="64" t="s">
        <v>483</v>
      </c>
      <c r="BM165" s="64" t="s">
        <v>483</v>
      </c>
      <c r="BN165" s="64" t="s">
        <v>483</v>
      </c>
      <c r="BO165" s="64" t="s">
        <v>483</v>
      </c>
      <c r="BP165" s="65" t="s">
        <v>483</v>
      </c>
      <c r="BQ165" s="64" t="s">
        <v>98</v>
      </c>
      <c r="BR165" s="64" t="s">
        <v>483</v>
      </c>
      <c r="BS165" s="64" t="s">
        <v>98</v>
      </c>
      <c r="BT165" s="64" t="s">
        <v>483</v>
      </c>
      <c r="BU165" s="64" t="s">
        <v>98</v>
      </c>
      <c r="BV165" s="64" t="s">
        <v>483</v>
      </c>
      <c r="BW165" s="64" t="s">
        <v>98</v>
      </c>
      <c r="BX165" s="64" t="s">
        <v>483</v>
      </c>
      <c r="BY165" s="64" t="s">
        <v>98</v>
      </c>
      <c r="BZ165" s="64" t="s">
        <v>483</v>
      </c>
      <c r="CA165" s="64" t="s">
        <v>98</v>
      </c>
      <c r="CB165" s="64" t="s">
        <v>483</v>
      </c>
      <c r="CC165" s="64" t="s">
        <v>98</v>
      </c>
      <c r="CD165" s="64" t="s">
        <v>483</v>
      </c>
      <c r="CE165" s="64" t="s">
        <v>98</v>
      </c>
      <c r="CF165" s="64" t="s">
        <v>483</v>
      </c>
      <c r="CG165" s="64" t="s">
        <v>98</v>
      </c>
      <c r="CH165" s="64" t="s">
        <v>483</v>
      </c>
      <c r="CI165" s="64" t="s">
        <v>98</v>
      </c>
      <c r="CJ165" s="64" t="s">
        <v>483</v>
      </c>
      <c r="CK165" s="64" t="s">
        <v>98</v>
      </c>
      <c r="CL165" s="64" t="s">
        <v>483</v>
      </c>
      <c r="CM165" s="64" t="s">
        <v>98</v>
      </c>
      <c r="CN165" s="64" t="s">
        <v>483</v>
      </c>
      <c r="CO165" s="64" t="s">
        <v>98</v>
      </c>
      <c r="CP165" s="64" t="s">
        <v>483</v>
      </c>
      <c r="CQ165" s="64" t="s">
        <v>98</v>
      </c>
      <c r="CR165" s="67" t="s">
        <v>483</v>
      </c>
      <c r="CS165" s="64" t="s">
        <v>98</v>
      </c>
      <c r="CT165" s="64" t="s">
        <v>483</v>
      </c>
      <c r="CU165" s="64" t="s">
        <v>98</v>
      </c>
      <c r="CV165" s="64" t="s">
        <v>483</v>
      </c>
      <c r="CW165" s="64" t="s">
        <v>98</v>
      </c>
      <c r="CX165" s="64" t="s">
        <v>483</v>
      </c>
      <c r="CY165" s="64" t="s">
        <v>98</v>
      </c>
    </row>
    <row r="166" spans="1:106" ht="14.5" x14ac:dyDescent="0.35">
      <c r="A166" s="58" t="s">
        <v>303</v>
      </c>
      <c r="B166" s="58" t="s">
        <v>486</v>
      </c>
      <c r="C166" s="43"/>
      <c r="D166" s="43"/>
      <c r="E166" s="60" t="s">
        <v>483</v>
      </c>
      <c r="F166" s="60" t="s">
        <v>483</v>
      </c>
      <c r="G166" s="60" t="s">
        <v>483</v>
      </c>
      <c r="H166" s="171" t="s">
        <v>483</v>
      </c>
      <c r="I166" s="60" t="s">
        <v>483</v>
      </c>
      <c r="J166" s="60" t="s">
        <v>483</v>
      </c>
      <c r="K166" s="60" t="s">
        <v>483</v>
      </c>
      <c r="L166" s="60" t="s">
        <v>483</v>
      </c>
      <c r="M166" s="60" t="s">
        <v>483</v>
      </c>
      <c r="N166" s="60" t="s">
        <v>483</v>
      </c>
      <c r="O166" s="60" t="s">
        <v>483</v>
      </c>
      <c r="P166" s="60" t="s">
        <v>483</v>
      </c>
      <c r="Q166" s="60" t="s">
        <v>483</v>
      </c>
      <c r="R166" s="171" t="s">
        <v>483</v>
      </c>
      <c r="S166" s="171" t="s">
        <v>483</v>
      </c>
      <c r="T166" s="60" t="s">
        <v>483</v>
      </c>
      <c r="U166" s="60" t="s">
        <v>483</v>
      </c>
      <c r="V166" s="60" t="s">
        <v>483</v>
      </c>
      <c r="W166" s="60" t="s">
        <v>483</v>
      </c>
      <c r="X166" s="60" t="s">
        <v>483</v>
      </c>
      <c r="Y166" s="60" t="s">
        <v>483</v>
      </c>
      <c r="Z166" s="60" t="s">
        <v>483</v>
      </c>
      <c r="AA166" s="60" t="s">
        <v>483</v>
      </c>
      <c r="AB166" s="171" t="s">
        <v>483</v>
      </c>
      <c r="AC166" s="60" t="s">
        <v>483</v>
      </c>
      <c r="AD166" s="60" t="s">
        <v>483</v>
      </c>
      <c r="AE166" s="60" t="s">
        <v>483</v>
      </c>
      <c r="AF166" s="60" t="s">
        <v>483</v>
      </c>
      <c r="AG166" s="60" t="s">
        <v>483</v>
      </c>
      <c r="AH166" s="60" t="s">
        <v>483</v>
      </c>
      <c r="AI166" s="60" t="s">
        <v>483</v>
      </c>
      <c r="AJ166" s="60" t="s">
        <v>483</v>
      </c>
      <c r="AK166" s="60" t="s">
        <v>483</v>
      </c>
      <c r="AL166" s="60" t="s">
        <v>483</v>
      </c>
      <c r="AM166" s="60" t="s">
        <v>483</v>
      </c>
      <c r="AN166" s="60" t="s">
        <v>483</v>
      </c>
      <c r="AO166" s="60" t="s">
        <v>483</v>
      </c>
      <c r="AP166" s="60" t="s">
        <v>483</v>
      </c>
      <c r="AQ166" s="60" t="s">
        <v>483</v>
      </c>
      <c r="AR166" s="60" t="s">
        <v>483</v>
      </c>
      <c r="AS166" s="60" t="s">
        <v>483</v>
      </c>
      <c r="AT166" s="60" t="s">
        <v>483</v>
      </c>
      <c r="AU166" s="60" t="s">
        <v>483</v>
      </c>
      <c r="AV166" s="60" t="s">
        <v>483</v>
      </c>
      <c r="AW166" s="60" t="s">
        <v>483</v>
      </c>
      <c r="AX166" s="60" t="s">
        <v>483</v>
      </c>
      <c r="AY166" s="60" t="s">
        <v>483</v>
      </c>
      <c r="AZ166" s="60" t="s">
        <v>483</v>
      </c>
      <c r="BA166" s="60" t="s">
        <v>483</v>
      </c>
      <c r="BB166" s="60" t="s">
        <v>483</v>
      </c>
      <c r="BC166" s="60" t="s">
        <v>483</v>
      </c>
      <c r="BD166" s="60" t="s">
        <v>483</v>
      </c>
      <c r="BE166" s="60" t="s">
        <v>483</v>
      </c>
      <c r="BF166" s="60" t="s">
        <v>483</v>
      </c>
      <c r="BG166" s="60" t="s">
        <v>483</v>
      </c>
      <c r="BH166" s="60" t="s">
        <v>483</v>
      </c>
      <c r="BI166" s="60" t="s">
        <v>483</v>
      </c>
      <c r="BJ166" s="60" t="s">
        <v>483</v>
      </c>
      <c r="BK166" s="60" t="s">
        <v>483</v>
      </c>
      <c r="BL166" s="60" t="s">
        <v>483</v>
      </c>
      <c r="BM166" s="60" t="s">
        <v>483</v>
      </c>
      <c r="BN166" s="60" t="s">
        <v>483</v>
      </c>
      <c r="BO166" s="60" t="s">
        <v>483</v>
      </c>
      <c r="BP166" s="61" t="s">
        <v>483</v>
      </c>
      <c r="BQ166" s="60" t="s">
        <v>98</v>
      </c>
      <c r="BR166" s="60" t="s">
        <v>483</v>
      </c>
      <c r="BS166" s="60" t="s">
        <v>98</v>
      </c>
      <c r="BT166" s="60" t="s">
        <v>483</v>
      </c>
      <c r="BU166" s="60" t="s">
        <v>98</v>
      </c>
      <c r="BV166" s="60" t="s">
        <v>483</v>
      </c>
      <c r="BW166" s="60" t="s">
        <v>98</v>
      </c>
      <c r="BX166" s="60" t="s">
        <v>483</v>
      </c>
      <c r="BY166" s="60" t="s">
        <v>98</v>
      </c>
      <c r="BZ166" s="60" t="s">
        <v>483</v>
      </c>
      <c r="CA166" s="60" t="s">
        <v>98</v>
      </c>
      <c r="CB166" s="60" t="s">
        <v>483</v>
      </c>
      <c r="CC166" s="60" t="s">
        <v>98</v>
      </c>
      <c r="CD166" s="60" t="s">
        <v>483</v>
      </c>
      <c r="CE166" s="60" t="s">
        <v>98</v>
      </c>
      <c r="CF166" s="60" t="s">
        <v>483</v>
      </c>
      <c r="CG166" s="60" t="s">
        <v>98</v>
      </c>
      <c r="CH166" s="60" t="s">
        <v>483</v>
      </c>
      <c r="CI166" s="60" t="s">
        <v>98</v>
      </c>
      <c r="CJ166" s="60" t="s">
        <v>483</v>
      </c>
      <c r="CK166" s="60" t="s">
        <v>98</v>
      </c>
      <c r="CL166" s="60" t="s">
        <v>483</v>
      </c>
      <c r="CM166" s="60" t="s">
        <v>98</v>
      </c>
      <c r="CN166" s="60" t="s">
        <v>483</v>
      </c>
      <c r="CO166" s="60" t="s">
        <v>98</v>
      </c>
      <c r="CP166" s="60" t="s">
        <v>483</v>
      </c>
      <c r="CQ166" s="60" t="s">
        <v>98</v>
      </c>
      <c r="CR166" s="75" t="s">
        <v>483</v>
      </c>
      <c r="CS166" s="60" t="s">
        <v>98</v>
      </c>
      <c r="CT166" s="60" t="s">
        <v>483</v>
      </c>
      <c r="CU166" s="60" t="s">
        <v>98</v>
      </c>
      <c r="CV166" s="60" t="s">
        <v>483</v>
      </c>
      <c r="CW166" s="60" t="s">
        <v>98</v>
      </c>
      <c r="CX166" s="60" t="s">
        <v>483</v>
      </c>
      <c r="CY166" s="60" t="s">
        <v>98</v>
      </c>
    </row>
    <row r="167" spans="1:106" ht="14.5" x14ac:dyDescent="0.35">
      <c r="A167" s="58" t="s">
        <v>303</v>
      </c>
      <c r="B167" s="58" t="s">
        <v>487</v>
      </c>
      <c r="C167" s="43"/>
      <c r="D167" s="43"/>
      <c r="E167" s="64" t="s">
        <v>483</v>
      </c>
      <c r="F167" s="64" t="s">
        <v>483</v>
      </c>
      <c r="G167" s="64" t="s">
        <v>483</v>
      </c>
      <c r="H167" s="169" t="s">
        <v>483</v>
      </c>
      <c r="I167" s="64" t="s">
        <v>483</v>
      </c>
      <c r="J167" s="64" t="s">
        <v>483</v>
      </c>
      <c r="K167" s="64" t="s">
        <v>483</v>
      </c>
      <c r="L167" s="64" t="s">
        <v>483</v>
      </c>
      <c r="M167" s="64" t="s">
        <v>483</v>
      </c>
      <c r="N167" s="64" t="s">
        <v>483</v>
      </c>
      <c r="O167" s="64" t="s">
        <v>483</v>
      </c>
      <c r="P167" s="64" t="s">
        <v>483</v>
      </c>
      <c r="Q167" s="64" t="s">
        <v>483</v>
      </c>
      <c r="R167" s="169" t="s">
        <v>483</v>
      </c>
      <c r="S167" s="169" t="s">
        <v>483</v>
      </c>
      <c r="T167" s="64" t="s">
        <v>483</v>
      </c>
      <c r="U167" s="64" t="s">
        <v>483</v>
      </c>
      <c r="V167" s="64" t="s">
        <v>483</v>
      </c>
      <c r="W167" s="64" t="s">
        <v>483</v>
      </c>
      <c r="X167" s="64" t="s">
        <v>483</v>
      </c>
      <c r="Y167" s="64" t="s">
        <v>483</v>
      </c>
      <c r="Z167" s="64" t="s">
        <v>483</v>
      </c>
      <c r="AA167" s="64" t="s">
        <v>483</v>
      </c>
      <c r="AB167" s="169" t="s">
        <v>483</v>
      </c>
      <c r="AC167" s="64" t="s">
        <v>483</v>
      </c>
      <c r="AD167" s="64" t="s">
        <v>483</v>
      </c>
      <c r="AE167" s="64" t="s">
        <v>483</v>
      </c>
      <c r="AF167" s="64" t="s">
        <v>483</v>
      </c>
      <c r="AG167" s="64" t="s">
        <v>483</v>
      </c>
      <c r="AH167" s="64" t="s">
        <v>483</v>
      </c>
      <c r="AI167" s="64" t="s">
        <v>483</v>
      </c>
      <c r="AJ167" s="64" t="s">
        <v>483</v>
      </c>
      <c r="AK167" s="64" t="s">
        <v>483</v>
      </c>
      <c r="AL167" s="64" t="s">
        <v>483</v>
      </c>
      <c r="AM167" s="64" t="s">
        <v>483</v>
      </c>
      <c r="AN167" s="64" t="s">
        <v>483</v>
      </c>
      <c r="AO167" s="64" t="s">
        <v>483</v>
      </c>
      <c r="AP167" s="64" t="s">
        <v>483</v>
      </c>
      <c r="AQ167" s="64" t="s">
        <v>483</v>
      </c>
      <c r="AR167" s="64" t="s">
        <v>483</v>
      </c>
      <c r="AS167" s="64" t="s">
        <v>483</v>
      </c>
      <c r="AT167" s="64" t="s">
        <v>483</v>
      </c>
      <c r="AU167" s="64" t="s">
        <v>483</v>
      </c>
      <c r="AV167" s="64" t="s">
        <v>483</v>
      </c>
      <c r="AW167" s="64" t="s">
        <v>483</v>
      </c>
      <c r="AX167" s="64" t="s">
        <v>483</v>
      </c>
      <c r="AY167" s="64" t="s">
        <v>483</v>
      </c>
      <c r="AZ167" s="64" t="s">
        <v>483</v>
      </c>
      <c r="BA167" s="64" t="s">
        <v>483</v>
      </c>
      <c r="BB167" s="64" t="s">
        <v>483</v>
      </c>
      <c r="BC167" s="64" t="s">
        <v>483</v>
      </c>
      <c r="BD167" s="64" t="s">
        <v>483</v>
      </c>
      <c r="BE167" s="64" t="s">
        <v>483</v>
      </c>
      <c r="BF167" s="64" t="s">
        <v>483</v>
      </c>
      <c r="BG167" s="64" t="s">
        <v>483</v>
      </c>
      <c r="BH167" s="64" t="s">
        <v>483</v>
      </c>
      <c r="BI167" s="64" t="s">
        <v>483</v>
      </c>
      <c r="BJ167" s="64" t="s">
        <v>483</v>
      </c>
      <c r="BK167" s="64" t="s">
        <v>483</v>
      </c>
      <c r="BL167" s="64" t="s">
        <v>483</v>
      </c>
      <c r="BM167" s="64" t="s">
        <v>483</v>
      </c>
      <c r="BN167" s="64" t="s">
        <v>483</v>
      </c>
      <c r="BO167" s="64" t="s">
        <v>483</v>
      </c>
      <c r="BP167" s="65" t="s">
        <v>483</v>
      </c>
      <c r="BQ167" s="64" t="s">
        <v>98</v>
      </c>
      <c r="BR167" s="64" t="s">
        <v>483</v>
      </c>
      <c r="BS167" s="64" t="s">
        <v>98</v>
      </c>
      <c r="BT167" s="64" t="s">
        <v>483</v>
      </c>
      <c r="BU167" s="64" t="s">
        <v>98</v>
      </c>
      <c r="BV167" s="64" t="s">
        <v>483</v>
      </c>
      <c r="BW167" s="64" t="s">
        <v>98</v>
      </c>
      <c r="BX167" s="64" t="s">
        <v>483</v>
      </c>
      <c r="BY167" s="64" t="s">
        <v>98</v>
      </c>
      <c r="BZ167" s="64" t="s">
        <v>483</v>
      </c>
      <c r="CA167" s="64" t="s">
        <v>98</v>
      </c>
      <c r="CB167" s="64" t="s">
        <v>483</v>
      </c>
      <c r="CC167" s="64" t="s">
        <v>98</v>
      </c>
      <c r="CD167" s="64" t="s">
        <v>483</v>
      </c>
      <c r="CE167" s="64" t="s">
        <v>98</v>
      </c>
      <c r="CF167" s="64" t="s">
        <v>483</v>
      </c>
      <c r="CG167" s="64" t="s">
        <v>98</v>
      </c>
      <c r="CH167" s="64" t="s">
        <v>483</v>
      </c>
      <c r="CI167" s="64" t="s">
        <v>98</v>
      </c>
      <c r="CJ167" s="64" t="s">
        <v>483</v>
      </c>
      <c r="CK167" s="64" t="s">
        <v>98</v>
      </c>
      <c r="CL167" s="64" t="s">
        <v>483</v>
      </c>
      <c r="CM167" s="64" t="s">
        <v>98</v>
      </c>
      <c r="CN167" s="64" t="s">
        <v>483</v>
      </c>
      <c r="CO167" s="64" t="s">
        <v>98</v>
      </c>
      <c r="CP167" s="64" t="s">
        <v>483</v>
      </c>
      <c r="CQ167" s="64" t="s">
        <v>98</v>
      </c>
      <c r="CR167" s="67" t="s">
        <v>483</v>
      </c>
      <c r="CS167" s="64" t="s">
        <v>98</v>
      </c>
      <c r="CT167" s="64" t="s">
        <v>483</v>
      </c>
      <c r="CU167" s="64" t="s">
        <v>98</v>
      </c>
      <c r="CV167" s="64" t="s">
        <v>483</v>
      </c>
      <c r="CW167" s="64" t="s">
        <v>98</v>
      </c>
      <c r="CX167" s="64" t="s">
        <v>483</v>
      </c>
      <c r="CY167" s="64" t="s">
        <v>98</v>
      </c>
    </row>
    <row r="168" spans="1:106" ht="14.5" x14ac:dyDescent="0.35">
      <c r="A168" s="58" t="s">
        <v>303</v>
      </c>
      <c r="B168" s="58" t="s">
        <v>488</v>
      </c>
      <c r="C168" s="43"/>
      <c r="D168" s="43"/>
      <c r="E168" s="60" t="s">
        <v>483</v>
      </c>
      <c r="F168" s="60" t="s">
        <v>483</v>
      </c>
      <c r="G168" s="60" t="s">
        <v>483</v>
      </c>
      <c r="H168" s="171" t="s">
        <v>483</v>
      </c>
      <c r="I168" s="60" t="s">
        <v>483</v>
      </c>
      <c r="J168" s="60" t="s">
        <v>483</v>
      </c>
      <c r="K168" s="60" t="s">
        <v>483</v>
      </c>
      <c r="L168" s="60" t="s">
        <v>483</v>
      </c>
      <c r="M168" s="60" t="s">
        <v>483</v>
      </c>
      <c r="N168" s="60" t="s">
        <v>483</v>
      </c>
      <c r="O168" s="60" t="s">
        <v>483</v>
      </c>
      <c r="P168" s="60" t="s">
        <v>483</v>
      </c>
      <c r="Q168" s="60" t="s">
        <v>483</v>
      </c>
      <c r="R168" s="171" t="s">
        <v>483</v>
      </c>
      <c r="S168" s="171" t="s">
        <v>483</v>
      </c>
      <c r="T168" s="60" t="s">
        <v>483</v>
      </c>
      <c r="U168" s="60" t="s">
        <v>483</v>
      </c>
      <c r="V168" s="60" t="s">
        <v>483</v>
      </c>
      <c r="W168" s="60" t="s">
        <v>483</v>
      </c>
      <c r="X168" s="60" t="s">
        <v>483</v>
      </c>
      <c r="Y168" s="60" t="s">
        <v>483</v>
      </c>
      <c r="Z168" s="60" t="s">
        <v>483</v>
      </c>
      <c r="AA168" s="60" t="s">
        <v>483</v>
      </c>
      <c r="AB168" s="171" t="s">
        <v>483</v>
      </c>
      <c r="AC168" s="60" t="s">
        <v>483</v>
      </c>
      <c r="AD168" s="60" t="s">
        <v>483</v>
      </c>
      <c r="AE168" s="60" t="s">
        <v>483</v>
      </c>
      <c r="AF168" s="60" t="s">
        <v>483</v>
      </c>
      <c r="AG168" s="60" t="s">
        <v>483</v>
      </c>
      <c r="AH168" s="60" t="s">
        <v>483</v>
      </c>
      <c r="AI168" s="60" t="s">
        <v>483</v>
      </c>
      <c r="AJ168" s="60" t="s">
        <v>483</v>
      </c>
      <c r="AK168" s="60" t="s">
        <v>483</v>
      </c>
      <c r="AL168" s="60" t="s">
        <v>483</v>
      </c>
      <c r="AM168" s="60" t="s">
        <v>483</v>
      </c>
      <c r="AN168" s="60" t="s">
        <v>483</v>
      </c>
      <c r="AO168" s="60" t="s">
        <v>483</v>
      </c>
      <c r="AP168" s="60" t="s">
        <v>483</v>
      </c>
      <c r="AQ168" s="60" t="s">
        <v>483</v>
      </c>
      <c r="AR168" s="60" t="s">
        <v>483</v>
      </c>
      <c r="AS168" s="60" t="s">
        <v>483</v>
      </c>
      <c r="AT168" s="60" t="s">
        <v>483</v>
      </c>
      <c r="AU168" s="60" t="s">
        <v>483</v>
      </c>
      <c r="AV168" s="60" t="s">
        <v>483</v>
      </c>
      <c r="AW168" s="60" t="s">
        <v>483</v>
      </c>
      <c r="AX168" s="60" t="s">
        <v>483</v>
      </c>
      <c r="AY168" s="60" t="s">
        <v>483</v>
      </c>
      <c r="AZ168" s="60" t="s">
        <v>483</v>
      </c>
      <c r="BA168" s="60" t="s">
        <v>483</v>
      </c>
      <c r="BB168" s="60" t="s">
        <v>483</v>
      </c>
      <c r="BC168" s="60" t="s">
        <v>483</v>
      </c>
      <c r="BD168" s="60" t="s">
        <v>483</v>
      </c>
      <c r="BE168" s="60" t="s">
        <v>483</v>
      </c>
      <c r="BF168" s="60" t="s">
        <v>483</v>
      </c>
      <c r="BG168" s="60" t="s">
        <v>483</v>
      </c>
      <c r="BH168" s="60" t="s">
        <v>483</v>
      </c>
      <c r="BI168" s="60" t="s">
        <v>483</v>
      </c>
      <c r="BJ168" s="60" t="s">
        <v>483</v>
      </c>
      <c r="BK168" s="60" t="s">
        <v>483</v>
      </c>
      <c r="BL168" s="60" t="s">
        <v>483</v>
      </c>
      <c r="BM168" s="60" t="s">
        <v>483</v>
      </c>
      <c r="BN168" s="60" t="s">
        <v>483</v>
      </c>
      <c r="BO168" s="60" t="s">
        <v>483</v>
      </c>
      <c r="BP168" s="61" t="s">
        <v>483</v>
      </c>
      <c r="BQ168" s="60" t="s">
        <v>98</v>
      </c>
      <c r="BR168" s="60" t="s">
        <v>483</v>
      </c>
      <c r="BS168" s="60" t="s">
        <v>98</v>
      </c>
      <c r="BT168" s="60" t="s">
        <v>483</v>
      </c>
      <c r="BU168" s="60" t="s">
        <v>98</v>
      </c>
      <c r="BV168" s="60" t="s">
        <v>483</v>
      </c>
      <c r="BW168" s="60" t="s">
        <v>98</v>
      </c>
      <c r="BX168" s="60" t="s">
        <v>483</v>
      </c>
      <c r="BY168" s="60" t="s">
        <v>98</v>
      </c>
      <c r="BZ168" s="60" t="s">
        <v>483</v>
      </c>
      <c r="CA168" s="60" t="s">
        <v>98</v>
      </c>
      <c r="CB168" s="60" t="s">
        <v>483</v>
      </c>
      <c r="CC168" s="60" t="s">
        <v>98</v>
      </c>
      <c r="CD168" s="60" t="s">
        <v>483</v>
      </c>
      <c r="CE168" s="60" t="s">
        <v>98</v>
      </c>
      <c r="CF168" s="60" t="s">
        <v>483</v>
      </c>
      <c r="CG168" s="60" t="s">
        <v>98</v>
      </c>
      <c r="CH168" s="60" t="s">
        <v>483</v>
      </c>
      <c r="CI168" s="60" t="s">
        <v>98</v>
      </c>
      <c r="CJ168" s="60" t="s">
        <v>483</v>
      </c>
      <c r="CK168" s="60" t="s">
        <v>98</v>
      </c>
      <c r="CL168" s="60" t="s">
        <v>483</v>
      </c>
      <c r="CM168" s="60" t="s">
        <v>98</v>
      </c>
      <c r="CN168" s="60" t="s">
        <v>483</v>
      </c>
      <c r="CO168" s="60" t="s">
        <v>98</v>
      </c>
      <c r="CP168" s="60" t="s">
        <v>483</v>
      </c>
      <c r="CQ168" s="60" t="s">
        <v>98</v>
      </c>
      <c r="CR168" s="75" t="s">
        <v>483</v>
      </c>
      <c r="CS168" s="60" t="s">
        <v>98</v>
      </c>
      <c r="CT168" s="60" t="s">
        <v>483</v>
      </c>
      <c r="CU168" s="60" t="s">
        <v>98</v>
      </c>
      <c r="CV168" s="60" t="s">
        <v>483</v>
      </c>
      <c r="CW168" s="60" t="s">
        <v>98</v>
      </c>
      <c r="CX168" s="60" t="s">
        <v>483</v>
      </c>
      <c r="CY168" s="60" t="s">
        <v>98</v>
      </c>
    </row>
    <row r="169" spans="1:106" ht="14.5" x14ac:dyDescent="0.35">
      <c r="A169" s="58" t="s">
        <v>303</v>
      </c>
      <c r="B169" s="58" t="s">
        <v>489</v>
      </c>
      <c r="C169" s="43"/>
      <c r="D169" s="43"/>
      <c r="E169" s="64" t="s">
        <v>483</v>
      </c>
      <c r="F169" s="64" t="s">
        <v>483</v>
      </c>
      <c r="G169" s="64" t="s">
        <v>483</v>
      </c>
      <c r="H169" s="169" t="s">
        <v>483</v>
      </c>
      <c r="I169" s="64" t="s">
        <v>483</v>
      </c>
      <c r="J169" s="64" t="s">
        <v>483</v>
      </c>
      <c r="K169" s="64" t="s">
        <v>483</v>
      </c>
      <c r="L169" s="64" t="s">
        <v>483</v>
      </c>
      <c r="M169" s="64" t="s">
        <v>483</v>
      </c>
      <c r="N169" s="64" t="s">
        <v>483</v>
      </c>
      <c r="O169" s="64" t="s">
        <v>483</v>
      </c>
      <c r="P169" s="64" t="s">
        <v>483</v>
      </c>
      <c r="Q169" s="64" t="s">
        <v>483</v>
      </c>
      <c r="R169" s="169" t="s">
        <v>483</v>
      </c>
      <c r="S169" s="169" t="s">
        <v>483</v>
      </c>
      <c r="T169" s="64" t="s">
        <v>483</v>
      </c>
      <c r="U169" s="64" t="s">
        <v>483</v>
      </c>
      <c r="V169" s="64" t="s">
        <v>483</v>
      </c>
      <c r="W169" s="64" t="s">
        <v>483</v>
      </c>
      <c r="X169" s="64" t="s">
        <v>483</v>
      </c>
      <c r="Y169" s="64" t="s">
        <v>483</v>
      </c>
      <c r="Z169" s="64" t="s">
        <v>483</v>
      </c>
      <c r="AA169" s="64" t="s">
        <v>483</v>
      </c>
      <c r="AB169" s="169" t="s">
        <v>483</v>
      </c>
      <c r="AC169" s="64" t="s">
        <v>483</v>
      </c>
      <c r="AD169" s="64" t="s">
        <v>483</v>
      </c>
      <c r="AE169" s="64" t="s">
        <v>483</v>
      </c>
      <c r="AF169" s="64" t="s">
        <v>483</v>
      </c>
      <c r="AG169" s="64" t="s">
        <v>483</v>
      </c>
      <c r="AH169" s="64" t="s">
        <v>483</v>
      </c>
      <c r="AI169" s="64" t="s">
        <v>483</v>
      </c>
      <c r="AJ169" s="64" t="s">
        <v>483</v>
      </c>
      <c r="AK169" s="64" t="s">
        <v>483</v>
      </c>
      <c r="AL169" s="64" t="s">
        <v>483</v>
      </c>
      <c r="AM169" s="64" t="s">
        <v>483</v>
      </c>
      <c r="AN169" s="64" t="s">
        <v>483</v>
      </c>
      <c r="AO169" s="64" t="s">
        <v>483</v>
      </c>
      <c r="AP169" s="64" t="s">
        <v>483</v>
      </c>
      <c r="AQ169" s="64" t="s">
        <v>483</v>
      </c>
      <c r="AR169" s="64" t="s">
        <v>483</v>
      </c>
      <c r="AS169" s="64" t="s">
        <v>483</v>
      </c>
      <c r="AT169" s="64" t="s">
        <v>483</v>
      </c>
      <c r="AU169" s="64" t="s">
        <v>483</v>
      </c>
      <c r="AV169" s="64" t="s">
        <v>483</v>
      </c>
      <c r="AW169" s="64" t="s">
        <v>483</v>
      </c>
      <c r="AX169" s="64" t="s">
        <v>483</v>
      </c>
      <c r="AY169" s="64" t="s">
        <v>483</v>
      </c>
      <c r="AZ169" s="64" t="s">
        <v>483</v>
      </c>
      <c r="BA169" s="64" t="s">
        <v>483</v>
      </c>
      <c r="BB169" s="64" t="s">
        <v>483</v>
      </c>
      <c r="BC169" s="64" t="s">
        <v>483</v>
      </c>
      <c r="BD169" s="64" t="s">
        <v>483</v>
      </c>
      <c r="BE169" s="64" t="s">
        <v>483</v>
      </c>
      <c r="BF169" s="64" t="s">
        <v>483</v>
      </c>
      <c r="BG169" s="64" t="s">
        <v>483</v>
      </c>
      <c r="BH169" s="64" t="s">
        <v>483</v>
      </c>
      <c r="BI169" s="64" t="s">
        <v>483</v>
      </c>
      <c r="BJ169" s="64" t="s">
        <v>483</v>
      </c>
      <c r="BK169" s="64" t="s">
        <v>483</v>
      </c>
      <c r="BL169" s="64" t="s">
        <v>483</v>
      </c>
      <c r="BM169" s="64" t="s">
        <v>483</v>
      </c>
      <c r="BN169" s="64" t="s">
        <v>483</v>
      </c>
      <c r="BO169" s="64" t="s">
        <v>483</v>
      </c>
      <c r="BP169" s="65" t="s">
        <v>483</v>
      </c>
      <c r="BQ169" s="64" t="s">
        <v>98</v>
      </c>
      <c r="BR169" s="64" t="s">
        <v>483</v>
      </c>
      <c r="BS169" s="64" t="s">
        <v>98</v>
      </c>
      <c r="BT169" s="64" t="s">
        <v>483</v>
      </c>
      <c r="BU169" s="64" t="s">
        <v>98</v>
      </c>
      <c r="BV169" s="64" t="s">
        <v>483</v>
      </c>
      <c r="BW169" s="64" t="s">
        <v>98</v>
      </c>
      <c r="BX169" s="64" t="s">
        <v>483</v>
      </c>
      <c r="BY169" s="64" t="s">
        <v>98</v>
      </c>
      <c r="BZ169" s="64" t="s">
        <v>483</v>
      </c>
      <c r="CA169" s="64" t="s">
        <v>98</v>
      </c>
      <c r="CB169" s="64" t="s">
        <v>483</v>
      </c>
      <c r="CC169" s="64" t="s">
        <v>98</v>
      </c>
      <c r="CD169" s="64" t="s">
        <v>483</v>
      </c>
      <c r="CE169" s="64" t="s">
        <v>98</v>
      </c>
      <c r="CF169" s="64" t="s">
        <v>483</v>
      </c>
      <c r="CG169" s="64" t="s">
        <v>98</v>
      </c>
      <c r="CH169" s="64" t="s">
        <v>483</v>
      </c>
      <c r="CI169" s="64" t="s">
        <v>98</v>
      </c>
      <c r="CJ169" s="64" t="s">
        <v>483</v>
      </c>
      <c r="CK169" s="64" t="s">
        <v>98</v>
      </c>
      <c r="CL169" s="64" t="s">
        <v>483</v>
      </c>
      <c r="CM169" s="64" t="s">
        <v>98</v>
      </c>
      <c r="CN169" s="64" t="s">
        <v>483</v>
      </c>
      <c r="CO169" s="64" t="s">
        <v>98</v>
      </c>
      <c r="CP169" s="64" t="s">
        <v>483</v>
      </c>
      <c r="CQ169" s="64" t="s">
        <v>98</v>
      </c>
      <c r="CR169" s="67" t="s">
        <v>483</v>
      </c>
      <c r="CS169" s="64" t="s">
        <v>98</v>
      </c>
      <c r="CT169" s="64" t="s">
        <v>483</v>
      </c>
      <c r="CU169" s="64" t="s">
        <v>98</v>
      </c>
      <c r="CV169" s="64" t="s">
        <v>483</v>
      </c>
      <c r="CW169" s="64" t="s">
        <v>98</v>
      </c>
      <c r="CX169" s="64" t="s">
        <v>483</v>
      </c>
      <c r="CY169" s="64" t="s">
        <v>98</v>
      </c>
    </row>
    <row r="170" spans="1:106" ht="14.5" x14ac:dyDescent="0.35">
      <c r="A170" s="58" t="s">
        <v>303</v>
      </c>
      <c r="B170" s="58" t="s">
        <v>490</v>
      </c>
      <c r="C170" s="43"/>
      <c r="D170" s="43"/>
      <c r="E170" s="60" t="s">
        <v>483</v>
      </c>
      <c r="F170" s="60" t="s">
        <v>483</v>
      </c>
      <c r="G170" s="60" t="s">
        <v>483</v>
      </c>
      <c r="H170" s="171" t="s">
        <v>483</v>
      </c>
      <c r="I170" s="60" t="s">
        <v>483</v>
      </c>
      <c r="J170" s="60" t="s">
        <v>483</v>
      </c>
      <c r="K170" s="60" t="s">
        <v>483</v>
      </c>
      <c r="L170" s="60" t="s">
        <v>483</v>
      </c>
      <c r="M170" s="60" t="s">
        <v>483</v>
      </c>
      <c r="N170" s="60" t="s">
        <v>483</v>
      </c>
      <c r="O170" s="60" t="s">
        <v>483</v>
      </c>
      <c r="P170" s="60" t="s">
        <v>483</v>
      </c>
      <c r="Q170" s="60" t="s">
        <v>483</v>
      </c>
      <c r="R170" s="171" t="s">
        <v>483</v>
      </c>
      <c r="S170" s="171" t="s">
        <v>483</v>
      </c>
      <c r="T170" s="60" t="s">
        <v>483</v>
      </c>
      <c r="U170" s="60" t="s">
        <v>483</v>
      </c>
      <c r="V170" s="60" t="s">
        <v>483</v>
      </c>
      <c r="W170" s="60" t="s">
        <v>483</v>
      </c>
      <c r="X170" s="60" t="s">
        <v>483</v>
      </c>
      <c r="Y170" s="60" t="s">
        <v>483</v>
      </c>
      <c r="Z170" s="60" t="s">
        <v>483</v>
      </c>
      <c r="AA170" s="60" t="s">
        <v>483</v>
      </c>
      <c r="AB170" s="171" t="s">
        <v>483</v>
      </c>
      <c r="AC170" s="60" t="s">
        <v>483</v>
      </c>
      <c r="AD170" s="60" t="s">
        <v>483</v>
      </c>
      <c r="AE170" s="60" t="s">
        <v>483</v>
      </c>
      <c r="AF170" s="60" t="s">
        <v>483</v>
      </c>
      <c r="AG170" s="60" t="s">
        <v>483</v>
      </c>
      <c r="AH170" s="60" t="s">
        <v>483</v>
      </c>
      <c r="AI170" s="60" t="s">
        <v>483</v>
      </c>
      <c r="AJ170" s="60" t="s">
        <v>483</v>
      </c>
      <c r="AK170" s="60" t="s">
        <v>483</v>
      </c>
      <c r="AL170" s="60" t="s">
        <v>483</v>
      </c>
      <c r="AM170" s="60" t="s">
        <v>483</v>
      </c>
      <c r="AN170" s="60" t="s">
        <v>483</v>
      </c>
      <c r="AO170" s="60" t="s">
        <v>483</v>
      </c>
      <c r="AP170" s="60" t="s">
        <v>483</v>
      </c>
      <c r="AQ170" s="60" t="s">
        <v>483</v>
      </c>
      <c r="AR170" s="60" t="s">
        <v>483</v>
      </c>
      <c r="AS170" s="60" t="s">
        <v>483</v>
      </c>
      <c r="AT170" s="60" t="s">
        <v>483</v>
      </c>
      <c r="AU170" s="60" t="s">
        <v>483</v>
      </c>
      <c r="AV170" s="60" t="s">
        <v>483</v>
      </c>
      <c r="AW170" s="60" t="s">
        <v>483</v>
      </c>
      <c r="AX170" s="60" t="s">
        <v>483</v>
      </c>
      <c r="AY170" s="60" t="s">
        <v>483</v>
      </c>
      <c r="AZ170" s="60" t="s">
        <v>483</v>
      </c>
      <c r="BA170" s="60" t="s">
        <v>483</v>
      </c>
      <c r="BB170" s="60" t="s">
        <v>483</v>
      </c>
      <c r="BC170" s="60" t="s">
        <v>483</v>
      </c>
      <c r="BD170" s="60" t="s">
        <v>483</v>
      </c>
      <c r="BE170" s="60" t="s">
        <v>483</v>
      </c>
      <c r="BF170" s="60" t="s">
        <v>483</v>
      </c>
      <c r="BG170" s="60" t="s">
        <v>483</v>
      </c>
      <c r="BH170" s="60" t="s">
        <v>483</v>
      </c>
      <c r="BI170" s="60" t="s">
        <v>483</v>
      </c>
      <c r="BJ170" s="60" t="s">
        <v>483</v>
      </c>
      <c r="BK170" s="60" t="s">
        <v>483</v>
      </c>
      <c r="BL170" s="60" t="s">
        <v>483</v>
      </c>
      <c r="BM170" s="60" t="s">
        <v>483</v>
      </c>
      <c r="BN170" s="60" t="s">
        <v>483</v>
      </c>
      <c r="BO170" s="60" t="s">
        <v>483</v>
      </c>
      <c r="BP170" s="61" t="s">
        <v>483</v>
      </c>
      <c r="BQ170" s="60" t="s">
        <v>98</v>
      </c>
      <c r="BR170" s="60" t="s">
        <v>483</v>
      </c>
      <c r="BS170" s="60" t="s">
        <v>98</v>
      </c>
      <c r="BT170" s="60" t="s">
        <v>483</v>
      </c>
      <c r="BU170" s="60" t="s">
        <v>98</v>
      </c>
      <c r="BV170" s="60" t="s">
        <v>483</v>
      </c>
      <c r="BW170" s="60" t="s">
        <v>98</v>
      </c>
      <c r="BX170" s="60" t="s">
        <v>483</v>
      </c>
      <c r="BY170" s="60" t="s">
        <v>98</v>
      </c>
      <c r="BZ170" s="60" t="s">
        <v>483</v>
      </c>
      <c r="CA170" s="60" t="s">
        <v>98</v>
      </c>
      <c r="CB170" s="60" t="s">
        <v>483</v>
      </c>
      <c r="CC170" s="60" t="s">
        <v>98</v>
      </c>
      <c r="CD170" s="60" t="s">
        <v>483</v>
      </c>
      <c r="CE170" s="60" t="s">
        <v>98</v>
      </c>
      <c r="CF170" s="60" t="s">
        <v>483</v>
      </c>
      <c r="CG170" s="60" t="s">
        <v>98</v>
      </c>
      <c r="CH170" s="60" t="s">
        <v>483</v>
      </c>
      <c r="CI170" s="60" t="s">
        <v>98</v>
      </c>
      <c r="CJ170" s="60" t="s">
        <v>483</v>
      </c>
      <c r="CK170" s="60" t="s">
        <v>98</v>
      </c>
      <c r="CL170" s="60" t="s">
        <v>483</v>
      </c>
      <c r="CM170" s="60" t="s">
        <v>98</v>
      </c>
      <c r="CN170" s="60" t="s">
        <v>483</v>
      </c>
      <c r="CO170" s="60" t="s">
        <v>98</v>
      </c>
      <c r="CP170" s="60" t="s">
        <v>483</v>
      </c>
      <c r="CQ170" s="60" t="s">
        <v>98</v>
      </c>
      <c r="CR170" s="75" t="s">
        <v>483</v>
      </c>
      <c r="CS170" s="60" t="s">
        <v>98</v>
      </c>
      <c r="CT170" s="60" t="s">
        <v>483</v>
      </c>
      <c r="CU170" s="60" t="s">
        <v>98</v>
      </c>
      <c r="CV170" s="60" t="s">
        <v>483</v>
      </c>
      <c r="CW170" s="60" t="s">
        <v>98</v>
      </c>
      <c r="CX170" s="60" t="s">
        <v>483</v>
      </c>
      <c r="CY170" s="60" t="s">
        <v>98</v>
      </c>
    </row>
    <row r="171" spans="1:106" ht="14.5" x14ac:dyDescent="0.35">
      <c r="A171" s="58" t="s">
        <v>303</v>
      </c>
      <c r="B171" s="58" t="s">
        <v>491</v>
      </c>
      <c r="C171" s="43"/>
      <c r="D171" s="43"/>
      <c r="E171" s="64" t="s">
        <v>483</v>
      </c>
      <c r="F171" s="64" t="s">
        <v>483</v>
      </c>
      <c r="G171" s="64" t="s">
        <v>483</v>
      </c>
      <c r="H171" s="169" t="s">
        <v>483</v>
      </c>
      <c r="I171" s="64" t="s">
        <v>483</v>
      </c>
      <c r="J171" s="64" t="s">
        <v>483</v>
      </c>
      <c r="K171" s="64" t="s">
        <v>483</v>
      </c>
      <c r="L171" s="64" t="s">
        <v>483</v>
      </c>
      <c r="M171" s="64" t="s">
        <v>483</v>
      </c>
      <c r="N171" s="64" t="s">
        <v>483</v>
      </c>
      <c r="O171" s="64" t="s">
        <v>483</v>
      </c>
      <c r="P171" s="64" t="s">
        <v>483</v>
      </c>
      <c r="Q171" s="64" t="s">
        <v>483</v>
      </c>
      <c r="R171" s="169" t="s">
        <v>483</v>
      </c>
      <c r="S171" s="169" t="s">
        <v>483</v>
      </c>
      <c r="T171" s="64" t="s">
        <v>483</v>
      </c>
      <c r="U171" s="64" t="s">
        <v>483</v>
      </c>
      <c r="V171" s="64" t="s">
        <v>483</v>
      </c>
      <c r="W171" s="64" t="s">
        <v>483</v>
      </c>
      <c r="X171" s="64" t="s">
        <v>483</v>
      </c>
      <c r="Y171" s="64" t="s">
        <v>483</v>
      </c>
      <c r="Z171" s="64" t="s">
        <v>483</v>
      </c>
      <c r="AA171" s="64" t="s">
        <v>483</v>
      </c>
      <c r="AB171" s="169" t="s">
        <v>483</v>
      </c>
      <c r="AC171" s="64" t="s">
        <v>483</v>
      </c>
      <c r="AD171" s="64" t="s">
        <v>483</v>
      </c>
      <c r="AE171" s="64" t="s">
        <v>483</v>
      </c>
      <c r="AF171" s="64" t="s">
        <v>483</v>
      </c>
      <c r="AG171" s="64" t="s">
        <v>483</v>
      </c>
      <c r="AH171" s="64" t="s">
        <v>483</v>
      </c>
      <c r="AI171" s="64" t="s">
        <v>483</v>
      </c>
      <c r="AJ171" s="64" t="s">
        <v>483</v>
      </c>
      <c r="AK171" s="64" t="s">
        <v>483</v>
      </c>
      <c r="AL171" s="64" t="s">
        <v>483</v>
      </c>
      <c r="AM171" s="64" t="s">
        <v>483</v>
      </c>
      <c r="AN171" s="64" t="s">
        <v>483</v>
      </c>
      <c r="AO171" s="64" t="s">
        <v>483</v>
      </c>
      <c r="AP171" s="64" t="s">
        <v>483</v>
      </c>
      <c r="AQ171" s="64" t="s">
        <v>483</v>
      </c>
      <c r="AR171" s="64" t="s">
        <v>483</v>
      </c>
      <c r="AS171" s="64" t="s">
        <v>483</v>
      </c>
      <c r="AT171" s="64" t="s">
        <v>483</v>
      </c>
      <c r="AU171" s="64" t="s">
        <v>483</v>
      </c>
      <c r="AV171" s="64" t="s">
        <v>483</v>
      </c>
      <c r="AW171" s="64" t="s">
        <v>483</v>
      </c>
      <c r="AX171" s="64" t="s">
        <v>483</v>
      </c>
      <c r="AY171" s="64" t="s">
        <v>483</v>
      </c>
      <c r="AZ171" s="64" t="s">
        <v>483</v>
      </c>
      <c r="BA171" s="64" t="s">
        <v>483</v>
      </c>
      <c r="BB171" s="64" t="s">
        <v>483</v>
      </c>
      <c r="BC171" s="64" t="s">
        <v>483</v>
      </c>
      <c r="BD171" s="64" t="s">
        <v>483</v>
      </c>
      <c r="BE171" s="64" t="s">
        <v>483</v>
      </c>
      <c r="BF171" s="64" t="s">
        <v>483</v>
      </c>
      <c r="BG171" s="64" t="s">
        <v>483</v>
      </c>
      <c r="BH171" s="64" t="s">
        <v>483</v>
      </c>
      <c r="BI171" s="64" t="s">
        <v>483</v>
      </c>
      <c r="BJ171" s="64" t="s">
        <v>483</v>
      </c>
      <c r="BK171" s="64" t="s">
        <v>483</v>
      </c>
      <c r="BL171" s="64" t="s">
        <v>483</v>
      </c>
      <c r="BM171" s="64" t="s">
        <v>483</v>
      </c>
      <c r="BN171" s="64" t="s">
        <v>483</v>
      </c>
      <c r="BO171" s="64" t="s">
        <v>483</v>
      </c>
      <c r="BP171" s="65" t="s">
        <v>483</v>
      </c>
      <c r="BQ171" s="64" t="s">
        <v>98</v>
      </c>
      <c r="BR171" s="64" t="s">
        <v>483</v>
      </c>
      <c r="BS171" s="64" t="s">
        <v>98</v>
      </c>
      <c r="BT171" s="64" t="s">
        <v>483</v>
      </c>
      <c r="BU171" s="64" t="s">
        <v>98</v>
      </c>
      <c r="BV171" s="64" t="s">
        <v>483</v>
      </c>
      <c r="BW171" s="64" t="s">
        <v>98</v>
      </c>
      <c r="BX171" s="64" t="s">
        <v>483</v>
      </c>
      <c r="BY171" s="64" t="s">
        <v>98</v>
      </c>
      <c r="BZ171" s="64" t="s">
        <v>483</v>
      </c>
      <c r="CA171" s="64" t="s">
        <v>98</v>
      </c>
      <c r="CB171" s="64" t="s">
        <v>483</v>
      </c>
      <c r="CC171" s="64" t="s">
        <v>98</v>
      </c>
      <c r="CD171" s="64" t="s">
        <v>483</v>
      </c>
      <c r="CE171" s="64" t="s">
        <v>98</v>
      </c>
      <c r="CF171" s="64" t="s">
        <v>483</v>
      </c>
      <c r="CG171" s="64" t="s">
        <v>98</v>
      </c>
      <c r="CH171" s="64" t="s">
        <v>483</v>
      </c>
      <c r="CI171" s="64" t="s">
        <v>98</v>
      </c>
      <c r="CJ171" s="64" t="s">
        <v>483</v>
      </c>
      <c r="CK171" s="64" t="s">
        <v>98</v>
      </c>
      <c r="CL171" s="64" t="s">
        <v>483</v>
      </c>
      <c r="CM171" s="64" t="s">
        <v>98</v>
      </c>
      <c r="CN171" s="64" t="s">
        <v>483</v>
      </c>
      <c r="CO171" s="64" t="s">
        <v>98</v>
      </c>
      <c r="CP171" s="64" t="s">
        <v>483</v>
      </c>
      <c r="CQ171" s="64" t="s">
        <v>98</v>
      </c>
      <c r="CR171" s="67" t="s">
        <v>483</v>
      </c>
      <c r="CS171" s="64" t="s">
        <v>98</v>
      </c>
      <c r="CT171" s="64" t="s">
        <v>483</v>
      </c>
      <c r="CU171" s="64" t="s">
        <v>98</v>
      </c>
      <c r="CV171" s="64" t="s">
        <v>483</v>
      </c>
      <c r="CW171" s="64" t="s">
        <v>98</v>
      </c>
      <c r="CX171" s="64" t="s">
        <v>483</v>
      </c>
      <c r="CY171" s="64" t="s">
        <v>98</v>
      </c>
    </row>
    <row r="172" spans="1:106" ht="14.5" x14ac:dyDescent="0.35">
      <c r="A172" s="58" t="s">
        <v>303</v>
      </c>
      <c r="B172" s="58" t="s">
        <v>492</v>
      </c>
      <c r="C172" s="43"/>
      <c r="D172" s="43"/>
      <c r="E172" s="60" t="s">
        <v>483</v>
      </c>
      <c r="F172" s="60" t="s">
        <v>483</v>
      </c>
      <c r="G172" s="60" t="s">
        <v>483</v>
      </c>
      <c r="H172" s="171" t="s">
        <v>483</v>
      </c>
      <c r="I172" s="60" t="s">
        <v>483</v>
      </c>
      <c r="J172" s="60" t="s">
        <v>483</v>
      </c>
      <c r="K172" s="60" t="s">
        <v>483</v>
      </c>
      <c r="L172" s="60" t="s">
        <v>483</v>
      </c>
      <c r="M172" s="60" t="s">
        <v>483</v>
      </c>
      <c r="N172" s="60" t="s">
        <v>483</v>
      </c>
      <c r="O172" s="60" t="s">
        <v>483</v>
      </c>
      <c r="P172" s="60" t="s">
        <v>483</v>
      </c>
      <c r="Q172" s="60" t="s">
        <v>483</v>
      </c>
      <c r="R172" s="171" t="s">
        <v>483</v>
      </c>
      <c r="S172" s="171" t="s">
        <v>483</v>
      </c>
      <c r="T172" s="60" t="s">
        <v>483</v>
      </c>
      <c r="U172" s="60" t="s">
        <v>483</v>
      </c>
      <c r="V172" s="60" t="s">
        <v>483</v>
      </c>
      <c r="W172" s="60" t="s">
        <v>483</v>
      </c>
      <c r="X172" s="60" t="s">
        <v>483</v>
      </c>
      <c r="Y172" s="60" t="s">
        <v>483</v>
      </c>
      <c r="Z172" s="60" t="s">
        <v>483</v>
      </c>
      <c r="AA172" s="60" t="s">
        <v>483</v>
      </c>
      <c r="AB172" s="171" t="s">
        <v>483</v>
      </c>
      <c r="AC172" s="60" t="s">
        <v>483</v>
      </c>
      <c r="AD172" s="60" t="s">
        <v>483</v>
      </c>
      <c r="AE172" s="60" t="s">
        <v>483</v>
      </c>
      <c r="AF172" s="60" t="s">
        <v>483</v>
      </c>
      <c r="AG172" s="60" t="s">
        <v>483</v>
      </c>
      <c r="AH172" s="60" t="s">
        <v>483</v>
      </c>
      <c r="AI172" s="60" t="s">
        <v>483</v>
      </c>
      <c r="AJ172" s="60" t="s">
        <v>483</v>
      </c>
      <c r="AK172" s="60" t="s">
        <v>483</v>
      </c>
      <c r="AL172" s="60" t="s">
        <v>483</v>
      </c>
      <c r="AM172" s="60" t="s">
        <v>483</v>
      </c>
      <c r="AN172" s="60" t="s">
        <v>483</v>
      </c>
      <c r="AO172" s="60" t="s">
        <v>483</v>
      </c>
      <c r="AP172" s="60" t="s">
        <v>483</v>
      </c>
      <c r="AQ172" s="60" t="s">
        <v>483</v>
      </c>
      <c r="AR172" s="60" t="s">
        <v>483</v>
      </c>
      <c r="AS172" s="60" t="s">
        <v>483</v>
      </c>
      <c r="AT172" s="60" t="s">
        <v>483</v>
      </c>
      <c r="AU172" s="60" t="s">
        <v>483</v>
      </c>
      <c r="AV172" s="60" t="s">
        <v>483</v>
      </c>
      <c r="AW172" s="60" t="s">
        <v>483</v>
      </c>
      <c r="AX172" s="60" t="s">
        <v>483</v>
      </c>
      <c r="AY172" s="60" t="s">
        <v>483</v>
      </c>
      <c r="AZ172" s="60" t="s">
        <v>483</v>
      </c>
      <c r="BA172" s="60" t="s">
        <v>483</v>
      </c>
      <c r="BB172" s="60" t="s">
        <v>483</v>
      </c>
      <c r="BC172" s="60" t="s">
        <v>483</v>
      </c>
      <c r="BD172" s="60" t="s">
        <v>483</v>
      </c>
      <c r="BE172" s="60" t="s">
        <v>483</v>
      </c>
      <c r="BF172" s="60" t="s">
        <v>483</v>
      </c>
      <c r="BG172" s="60" t="s">
        <v>483</v>
      </c>
      <c r="BH172" s="60" t="s">
        <v>483</v>
      </c>
      <c r="BI172" s="60" t="s">
        <v>483</v>
      </c>
      <c r="BJ172" s="60" t="s">
        <v>483</v>
      </c>
      <c r="BK172" s="60" t="s">
        <v>483</v>
      </c>
      <c r="BL172" s="60" t="s">
        <v>483</v>
      </c>
      <c r="BM172" s="60" t="s">
        <v>483</v>
      </c>
      <c r="BN172" s="60" t="s">
        <v>483</v>
      </c>
      <c r="BO172" s="60" t="s">
        <v>483</v>
      </c>
      <c r="BP172" s="61" t="s">
        <v>483</v>
      </c>
      <c r="BQ172" s="60" t="s">
        <v>98</v>
      </c>
      <c r="BR172" s="60" t="s">
        <v>483</v>
      </c>
      <c r="BS172" s="60" t="s">
        <v>98</v>
      </c>
      <c r="BT172" s="60" t="s">
        <v>483</v>
      </c>
      <c r="BU172" s="60" t="s">
        <v>98</v>
      </c>
      <c r="BV172" s="60" t="s">
        <v>483</v>
      </c>
      <c r="BW172" s="60" t="s">
        <v>98</v>
      </c>
      <c r="BX172" s="60" t="s">
        <v>483</v>
      </c>
      <c r="BY172" s="60" t="s">
        <v>98</v>
      </c>
      <c r="BZ172" s="60" t="s">
        <v>483</v>
      </c>
      <c r="CA172" s="60" t="s">
        <v>98</v>
      </c>
      <c r="CB172" s="60" t="s">
        <v>483</v>
      </c>
      <c r="CC172" s="60" t="s">
        <v>98</v>
      </c>
      <c r="CD172" s="60" t="s">
        <v>483</v>
      </c>
      <c r="CE172" s="60" t="s">
        <v>98</v>
      </c>
      <c r="CF172" s="60" t="s">
        <v>483</v>
      </c>
      <c r="CG172" s="60" t="s">
        <v>98</v>
      </c>
      <c r="CH172" s="60" t="s">
        <v>483</v>
      </c>
      <c r="CI172" s="60" t="s">
        <v>98</v>
      </c>
      <c r="CJ172" s="60" t="s">
        <v>483</v>
      </c>
      <c r="CK172" s="60" t="s">
        <v>98</v>
      </c>
      <c r="CL172" s="60" t="s">
        <v>483</v>
      </c>
      <c r="CM172" s="60" t="s">
        <v>98</v>
      </c>
      <c r="CN172" s="60" t="s">
        <v>483</v>
      </c>
      <c r="CO172" s="60" t="s">
        <v>98</v>
      </c>
      <c r="CP172" s="60" t="s">
        <v>483</v>
      </c>
      <c r="CQ172" s="60" t="s">
        <v>98</v>
      </c>
      <c r="CR172" s="75" t="s">
        <v>483</v>
      </c>
      <c r="CS172" s="60" t="s">
        <v>98</v>
      </c>
      <c r="CT172" s="60" t="s">
        <v>483</v>
      </c>
      <c r="CU172" s="60" t="s">
        <v>98</v>
      </c>
      <c r="CV172" s="60" t="s">
        <v>483</v>
      </c>
      <c r="CW172" s="60" t="s">
        <v>98</v>
      </c>
      <c r="CX172" s="60" t="s">
        <v>483</v>
      </c>
      <c r="CY172" s="60" t="s">
        <v>98</v>
      </c>
    </row>
    <row r="173" spans="1:106" ht="14.5" x14ac:dyDescent="0.35">
      <c r="A173" s="58" t="s">
        <v>303</v>
      </c>
      <c r="B173" s="58" t="s">
        <v>493</v>
      </c>
      <c r="C173" s="43"/>
      <c r="D173" s="43"/>
      <c r="E173" s="64" t="s">
        <v>483</v>
      </c>
      <c r="F173" s="64" t="s">
        <v>483</v>
      </c>
      <c r="G173" s="64" t="s">
        <v>483</v>
      </c>
      <c r="H173" s="169" t="s">
        <v>483</v>
      </c>
      <c r="I173" s="64" t="s">
        <v>483</v>
      </c>
      <c r="J173" s="64" t="s">
        <v>483</v>
      </c>
      <c r="K173" s="64" t="s">
        <v>483</v>
      </c>
      <c r="L173" s="64" t="s">
        <v>483</v>
      </c>
      <c r="M173" s="64" t="s">
        <v>483</v>
      </c>
      <c r="N173" s="64" t="s">
        <v>483</v>
      </c>
      <c r="O173" s="64" t="s">
        <v>483</v>
      </c>
      <c r="P173" s="64" t="s">
        <v>483</v>
      </c>
      <c r="Q173" s="64" t="s">
        <v>483</v>
      </c>
      <c r="R173" s="169" t="s">
        <v>483</v>
      </c>
      <c r="S173" s="169" t="s">
        <v>483</v>
      </c>
      <c r="T173" s="64" t="s">
        <v>483</v>
      </c>
      <c r="U173" s="64" t="s">
        <v>483</v>
      </c>
      <c r="V173" s="64" t="s">
        <v>483</v>
      </c>
      <c r="W173" s="64" t="s">
        <v>483</v>
      </c>
      <c r="X173" s="64" t="s">
        <v>483</v>
      </c>
      <c r="Y173" s="64" t="s">
        <v>483</v>
      </c>
      <c r="Z173" s="64" t="s">
        <v>483</v>
      </c>
      <c r="AA173" s="64" t="s">
        <v>483</v>
      </c>
      <c r="AB173" s="169" t="s">
        <v>483</v>
      </c>
      <c r="AC173" s="64" t="s">
        <v>483</v>
      </c>
      <c r="AD173" s="64" t="s">
        <v>483</v>
      </c>
      <c r="AE173" s="64" t="s">
        <v>483</v>
      </c>
      <c r="AF173" s="64" t="s">
        <v>483</v>
      </c>
      <c r="AG173" s="64" t="s">
        <v>483</v>
      </c>
      <c r="AH173" s="64" t="s">
        <v>483</v>
      </c>
      <c r="AI173" s="64" t="s">
        <v>483</v>
      </c>
      <c r="AJ173" s="64" t="s">
        <v>483</v>
      </c>
      <c r="AK173" s="64" t="s">
        <v>483</v>
      </c>
      <c r="AL173" s="64" t="s">
        <v>483</v>
      </c>
      <c r="AM173" s="64" t="s">
        <v>483</v>
      </c>
      <c r="AN173" s="64" t="s">
        <v>483</v>
      </c>
      <c r="AO173" s="64" t="s">
        <v>483</v>
      </c>
      <c r="AP173" s="64" t="s">
        <v>483</v>
      </c>
      <c r="AQ173" s="64" t="s">
        <v>483</v>
      </c>
      <c r="AR173" s="64" t="s">
        <v>483</v>
      </c>
      <c r="AS173" s="64" t="s">
        <v>483</v>
      </c>
      <c r="AT173" s="64" t="s">
        <v>483</v>
      </c>
      <c r="AU173" s="64" t="s">
        <v>483</v>
      </c>
      <c r="AV173" s="64" t="s">
        <v>483</v>
      </c>
      <c r="AW173" s="64" t="s">
        <v>483</v>
      </c>
      <c r="AX173" s="64" t="s">
        <v>483</v>
      </c>
      <c r="AY173" s="64" t="s">
        <v>483</v>
      </c>
      <c r="AZ173" s="64" t="s">
        <v>483</v>
      </c>
      <c r="BA173" s="64" t="s">
        <v>483</v>
      </c>
      <c r="BB173" s="64" t="s">
        <v>483</v>
      </c>
      <c r="BC173" s="64" t="s">
        <v>483</v>
      </c>
      <c r="BD173" s="64" t="s">
        <v>483</v>
      </c>
      <c r="BE173" s="64" t="s">
        <v>483</v>
      </c>
      <c r="BF173" s="64" t="s">
        <v>483</v>
      </c>
      <c r="BG173" s="64" t="s">
        <v>483</v>
      </c>
      <c r="BH173" s="64" t="s">
        <v>483</v>
      </c>
      <c r="BI173" s="64" t="s">
        <v>483</v>
      </c>
      <c r="BJ173" s="64" t="s">
        <v>483</v>
      </c>
      <c r="BK173" s="64" t="s">
        <v>483</v>
      </c>
      <c r="BL173" s="64" t="s">
        <v>483</v>
      </c>
      <c r="BM173" s="64" t="s">
        <v>483</v>
      </c>
      <c r="BN173" s="64" t="s">
        <v>483</v>
      </c>
      <c r="BO173" s="64" t="s">
        <v>483</v>
      </c>
      <c r="BP173" s="65" t="s">
        <v>483</v>
      </c>
      <c r="BQ173" s="64" t="s">
        <v>98</v>
      </c>
      <c r="BR173" s="64" t="s">
        <v>483</v>
      </c>
      <c r="BS173" s="64" t="s">
        <v>98</v>
      </c>
      <c r="BT173" s="64" t="s">
        <v>483</v>
      </c>
      <c r="BU173" s="64" t="s">
        <v>98</v>
      </c>
      <c r="BV173" s="64" t="s">
        <v>483</v>
      </c>
      <c r="BW173" s="64" t="s">
        <v>98</v>
      </c>
      <c r="BX173" s="64" t="s">
        <v>483</v>
      </c>
      <c r="BY173" s="64" t="s">
        <v>98</v>
      </c>
      <c r="BZ173" s="64" t="s">
        <v>483</v>
      </c>
      <c r="CA173" s="64" t="s">
        <v>98</v>
      </c>
      <c r="CB173" s="64" t="s">
        <v>483</v>
      </c>
      <c r="CC173" s="64" t="s">
        <v>98</v>
      </c>
      <c r="CD173" s="64" t="s">
        <v>483</v>
      </c>
      <c r="CE173" s="64" t="s">
        <v>98</v>
      </c>
      <c r="CF173" s="64" t="s">
        <v>483</v>
      </c>
      <c r="CG173" s="64" t="s">
        <v>98</v>
      </c>
      <c r="CH173" s="64" t="s">
        <v>483</v>
      </c>
      <c r="CI173" s="64" t="s">
        <v>98</v>
      </c>
      <c r="CJ173" s="64" t="s">
        <v>483</v>
      </c>
      <c r="CK173" s="64" t="s">
        <v>98</v>
      </c>
      <c r="CL173" s="64" t="s">
        <v>483</v>
      </c>
      <c r="CM173" s="64" t="s">
        <v>98</v>
      </c>
      <c r="CN173" s="64" t="s">
        <v>483</v>
      </c>
      <c r="CO173" s="64" t="s">
        <v>98</v>
      </c>
      <c r="CP173" s="64" t="s">
        <v>483</v>
      </c>
      <c r="CQ173" s="64" t="s">
        <v>98</v>
      </c>
      <c r="CR173" s="67" t="s">
        <v>483</v>
      </c>
      <c r="CS173" s="64" t="s">
        <v>98</v>
      </c>
      <c r="CT173" s="64" t="s">
        <v>483</v>
      </c>
      <c r="CU173" s="64" t="s">
        <v>98</v>
      </c>
      <c r="CV173" s="64" t="s">
        <v>483</v>
      </c>
      <c r="CW173" s="64" t="s">
        <v>98</v>
      </c>
      <c r="CX173" s="64" t="s">
        <v>483</v>
      </c>
      <c r="CY173" s="64" t="s">
        <v>98</v>
      </c>
    </row>
    <row r="174" spans="1:106" ht="14.5" x14ac:dyDescent="0.35">
      <c r="A174" s="58" t="s">
        <v>303</v>
      </c>
      <c r="B174" s="58" t="s">
        <v>494</v>
      </c>
      <c r="C174" s="43"/>
      <c r="D174" s="43"/>
      <c r="E174" s="60" t="s">
        <v>483</v>
      </c>
      <c r="F174" s="60" t="s">
        <v>483</v>
      </c>
      <c r="G174" s="60" t="s">
        <v>483</v>
      </c>
      <c r="H174" s="171" t="s">
        <v>483</v>
      </c>
      <c r="I174" s="60" t="s">
        <v>483</v>
      </c>
      <c r="J174" s="60" t="s">
        <v>483</v>
      </c>
      <c r="K174" s="60" t="s">
        <v>483</v>
      </c>
      <c r="L174" s="60" t="s">
        <v>483</v>
      </c>
      <c r="M174" s="60" t="s">
        <v>483</v>
      </c>
      <c r="N174" s="60" t="s">
        <v>483</v>
      </c>
      <c r="O174" s="60" t="s">
        <v>483</v>
      </c>
      <c r="P174" s="60" t="s">
        <v>483</v>
      </c>
      <c r="Q174" s="60" t="s">
        <v>483</v>
      </c>
      <c r="R174" s="171" t="s">
        <v>483</v>
      </c>
      <c r="S174" s="171" t="s">
        <v>483</v>
      </c>
      <c r="T174" s="60" t="s">
        <v>483</v>
      </c>
      <c r="U174" s="60" t="s">
        <v>483</v>
      </c>
      <c r="V174" s="60" t="s">
        <v>483</v>
      </c>
      <c r="W174" s="60" t="s">
        <v>483</v>
      </c>
      <c r="X174" s="60" t="s">
        <v>483</v>
      </c>
      <c r="Y174" s="60" t="s">
        <v>483</v>
      </c>
      <c r="Z174" s="60" t="s">
        <v>483</v>
      </c>
      <c r="AA174" s="60" t="s">
        <v>483</v>
      </c>
      <c r="AB174" s="171" t="s">
        <v>483</v>
      </c>
      <c r="AC174" s="60" t="s">
        <v>483</v>
      </c>
      <c r="AD174" s="60" t="s">
        <v>483</v>
      </c>
      <c r="AE174" s="60" t="s">
        <v>483</v>
      </c>
      <c r="AF174" s="60" t="s">
        <v>483</v>
      </c>
      <c r="AG174" s="60" t="s">
        <v>483</v>
      </c>
      <c r="AH174" s="60" t="s">
        <v>483</v>
      </c>
      <c r="AI174" s="60" t="s">
        <v>483</v>
      </c>
      <c r="AJ174" s="60" t="s">
        <v>483</v>
      </c>
      <c r="AK174" s="60" t="s">
        <v>483</v>
      </c>
      <c r="AL174" s="60" t="s">
        <v>483</v>
      </c>
      <c r="AM174" s="60" t="s">
        <v>483</v>
      </c>
      <c r="AN174" s="60" t="s">
        <v>483</v>
      </c>
      <c r="AO174" s="60" t="s">
        <v>483</v>
      </c>
      <c r="AP174" s="60" t="s">
        <v>483</v>
      </c>
      <c r="AQ174" s="60" t="s">
        <v>483</v>
      </c>
      <c r="AR174" s="60" t="s">
        <v>483</v>
      </c>
      <c r="AS174" s="60" t="s">
        <v>483</v>
      </c>
      <c r="AT174" s="60" t="s">
        <v>483</v>
      </c>
      <c r="AU174" s="60" t="s">
        <v>483</v>
      </c>
      <c r="AV174" s="60" t="s">
        <v>483</v>
      </c>
      <c r="AW174" s="60" t="s">
        <v>483</v>
      </c>
      <c r="AX174" s="60" t="s">
        <v>483</v>
      </c>
      <c r="AY174" s="60" t="s">
        <v>483</v>
      </c>
      <c r="AZ174" s="60" t="s">
        <v>483</v>
      </c>
      <c r="BA174" s="60" t="s">
        <v>483</v>
      </c>
      <c r="BB174" s="60" t="s">
        <v>483</v>
      </c>
      <c r="BC174" s="60" t="s">
        <v>483</v>
      </c>
      <c r="BD174" s="60" t="s">
        <v>483</v>
      </c>
      <c r="BE174" s="60" t="s">
        <v>483</v>
      </c>
      <c r="BF174" s="60" t="s">
        <v>483</v>
      </c>
      <c r="BG174" s="60" t="s">
        <v>483</v>
      </c>
      <c r="BH174" s="60" t="s">
        <v>483</v>
      </c>
      <c r="BI174" s="60" t="s">
        <v>483</v>
      </c>
      <c r="BJ174" s="60" t="s">
        <v>483</v>
      </c>
      <c r="BK174" s="60" t="s">
        <v>483</v>
      </c>
      <c r="BL174" s="60" t="s">
        <v>483</v>
      </c>
      <c r="BM174" s="60" t="s">
        <v>483</v>
      </c>
      <c r="BN174" s="60" t="s">
        <v>483</v>
      </c>
      <c r="BO174" s="60" t="s">
        <v>483</v>
      </c>
      <c r="BP174" s="61" t="s">
        <v>483</v>
      </c>
      <c r="BQ174" s="60" t="s">
        <v>98</v>
      </c>
      <c r="BR174" s="60" t="s">
        <v>483</v>
      </c>
      <c r="BS174" s="60" t="s">
        <v>98</v>
      </c>
      <c r="BT174" s="60" t="s">
        <v>483</v>
      </c>
      <c r="BU174" s="60" t="s">
        <v>98</v>
      </c>
      <c r="BV174" s="60" t="s">
        <v>483</v>
      </c>
      <c r="BW174" s="60" t="s">
        <v>98</v>
      </c>
      <c r="BX174" s="60" t="s">
        <v>483</v>
      </c>
      <c r="BY174" s="60" t="s">
        <v>98</v>
      </c>
      <c r="BZ174" s="60" t="s">
        <v>483</v>
      </c>
      <c r="CA174" s="60" t="s">
        <v>98</v>
      </c>
      <c r="CB174" s="60" t="s">
        <v>483</v>
      </c>
      <c r="CC174" s="60" t="s">
        <v>98</v>
      </c>
      <c r="CD174" s="60" t="s">
        <v>483</v>
      </c>
      <c r="CE174" s="60" t="s">
        <v>98</v>
      </c>
      <c r="CF174" s="60" t="s">
        <v>483</v>
      </c>
      <c r="CG174" s="60" t="s">
        <v>98</v>
      </c>
      <c r="CH174" s="60" t="s">
        <v>483</v>
      </c>
      <c r="CI174" s="60" t="s">
        <v>98</v>
      </c>
      <c r="CJ174" s="60" t="s">
        <v>483</v>
      </c>
      <c r="CK174" s="60" t="s">
        <v>98</v>
      </c>
      <c r="CL174" s="60" t="s">
        <v>483</v>
      </c>
      <c r="CM174" s="60" t="s">
        <v>98</v>
      </c>
      <c r="CN174" s="60" t="s">
        <v>483</v>
      </c>
      <c r="CO174" s="60" t="s">
        <v>98</v>
      </c>
      <c r="CP174" s="60" t="s">
        <v>483</v>
      </c>
      <c r="CQ174" s="60" t="s">
        <v>98</v>
      </c>
      <c r="CR174" s="75" t="s">
        <v>483</v>
      </c>
      <c r="CS174" s="60" t="s">
        <v>98</v>
      </c>
      <c r="CT174" s="60" t="s">
        <v>483</v>
      </c>
      <c r="CU174" s="60" t="s">
        <v>98</v>
      </c>
      <c r="CV174" s="60" t="s">
        <v>483</v>
      </c>
      <c r="CW174" s="60" t="s">
        <v>98</v>
      </c>
      <c r="CX174" s="60" t="s">
        <v>483</v>
      </c>
      <c r="CY174" s="60" t="s">
        <v>98</v>
      </c>
    </row>
    <row r="175" spans="1:106" ht="14.5" x14ac:dyDescent="0.35">
      <c r="A175" s="58" t="s">
        <v>303</v>
      </c>
      <c r="B175" s="58" t="s">
        <v>91</v>
      </c>
      <c r="C175" s="43"/>
      <c r="D175" s="43"/>
      <c r="E175" s="64" t="s">
        <v>483</v>
      </c>
      <c r="F175" s="64" t="s">
        <v>483</v>
      </c>
      <c r="G175" s="64" t="s">
        <v>483</v>
      </c>
      <c r="H175" s="169" t="s">
        <v>483</v>
      </c>
      <c r="I175" s="64" t="s">
        <v>483</v>
      </c>
      <c r="J175" s="64" t="s">
        <v>483</v>
      </c>
      <c r="K175" s="64" t="s">
        <v>483</v>
      </c>
      <c r="L175" s="64" t="s">
        <v>483</v>
      </c>
      <c r="M175" s="64" t="s">
        <v>483</v>
      </c>
      <c r="N175" s="64" t="s">
        <v>483</v>
      </c>
      <c r="O175" s="64" t="s">
        <v>483</v>
      </c>
      <c r="P175" s="64" t="s">
        <v>483</v>
      </c>
      <c r="Q175" s="64" t="s">
        <v>483</v>
      </c>
      <c r="R175" s="169" t="s">
        <v>483</v>
      </c>
      <c r="S175" s="169" t="s">
        <v>483</v>
      </c>
      <c r="T175" s="64" t="s">
        <v>483</v>
      </c>
      <c r="U175" s="64" t="s">
        <v>483</v>
      </c>
      <c r="V175" s="64" t="s">
        <v>483</v>
      </c>
      <c r="W175" s="64" t="s">
        <v>483</v>
      </c>
      <c r="X175" s="64" t="s">
        <v>483</v>
      </c>
      <c r="Y175" s="64" t="s">
        <v>483</v>
      </c>
      <c r="Z175" s="64" t="s">
        <v>483</v>
      </c>
      <c r="AA175" s="64" t="s">
        <v>483</v>
      </c>
      <c r="AB175" s="169" t="s">
        <v>483</v>
      </c>
      <c r="AC175" s="64" t="s">
        <v>483</v>
      </c>
      <c r="AD175" s="64" t="s">
        <v>483</v>
      </c>
      <c r="AE175" s="64" t="s">
        <v>483</v>
      </c>
      <c r="AF175" s="64" t="s">
        <v>483</v>
      </c>
      <c r="AG175" s="64" t="s">
        <v>483</v>
      </c>
      <c r="AH175" s="64" t="s">
        <v>483</v>
      </c>
      <c r="AI175" s="64" t="s">
        <v>483</v>
      </c>
      <c r="AJ175" s="64" t="s">
        <v>483</v>
      </c>
      <c r="AK175" s="64" t="s">
        <v>483</v>
      </c>
      <c r="AL175" s="64" t="s">
        <v>483</v>
      </c>
      <c r="AM175" s="64" t="s">
        <v>483</v>
      </c>
      <c r="AN175" s="64" t="s">
        <v>483</v>
      </c>
      <c r="AO175" s="64" t="s">
        <v>483</v>
      </c>
      <c r="AP175" s="64" t="s">
        <v>483</v>
      </c>
      <c r="AQ175" s="64" t="s">
        <v>483</v>
      </c>
      <c r="AR175" s="64" t="s">
        <v>483</v>
      </c>
      <c r="AS175" s="64" t="s">
        <v>483</v>
      </c>
      <c r="AT175" s="64" t="s">
        <v>483</v>
      </c>
      <c r="AU175" s="64" t="s">
        <v>483</v>
      </c>
      <c r="AV175" s="64" t="s">
        <v>483</v>
      </c>
      <c r="AW175" s="64" t="s">
        <v>483</v>
      </c>
      <c r="AX175" s="64" t="s">
        <v>483</v>
      </c>
      <c r="AY175" s="64" t="s">
        <v>483</v>
      </c>
      <c r="AZ175" s="64" t="s">
        <v>483</v>
      </c>
      <c r="BA175" s="64" t="s">
        <v>483</v>
      </c>
      <c r="BB175" s="64" t="s">
        <v>483</v>
      </c>
      <c r="BC175" s="64" t="s">
        <v>483</v>
      </c>
      <c r="BD175" s="64" t="s">
        <v>483</v>
      </c>
      <c r="BE175" s="64" t="s">
        <v>483</v>
      </c>
      <c r="BF175" s="64" t="s">
        <v>483</v>
      </c>
      <c r="BG175" s="64" t="s">
        <v>483</v>
      </c>
      <c r="BH175" s="64" t="s">
        <v>483</v>
      </c>
      <c r="BI175" s="64" t="s">
        <v>483</v>
      </c>
      <c r="BJ175" s="64" t="s">
        <v>483</v>
      </c>
      <c r="BK175" s="64" t="s">
        <v>483</v>
      </c>
      <c r="BL175" s="64" t="s">
        <v>483</v>
      </c>
      <c r="BM175" s="64" t="s">
        <v>483</v>
      </c>
      <c r="BN175" s="64" t="s">
        <v>483</v>
      </c>
      <c r="BO175" s="64" t="s">
        <v>483</v>
      </c>
      <c r="BP175" s="65" t="s">
        <v>483</v>
      </c>
      <c r="BQ175" s="64" t="s">
        <v>98</v>
      </c>
      <c r="BR175" s="64" t="s">
        <v>483</v>
      </c>
      <c r="BS175" s="64" t="s">
        <v>98</v>
      </c>
      <c r="BT175" s="64" t="s">
        <v>483</v>
      </c>
      <c r="BU175" s="64" t="s">
        <v>98</v>
      </c>
      <c r="BV175" s="64" t="s">
        <v>483</v>
      </c>
      <c r="BW175" s="64" t="s">
        <v>98</v>
      </c>
      <c r="BX175" s="64" t="s">
        <v>483</v>
      </c>
      <c r="BY175" s="64" t="s">
        <v>98</v>
      </c>
      <c r="BZ175" s="64" t="s">
        <v>483</v>
      </c>
      <c r="CA175" s="64" t="s">
        <v>98</v>
      </c>
      <c r="CB175" s="64" t="s">
        <v>483</v>
      </c>
      <c r="CC175" s="64" t="s">
        <v>98</v>
      </c>
      <c r="CD175" s="64" t="s">
        <v>483</v>
      </c>
      <c r="CE175" s="64" t="s">
        <v>98</v>
      </c>
      <c r="CF175" s="64" t="s">
        <v>483</v>
      </c>
      <c r="CG175" s="64" t="s">
        <v>98</v>
      </c>
      <c r="CH175" s="64" t="s">
        <v>483</v>
      </c>
      <c r="CI175" s="64" t="s">
        <v>98</v>
      </c>
      <c r="CJ175" s="64" t="s">
        <v>483</v>
      </c>
      <c r="CK175" s="64" t="s">
        <v>98</v>
      </c>
      <c r="CL175" s="64" t="s">
        <v>483</v>
      </c>
      <c r="CM175" s="64" t="s">
        <v>98</v>
      </c>
      <c r="CN175" s="64" t="s">
        <v>483</v>
      </c>
      <c r="CO175" s="64" t="s">
        <v>98</v>
      </c>
      <c r="CP175" s="64" t="s">
        <v>483</v>
      </c>
      <c r="CQ175" s="64" t="s">
        <v>98</v>
      </c>
      <c r="CR175" s="67" t="s">
        <v>483</v>
      </c>
      <c r="CS175" s="64" t="s">
        <v>98</v>
      </c>
      <c r="CT175" s="64" t="s">
        <v>483</v>
      </c>
      <c r="CU175" s="64" t="s">
        <v>98</v>
      </c>
      <c r="CV175" s="64" t="s">
        <v>483</v>
      </c>
      <c r="CW175" s="64" t="s">
        <v>98</v>
      </c>
      <c r="CX175" s="64" t="s">
        <v>483</v>
      </c>
      <c r="CY175" s="64" t="s">
        <v>98</v>
      </c>
    </row>
    <row r="176" spans="1:106" ht="14.5" x14ac:dyDescent="0.35">
      <c r="A176" s="58" t="s">
        <v>303</v>
      </c>
      <c r="B176" s="58" t="s">
        <v>495</v>
      </c>
      <c r="C176" s="43"/>
      <c r="D176" s="43"/>
      <c r="E176" s="60" t="s">
        <v>483</v>
      </c>
      <c r="F176" s="60" t="s">
        <v>483</v>
      </c>
      <c r="G176" s="60" t="s">
        <v>483</v>
      </c>
      <c r="H176" s="171" t="s">
        <v>483</v>
      </c>
      <c r="I176" s="60" t="s">
        <v>483</v>
      </c>
      <c r="J176" s="60" t="s">
        <v>483</v>
      </c>
      <c r="K176" s="60" t="s">
        <v>483</v>
      </c>
      <c r="L176" s="60" t="s">
        <v>483</v>
      </c>
      <c r="M176" s="60" t="s">
        <v>483</v>
      </c>
      <c r="N176" s="60" t="s">
        <v>483</v>
      </c>
      <c r="O176" s="60" t="s">
        <v>483</v>
      </c>
      <c r="P176" s="60" t="s">
        <v>483</v>
      </c>
      <c r="Q176" s="60" t="s">
        <v>483</v>
      </c>
      <c r="R176" s="171" t="s">
        <v>483</v>
      </c>
      <c r="S176" s="171" t="s">
        <v>483</v>
      </c>
      <c r="T176" s="60" t="s">
        <v>483</v>
      </c>
      <c r="U176" s="60" t="s">
        <v>483</v>
      </c>
      <c r="V176" s="60" t="s">
        <v>483</v>
      </c>
      <c r="W176" s="60" t="s">
        <v>483</v>
      </c>
      <c r="X176" s="60" t="s">
        <v>483</v>
      </c>
      <c r="Y176" s="60" t="s">
        <v>483</v>
      </c>
      <c r="Z176" s="60" t="s">
        <v>483</v>
      </c>
      <c r="AA176" s="60" t="s">
        <v>483</v>
      </c>
      <c r="AB176" s="171" t="s">
        <v>483</v>
      </c>
      <c r="AC176" s="60" t="s">
        <v>483</v>
      </c>
      <c r="AD176" s="60" t="s">
        <v>483</v>
      </c>
      <c r="AE176" s="60" t="s">
        <v>483</v>
      </c>
      <c r="AF176" s="60" t="s">
        <v>483</v>
      </c>
      <c r="AG176" s="60" t="s">
        <v>483</v>
      </c>
      <c r="AH176" s="60" t="s">
        <v>483</v>
      </c>
      <c r="AI176" s="60" t="s">
        <v>483</v>
      </c>
      <c r="AJ176" s="60" t="s">
        <v>483</v>
      </c>
      <c r="AK176" s="60" t="s">
        <v>483</v>
      </c>
      <c r="AL176" s="60" t="s">
        <v>483</v>
      </c>
      <c r="AM176" s="60" t="s">
        <v>483</v>
      </c>
      <c r="AN176" s="60" t="s">
        <v>483</v>
      </c>
      <c r="AO176" s="60" t="s">
        <v>483</v>
      </c>
      <c r="AP176" s="60" t="s">
        <v>483</v>
      </c>
      <c r="AQ176" s="60" t="s">
        <v>483</v>
      </c>
      <c r="AR176" s="60" t="s">
        <v>483</v>
      </c>
      <c r="AS176" s="60" t="s">
        <v>483</v>
      </c>
      <c r="AT176" s="60" t="s">
        <v>483</v>
      </c>
      <c r="AU176" s="60" t="s">
        <v>483</v>
      </c>
      <c r="AV176" s="60" t="s">
        <v>483</v>
      </c>
      <c r="AW176" s="60" t="s">
        <v>483</v>
      </c>
      <c r="AX176" s="60" t="s">
        <v>483</v>
      </c>
      <c r="AY176" s="60" t="s">
        <v>483</v>
      </c>
      <c r="AZ176" s="60" t="s">
        <v>483</v>
      </c>
      <c r="BA176" s="60" t="s">
        <v>483</v>
      </c>
      <c r="BB176" s="60" t="s">
        <v>483</v>
      </c>
      <c r="BC176" s="60" t="s">
        <v>483</v>
      </c>
      <c r="BD176" s="60" t="s">
        <v>483</v>
      </c>
      <c r="BE176" s="60" t="s">
        <v>483</v>
      </c>
      <c r="BF176" s="60" t="s">
        <v>483</v>
      </c>
      <c r="BG176" s="60" t="s">
        <v>483</v>
      </c>
      <c r="BH176" s="60" t="s">
        <v>483</v>
      </c>
      <c r="BI176" s="60" t="s">
        <v>483</v>
      </c>
      <c r="BJ176" s="60" t="s">
        <v>483</v>
      </c>
      <c r="BK176" s="60" t="s">
        <v>483</v>
      </c>
      <c r="BL176" s="60" t="s">
        <v>483</v>
      </c>
      <c r="BM176" s="60" t="s">
        <v>483</v>
      </c>
      <c r="BN176" s="60" t="s">
        <v>483</v>
      </c>
      <c r="BO176" s="60" t="s">
        <v>483</v>
      </c>
      <c r="BP176" s="61" t="s">
        <v>483</v>
      </c>
      <c r="BQ176" s="60" t="s">
        <v>98</v>
      </c>
      <c r="BR176" s="60" t="s">
        <v>483</v>
      </c>
      <c r="BS176" s="60" t="s">
        <v>98</v>
      </c>
      <c r="BT176" s="60" t="s">
        <v>483</v>
      </c>
      <c r="BU176" s="60" t="s">
        <v>98</v>
      </c>
      <c r="BV176" s="60" t="s">
        <v>483</v>
      </c>
      <c r="BW176" s="60" t="s">
        <v>98</v>
      </c>
      <c r="BX176" s="60" t="s">
        <v>483</v>
      </c>
      <c r="BY176" s="60" t="s">
        <v>98</v>
      </c>
      <c r="BZ176" s="60" t="s">
        <v>483</v>
      </c>
      <c r="CA176" s="60" t="s">
        <v>98</v>
      </c>
      <c r="CB176" s="60" t="s">
        <v>483</v>
      </c>
      <c r="CC176" s="60" t="s">
        <v>98</v>
      </c>
      <c r="CD176" s="60" t="s">
        <v>483</v>
      </c>
      <c r="CE176" s="60" t="s">
        <v>98</v>
      </c>
      <c r="CF176" s="60" t="s">
        <v>483</v>
      </c>
      <c r="CG176" s="60" t="s">
        <v>98</v>
      </c>
      <c r="CH176" s="60" t="s">
        <v>483</v>
      </c>
      <c r="CI176" s="60" t="s">
        <v>98</v>
      </c>
      <c r="CJ176" s="60" t="s">
        <v>483</v>
      </c>
      <c r="CK176" s="60" t="s">
        <v>98</v>
      </c>
      <c r="CL176" s="60" t="s">
        <v>483</v>
      </c>
      <c r="CM176" s="60" t="s">
        <v>98</v>
      </c>
      <c r="CN176" s="60" t="s">
        <v>483</v>
      </c>
      <c r="CO176" s="60" t="s">
        <v>98</v>
      </c>
      <c r="CP176" s="60" t="s">
        <v>483</v>
      </c>
      <c r="CQ176" s="60" t="s">
        <v>98</v>
      </c>
      <c r="CR176" s="75" t="s">
        <v>483</v>
      </c>
      <c r="CS176" s="60" t="s">
        <v>98</v>
      </c>
      <c r="CT176" s="60" t="s">
        <v>483</v>
      </c>
      <c r="CU176" s="60" t="s">
        <v>98</v>
      </c>
      <c r="CV176" s="60" t="s">
        <v>483</v>
      </c>
      <c r="CW176" s="60" t="s">
        <v>98</v>
      </c>
      <c r="CX176" s="60" t="s">
        <v>483</v>
      </c>
      <c r="CY176" s="60" t="s">
        <v>98</v>
      </c>
    </row>
    <row r="177" spans="1:103" ht="14.5" x14ac:dyDescent="0.35">
      <c r="A177" s="58" t="s">
        <v>303</v>
      </c>
      <c r="B177" s="58" t="s">
        <v>496</v>
      </c>
      <c r="C177" s="43"/>
      <c r="D177" s="43"/>
      <c r="E177" s="64" t="s">
        <v>483</v>
      </c>
      <c r="F177" s="64" t="s">
        <v>483</v>
      </c>
      <c r="G177" s="64" t="s">
        <v>483</v>
      </c>
      <c r="H177" s="169" t="s">
        <v>483</v>
      </c>
      <c r="I177" s="64" t="s">
        <v>483</v>
      </c>
      <c r="J177" s="64" t="s">
        <v>483</v>
      </c>
      <c r="K177" s="64" t="s">
        <v>483</v>
      </c>
      <c r="L177" s="64" t="s">
        <v>483</v>
      </c>
      <c r="M177" s="64" t="s">
        <v>483</v>
      </c>
      <c r="N177" s="64" t="s">
        <v>483</v>
      </c>
      <c r="O177" s="64" t="s">
        <v>483</v>
      </c>
      <c r="P177" s="64" t="s">
        <v>483</v>
      </c>
      <c r="Q177" s="64" t="s">
        <v>483</v>
      </c>
      <c r="R177" s="169" t="s">
        <v>483</v>
      </c>
      <c r="S177" s="169" t="s">
        <v>483</v>
      </c>
      <c r="T177" s="64" t="s">
        <v>483</v>
      </c>
      <c r="U177" s="64" t="s">
        <v>483</v>
      </c>
      <c r="V177" s="64" t="s">
        <v>483</v>
      </c>
      <c r="W177" s="64" t="s">
        <v>483</v>
      </c>
      <c r="X177" s="64" t="s">
        <v>483</v>
      </c>
      <c r="Y177" s="64" t="s">
        <v>483</v>
      </c>
      <c r="Z177" s="64" t="s">
        <v>483</v>
      </c>
      <c r="AA177" s="64" t="s">
        <v>483</v>
      </c>
      <c r="AB177" s="169" t="s">
        <v>483</v>
      </c>
      <c r="AC177" s="64" t="s">
        <v>483</v>
      </c>
      <c r="AD177" s="64" t="s">
        <v>483</v>
      </c>
      <c r="AE177" s="64" t="s">
        <v>483</v>
      </c>
      <c r="AF177" s="64" t="s">
        <v>483</v>
      </c>
      <c r="AG177" s="64" t="s">
        <v>483</v>
      </c>
      <c r="AH177" s="64" t="s">
        <v>483</v>
      </c>
      <c r="AI177" s="64" t="s">
        <v>483</v>
      </c>
      <c r="AJ177" s="64" t="s">
        <v>483</v>
      </c>
      <c r="AK177" s="64" t="s">
        <v>483</v>
      </c>
      <c r="AL177" s="64" t="s">
        <v>483</v>
      </c>
      <c r="AM177" s="64" t="s">
        <v>483</v>
      </c>
      <c r="AN177" s="64" t="s">
        <v>483</v>
      </c>
      <c r="AO177" s="64" t="s">
        <v>483</v>
      </c>
      <c r="AP177" s="64" t="s">
        <v>483</v>
      </c>
      <c r="AQ177" s="64" t="s">
        <v>483</v>
      </c>
      <c r="AR177" s="64" t="s">
        <v>483</v>
      </c>
      <c r="AS177" s="64" t="s">
        <v>483</v>
      </c>
      <c r="AT177" s="64" t="s">
        <v>483</v>
      </c>
      <c r="AU177" s="64" t="s">
        <v>483</v>
      </c>
      <c r="AV177" s="64" t="s">
        <v>483</v>
      </c>
      <c r="AW177" s="64" t="s">
        <v>483</v>
      </c>
      <c r="AX177" s="64" t="s">
        <v>483</v>
      </c>
      <c r="AY177" s="64" t="s">
        <v>483</v>
      </c>
      <c r="AZ177" s="64" t="s">
        <v>483</v>
      </c>
      <c r="BA177" s="64" t="s">
        <v>483</v>
      </c>
      <c r="BB177" s="64" t="s">
        <v>483</v>
      </c>
      <c r="BC177" s="64" t="s">
        <v>483</v>
      </c>
      <c r="BD177" s="64" t="s">
        <v>483</v>
      </c>
      <c r="BE177" s="64" t="s">
        <v>483</v>
      </c>
      <c r="BF177" s="64" t="s">
        <v>483</v>
      </c>
      <c r="BG177" s="64" t="s">
        <v>483</v>
      </c>
      <c r="BH177" s="64" t="s">
        <v>483</v>
      </c>
      <c r="BI177" s="64" t="s">
        <v>483</v>
      </c>
      <c r="BJ177" s="64" t="s">
        <v>483</v>
      </c>
      <c r="BK177" s="64" t="s">
        <v>483</v>
      </c>
      <c r="BL177" s="64" t="s">
        <v>483</v>
      </c>
      <c r="BM177" s="64" t="s">
        <v>483</v>
      </c>
      <c r="BN177" s="64" t="s">
        <v>483</v>
      </c>
      <c r="BO177" s="64" t="s">
        <v>483</v>
      </c>
      <c r="BP177" s="65" t="s">
        <v>483</v>
      </c>
      <c r="BQ177" s="64" t="s">
        <v>98</v>
      </c>
      <c r="BR177" s="64" t="s">
        <v>483</v>
      </c>
      <c r="BS177" s="64" t="s">
        <v>98</v>
      </c>
      <c r="BT177" s="64" t="s">
        <v>483</v>
      </c>
      <c r="BU177" s="64" t="s">
        <v>98</v>
      </c>
      <c r="BV177" s="64" t="s">
        <v>483</v>
      </c>
      <c r="BW177" s="64" t="s">
        <v>98</v>
      </c>
      <c r="BX177" s="64" t="s">
        <v>483</v>
      </c>
      <c r="BY177" s="64" t="s">
        <v>98</v>
      </c>
      <c r="BZ177" s="64" t="s">
        <v>483</v>
      </c>
      <c r="CA177" s="64" t="s">
        <v>98</v>
      </c>
      <c r="CB177" s="64" t="s">
        <v>483</v>
      </c>
      <c r="CC177" s="64" t="s">
        <v>98</v>
      </c>
      <c r="CD177" s="64" t="s">
        <v>483</v>
      </c>
      <c r="CE177" s="64" t="s">
        <v>98</v>
      </c>
      <c r="CF177" s="64" t="s">
        <v>483</v>
      </c>
      <c r="CG177" s="64" t="s">
        <v>98</v>
      </c>
      <c r="CH177" s="64" t="s">
        <v>483</v>
      </c>
      <c r="CI177" s="64" t="s">
        <v>98</v>
      </c>
      <c r="CJ177" s="64" t="s">
        <v>483</v>
      </c>
      <c r="CK177" s="64" t="s">
        <v>98</v>
      </c>
      <c r="CL177" s="64" t="s">
        <v>483</v>
      </c>
      <c r="CM177" s="64" t="s">
        <v>98</v>
      </c>
      <c r="CN177" s="64" t="s">
        <v>483</v>
      </c>
      <c r="CO177" s="64" t="s">
        <v>98</v>
      </c>
      <c r="CP177" s="64" t="s">
        <v>483</v>
      </c>
      <c r="CQ177" s="64" t="s">
        <v>98</v>
      </c>
      <c r="CR177" s="67" t="s">
        <v>483</v>
      </c>
      <c r="CS177" s="64" t="s">
        <v>98</v>
      </c>
      <c r="CT177" s="64" t="s">
        <v>483</v>
      </c>
      <c r="CU177" s="64" t="s">
        <v>98</v>
      </c>
      <c r="CV177" s="64" t="s">
        <v>483</v>
      </c>
      <c r="CW177" s="64" t="s">
        <v>98</v>
      </c>
      <c r="CX177" s="64" t="s">
        <v>483</v>
      </c>
      <c r="CY177" s="64" t="s">
        <v>98</v>
      </c>
    </row>
    <row r="178" spans="1:103" ht="14.5" x14ac:dyDescent="0.35">
      <c r="A178" s="58" t="s">
        <v>303</v>
      </c>
      <c r="B178" s="58" t="s">
        <v>497</v>
      </c>
      <c r="C178" s="43"/>
      <c r="D178" s="43"/>
      <c r="E178" s="60" t="s">
        <v>483</v>
      </c>
      <c r="F178" s="60" t="s">
        <v>483</v>
      </c>
      <c r="G178" s="60" t="s">
        <v>483</v>
      </c>
      <c r="H178" s="171" t="s">
        <v>483</v>
      </c>
      <c r="I178" s="60" t="s">
        <v>483</v>
      </c>
      <c r="J178" s="60" t="s">
        <v>483</v>
      </c>
      <c r="K178" s="60" t="s">
        <v>483</v>
      </c>
      <c r="L178" s="60" t="s">
        <v>483</v>
      </c>
      <c r="M178" s="60" t="s">
        <v>483</v>
      </c>
      <c r="N178" s="60" t="s">
        <v>483</v>
      </c>
      <c r="O178" s="60" t="s">
        <v>483</v>
      </c>
      <c r="P178" s="60" t="s">
        <v>483</v>
      </c>
      <c r="Q178" s="60" t="s">
        <v>483</v>
      </c>
      <c r="R178" s="171" t="s">
        <v>483</v>
      </c>
      <c r="S178" s="171" t="s">
        <v>483</v>
      </c>
      <c r="T178" s="60" t="s">
        <v>483</v>
      </c>
      <c r="U178" s="60" t="s">
        <v>483</v>
      </c>
      <c r="V178" s="60" t="s">
        <v>483</v>
      </c>
      <c r="W178" s="60" t="s">
        <v>483</v>
      </c>
      <c r="X178" s="60" t="s">
        <v>483</v>
      </c>
      <c r="Y178" s="60" t="s">
        <v>483</v>
      </c>
      <c r="Z178" s="60" t="s">
        <v>483</v>
      </c>
      <c r="AA178" s="60" t="s">
        <v>483</v>
      </c>
      <c r="AB178" s="171" t="s">
        <v>483</v>
      </c>
      <c r="AC178" s="60" t="s">
        <v>483</v>
      </c>
      <c r="AD178" s="60" t="s">
        <v>483</v>
      </c>
      <c r="AE178" s="60" t="s">
        <v>483</v>
      </c>
      <c r="AF178" s="60" t="s">
        <v>483</v>
      </c>
      <c r="AG178" s="60" t="s">
        <v>483</v>
      </c>
      <c r="AH178" s="60" t="s">
        <v>483</v>
      </c>
      <c r="AI178" s="60" t="s">
        <v>483</v>
      </c>
      <c r="AJ178" s="60" t="s">
        <v>483</v>
      </c>
      <c r="AK178" s="60" t="s">
        <v>483</v>
      </c>
      <c r="AL178" s="60" t="s">
        <v>483</v>
      </c>
      <c r="AM178" s="60" t="s">
        <v>483</v>
      </c>
      <c r="AN178" s="60" t="s">
        <v>483</v>
      </c>
      <c r="AO178" s="60" t="s">
        <v>483</v>
      </c>
      <c r="AP178" s="60" t="s">
        <v>483</v>
      </c>
      <c r="AQ178" s="60" t="s">
        <v>483</v>
      </c>
      <c r="AR178" s="60" t="s">
        <v>483</v>
      </c>
      <c r="AS178" s="60" t="s">
        <v>483</v>
      </c>
      <c r="AT178" s="60" t="s">
        <v>483</v>
      </c>
      <c r="AU178" s="60" t="s">
        <v>483</v>
      </c>
      <c r="AV178" s="60" t="s">
        <v>483</v>
      </c>
      <c r="AW178" s="60" t="s">
        <v>483</v>
      </c>
      <c r="AX178" s="60" t="s">
        <v>483</v>
      </c>
      <c r="AY178" s="60" t="s">
        <v>483</v>
      </c>
      <c r="AZ178" s="60" t="s">
        <v>483</v>
      </c>
      <c r="BA178" s="60" t="s">
        <v>483</v>
      </c>
      <c r="BB178" s="60" t="s">
        <v>483</v>
      </c>
      <c r="BC178" s="60" t="s">
        <v>483</v>
      </c>
      <c r="BD178" s="60" t="s">
        <v>483</v>
      </c>
      <c r="BE178" s="60" t="s">
        <v>483</v>
      </c>
      <c r="BF178" s="60" t="s">
        <v>483</v>
      </c>
      <c r="BG178" s="60" t="s">
        <v>483</v>
      </c>
      <c r="BH178" s="60" t="s">
        <v>483</v>
      </c>
      <c r="BI178" s="60" t="s">
        <v>483</v>
      </c>
      <c r="BJ178" s="60" t="s">
        <v>483</v>
      </c>
      <c r="BK178" s="60" t="s">
        <v>483</v>
      </c>
      <c r="BL178" s="60" t="s">
        <v>483</v>
      </c>
      <c r="BM178" s="60" t="s">
        <v>483</v>
      </c>
      <c r="BN178" s="60" t="s">
        <v>483</v>
      </c>
      <c r="BO178" s="60" t="s">
        <v>483</v>
      </c>
      <c r="BP178" s="61" t="s">
        <v>483</v>
      </c>
      <c r="BQ178" s="60" t="s">
        <v>98</v>
      </c>
      <c r="BR178" s="60" t="s">
        <v>483</v>
      </c>
      <c r="BS178" s="60" t="s">
        <v>98</v>
      </c>
      <c r="BT178" s="60" t="s">
        <v>483</v>
      </c>
      <c r="BU178" s="60" t="s">
        <v>98</v>
      </c>
      <c r="BV178" s="60" t="s">
        <v>483</v>
      </c>
      <c r="BW178" s="60" t="s">
        <v>98</v>
      </c>
      <c r="BX178" s="60" t="s">
        <v>483</v>
      </c>
      <c r="BY178" s="60" t="s">
        <v>98</v>
      </c>
      <c r="BZ178" s="60" t="s">
        <v>483</v>
      </c>
      <c r="CA178" s="60" t="s">
        <v>98</v>
      </c>
      <c r="CB178" s="60" t="s">
        <v>483</v>
      </c>
      <c r="CC178" s="60" t="s">
        <v>98</v>
      </c>
      <c r="CD178" s="60" t="s">
        <v>483</v>
      </c>
      <c r="CE178" s="60" t="s">
        <v>98</v>
      </c>
      <c r="CF178" s="60" t="s">
        <v>483</v>
      </c>
      <c r="CG178" s="60" t="s">
        <v>98</v>
      </c>
      <c r="CH178" s="60" t="s">
        <v>483</v>
      </c>
      <c r="CI178" s="60" t="s">
        <v>98</v>
      </c>
      <c r="CJ178" s="60" t="s">
        <v>483</v>
      </c>
      <c r="CK178" s="60" t="s">
        <v>98</v>
      </c>
      <c r="CL178" s="60" t="s">
        <v>483</v>
      </c>
      <c r="CM178" s="60" t="s">
        <v>98</v>
      </c>
      <c r="CN178" s="60" t="s">
        <v>483</v>
      </c>
      <c r="CO178" s="60" t="s">
        <v>98</v>
      </c>
      <c r="CP178" s="60" t="s">
        <v>483</v>
      </c>
      <c r="CQ178" s="60" t="s">
        <v>98</v>
      </c>
      <c r="CR178" s="75" t="s">
        <v>483</v>
      </c>
      <c r="CS178" s="60" t="s">
        <v>98</v>
      </c>
      <c r="CT178" s="60" t="s">
        <v>483</v>
      </c>
      <c r="CU178" s="60" t="s">
        <v>98</v>
      </c>
      <c r="CV178" s="60" t="s">
        <v>483</v>
      </c>
      <c r="CW178" s="60" t="s">
        <v>98</v>
      </c>
      <c r="CX178" s="60" t="s">
        <v>483</v>
      </c>
      <c r="CY178" s="60" t="s">
        <v>98</v>
      </c>
    </row>
    <row r="179" spans="1:103" ht="14.5" x14ac:dyDescent="0.35">
      <c r="A179" s="58" t="s">
        <v>303</v>
      </c>
      <c r="B179" s="58" t="s">
        <v>498</v>
      </c>
      <c r="C179" s="43"/>
      <c r="D179" s="43"/>
      <c r="E179" s="64" t="s">
        <v>483</v>
      </c>
      <c r="F179" s="64" t="s">
        <v>483</v>
      </c>
      <c r="G179" s="64" t="s">
        <v>483</v>
      </c>
      <c r="H179" s="169" t="s">
        <v>483</v>
      </c>
      <c r="I179" s="64" t="s">
        <v>483</v>
      </c>
      <c r="J179" s="64" t="s">
        <v>483</v>
      </c>
      <c r="K179" s="64" t="s">
        <v>483</v>
      </c>
      <c r="L179" s="64" t="s">
        <v>483</v>
      </c>
      <c r="M179" s="64" t="s">
        <v>483</v>
      </c>
      <c r="N179" s="64" t="s">
        <v>483</v>
      </c>
      <c r="O179" s="64" t="s">
        <v>483</v>
      </c>
      <c r="P179" s="64" t="s">
        <v>483</v>
      </c>
      <c r="Q179" s="64" t="s">
        <v>483</v>
      </c>
      <c r="R179" s="169" t="s">
        <v>483</v>
      </c>
      <c r="S179" s="169" t="s">
        <v>483</v>
      </c>
      <c r="T179" s="64" t="s">
        <v>483</v>
      </c>
      <c r="U179" s="64" t="s">
        <v>483</v>
      </c>
      <c r="V179" s="64" t="s">
        <v>483</v>
      </c>
      <c r="W179" s="64" t="s">
        <v>483</v>
      </c>
      <c r="X179" s="64" t="s">
        <v>483</v>
      </c>
      <c r="Y179" s="64" t="s">
        <v>483</v>
      </c>
      <c r="Z179" s="64" t="s">
        <v>483</v>
      </c>
      <c r="AA179" s="64" t="s">
        <v>483</v>
      </c>
      <c r="AB179" s="169" t="s">
        <v>483</v>
      </c>
      <c r="AC179" s="64" t="s">
        <v>483</v>
      </c>
      <c r="AD179" s="64" t="s">
        <v>483</v>
      </c>
      <c r="AE179" s="64" t="s">
        <v>483</v>
      </c>
      <c r="AF179" s="64" t="s">
        <v>483</v>
      </c>
      <c r="AG179" s="64" t="s">
        <v>483</v>
      </c>
      <c r="AH179" s="64" t="s">
        <v>483</v>
      </c>
      <c r="AI179" s="64" t="s">
        <v>483</v>
      </c>
      <c r="AJ179" s="64" t="s">
        <v>483</v>
      </c>
      <c r="AK179" s="64" t="s">
        <v>483</v>
      </c>
      <c r="AL179" s="64" t="s">
        <v>483</v>
      </c>
      <c r="AM179" s="64" t="s">
        <v>483</v>
      </c>
      <c r="AN179" s="64" t="s">
        <v>483</v>
      </c>
      <c r="AO179" s="64" t="s">
        <v>483</v>
      </c>
      <c r="AP179" s="64" t="s">
        <v>483</v>
      </c>
      <c r="AQ179" s="64" t="s">
        <v>483</v>
      </c>
      <c r="AR179" s="64" t="s">
        <v>483</v>
      </c>
      <c r="AS179" s="64" t="s">
        <v>483</v>
      </c>
      <c r="AT179" s="64" t="s">
        <v>483</v>
      </c>
      <c r="AU179" s="64" t="s">
        <v>483</v>
      </c>
      <c r="AV179" s="64" t="s">
        <v>483</v>
      </c>
      <c r="AW179" s="64" t="s">
        <v>483</v>
      </c>
      <c r="AX179" s="64" t="s">
        <v>483</v>
      </c>
      <c r="AY179" s="64" t="s">
        <v>483</v>
      </c>
      <c r="AZ179" s="64" t="s">
        <v>483</v>
      </c>
      <c r="BA179" s="64" t="s">
        <v>483</v>
      </c>
      <c r="BB179" s="64" t="s">
        <v>483</v>
      </c>
      <c r="BC179" s="64" t="s">
        <v>483</v>
      </c>
      <c r="BD179" s="64" t="s">
        <v>483</v>
      </c>
      <c r="BE179" s="64" t="s">
        <v>483</v>
      </c>
      <c r="BF179" s="64" t="s">
        <v>483</v>
      </c>
      <c r="BG179" s="64" t="s">
        <v>483</v>
      </c>
      <c r="BH179" s="64" t="s">
        <v>483</v>
      </c>
      <c r="BI179" s="64" t="s">
        <v>483</v>
      </c>
      <c r="BJ179" s="64" t="s">
        <v>483</v>
      </c>
      <c r="BK179" s="64" t="s">
        <v>483</v>
      </c>
      <c r="BL179" s="64" t="s">
        <v>483</v>
      </c>
      <c r="BM179" s="64" t="s">
        <v>483</v>
      </c>
      <c r="BN179" s="64" t="s">
        <v>483</v>
      </c>
      <c r="BO179" s="64" t="s">
        <v>483</v>
      </c>
      <c r="BP179" s="65" t="s">
        <v>483</v>
      </c>
      <c r="BQ179" s="64" t="s">
        <v>98</v>
      </c>
      <c r="BR179" s="64" t="s">
        <v>483</v>
      </c>
      <c r="BS179" s="64" t="s">
        <v>98</v>
      </c>
      <c r="BT179" s="64" t="s">
        <v>483</v>
      </c>
      <c r="BU179" s="64" t="s">
        <v>98</v>
      </c>
      <c r="BV179" s="64" t="s">
        <v>483</v>
      </c>
      <c r="BW179" s="64" t="s">
        <v>98</v>
      </c>
      <c r="BX179" s="64" t="s">
        <v>483</v>
      </c>
      <c r="BY179" s="64" t="s">
        <v>98</v>
      </c>
      <c r="BZ179" s="64" t="s">
        <v>483</v>
      </c>
      <c r="CA179" s="64" t="s">
        <v>98</v>
      </c>
      <c r="CB179" s="64" t="s">
        <v>483</v>
      </c>
      <c r="CC179" s="64" t="s">
        <v>98</v>
      </c>
      <c r="CD179" s="64" t="s">
        <v>483</v>
      </c>
      <c r="CE179" s="64" t="s">
        <v>98</v>
      </c>
      <c r="CF179" s="64" t="s">
        <v>483</v>
      </c>
      <c r="CG179" s="64" t="s">
        <v>98</v>
      </c>
      <c r="CH179" s="64" t="s">
        <v>483</v>
      </c>
      <c r="CI179" s="64" t="s">
        <v>98</v>
      </c>
      <c r="CJ179" s="64" t="s">
        <v>483</v>
      </c>
      <c r="CK179" s="64" t="s">
        <v>98</v>
      </c>
      <c r="CL179" s="64" t="s">
        <v>483</v>
      </c>
      <c r="CM179" s="64" t="s">
        <v>98</v>
      </c>
      <c r="CN179" s="64" t="s">
        <v>483</v>
      </c>
      <c r="CO179" s="64" t="s">
        <v>98</v>
      </c>
      <c r="CP179" s="64" t="s">
        <v>483</v>
      </c>
      <c r="CQ179" s="64" t="s">
        <v>98</v>
      </c>
      <c r="CR179" s="67" t="s">
        <v>483</v>
      </c>
      <c r="CS179" s="64" t="s">
        <v>98</v>
      </c>
      <c r="CT179" s="64" t="s">
        <v>483</v>
      </c>
      <c r="CU179" s="64" t="s">
        <v>98</v>
      </c>
      <c r="CV179" s="64" t="s">
        <v>483</v>
      </c>
      <c r="CW179" s="64" t="s">
        <v>98</v>
      </c>
      <c r="CX179" s="64" t="s">
        <v>483</v>
      </c>
      <c r="CY179" s="64" t="s">
        <v>98</v>
      </c>
    </row>
    <row r="180" spans="1:103" ht="14.5" x14ac:dyDescent="0.35">
      <c r="A180" s="58" t="s">
        <v>364</v>
      </c>
      <c r="B180" s="58" t="s">
        <v>422</v>
      </c>
      <c r="C180" s="43" t="str">
        <f>'Correspondance tables'!K3</f>
        <v>ISIC 1</v>
      </c>
      <c r="D180" s="43" t="str">
        <f>VLOOKUP(C180, 'Correspondance tables'!$O$3:$P$73, 2, FALSE)</f>
        <v>ISIC 01T03</v>
      </c>
      <c r="E180" s="59">
        <v>54190.17</v>
      </c>
      <c r="F180" s="59">
        <v>527.4</v>
      </c>
      <c r="G180" s="59">
        <v>53.42</v>
      </c>
      <c r="H180" s="167">
        <v>10.8</v>
      </c>
      <c r="I180" s="59">
        <v>191254.28</v>
      </c>
      <c r="J180" s="59">
        <v>1443.91</v>
      </c>
      <c r="K180" s="59">
        <v>33.19</v>
      </c>
      <c r="L180" s="59">
        <v>33.76</v>
      </c>
      <c r="M180" s="59">
        <v>2.2799999999999998</v>
      </c>
      <c r="N180" s="59">
        <v>9.14</v>
      </c>
      <c r="O180" s="59">
        <v>1017.13</v>
      </c>
      <c r="P180" s="59">
        <v>331.67</v>
      </c>
      <c r="Q180" s="59">
        <v>1103.56</v>
      </c>
      <c r="R180" s="167">
        <v>6.32</v>
      </c>
      <c r="S180" s="167">
        <v>2.0699999999999998</v>
      </c>
      <c r="T180" s="59">
        <v>13.09</v>
      </c>
      <c r="U180" s="59">
        <v>101.55</v>
      </c>
      <c r="V180" s="59">
        <v>3.05</v>
      </c>
      <c r="W180" s="59">
        <v>14.03</v>
      </c>
      <c r="X180" s="59">
        <v>11.65</v>
      </c>
      <c r="Y180" s="59">
        <v>0.5</v>
      </c>
      <c r="Z180" s="59">
        <v>86.06</v>
      </c>
      <c r="AA180" s="59">
        <v>2.78</v>
      </c>
      <c r="AB180" s="167">
        <v>461.68</v>
      </c>
      <c r="AC180" s="59">
        <v>14.44</v>
      </c>
      <c r="AD180" s="59">
        <v>31.52</v>
      </c>
      <c r="AE180" s="59">
        <v>252.69</v>
      </c>
      <c r="AF180" s="59">
        <v>8.5299999999999994</v>
      </c>
      <c r="AG180" s="59">
        <v>3106.6</v>
      </c>
      <c r="AH180" s="59">
        <v>1858.38</v>
      </c>
      <c r="AI180" s="59">
        <v>42.85</v>
      </c>
      <c r="AJ180" s="59">
        <v>44.71</v>
      </c>
      <c r="AK180" s="59">
        <v>3.56</v>
      </c>
      <c r="AL180" s="59">
        <v>27.9</v>
      </c>
      <c r="AM180" s="59">
        <v>0.13</v>
      </c>
      <c r="AN180" s="59">
        <v>7451.72</v>
      </c>
      <c r="AO180" s="59">
        <v>0.13</v>
      </c>
      <c r="AP180" s="59">
        <v>18.11</v>
      </c>
      <c r="AQ180" s="59">
        <v>3.06</v>
      </c>
      <c r="AR180" s="59">
        <v>1.84</v>
      </c>
      <c r="AS180" s="59">
        <v>2.38</v>
      </c>
      <c r="AT180" s="59">
        <v>11.7</v>
      </c>
      <c r="AU180" s="59">
        <v>4.5599999999999996</v>
      </c>
      <c r="AV180" s="59">
        <v>50.8</v>
      </c>
      <c r="AW180" s="59">
        <v>27.3</v>
      </c>
      <c r="AX180" s="59">
        <v>82.46</v>
      </c>
      <c r="AY180" s="59">
        <v>53.6</v>
      </c>
      <c r="AZ180" s="59">
        <v>3.79</v>
      </c>
      <c r="BA180" s="59">
        <v>20.67</v>
      </c>
      <c r="BB180" s="59">
        <v>4.87</v>
      </c>
      <c r="BC180" s="59">
        <v>3.27</v>
      </c>
      <c r="BD180" s="59">
        <v>2.19</v>
      </c>
      <c r="BE180" s="59">
        <v>1420.94</v>
      </c>
      <c r="BF180" s="59">
        <v>680.22</v>
      </c>
      <c r="BG180" s="59">
        <v>139.55000000000001</v>
      </c>
      <c r="BH180" s="59">
        <v>523.51</v>
      </c>
      <c r="BI180" s="59">
        <v>502.03</v>
      </c>
      <c r="BJ180" s="59">
        <v>146.62</v>
      </c>
      <c r="BK180" s="59">
        <v>203.75</v>
      </c>
      <c r="BL180" s="59">
        <v>56.62</v>
      </c>
      <c r="BM180" s="59">
        <v>3.48</v>
      </c>
      <c r="BN180" s="59">
        <v>92.69</v>
      </c>
      <c r="BO180" s="60">
        <v>0</v>
      </c>
      <c r="BP180" s="61">
        <v>0</v>
      </c>
      <c r="BQ180" s="60" t="s">
        <v>98</v>
      </c>
      <c r="BR180" s="59">
        <v>267616.67</v>
      </c>
      <c r="BS180" s="60" t="s">
        <v>98</v>
      </c>
      <c r="BT180" s="59">
        <v>94110.52</v>
      </c>
      <c r="BU180" s="60" t="s">
        <v>98</v>
      </c>
      <c r="BV180" s="59">
        <v>-17.32</v>
      </c>
      <c r="BW180" s="60" t="s">
        <v>98</v>
      </c>
      <c r="BX180" s="59">
        <v>827.45</v>
      </c>
      <c r="BY180" s="60" t="s">
        <v>98</v>
      </c>
      <c r="BZ180" s="59">
        <v>94920.65</v>
      </c>
      <c r="CA180" s="60" t="s">
        <v>98</v>
      </c>
      <c r="CB180" s="59">
        <v>7506.94</v>
      </c>
      <c r="CC180" s="60" t="s">
        <v>98</v>
      </c>
      <c r="CD180" s="60">
        <v>0</v>
      </c>
      <c r="CE180" s="60" t="s">
        <v>98</v>
      </c>
      <c r="CF180" s="59">
        <v>6565.59</v>
      </c>
      <c r="CG180" s="60" t="s">
        <v>98</v>
      </c>
      <c r="CH180" s="59">
        <v>6565.59</v>
      </c>
      <c r="CI180" s="60" t="s">
        <v>98</v>
      </c>
      <c r="CJ180" s="59">
        <v>14072.54</v>
      </c>
      <c r="CK180" s="60" t="s">
        <v>98</v>
      </c>
      <c r="CL180" s="60">
        <v>0</v>
      </c>
      <c r="CM180" s="60" t="s">
        <v>98</v>
      </c>
      <c r="CN180" s="60">
        <v>0</v>
      </c>
      <c r="CO180" s="60" t="s">
        <v>98</v>
      </c>
      <c r="CP180" s="60">
        <v>0</v>
      </c>
      <c r="CQ180" s="60" t="s">
        <v>98</v>
      </c>
      <c r="CR180" s="62">
        <v>22974.86</v>
      </c>
      <c r="CS180" s="60" t="s">
        <v>98</v>
      </c>
      <c r="CT180" s="59">
        <v>22974.86</v>
      </c>
      <c r="CU180" s="60" t="s">
        <v>98</v>
      </c>
      <c r="CV180" s="59">
        <v>131968.04</v>
      </c>
      <c r="CW180" s="60" t="s">
        <v>98</v>
      </c>
      <c r="CX180" s="59">
        <v>399584.72</v>
      </c>
      <c r="CY180" s="60" t="s">
        <v>98</v>
      </c>
    </row>
    <row r="181" spans="1:103" ht="14.5" x14ac:dyDescent="0.35">
      <c r="A181" s="58" t="s">
        <v>364</v>
      </c>
      <c r="B181" s="58" t="s">
        <v>423</v>
      </c>
      <c r="C181" s="43" t="str">
        <f>'Correspondance tables'!K4</f>
        <v>ISIC 2</v>
      </c>
      <c r="D181" s="43" t="str">
        <f>VLOOKUP(C181, 'Correspondance tables'!$O$3:$P$73, 2, FALSE)</f>
        <v>ISIC 01T03</v>
      </c>
      <c r="E181" s="63">
        <v>617.89</v>
      </c>
      <c r="F181" s="63">
        <v>11378.04</v>
      </c>
      <c r="G181" s="63">
        <v>11.38</v>
      </c>
      <c r="H181" s="168">
        <v>57.77</v>
      </c>
      <c r="I181" s="63">
        <v>351.91</v>
      </c>
      <c r="J181" s="63">
        <v>7.23</v>
      </c>
      <c r="K181" s="63">
        <v>14392.59</v>
      </c>
      <c r="L181" s="63">
        <v>5203.3999999999996</v>
      </c>
      <c r="M181" s="63">
        <v>20.11</v>
      </c>
      <c r="N181" s="63">
        <v>2.25</v>
      </c>
      <c r="O181" s="63">
        <v>95.32</v>
      </c>
      <c r="P181" s="63">
        <v>16.61</v>
      </c>
      <c r="Q181" s="63">
        <v>101.14</v>
      </c>
      <c r="R181" s="168">
        <v>18.68</v>
      </c>
      <c r="S181" s="168">
        <v>20.59</v>
      </c>
      <c r="T181" s="63">
        <v>14.87</v>
      </c>
      <c r="U181" s="63">
        <v>0.2</v>
      </c>
      <c r="V181" s="63">
        <v>3.4</v>
      </c>
      <c r="W181" s="63">
        <v>5.85</v>
      </c>
      <c r="X181" s="63">
        <v>5.09</v>
      </c>
      <c r="Y181" s="63">
        <v>6.38</v>
      </c>
      <c r="Z181" s="63">
        <v>271.38</v>
      </c>
      <c r="AA181" s="63">
        <v>1.47</v>
      </c>
      <c r="AB181" s="168">
        <v>1118.0899999999999</v>
      </c>
      <c r="AC181" s="63">
        <v>3.43</v>
      </c>
      <c r="AD181" s="63">
        <v>3.32</v>
      </c>
      <c r="AE181" s="63">
        <v>408.62</v>
      </c>
      <c r="AF181" s="63">
        <v>11.13</v>
      </c>
      <c r="AG181" s="63">
        <v>190.27</v>
      </c>
      <c r="AH181" s="63">
        <v>37.76</v>
      </c>
      <c r="AI181" s="63">
        <v>33.18</v>
      </c>
      <c r="AJ181" s="63">
        <v>0.24</v>
      </c>
      <c r="AK181" s="63">
        <v>0.05</v>
      </c>
      <c r="AL181" s="63">
        <v>9.5299999999999994</v>
      </c>
      <c r="AM181" s="63">
        <v>0.16</v>
      </c>
      <c r="AN181" s="63">
        <v>37.11</v>
      </c>
      <c r="AO181" s="63">
        <v>0.7</v>
      </c>
      <c r="AP181" s="63">
        <v>5.3</v>
      </c>
      <c r="AQ181" s="63">
        <v>0.09</v>
      </c>
      <c r="AR181" s="63">
        <v>1.41</v>
      </c>
      <c r="AS181" s="63">
        <v>1.44</v>
      </c>
      <c r="AT181" s="63">
        <v>0.02</v>
      </c>
      <c r="AU181" s="63">
        <v>3.17</v>
      </c>
      <c r="AV181" s="63">
        <v>44.99</v>
      </c>
      <c r="AW181" s="63">
        <v>8.35</v>
      </c>
      <c r="AX181" s="63">
        <v>17.260000000000002</v>
      </c>
      <c r="AY181" s="63">
        <v>4.2699999999999996</v>
      </c>
      <c r="AZ181" s="63">
        <v>3.45</v>
      </c>
      <c r="BA181" s="63">
        <v>3.44</v>
      </c>
      <c r="BB181" s="63">
        <v>1.19</v>
      </c>
      <c r="BC181" s="63">
        <v>1.07</v>
      </c>
      <c r="BD181" s="63">
        <v>0.04</v>
      </c>
      <c r="BE181" s="63">
        <v>236.33</v>
      </c>
      <c r="BF181" s="63">
        <v>153.13999999999999</v>
      </c>
      <c r="BG181" s="63">
        <v>13.96</v>
      </c>
      <c r="BH181" s="63">
        <v>12.15</v>
      </c>
      <c r="BI181" s="63">
        <v>3.86</v>
      </c>
      <c r="BJ181" s="63">
        <v>13.01</v>
      </c>
      <c r="BK181" s="63">
        <v>37.14</v>
      </c>
      <c r="BL181" s="63">
        <v>8.57</v>
      </c>
      <c r="BM181" s="63">
        <v>4.07</v>
      </c>
      <c r="BN181" s="63">
        <v>15.33</v>
      </c>
      <c r="BO181" s="64">
        <v>0</v>
      </c>
      <c r="BP181" s="65">
        <v>0</v>
      </c>
      <c r="BQ181" s="64" t="s">
        <v>98</v>
      </c>
      <c r="BR181" s="63">
        <v>35050.199999999997</v>
      </c>
      <c r="BS181" s="64" t="s">
        <v>98</v>
      </c>
      <c r="BT181" s="63">
        <v>6224.33</v>
      </c>
      <c r="BU181" s="64" t="s">
        <v>98</v>
      </c>
      <c r="BV181" s="63">
        <v>-83.78</v>
      </c>
      <c r="BW181" s="64" t="s">
        <v>98</v>
      </c>
      <c r="BX181" s="63">
        <v>871.57</v>
      </c>
      <c r="BY181" s="64" t="s">
        <v>98</v>
      </c>
      <c r="BZ181" s="63">
        <v>7012.12</v>
      </c>
      <c r="CA181" s="64" t="s">
        <v>98</v>
      </c>
      <c r="CB181" s="63">
        <v>497.69</v>
      </c>
      <c r="CC181" s="64" t="s">
        <v>98</v>
      </c>
      <c r="CD181" s="64">
        <v>0</v>
      </c>
      <c r="CE181" s="64" t="s">
        <v>98</v>
      </c>
      <c r="CF181" s="63">
        <v>5331.71</v>
      </c>
      <c r="CG181" s="64" t="s">
        <v>98</v>
      </c>
      <c r="CH181" s="63">
        <v>5331.71</v>
      </c>
      <c r="CI181" s="64" t="s">
        <v>98</v>
      </c>
      <c r="CJ181" s="63">
        <v>5829.4</v>
      </c>
      <c r="CK181" s="64" t="s">
        <v>98</v>
      </c>
      <c r="CL181" s="64">
        <v>0</v>
      </c>
      <c r="CM181" s="64" t="s">
        <v>98</v>
      </c>
      <c r="CN181" s="64">
        <v>0</v>
      </c>
      <c r="CO181" s="64" t="s">
        <v>98</v>
      </c>
      <c r="CP181" s="64">
        <v>0</v>
      </c>
      <c r="CQ181" s="64" t="s">
        <v>98</v>
      </c>
      <c r="CR181" s="66">
        <v>601.98</v>
      </c>
      <c r="CS181" s="64" t="s">
        <v>98</v>
      </c>
      <c r="CT181" s="63">
        <v>601.98</v>
      </c>
      <c r="CU181" s="64" t="s">
        <v>98</v>
      </c>
      <c r="CV181" s="63">
        <v>13443.5</v>
      </c>
      <c r="CW181" s="64" t="s">
        <v>98</v>
      </c>
      <c r="CX181" s="63">
        <v>48493.7</v>
      </c>
      <c r="CY181" s="64" t="s">
        <v>98</v>
      </c>
    </row>
    <row r="182" spans="1:103" ht="14.5" x14ac:dyDescent="0.35">
      <c r="A182" s="58" t="s">
        <v>364</v>
      </c>
      <c r="B182" s="58" t="s">
        <v>424</v>
      </c>
      <c r="C182" s="43" t="str">
        <f>'Correspondance tables'!K5</f>
        <v>ISIC 3</v>
      </c>
      <c r="D182" s="43" t="str">
        <f>VLOOKUP(C182, 'Correspondance tables'!$O$3:$P$73, 2, FALSE)</f>
        <v>ISIC 01T03</v>
      </c>
      <c r="E182" s="59">
        <v>5.7</v>
      </c>
      <c r="F182" s="59">
        <v>3.7</v>
      </c>
      <c r="G182" s="59">
        <v>664.41</v>
      </c>
      <c r="H182" s="167">
        <v>6.32</v>
      </c>
      <c r="I182" s="59">
        <v>4180.6000000000004</v>
      </c>
      <c r="J182" s="59">
        <v>5.62</v>
      </c>
      <c r="K182" s="59">
        <v>0.1</v>
      </c>
      <c r="L182" s="60">
        <v>0</v>
      </c>
      <c r="M182" s="60">
        <v>0</v>
      </c>
      <c r="N182" s="60">
        <v>0</v>
      </c>
      <c r="O182" s="59">
        <v>22.49</v>
      </c>
      <c r="P182" s="59">
        <v>4.6399999999999997</v>
      </c>
      <c r="Q182" s="60">
        <v>0</v>
      </c>
      <c r="R182" s="167">
        <v>0.1</v>
      </c>
      <c r="S182" s="171">
        <v>0</v>
      </c>
      <c r="T182" s="59">
        <v>0.43</v>
      </c>
      <c r="U182" s="59">
        <v>0.02</v>
      </c>
      <c r="V182" s="60">
        <v>0</v>
      </c>
      <c r="W182" s="59">
        <v>0.02</v>
      </c>
      <c r="X182" s="59">
        <v>0.03</v>
      </c>
      <c r="Y182" s="59">
        <v>0.01</v>
      </c>
      <c r="Z182" s="59">
        <v>19.55</v>
      </c>
      <c r="AA182" s="60">
        <v>0</v>
      </c>
      <c r="AB182" s="167">
        <v>12.33</v>
      </c>
      <c r="AC182" s="59">
        <v>0.03</v>
      </c>
      <c r="AD182" s="59">
        <v>1.79</v>
      </c>
      <c r="AE182" s="59">
        <v>70.569999999999993</v>
      </c>
      <c r="AF182" s="59">
        <v>0.28999999999999998</v>
      </c>
      <c r="AG182" s="59">
        <v>31.53</v>
      </c>
      <c r="AH182" s="59">
        <v>8.65</v>
      </c>
      <c r="AI182" s="59">
        <v>0.97</v>
      </c>
      <c r="AJ182" s="59">
        <v>84.84</v>
      </c>
      <c r="AK182" s="59">
        <v>0.18</v>
      </c>
      <c r="AL182" s="59">
        <v>4.6399999999999997</v>
      </c>
      <c r="AM182" s="59">
        <v>0.03</v>
      </c>
      <c r="AN182" s="59">
        <v>2069.69</v>
      </c>
      <c r="AO182" s="59">
        <v>0.15</v>
      </c>
      <c r="AP182" s="59">
        <v>3.63</v>
      </c>
      <c r="AQ182" s="59">
        <v>0.9</v>
      </c>
      <c r="AR182" s="59">
        <v>1.06</v>
      </c>
      <c r="AS182" s="59">
        <v>0.49</v>
      </c>
      <c r="AT182" s="59">
        <v>0.47</v>
      </c>
      <c r="AU182" s="59">
        <v>0.23</v>
      </c>
      <c r="AV182" s="59">
        <v>18.37</v>
      </c>
      <c r="AW182" s="59">
        <v>0.66</v>
      </c>
      <c r="AX182" s="59">
        <v>0.65</v>
      </c>
      <c r="AY182" s="59">
        <v>0.54</v>
      </c>
      <c r="AZ182" s="59">
        <v>0.56999999999999995</v>
      </c>
      <c r="BA182" s="59">
        <v>4.5</v>
      </c>
      <c r="BB182" s="59">
        <v>0.97</v>
      </c>
      <c r="BC182" s="59">
        <v>0.06</v>
      </c>
      <c r="BD182" s="59">
        <v>0.25</v>
      </c>
      <c r="BE182" s="59">
        <v>3.78</v>
      </c>
      <c r="BF182" s="59">
        <v>15.72</v>
      </c>
      <c r="BG182" s="59">
        <v>15.86</v>
      </c>
      <c r="BH182" s="59">
        <v>25.79</v>
      </c>
      <c r="BI182" s="59">
        <v>24.82</v>
      </c>
      <c r="BJ182" s="59">
        <v>2.99</v>
      </c>
      <c r="BK182" s="59">
        <v>5.44</v>
      </c>
      <c r="BL182" s="59">
        <v>16.579999999999998</v>
      </c>
      <c r="BM182" s="60">
        <v>0</v>
      </c>
      <c r="BN182" s="60">
        <v>2</v>
      </c>
      <c r="BO182" s="60">
        <v>0</v>
      </c>
      <c r="BP182" s="61">
        <v>0</v>
      </c>
      <c r="BQ182" s="60" t="s">
        <v>98</v>
      </c>
      <c r="BR182" s="59">
        <v>7345.75</v>
      </c>
      <c r="BS182" s="60" t="s">
        <v>98</v>
      </c>
      <c r="BT182" s="59">
        <v>5154.71</v>
      </c>
      <c r="BU182" s="60" t="s">
        <v>98</v>
      </c>
      <c r="BV182" s="59">
        <v>1.1100000000000001</v>
      </c>
      <c r="BW182" s="60" t="s">
        <v>98</v>
      </c>
      <c r="BX182" s="59">
        <v>11.37</v>
      </c>
      <c r="BY182" s="60" t="s">
        <v>98</v>
      </c>
      <c r="BZ182" s="59">
        <v>5167.1899999999996</v>
      </c>
      <c r="CA182" s="60" t="s">
        <v>98</v>
      </c>
      <c r="CB182" s="59">
        <v>19.649999999999999</v>
      </c>
      <c r="CC182" s="60" t="s">
        <v>98</v>
      </c>
      <c r="CD182" s="60">
        <v>0</v>
      </c>
      <c r="CE182" s="60" t="s">
        <v>98</v>
      </c>
      <c r="CF182" s="59">
        <v>-104.6</v>
      </c>
      <c r="CG182" s="60" t="s">
        <v>98</v>
      </c>
      <c r="CH182" s="59">
        <v>-104.6</v>
      </c>
      <c r="CI182" s="60" t="s">
        <v>98</v>
      </c>
      <c r="CJ182" s="59">
        <v>-84.95</v>
      </c>
      <c r="CK182" s="60" t="s">
        <v>98</v>
      </c>
      <c r="CL182" s="60">
        <v>0</v>
      </c>
      <c r="CM182" s="60" t="s">
        <v>98</v>
      </c>
      <c r="CN182" s="60">
        <v>0</v>
      </c>
      <c r="CO182" s="60" t="s">
        <v>98</v>
      </c>
      <c r="CP182" s="60">
        <v>0</v>
      </c>
      <c r="CQ182" s="60" t="s">
        <v>98</v>
      </c>
      <c r="CR182" s="62">
        <v>1623.58</v>
      </c>
      <c r="CS182" s="60" t="s">
        <v>98</v>
      </c>
      <c r="CT182" s="59">
        <v>1623.58</v>
      </c>
      <c r="CU182" s="60" t="s">
        <v>98</v>
      </c>
      <c r="CV182" s="59">
        <v>6705.82</v>
      </c>
      <c r="CW182" s="60" t="s">
        <v>98</v>
      </c>
      <c r="CX182" s="59">
        <v>14051.57</v>
      </c>
      <c r="CY182" s="60" t="s">
        <v>98</v>
      </c>
    </row>
    <row r="183" spans="1:103" ht="14.5" x14ac:dyDescent="0.35">
      <c r="A183" s="58" t="s">
        <v>364</v>
      </c>
      <c r="B183" s="58" t="s">
        <v>319</v>
      </c>
      <c r="C183" s="43" t="str">
        <f>'Correspondance tables'!K6</f>
        <v>ISIC 05-09</v>
      </c>
      <c r="D183" s="43" t="str">
        <f>VLOOKUP(C183, 'Correspondance tables'!$O$3:$P$73, 2, FALSE)</f>
        <v>ISIC 05T09</v>
      </c>
      <c r="E183" s="63">
        <v>867.17</v>
      </c>
      <c r="F183" s="63">
        <v>26.53</v>
      </c>
      <c r="G183" s="63">
        <v>52.73</v>
      </c>
      <c r="H183" s="168">
        <v>12688.47</v>
      </c>
      <c r="I183" s="63">
        <v>1407.61</v>
      </c>
      <c r="J183" s="63">
        <v>94.46</v>
      </c>
      <c r="K183" s="63">
        <v>29.82</v>
      </c>
      <c r="L183" s="63">
        <v>575.58000000000004</v>
      </c>
      <c r="M183" s="64">
        <v>34</v>
      </c>
      <c r="N183" s="63">
        <v>30217.8</v>
      </c>
      <c r="O183" s="63">
        <v>3668.8</v>
      </c>
      <c r="P183" s="63">
        <v>110.55</v>
      </c>
      <c r="Q183" s="63">
        <v>200.6</v>
      </c>
      <c r="R183" s="168">
        <v>8464.81</v>
      </c>
      <c r="S183" s="168">
        <v>5702.66</v>
      </c>
      <c r="T183" s="63">
        <v>754.85</v>
      </c>
      <c r="U183" s="63">
        <v>34.64</v>
      </c>
      <c r="V183" s="63">
        <v>164.25</v>
      </c>
      <c r="W183" s="63">
        <v>238.77</v>
      </c>
      <c r="X183" s="63">
        <v>238.25</v>
      </c>
      <c r="Y183" s="63">
        <v>80.08</v>
      </c>
      <c r="Z183" s="63">
        <v>308.17</v>
      </c>
      <c r="AA183" s="63">
        <v>89.2</v>
      </c>
      <c r="AB183" s="168">
        <v>19186.189999999999</v>
      </c>
      <c r="AC183" s="63">
        <v>113.79</v>
      </c>
      <c r="AD183" s="63">
        <v>271.19</v>
      </c>
      <c r="AE183" s="63">
        <v>10722.66</v>
      </c>
      <c r="AF183" s="63">
        <v>48.8</v>
      </c>
      <c r="AG183" s="63">
        <v>485.76</v>
      </c>
      <c r="AH183" s="63">
        <v>121.19</v>
      </c>
      <c r="AI183" s="63">
        <v>376.65</v>
      </c>
      <c r="AJ183" s="63">
        <v>5.72</v>
      </c>
      <c r="AK183" s="63">
        <v>6.7</v>
      </c>
      <c r="AL183" s="63">
        <v>333.63</v>
      </c>
      <c r="AM183" s="63">
        <v>10.87</v>
      </c>
      <c r="AN183" s="63">
        <v>360.33</v>
      </c>
      <c r="AO183" s="63">
        <v>3.74</v>
      </c>
      <c r="AP183" s="63">
        <v>9.9</v>
      </c>
      <c r="AQ183" s="63">
        <v>13.97</v>
      </c>
      <c r="AR183" s="63">
        <v>21.62</v>
      </c>
      <c r="AS183" s="63">
        <v>46.05</v>
      </c>
      <c r="AT183" s="63">
        <v>12.02</v>
      </c>
      <c r="AU183" s="63">
        <v>12.35</v>
      </c>
      <c r="AV183" s="63">
        <v>455.58</v>
      </c>
      <c r="AW183" s="63">
        <v>56.62</v>
      </c>
      <c r="AX183" s="63">
        <v>129.29</v>
      </c>
      <c r="AY183" s="63">
        <v>29.6</v>
      </c>
      <c r="AZ183" s="63">
        <v>7.96</v>
      </c>
      <c r="BA183" s="63">
        <v>19.350000000000001</v>
      </c>
      <c r="BB183" s="63">
        <v>27.79</v>
      </c>
      <c r="BC183" s="63">
        <v>12.68</v>
      </c>
      <c r="BD183" s="63">
        <v>3.11</v>
      </c>
      <c r="BE183" s="63">
        <v>571.58000000000004</v>
      </c>
      <c r="BF183" s="63">
        <v>717.75</v>
      </c>
      <c r="BG183" s="63">
        <v>172.37</v>
      </c>
      <c r="BH183" s="63">
        <v>128.16999999999999</v>
      </c>
      <c r="BI183" s="63">
        <v>133.03</v>
      </c>
      <c r="BJ183" s="63">
        <v>44.69</v>
      </c>
      <c r="BK183" s="63">
        <v>67.87</v>
      </c>
      <c r="BL183" s="63">
        <v>76.55</v>
      </c>
      <c r="BM183" s="63">
        <v>10.95</v>
      </c>
      <c r="BN183" s="63">
        <v>33.67</v>
      </c>
      <c r="BO183" s="64">
        <v>0</v>
      </c>
      <c r="BP183" s="65">
        <v>0</v>
      </c>
      <c r="BQ183" s="64" t="s">
        <v>98</v>
      </c>
      <c r="BR183" s="63">
        <v>100911.53</v>
      </c>
      <c r="BS183" s="64" t="s">
        <v>98</v>
      </c>
      <c r="BT183" s="63">
        <v>6359.69</v>
      </c>
      <c r="BU183" s="64" t="s">
        <v>98</v>
      </c>
      <c r="BV183" s="63">
        <v>0.56000000000000005</v>
      </c>
      <c r="BW183" s="64" t="s">
        <v>98</v>
      </c>
      <c r="BX183" s="63">
        <v>185.74</v>
      </c>
      <c r="BY183" s="64" t="s">
        <v>98</v>
      </c>
      <c r="BZ183" s="63">
        <v>6545.99</v>
      </c>
      <c r="CA183" s="64" t="s">
        <v>98</v>
      </c>
      <c r="CB183" s="63">
        <v>1159.3</v>
      </c>
      <c r="CC183" s="64" t="s">
        <v>98</v>
      </c>
      <c r="CD183" s="63">
        <v>-1.64</v>
      </c>
      <c r="CE183" s="64" t="s">
        <v>98</v>
      </c>
      <c r="CF183" s="63">
        <v>-868.53</v>
      </c>
      <c r="CG183" s="64" t="s">
        <v>98</v>
      </c>
      <c r="CH183" s="63">
        <v>-870.17</v>
      </c>
      <c r="CI183" s="64" t="s">
        <v>98</v>
      </c>
      <c r="CJ183" s="63">
        <v>289.13</v>
      </c>
      <c r="CK183" s="64" t="s">
        <v>98</v>
      </c>
      <c r="CL183" s="64">
        <v>0</v>
      </c>
      <c r="CM183" s="64" t="s">
        <v>98</v>
      </c>
      <c r="CN183" s="64">
        <v>0</v>
      </c>
      <c r="CO183" s="64" t="s">
        <v>98</v>
      </c>
      <c r="CP183" s="64">
        <v>0</v>
      </c>
      <c r="CQ183" s="64" t="s">
        <v>98</v>
      </c>
      <c r="CR183" s="66">
        <v>18440.62</v>
      </c>
      <c r="CS183" s="64" t="s">
        <v>98</v>
      </c>
      <c r="CT183" s="63">
        <v>18440.62</v>
      </c>
      <c r="CU183" s="64" t="s">
        <v>98</v>
      </c>
      <c r="CV183" s="63">
        <v>25275.74</v>
      </c>
      <c r="CW183" s="64" t="s">
        <v>98</v>
      </c>
      <c r="CX183" s="63">
        <v>126187.27</v>
      </c>
      <c r="CY183" s="64" t="s">
        <v>98</v>
      </c>
    </row>
    <row r="184" spans="1:103" ht="14.5" x14ac:dyDescent="0.35">
      <c r="A184" s="58" t="s">
        <v>364</v>
      </c>
      <c r="B184" s="58" t="s">
        <v>425</v>
      </c>
      <c r="C184" s="43" t="str">
        <f>'Correspondance tables'!K7</f>
        <v>ISIC 10-12</v>
      </c>
      <c r="D184" s="43" t="str">
        <f>VLOOKUP(C184, 'Correspondance tables'!$O$3:$P$73, 2, FALSE)</f>
        <v>ISIC 10T12</v>
      </c>
      <c r="E184" s="59">
        <v>42923.34</v>
      </c>
      <c r="F184" s="59">
        <v>50.14</v>
      </c>
      <c r="G184" s="59">
        <v>1001.41</v>
      </c>
      <c r="H184" s="167">
        <v>174.06</v>
      </c>
      <c r="I184" s="59">
        <v>213338.29</v>
      </c>
      <c r="J184" s="59">
        <v>1812.43</v>
      </c>
      <c r="K184" s="59">
        <v>78.44</v>
      </c>
      <c r="L184" s="59">
        <v>659.01</v>
      </c>
      <c r="M184" s="59">
        <v>37.869999999999997</v>
      </c>
      <c r="N184" s="59">
        <v>644.79</v>
      </c>
      <c r="O184" s="59">
        <v>7288.41</v>
      </c>
      <c r="P184" s="59">
        <v>2097.3000000000002</v>
      </c>
      <c r="Q184" s="59">
        <v>239.64</v>
      </c>
      <c r="R184" s="167">
        <v>102.41</v>
      </c>
      <c r="S184" s="167">
        <v>267.91000000000003</v>
      </c>
      <c r="T184" s="59">
        <v>140.88</v>
      </c>
      <c r="U184" s="59">
        <v>332.03</v>
      </c>
      <c r="V184" s="59">
        <v>286.22000000000003</v>
      </c>
      <c r="W184" s="59">
        <v>683.69</v>
      </c>
      <c r="X184" s="59">
        <v>273.79000000000002</v>
      </c>
      <c r="Y184" s="59">
        <v>56.86</v>
      </c>
      <c r="Z184" s="59">
        <v>393.14</v>
      </c>
      <c r="AA184" s="59">
        <v>118.32</v>
      </c>
      <c r="AB184" s="167">
        <v>679.87</v>
      </c>
      <c r="AC184" s="59">
        <v>42.96</v>
      </c>
      <c r="AD184" s="59">
        <v>633.20000000000005</v>
      </c>
      <c r="AE184" s="59">
        <v>825.82</v>
      </c>
      <c r="AF184" s="59">
        <v>861.9</v>
      </c>
      <c r="AG184" s="59">
        <v>6833.96</v>
      </c>
      <c r="AH184" s="59">
        <v>4620.6899999999996</v>
      </c>
      <c r="AI184" s="59">
        <v>2017.37</v>
      </c>
      <c r="AJ184" s="59">
        <v>1033.8599999999999</v>
      </c>
      <c r="AK184" s="59">
        <v>390.1</v>
      </c>
      <c r="AL184" s="60">
        <v>1525</v>
      </c>
      <c r="AM184" s="59">
        <v>146.88</v>
      </c>
      <c r="AN184" s="59">
        <v>110709.93</v>
      </c>
      <c r="AO184" s="59">
        <v>330.92</v>
      </c>
      <c r="AP184" s="59">
        <v>925.24</v>
      </c>
      <c r="AQ184" s="59">
        <v>335.66</v>
      </c>
      <c r="AR184" s="59">
        <v>666.99</v>
      </c>
      <c r="AS184" s="59">
        <v>379.22</v>
      </c>
      <c r="AT184" s="59">
        <v>240.12</v>
      </c>
      <c r="AU184" s="59">
        <v>146.72</v>
      </c>
      <c r="AV184" s="59">
        <v>648.16</v>
      </c>
      <c r="AW184" s="59">
        <v>846.64</v>
      </c>
      <c r="AX184" s="59">
        <v>362.54</v>
      </c>
      <c r="AY184" s="59">
        <v>712.03</v>
      </c>
      <c r="AZ184" s="59">
        <v>320.33999999999997</v>
      </c>
      <c r="BA184" s="59">
        <v>282.76</v>
      </c>
      <c r="BB184" s="59">
        <v>435.56</v>
      </c>
      <c r="BC184" s="59">
        <v>183.38</v>
      </c>
      <c r="BD184" s="59">
        <v>111.19</v>
      </c>
      <c r="BE184" s="59">
        <v>1395.04</v>
      </c>
      <c r="BF184" s="59">
        <v>4458.08</v>
      </c>
      <c r="BG184" s="59">
        <v>6207.69</v>
      </c>
      <c r="BH184" s="59">
        <v>10130.93</v>
      </c>
      <c r="BI184" s="59">
        <v>6624.93</v>
      </c>
      <c r="BJ184" s="59">
        <v>767.19</v>
      </c>
      <c r="BK184" s="59">
        <v>2391.3200000000002</v>
      </c>
      <c r="BL184" s="59">
        <v>902.09</v>
      </c>
      <c r="BM184" s="59">
        <v>155.09</v>
      </c>
      <c r="BN184" s="59">
        <v>375.64</v>
      </c>
      <c r="BO184" s="60">
        <v>0</v>
      </c>
      <c r="BP184" s="61">
        <v>0</v>
      </c>
      <c r="BQ184" s="60" t="s">
        <v>98</v>
      </c>
      <c r="BR184" s="59">
        <v>443657.41</v>
      </c>
      <c r="BS184" s="60" t="s">
        <v>98</v>
      </c>
      <c r="BT184" s="59">
        <v>537038.63</v>
      </c>
      <c r="BU184" s="60" t="s">
        <v>98</v>
      </c>
      <c r="BV184" s="59">
        <v>10.27</v>
      </c>
      <c r="BW184" s="60" t="s">
        <v>98</v>
      </c>
      <c r="BX184" s="59">
        <v>1077.74</v>
      </c>
      <c r="BY184" s="60" t="s">
        <v>98</v>
      </c>
      <c r="BZ184" s="59">
        <v>538126.64</v>
      </c>
      <c r="CA184" s="60" t="s">
        <v>98</v>
      </c>
      <c r="CB184" s="59">
        <v>31.96</v>
      </c>
      <c r="CC184" s="60" t="s">
        <v>98</v>
      </c>
      <c r="CD184" s="59">
        <v>1.3</v>
      </c>
      <c r="CE184" s="60" t="s">
        <v>98</v>
      </c>
      <c r="CF184" s="59">
        <v>88.6</v>
      </c>
      <c r="CG184" s="60" t="s">
        <v>98</v>
      </c>
      <c r="CH184" s="59">
        <v>89.9</v>
      </c>
      <c r="CI184" s="60" t="s">
        <v>98</v>
      </c>
      <c r="CJ184" s="59">
        <v>121.85</v>
      </c>
      <c r="CK184" s="60" t="s">
        <v>98</v>
      </c>
      <c r="CL184" s="60">
        <v>0</v>
      </c>
      <c r="CM184" s="60" t="s">
        <v>98</v>
      </c>
      <c r="CN184" s="60">
        <v>0</v>
      </c>
      <c r="CO184" s="60" t="s">
        <v>98</v>
      </c>
      <c r="CP184" s="60">
        <v>0</v>
      </c>
      <c r="CQ184" s="60" t="s">
        <v>98</v>
      </c>
      <c r="CR184" s="62">
        <v>96237.14</v>
      </c>
      <c r="CS184" s="60" t="s">
        <v>98</v>
      </c>
      <c r="CT184" s="59">
        <v>96237.14</v>
      </c>
      <c r="CU184" s="60" t="s">
        <v>98</v>
      </c>
      <c r="CV184" s="59">
        <v>634485.64</v>
      </c>
      <c r="CW184" s="60" t="s">
        <v>98</v>
      </c>
      <c r="CX184" s="59">
        <v>1078143.05</v>
      </c>
      <c r="CY184" s="60" t="s">
        <v>98</v>
      </c>
    </row>
    <row r="185" spans="1:103" ht="14.5" x14ac:dyDescent="0.35">
      <c r="A185" s="58" t="s">
        <v>364</v>
      </c>
      <c r="B185" s="58" t="s">
        <v>426</v>
      </c>
      <c r="C185" s="43" t="str">
        <f>'Correspondance tables'!K8</f>
        <v>ISIC 13-15</v>
      </c>
      <c r="D185" s="43" t="str">
        <f>VLOOKUP(C185, 'Correspondance tables'!$O$3:$P$73, 2, FALSE)</f>
        <v>ISIC 13T15</v>
      </c>
      <c r="E185" s="63">
        <v>442.82</v>
      </c>
      <c r="F185" s="63">
        <v>42.4</v>
      </c>
      <c r="G185" s="63">
        <v>171.17</v>
      </c>
      <c r="H185" s="168">
        <v>68.86</v>
      </c>
      <c r="I185" s="63">
        <v>488.5</v>
      </c>
      <c r="J185" s="63">
        <v>41687.06</v>
      </c>
      <c r="K185" s="63">
        <v>279.97000000000003</v>
      </c>
      <c r="L185" s="63">
        <v>812.26</v>
      </c>
      <c r="M185" s="63">
        <v>212.37</v>
      </c>
      <c r="N185" s="63">
        <v>77.7</v>
      </c>
      <c r="O185" s="63">
        <v>490.54</v>
      </c>
      <c r="P185" s="63">
        <v>254.76</v>
      </c>
      <c r="Q185" s="63">
        <v>1547.62</v>
      </c>
      <c r="R185" s="168">
        <v>219.07</v>
      </c>
      <c r="S185" s="168">
        <v>219.91</v>
      </c>
      <c r="T185" s="63">
        <v>548.51</v>
      </c>
      <c r="U185" s="63">
        <v>176.63</v>
      </c>
      <c r="V185" s="63">
        <v>197.42</v>
      </c>
      <c r="W185" s="63">
        <v>547.97</v>
      </c>
      <c r="X185" s="63">
        <v>3147.51</v>
      </c>
      <c r="Y185" s="63">
        <v>419.69</v>
      </c>
      <c r="Z185" s="63">
        <v>2332.9699999999998</v>
      </c>
      <c r="AA185" s="63">
        <v>256.58999999999997</v>
      </c>
      <c r="AB185" s="168">
        <v>145.51</v>
      </c>
      <c r="AC185" s="63">
        <v>23.57</v>
      </c>
      <c r="AD185" s="63">
        <v>174.5</v>
      </c>
      <c r="AE185" s="63">
        <v>2076.52</v>
      </c>
      <c r="AF185" s="63">
        <v>288.18</v>
      </c>
      <c r="AG185" s="63">
        <v>2188.42</v>
      </c>
      <c r="AH185" s="63">
        <v>917.71</v>
      </c>
      <c r="AI185" s="63">
        <v>196.05</v>
      </c>
      <c r="AJ185" s="63">
        <v>44.28</v>
      </c>
      <c r="AK185" s="63">
        <v>36.090000000000003</v>
      </c>
      <c r="AL185" s="63">
        <v>163.66999999999999</v>
      </c>
      <c r="AM185" s="63">
        <v>44.4</v>
      </c>
      <c r="AN185" s="63">
        <v>893.72</v>
      </c>
      <c r="AO185" s="63">
        <v>28.85</v>
      </c>
      <c r="AP185" s="63">
        <v>363.96</v>
      </c>
      <c r="AQ185" s="63">
        <v>128.94999999999999</v>
      </c>
      <c r="AR185" s="63">
        <v>66.569999999999993</v>
      </c>
      <c r="AS185" s="63">
        <v>101.63</v>
      </c>
      <c r="AT185" s="63">
        <v>40.03</v>
      </c>
      <c r="AU185" s="63">
        <v>23.48</v>
      </c>
      <c r="AV185" s="63">
        <v>333.63</v>
      </c>
      <c r="AW185" s="63">
        <v>257.60000000000002</v>
      </c>
      <c r="AX185" s="63">
        <v>326.8</v>
      </c>
      <c r="AY185" s="63">
        <v>74.08</v>
      </c>
      <c r="AZ185" s="63">
        <v>63.18</v>
      </c>
      <c r="BA185" s="63">
        <v>323.72000000000003</v>
      </c>
      <c r="BB185" s="63">
        <v>100.94</v>
      </c>
      <c r="BC185" s="63">
        <v>43.01</v>
      </c>
      <c r="BD185" s="63">
        <v>32.82</v>
      </c>
      <c r="BE185" s="63">
        <v>690.86</v>
      </c>
      <c r="BF185" s="63">
        <v>1186.3399999999999</v>
      </c>
      <c r="BG185" s="63">
        <v>268.92</v>
      </c>
      <c r="BH185" s="63">
        <v>1402.78</v>
      </c>
      <c r="BI185" s="63">
        <v>341.2</v>
      </c>
      <c r="BJ185" s="63">
        <v>173.84</v>
      </c>
      <c r="BK185" s="63">
        <v>293.5</v>
      </c>
      <c r="BL185" s="63">
        <v>123.49</v>
      </c>
      <c r="BM185" s="63">
        <v>182.98</v>
      </c>
      <c r="BN185" s="63">
        <v>597.1</v>
      </c>
      <c r="BO185" s="64">
        <v>0</v>
      </c>
      <c r="BP185" s="65">
        <v>0</v>
      </c>
      <c r="BQ185" s="64" t="s">
        <v>98</v>
      </c>
      <c r="BR185" s="63">
        <v>69405.179999999993</v>
      </c>
      <c r="BS185" s="64" t="s">
        <v>98</v>
      </c>
      <c r="BT185" s="63">
        <v>80724.649999999994</v>
      </c>
      <c r="BU185" s="64" t="s">
        <v>98</v>
      </c>
      <c r="BV185" s="63">
        <v>1.17</v>
      </c>
      <c r="BW185" s="64" t="s">
        <v>98</v>
      </c>
      <c r="BX185" s="63">
        <v>95.49</v>
      </c>
      <c r="BY185" s="64" t="s">
        <v>98</v>
      </c>
      <c r="BZ185" s="63">
        <v>80821.31</v>
      </c>
      <c r="CA185" s="64" t="s">
        <v>98</v>
      </c>
      <c r="CB185" s="63">
        <v>1433.34</v>
      </c>
      <c r="CC185" s="64" t="s">
        <v>98</v>
      </c>
      <c r="CD185" s="63">
        <v>1.6</v>
      </c>
      <c r="CE185" s="64" t="s">
        <v>98</v>
      </c>
      <c r="CF185" s="63">
        <v>2640.27</v>
      </c>
      <c r="CG185" s="64" t="s">
        <v>98</v>
      </c>
      <c r="CH185" s="63">
        <v>2641.87</v>
      </c>
      <c r="CI185" s="64" t="s">
        <v>98</v>
      </c>
      <c r="CJ185" s="63">
        <v>4075.21</v>
      </c>
      <c r="CK185" s="64" t="s">
        <v>98</v>
      </c>
      <c r="CL185" s="64">
        <v>0</v>
      </c>
      <c r="CM185" s="64" t="s">
        <v>98</v>
      </c>
      <c r="CN185" s="64">
        <v>0</v>
      </c>
      <c r="CO185" s="64" t="s">
        <v>98</v>
      </c>
      <c r="CP185" s="64">
        <v>0</v>
      </c>
      <c r="CQ185" s="64" t="s">
        <v>98</v>
      </c>
      <c r="CR185" s="66">
        <v>47412.14</v>
      </c>
      <c r="CS185" s="64" t="s">
        <v>98</v>
      </c>
      <c r="CT185" s="63">
        <v>47412.14</v>
      </c>
      <c r="CU185" s="64" t="s">
        <v>98</v>
      </c>
      <c r="CV185" s="63">
        <v>132308.66</v>
      </c>
      <c r="CW185" s="64" t="s">
        <v>98</v>
      </c>
      <c r="CX185" s="63">
        <v>201713.83</v>
      </c>
      <c r="CY185" s="64" t="s">
        <v>98</v>
      </c>
    </row>
    <row r="186" spans="1:103" ht="14.5" x14ac:dyDescent="0.35">
      <c r="A186" s="58" t="s">
        <v>364</v>
      </c>
      <c r="B186" s="58" t="s">
        <v>427</v>
      </c>
      <c r="C186" s="43" t="str">
        <f>'Correspondance tables'!K9</f>
        <v>ISIC 16</v>
      </c>
      <c r="D186" s="43" t="str">
        <f>VLOOKUP(C186, 'Correspondance tables'!$O$3:$P$73, 2, FALSE)</f>
        <v>ISIC 16</v>
      </c>
      <c r="E186" s="59">
        <v>945.51</v>
      </c>
      <c r="F186" s="59">
        <v>193.05</v>
      </c>
      <c r="G186" s="59">
        <v>62.83</v>
      </c>
      <c r="H186" s="167">
        <v>242.3</v>
      </c>
      <c r="I186" s="59">
        <v>1735.23</v>
      </c>
      <c r="J186" s="59">
        <v>146.31</v>
      </c>
      <c r="K186" s="59">
        <v>25782.3</v>
      </c>
      <c r="L186" s="59">
        <v>3479.52</v>
      </c>
      <c r="M186" s="59">
        <v>84.42</v>
      </c>
      <c r="N186" s="59">
        <v>49.64</v>
      </c>
      <c r="O186" s="59">
        <v>609.39</v>
      </c>
      <c r="P186" s="59">
        <v>168.18</v>
      </c>
      <c r="Q186" s="59">
        <v>448.92</v>
      </c>
      <c r="R186" s="167">
        <v>1025.56</v>
      </c>
      <c r="S186" s="167">
        <v>581.35</v>
      </c>
      <c r="T186" s="59">
        <v>1313.44</v>
      </c>
      <c r="U186" s="59">
        <v>271.13</v>
      </c>
      <c r="V186" s="59">
        <v>442.3</v>
      </c>
      <c r="W186" s="59">
        <v>863.39</v>
      </c>
      <c r="X186" s="59">
        <v>1504.75</v>
      </c>
      <c r="Y186" s="59">
        <v>991.88</v>
      </c>
      <c r="Z186" s="59">
        <v>14074.35</v>
      </c>
      <c r="AA186" s="59">
        <v>322.58999999999997</v>
      </c>
      <c r="AB186" s="167">
        <v>1510.49</v>
      </c>
      <c r="AC186" s="59">
        <v>21.03</v>
      </c>
      <c r="AD186" s="59">
        <v>265.73</v>
      </c>
      <c r="AE186" s="59">
        <v>30069.040000000001</v>
      </c>
      <c r="AF186" s="59">
        <v>95.08</v>
      </c>
      <c r="AG186" s="59">
        <v>1245.3499999999999</v>
      </c>
      <c r="AH186" s="59">
        <v>498.74</v>
      </c>
      <c r="AI186" s="59">
        <v>249.47</v>
      </c>
      <c r="AJ186" s="59">
        <v>20.68</v>
      </c>
      <c r="AK186" s="59">
        <v>8.9600000000000009</v>
      </c>
      <c r="AL186" s="59">
        <v>343.24</v>
      </c>
      <c r="AM186" s="59">
        <v>10.91</v>
      </c>
      <c r="AN186" s="59">
        <v>404.99</v>
      </c>
      <c r="AO186" s="59">
        <v>73.430000000000007</v>
      </c>
      <c r="AP186" s="59">
        <v>257.04000000000002</v>
      </c>
      <c r="AQ186" s="59">
        <v>144.83000000000001</v>
      </c>
      <c r="AR186" s="59">
        <v>46.95</v>
      </c>
      <c r="AS186" s="59">
        <v>23.78</v>
      </c>
      <c r="AT186" s="59">
        <v>14.08</v>
      </c>
      <c r="AU186" s="59">
        <v>26.86</v>
      </c>
      <c r="AV186" s="59">
        <v>1751.32</v>
      </c>
      <c r="AW186" s="59">
        <v>129.12</v>
      </c>
      <c r="AX186" s="59">
        <v>206.79</v>
      </c>
      <c r="AY186" s="59">
        <v>40.85</v>
      </c>
      <c r="AZ186" s="59">
        <v>94.47</v>
      </c>
      <c r="BA186" s="59">
        <v>107.58</v>
      </c>
      <c r="BB186" s="59">
        <v>75.81</v>
      </c>
      <c r="BC186" s="59">
        <v>13.73</v>
      </c>
      <c r="BD186" s="59">
        <v>7.55</v>
      </c>
      <c r="BE186" s="59">
        <v>1057.48</v>
      </c>
      <c r="BF186" s="59">
        <v>244.15</v>
      </c>
      <c r="BG186" s="59">
        <v>312.47000000000003</v>
      </c>
      <c r="BH186" s="59">
        <v>55.55</v>
      </c>
      <c r="BI186" s="59">
        <v>71.69</v>
      </c>
      <c r="BJ186" s="59">
        <v>174.91</v>
      </c>
      <c r="BK186" s="59">
        <v>102.43</v>
      </c>
      <c r="BL186" s="60">
        <v>61</v>
      </c>
      <c r="BM186" s="59">
        <v>131.16999999999999</v>
      </c>
      <c r="BN186" s="59">
        <v>1227.29</v>
      </c>
      <c r="BO186" s="60">
        <v>0</v>
      </c>
      <c r="BP186" s="61">
        <v>0</v>
      </c>
      <c r="BQ186" s="60" t="s">
        <v>98</v>
      </c>
      <c r="BR186" s="59">
        <v>96534.43</v>
      </c>
      <c r="BS186" s="60" t="s">
        <v>98</v>
      </c>
      <c r="BT186" s="59">
        <v>7489.15</v>
      </c>
      <c r="BU186" s="60" t="s">
        <v>98</v>
      </c>
      <c r="BV186" s="60">
        <v>0</v>
      </c>
      <c r="BW186" s="60" t="s">
        <v>98</v>
      </c>
      <c r="BX186" s="59">
        <v>0.2</v>
      </c>
      <c r="BY186" s="60" t="s">
        <v>98</v>
      </c>
      <c r="BZ186" s="59">
        <v>7489.35</v>
      </c>
      <c r="CA186" s="60" t="s">
        <v>98</v>
      </c>
      <c r="CB186" s="59">
        <v>6007.58</v>
      </c>
      <c r="CC186" s="60" t="s">
        <v>98</v>
      </c>
      <c r="CD186" s="60">
        <v>0</v>
      </c>
      <c r="CE186" s="60" t="s">
        <v>98</v>
      </c>
      <c r="CF186" s="59">
        <v>1094.23</v>
      </c>
      <c r="CG186" s="60" t="s">
        <v>98</v>
      </c>
      <c r="CH186" s="59">
        <v>1094.23</v>
      </c>
      <c r="CI186" s="60" t="s">
        <v>98</v>
      </c>
      <c r="CJ186" s="59">
        <v>7101.81</v>
      </c>
      <c r="CK186" s="60" t="s">
        <v>98</v>
      </c>
      <c r="CL186" s="60">
        <v>0</v>
      </c>
      <c r="CM186" s="60" t="s">
        <v>98</v>
      </c>
      <c r="CN186" s="60">
        <v>0</v>
      </c>
      <c r="CO186" s="60" t="s">
        <v>98</v>
      </c>
      <c r="CP186" s="60">
        <v>0</v>
      </c>
      <c r="CQ186" s="60" t="s">
        <v>98</v>
      </c>
      <c r="CR186" s="62">
        <v>11340.43</v>
      </c>
      <c r="CS186" s="60" t="s">
        <v>98</v>
      </c>
      <c r="CT186" s="59">
        <v>11340.43</v>
      </c>
      <c r="CU186" s="60" t="s">
        <v>98</v>
      </c>
      <c r="CV186" s="59">
        <v>25931.59</v>
      </c>
      <c r="CW186" s="60" t="s">
        <v>98</v>
      </c>
      <c r="CX186" s="59">
        <v>122466.02</v>
      </c>
      <c r="CY186" s="60" t="s">
        <v>98</v>
      </c>
    </row>
    <row r="187" spans="1:103" ht="14.5" x14ac:dyDescent="0.35">
      <c r="A187" s="58" t="s">
        <v>364</v>
      </c>
      <c r="B187" s="58" t="s">
        <v>239</v>
      </c>
      <c r="C187" s="43" t="str">
        <f>'Correspondance tables'!K10</f>
        <v>ISIC 17</v>
      </c>
      <c r="D187" s="43" t="str">
        <f>VLOOKUP(C187, 'Correspondance tables'!$O$3:$P$73, 2, FALSE)</f>
        <v>ISIC 17T18</v>
      </c>
      <c r="E187" s="63">
        <v>618.69000000000005</v>
      </c>
      <c r="F187" s="63">
        <v>27.08</v>
      </c>
      <c r="G187" s="63">
        <v>38.81</v>
      </c>
      <c r="H187" s="168">
        <v>174.64</v>
      </c>
      <c r="I187" s="63">
        <v>13499.91</v>
      </c>
      <c r="J187" s="63">
        <v>922.78</v>
      </c>
      <c r="K187" s="63">
        <v>971.06</v>
      </c>
      <c r="L187" s="63">
        <v>37498.97</v>
      </c>
      <c r="M187" s="63">
        <v>11537.75</v>
      </c>
      <c r="N187" s="63">
        <v>155.13</v>
      </c>
      <c r="O187" s="63">
        <v>3823.71</v>
      </c>
      <c r="P187" s="63">
        <v>1685.29</v>
      </c>
      <c r="Q187" s="63">
        <v>2512.6999999999998</v>
      </c>
      <c r="R187" s="168">
        <v>1277.23</v>
      </c>
      <c r="S187" s="168">
        <v>495.44</v>
      </c>
      <c r="T187" s="63">
        <v>1066.1300000000001</v>
      </c>
      <c r="U187" s="63">
        <v>862.95</v>
      </c>
      <c r="V187" s="63">
        <v>1358.41</v>
      </c>
      <c r="W187" s="63">
        <v>1263.0899999999999</v>
      </c>
      <c r="X187" s="63">
        <v>923.27</v>
      </c>
      <c r="Y187" s="63">
        <v>243.1</v>
      </c>
      <c r="Z187" s="63">
        <v>1772.53</v>
      </c>
      <c r="AA187" s="63">
        <v>304.43</v>
      </c>
      <c r="AB187" s="168">
        <v>440.29</v>
      </c>
      <c r="AC187" s="63">
        <v>63.4</v>
      </c>
      <c r="AD187" s="63">
        <v>1127.1199999999999</v>
      </c>
      <c r="AE187" s="63">
        <v>1624.79</v>
      </c>
      <c r="AF187" s="63">
        <v>402.23</v>
      </c>
      <c r="AG187" s="63">
        <v>3677.9</v>
      </c>
      <c r="AH187" s="63">
        <v>2258.14</v>
      </c>
      <c r="AI187" s="63">
        <v>647.69000000000005</v>
      </c>
      <c r="AJ187" s="63">
        <v>64.28</v>
      </c>
      <c r="AK187" s="63">
        <v>34.770000000000003</v>
      </c>
      <c r="AL187" s="63">
        <v>1129.3399999999999</v>
      </c>
      <c r="AM187" s="63">
        <v>215.45</v>
      </c>
      <c r="AN187" s="63">
        <v>1581.41</v>
      </c>
      <c r="AO187" s="63">
        <v>4657.1099999999997</v>
      </c>
      <c r="AP187" s="63">
        <v>1056.76</v>
      </c>
      <c r="AQ187" s="63">
        <v>444.06</v>
      </c>
      <c r="AR187" s="63">
        <v>613.33000000000004</v>
      </c>
      <c r="AS187" s="63">
        <v>979.98</v>
      </c>
      <c r="AT187" s="63">
        <v>521.66</v>
      </c>
      <c r="AU187" s="63">
        <v>689.13</v>
      </c>
      <c r="AV187" s="63">
        <v>713.43</v>
      </c>
      <c r="AW187" s="63">
        <v>2126.3200000000002</v>
      </c>
      <c r="AX187" s="63">
        <v>1420.18</v>
      </c>
      <c r="AY187" s="63">
        <v>386.47</v>
      </c>
      <c r="AZ187" s="63">
        <v>875.49</v>
      </c>
      <c r="BA187" s="63">
        <v>938.16</v>
      </c>
      <c r="BB187" s="63">
        <v>374.98</v>
      </c>
      <c r="BC187" s="63">
        <v>84.52</v>
      </c>
      <c r="BD187" s="63">
        <v>560.24</v>
      </c>
      <c r="BE187" s="63">
        <v>3562.73</v>
      </c>
      <c r="BF187" s="63">
        <v>2157.8000000000002</v>
      </c>
      <c r="BG187" s="63">
        <v>2140.87</v>
      </c>
      <c r="BH187" s="63">
        <v>1927.43</v>
      </c>
      <c r="BI187" s="63">
        <v>885.14</v>
      </c>
      <c r="BJ187" s="63">
        <v>504.93</v>
      </c>
      <c r="BK187" s="63">
        <v>554.79</v>
      </c>
      <c r="BL187" s="63">
        <v>354.15</v>
      </c>
      <c r="BM187" s="63">
        <v>81.88</v>
      </c>
      <c r="BN187" s="63">
        <v>451.94</v>
      </c>
      <c r="BO187" s="64">
        <v>0</v>
      </c>
      <c r="BP187" s="65">
        <v>0</v>
      </c>
      <c r="BQ187" s="64" t="s">
        <v>98</v>
      </c>
      <c r="BR187" s="63">
        <v>125363.39</v>
      </c>
      <c r="BS187" s="64" t="s">
        <v>98</v>
      </c>
      <c r="BT187" s="63">
        <v>19759.18</v>
      </c>
      <c r="BU187" s="64" t="s">
        <v>98</v>
      </c>
      <c r="BV187" s="64">
        <v>0</v>
      </c>
      <c r="BW187" s="64" t="s">
        <v>98</v>
      </c>
      <c r="BX187" s="63">
        <v>125.56</v>
      </c>
      <c r="BY187" s="64" t="s">
        <v>98</v>
      </c>
      <c r="BZ187" s="63">
        <v>19884.740000000002</v>
      </c>
      <c r="CA187" s="64" t="s">
        <v>98</v>
      </c>
      <c r="CB187" s="63">
        <v>0.15</v>
      </c>
      <c r="CC187" s="64" t="s">
        <v>98</v>
      </c>
      <c r="CD187" s="64">
        <v>0</v>
      </c>
      <c r="CE187" s="64" t="s">
        <v>98</v>
      </c>
      <c r="CF187" s="63">
        <v>1445.46</v>
      </c>
      <c r="CG187" s="64" t="s">
        <v>98</v>
      </c>
      <c r="CH187" s="63">
        <v>1445.46</v>
      </c>
      <c r="CI187" s="64" t="s">
        <v>98</v>
      </c>
      <c r="CJ187" s="63">
        <v>1445.61</v>
      </c>
      <c r="CK187" s="64" t="s">
        <v>98</v>
      </c>
      <c r="CL187" s="64">
        <v>0</v>
      </c>
      <c r="CM187" s="64" t="s">
        <v>98</v>
      </c>
      <c r="CN187" s="64">
        <v>0</v>
      </c>
      <c r="CO187" s="64" t="s">
        <v>98</v>
      </c>
      <c r="CP187" s="64">
        <v>0</v>
      </c>
      <c r="CQ187" s="64" t="s">
        <v>98</v>
      </c>
      <c r="CR187" s="66">
        <v>23550.26</v>
      </c>
      <c r="CS187" s="64" t="s">
        <v>98</v>
      </c>
      <c r="CT187" s="63">
        <v>23550.26</v>
      </c>
      <c r="CU187" s="64" t="s">
        <v>98</v>
      </c>
      <c r="CV187" s="63">
        <v>44880.61</v>
      </c>
      <c r="CW187" s="64" t="s">
        <v>98</v>
      </c>
      <c r="CX187" s="64">
        <v>170244</v>
      </c>
      <c r="CY187" s="64" t="s">
        <v>98</v>
      </c>
    </row>
    <row r="188" spans="1:103" ht="14.5" x14ac:dyDescent="0.35">
      <c r="A188" s="58" t="s">
        <v>364</v>
      </c>
      <c r="B188" s="58" t="s">
        <v>428</v>
      </c>
      <c r="C188" s="43" t="str">
        <f>'Correspondance tables'!K11</f>
        <v>ISIC 18</v>
      </c>
      <c r="D188" s="43" t="str">
        <f>VLOOKUP(C188, 'Correspondance tables'!$O$3:$P$73, 2, FALSE)</f>
        <v>ISIC 17T18</v>
      </c>
      <c r="E188" s="59">
        <v>69.16</v>
      </c>
      <c r="F188" s="59">
        <v>13.1</v>
      </c>
      <c r="G188" s="59">
        <v>9.7200000000000006</v>
      </c>
      <c r="H188" s="167">
        <v>38.700000000000003</v>
      </c>
      <c r="I188" s="59">
        <v>1030.47</v>
      </c>
      <c r="J188" s="59">
        <v>250.57</v>
      </c>
      <c r="K188" s="59">
        <v>96.42</v>
      </c>
      <c r="L188" s="59">
        <v>876.79</v>
      </c>
      <c r="M188" s="59">
        <v>7078.77</v>
      </c>
      <c r="N188" s="59">
        <v>70.95</v>
      </c>
      <c r="O188" s="59">
        <v>760.67</v>
      </c>
      <c r="P188" s="59">
        <v>580.80999999999995</v>
      </c>
      <c r="Q188" s="59">
        <v>352.1</v>
      </c>
      <c r="R188" s="167">
        <v>173.81</v>
      </c>
      <c r="S188" s="167">
        <v>204.66</v>
      </c>
      <c r="T188" s="59">
        <v>369.61</v>
      </c>
      <c r="U188" s="59">
        <v>273.22000000000003</v>
      </c>
      <c r="V188" s="59">
        <v>280.64999999999998</v>
      </c>
      <c r="W188" s="59">
        <v>529.82000000000005</v>
      </c>
      <c r="X188" s="59">
        <v>714.35</v>
      </c>
      <c r="Y188" s="59">
        <v>114.26</v>
      </c>
      <c r="Z188" s="59">
        <v>337.4</v>
      </c>
      <c r="AA188" s="59">
        <v>124.9</v>
      </c>
      <c r="AB188" s="167">
        <v>284.17</v>
      </c>
      <c r="AC188" s="59">
        <v>54.95</v>
      </c>
      <c r="AD188" s="59">
        <v>196.73</v>
      </c>
      <c r="AE188" s="59">
        <v>520.61</v>
      </c>
      <c r="AF188" s="59">
        <v>619.54</v>
      </c>
      <c r="AG188" s="59">
        <v>3210.97</v>
      </c>
      <c r="AH188" s="59">
        <v>3830.55</v>
      </c>
      <c r="AI188" s="59">
        <v>432.22</v>
      </c>
      <c r="AJ188" s="59">
        <v>44.57</v>
      </c>
      <c r="AK188" s="59">
        <v>39.799999999999997</v>
      </c>
      <c r="AL188" s="59">
        <v>417.08</v>
      </c>
      <c r="AM188" s="59">
        <v>291.61</v>
      </c>
      <c r="AN188" s="59">
        <v>659.69</v>
      </c>
      <c r="AO188" s="59">
        <v>10371.89</v>
      </c>
      <c r="AP188" s="59">
        <v>2106.81</v>
      </c>
      <c r="AQ188" s="59">
        <v>1389.17</v>
      </c>
      <c r="AR188" s="59">
        <v>1742.29</v>
      </c>
      <c r="AS188" s="59">
        <v>2523.36</v>
      </c>
      <c r="AT188" s="59">
        <v>2549.3000000000002</v>
      </c>
      <c r="AU188" s="59">
        <v>842.79</v>
      </c>
      <c r="AV188" s="59">
        <v>618.74</v>
      </c>
      <c r="AW188" s="59">
        <v>2658.58</v>
      </c>
      <c r="AX188" s="59">
        <v>2084.5700000000002</v>
      </c>
      <c r="AY188" s="59">
        <v>739.59</v>
      </c>
      <c r="AZ188" s="59">
        <v>1956.2</v>
      </c>
      <c r="BA188" s="59">
        <v>850.99</v>
      </c>
      <c r="BB188" s="59">
        <v>409.62</v>
      </c>
      <c r="BC188" s="59">
        <v>105.64</v>
      </c>
      <c r="BD188" s="59">
        <v>2213.29</v>
      </c>
      <c r="BE188" s="59">
        <v>2930.25</v>
      </c>
      <c r="BF188" s="59">
        <v>3280.37</v>
      </c>
      <c r="BG188" s="59">
        <v>3070.6</v>
      </c>
      <c r="BH188" s="59">
        <v>1541.06</v>
      </c>
      <c r="BI188" s="59">
        <v>590.45000000000005</v>
      </c>
      <c r="BJ188" s="59">
        <v>1106.3399999999999</v>
      </c>
      <c r="BK188" s="59">
        <v>959.05</v>
      </c>
      <c r="BL188" s="59">
        <v>743.48</v>
      </c>
      <c r="BM188" s="59">
        <v>61.79</v>
      </c>
      <c r="BN188" s="59">
        <v>264.33999999999997</v>
      </c>
      <c r="BO188" s="60">
        <v>0</v>
      </c>
      <c r="BP188" s="61">
        <v>0</v>
      </c>
      <c r="BQ188" s="60" t="s">
        <v>98</v>
      </c>
      <c r="BR188" s="59">
        <v>72663.960000000006</v>
      </c>
      <c r="BS188" s="60" t="s">
        <v>98</v>
      </c>
      <c r="BT188" s="59">
        <v>5127.78</v>
      </c>
      <c r="BU188" s="60" t="s">
        <v>98</v>
      </c>
      <c r="BV188" s="59">
        <v>2.34</v>
      </c>
      <c r="BW188" s="60" t="s">
        <v>98</v>
      </c>
      <c r="BX188" s="59">
        <v>5.08</v>
      </c>
      <c r="BY188" s="60" t="s">
        <v>98</v>
      </c>
      <c r="BZ188" s="59">
        <v>5135.21</v>
      </c>
      <c r="CA188" s="60" t="s">
        <v>98</v>
      </c>
      <c r="CB188" s="59">
        <v>13.42</v>
      </c>
      <c r="CC188" s="60" t="s">
        <v>98</v>
      </c>
      <c r="CD188" s="60">
        <v>0</v>
      </c>
      <c r="CE188" s="60" t="s">
        <v>98</v>
      </c>
      <c r="CF188" s="59">
        <v>-681.57</v>
      </c>
      <c r="CG188" s="60" t="s">
        <v>98</v>
      </c>
      <c r="CH188" s="59">
        <v>-681.57</v>
      </c>
      <c r="CI188" s="60" t="s">
        <v>98</v>
      </c>
      <c r="CJ188" s="59">
        <v>-668.15</v>
      </c>
      <c r="CK188" s="60" t="s">
        <v>98</v>
      </c>
      <c r="CL188" s="60">
        <v>0</v>
      </c>
      <c r="CM188" s="60" t="s">
        <v>98</v>
      </c>
      <c r="CN188" s="60">
        <v>0</v>
      </c>
      <c r="CO188" s="60" t="s">
        <v>98</v>
      </c>
      <c r="CP188" s="60">
        <v>0</v>
      </c>
      <c r="CQ188" s="60" t="s">
        <v>98</v>
      </c>
      <c r="CR188" s="62">
        <v>1634.43</v>
      </c>
      <c r="CS188" s="60" t="s">
        <v>98</v>
      </c>
      <c r="CT188" s="59">
        <v>1634.43</v>
      </c>
      <c r="CU188" s="60" t="s">
        <v>98</v>
      </c>
      <c r="CV188" s="59">
        <v>6101.49</v>
      </c>
      <c r="CW188" s="60" t="s">
        <v>98</v>
      </c>
      <c r="CX188" s="59">
        <v>78765.45</v>
      </c>
      <c r="CY188" s="60" t="s">
        <v>98</v>
      </c>
    </row>
    <row r="189" spans="1:103" ht="14.5" x14ac:dyDescent="0.35">
      <c r="A189" s="58" t="s">
        <v>364</v>
      </c>
      <c r="B189" s="58" t="s">
        <v>429</v>
      </c>
      <c r="C189" s="43" t="str">
        <f>'Correspondance tables'!K12</f>
        <v>ISIC 19</v>
      </c>
      <c r="D189" s="43" t="str">
        <f>VLOOKUP(C189, 'Correspondance tables'!$O$3:$P$73, 2, FALSE)</f>
        <v>ISIC 19</v>
      </c>
      <c r="E189" s="63">
        <v>7463.27</v>
      </c>
      <c r="F189" s="63">
        <v>472.66</v>
      </c>
      <c r="G189" s="63">
        <v>486.03</v>
      </c>
      <c r="H189" s="168">
        <v>1149.6500000000001</v>
      </c>
      <c r="I189" s="63">
        <v>1826.5</v>
      </c>
      <c r="J189" s="63">
        <v>259.8</v>
      </c>
      <c r="K189" s="63">
        <v>332.32</v>
      </c>
      <c r="L189" s="63">
        <v>384.29</v>
      </c>
      <c r="M189" s="63">
        <v>100.1</v>
      </c>
      <c r="N189" s="63">
        <v>27203.47</v>
      </c>
      <c r="O189" s="63">
        <v>14149.46</v>
      </c>
      <c r="P189" s="63">
        <v>257.14999999999998</v>
      </c>
      <c r="Q189" s="63">
        <v>417.69</v>
      </c>
      <c r="R189" s="168">
        <v>2047.82</v>
      </c>
      <c r="S189" s="168">
        <v>3353.39</v>
      </c>
      <c r="T189" s="63">
        <v>680.24</v>
      </c>
      <c r="U189" s="63">
        <v>121.28</v>
      </c>
      <c r="V189" s="63">
        <v>385.02</v>
      </c>
      <c r="W189" s="63">
        <v>700.93</v>
      </c>
      <c r="X189" s="63">
        <v>639.35</v>
      </c>
      <c r="Y189" s="63">
        <v>152.11000000000001</v>
      </c>
      <c r="Z189" s="63">
        <v>460.91</v>
      </c>
      <c r="AA189" s="63">
        <v>508.93</v>
      </c>
      <c r="AB189" s="168">
        <v>7095.48</v>
      </c>
      <c r="AC189" s="63">
        <v>186.52</v>
      </c>
      <c r="AD189" s="63">
        <v>1258.81</v>
      </c>
      <c r="AE189" s="63">
        <v>9726.9500000000007</v>
      </c>
      <c r="AF189" s="63">
        <v>1357.65</v>
      </c>
      <c r="AG189" s="63">
        <v>8326.15</v>
      </c>
      <c r="AH189" s="63">
        <v>2508.4699999999998</v>
      </c>
      <c r="AI189" s="63">
        <v>21660.3</v>
      </c>
      <c r="AJ189" s="63">
        <v>4781.43</v>
      </c>
      <c r="AK189" s="63">
        <v>13786.19</v>
      </c>
      <c r="AL189" s="63">
        <v>3823.49</v>
      </c>
      <c r="AM189" s="63">
        <v>844.64</v>
      </c>
      <c r="AN189" s="63">
        <v>948.37</v>
      </c>
      <c r="AO189" s="63">
        <v>104.1</v>
      </c>
      <c r="AP189" s="63">
        <v>278.5</v>
      </c>
      <c r="AQ189" s="63">
        <v>361.19</v>
      </c>
      <c r="AR189" s="63">
        <v>393.83</v>
      </c>
      <c r="AS189" s="63">
        <v>437.78</v>
      </c>
      <c r="AT189" s="63">
        <v>531.59</v>
      </c>
      <c r="AU189" s="63">
        <v>224.67</v>
      </c>
      <c r="AV189" s="63">
        <v>813.29</v>
      </c>
      <c r="AW189" s="63">
        <v>901.08</v>
      </c>
      <c r="AX189" s="63">
        <v>549.01</v>
      </c>
      <c r="AY189" s="63">
        <v>250.41</v>
      </c>
      <c r="AZ189" s="63">
        <v>237.18</v>
      </c>
      <c r="BA189" s="63">
        <v>315.27999999999997</v>
      </c>
      <c r="BB189" s="63">
        <v>1085.27</v>
      </c>
      <c r="BC189" s="63">
        <v>91.9</v>
      </c>
      <c r="BD189" s="63">
        <v>345.78</v>
      </c>
      <c r="BE189" s="63">
        <v>1210.6400000000001</v>
      </c>
      <c r="BF189" s="63">
        <v>3017.48</v>
      </c>
      <c r="BG189" s="63">
        <v>1210.8599999999999</v>
      </c>
      <c r="BH189" s="63">
        <v>1073.3699999999999</v>
      </c>
      <c r="BI189" s="63">
        <v>768.43</v>
      </c>
      <c r="BJ189" s="63">
        <v>300.76</v>
      </c>
      <c r="BK189" s="63">
        <v>369.96</v>
      </c>
      <c r="BL189" s="63">
        <v>316.14</v>
      </c>
      <c r="BM189" s="63">
        <v>93.01</v>
      </c>
      <c r="BN189" s="63">
        <v>458.38</v>
      </c>
      <c r="BO189" s="64">
        <v>0</v>
      </c>
      <c r="BP189" s="65">
        <v>0</v>
      </c>
      <c r="BQ189" s="64" t="s">
        <v>98</v>
      </c>
      <c r="BR189" s="63">
        <v>155596.68</v>
      </c>
      <c r="BS189" s="64" t="s">
        <v>98</v>
      </c>
      <c r="BT189" s="63">
        <v>94623.73</v>
      </c>
      <c r="BU189" s="64" t="s">
        <v>98</v>
      </c>
      <c r="BV189" s="63">
        <v>1.01</v>
      </c>
      <c r="BW189" s="64" t="s">
        <v>98</v>
      </c>
      <c r="BX189" s="63">
        <v>200.81</v>
      </c>
      <c r="BY189" s="64" t="s">
        <v>98</v>
      </c>
      <c r="BZ189" s="63">
        <v>94825.55</v>
      </c>
      <c r="CA189" s="64" t="s">
        <v>98</v>
      </c>
      <c r="CB189" s="64">
        <v>0</v>
      </c>
      <c r="CC189" s="64" t="s">
        <v>98</v>
      </c>
      <c r="CD189" s="64">
        <v>0</v>
      </c>
      <c r="CE189" s="64" t="s">
        <v>98</v>
      </c>
      <c r="CF189" s="63">
        <v>761.81</v>
      </c>
      <c r="CG189" s="64" t="s">
        <v>98</v>
      </c>
      <c r="CH189" s="63">
        <v>761.81</v>
      </c>
      <c r="CI189" s="64" t="s">
        <v>98</v>
      </c>
      <c r="CJ189" s="63">
        <v>761.81</v>
      </c>
      <c r="CK189" s="64" t="s">
        <v>98</v>
      </c>
      <c r="CL189" s="64">
        <v>0</v>
      </c>
      <c r="CM189" s="64" t="s">
        <v>98</v>
      </c>
      <c r="CN189" s="64">
        <v>0</v>
      </c>
      <c r="CO189" s="64" t="s">
        <v>98</v>
      </c>
      <c r="CP189" s="64">
        <v>0</v>
      </c>
      <c r="CQ189" s="64" t="s">
        <v>98</v>
      </c>
      <c r="CR189" s="66">
        <v>65730.02</v>
      </c>
      <c r="CS189" s="64" t="s">
        <v>98</v>
      </c>
      <c r="CT189" s="63">
        <v>65730.02</v>
      </c>
      <c r="CU189" s="64" t="s">
        <v>98</v>
      </c>
      <c r="CV189" s="63">
        <v>161317.37</v>
      </c>
      <c r="CW189" s="64" t="s">
        <v>98</v>
      </c>
      <c r="CX189" s="63">
        <v>316914.06</v>
      </c>
      <c r="CY189" s="64" t="s">
        <v>98</v>
      </c>
    </row>
    <row r="190" spans="1:103" ht="14.5" x14ac:dyDescent="0.35">
      <c r="A190" s="58" t="s">
        <v>364</v>
      </c>
      <c r="B190" s="58" t="s">
        <v>430</v>
      </c>
      <c r="C190" s="43" t="str">
        <f>'Correspondance tables'!K13</f>
        <v>ISIC 20</v>
      </c>
      <c r="D190" s="43" t="str">
        <f>VLOOKUP(C190, 'Correspondance tables'!$O$3:$P$73, 2, FALSE)</f>
        <v>ISIC 20</v>
      </c>
      <c r="E190" s="59">
        <v>18172.849999999999</v>
      </c>
      <c r="F190" s="59">
        <v>179.13</v>
      </c>
      <c r="G190" s="59">
        <v>244.29</v>
      </c>
      <c r="H190" s="167">
        <v>1251.94</v>
      </c>
      <c r="I190" s="59">
        <v>7577.73</v>
      </c>
      <c r="J190" s="59">
        <v>7480.59</v>
      </c>
      <c r="K190" s="59">
        <v>3372.12</v>
      </c>
      <c r="L190" s="59">
        <v>6997.47</v>
      </c>
      <c r="M190" s="59">
        <v>2487.92</v>
      </c>
      <c r="N190" s="59">
        <v>12641.75</v>
      </c>
      <c r="O190" s="59">
        <v>117204.77</v>
      </c>
      <c r="P190" s="59">
        <v>10428.18</v>
      </c>
      <c r="Q190" s="59">
        <v>46826.84</v>
      </c>
      <c r="R190" s="167">
        <v>4361.17</v>
      </c>
      <c r="S190" s="167">
        <v>6391.38</v>
      </c>
      <c r="T190" s="59">
        <v>5410.62</v>
      </c>
      <c r="U190" s="59">
        <v>2500.17</v>
      </c>
      <c r="V190" s="59">
        <v>3969.74</v>
      </c>
      <c r="W190" s="59">
        <v>3742.33</v>
      </c>
      <c r="X190" s="59">
        <v>8814.94</v>
      </c>
      <c r="Y190" s="59">
        <v>2055.44</v>
      </c>
      <c r="Z190" s="59">
        <v>4544.8599999999997</v>
      </c>
      <c r="AA190" s="59">
        <v>1376.01</v>
      </c>
      <c r="AB190" s="167">
        <v>5719.53</v>
      </c>
      <c r="AC190" s="59">
        <v>1159.17</v>
      </c>
      <c r="AD190" s="59">
        <v>1118.6600000000001</v>
      </c>
      <c r="AE190" s="59">
        <v>12291.79</v>
      </c>
      <c r="AF190" s="59">
        <v>1639.56</v>
      </c>
      <c r="AG190" s="59">
        <v>2438.88</v>
      </c>
      <c r="AH190" s="59">
        <v>856.59</v>
      </c>
      <c r="AI190" s="59">
        <v>768.27</v>
      </c>
      <c r="AJ190" s="59">
        <v>73.44</v>
      </c>
      <c r="AK190" s="59">
        <v>98.79</v>
      </c>
      <c r="AL190" s="59">
        <v>460.59</v>
      </c>
      <c r="AM190" s="59">
        <v>31.94</v>
      </c>
      <c r="AN190" s="59">
        <v>2166.7399999999998</v>
      </c>
      <c r="AO190" s="59">
        <v>604.41999999999996</v>
      </c>
      <c r="AP190" s="59">
        <v>531.98</v>
      </c>
      <c r="AQ190" s="59">
        <v>94.36</v>
      </c>
      <c r="AR190" s="59">
        <v>271.7</v>
      </c>
      <c r="AS190" s="59">
        <v>109.46</v>
      </c>
      <c r="AT190" s="59">
        <v>63.43</v>
      </c>
      <c r="AU190" s="59">
        <v>58.81</v>
      </c>
      <c r="AV190" s="59">
        <v>1732.82</v>
      </c>
      <c r="AW190" s="59">
        <v>316.08</v>
      </c>
      <c r="AX190" s="59">
        <v>1718.31</v>
      </c>
      <c r="AY190" s="59">
        <v>1121.01</v>
      </c>
      <c r="AZ190" s="59">
        <v>216.1</v>
      </c>
      <c r="BA190" s="59">
        <v>489.88</v>
      </c>
      <c r="BB190" s="59">
        <v>222.62</v>
      </c>
      <c r="BC190" s="59">
        <v>42.55</v>
      </c>
      <c r="BD190" s="59">
        <v>54.05</v>
      </c>
      <c r="BE190" s="59">
        <v>2634.61</v>
      </c>
      <c r="BF190" s="59">
        <v>1379.42</v>
      </c>
      <c r="BG190" s="59">
        <v>898.88</v>
      </c>
      <c r="BH190" s="59">
        <v>7123.19</v>
      </c>
      <c r="BI190" s="59">
        <v>822.83</v>
      </c>
      <c r="BJ190" s="59">
        <v>321.62</v>
      </c>
      <c r="BK190" s="59">
        <v>335.73</v>
      </c>
      <c r="BL190" s="59">
        <v>229.53</v>
      </c>
      <c r="BM190" s="59">
        <v>102.92</v>
      </c>
      <c r="BN190" s="59">
        <v>2103.96</v>
      </c>
      <c r="BO190" s="60">
        <v>0</v>
      </c>
      <c r="BP190" s="61">
        <v>0</v>
      </c>
      <c r="BQ190" s="60" t="s">
        <v>98</v>
      </c>
      <c r="BR190" s="59">
        <v>330456.44</v>
      </c>
      <c r="BS190" s="60" t="s">
        <v>98</v>
      </c>
      <c r="BT190" s="59">
        <v>42290.16</v>
      </c>
      <c r="BU190" s="60" t="s">
        <v>98</v>
      </c>
      <c r="BV190" s="59">
        <v>0.14000000000000001</v>
      </c>
      <c r="BW190" s="60" t="s">
        <v>98</v>
      </c>
      <c r="BX190" s="59">
        <v>398.44</v>
      </c>
      <c r="BY190" s="60" t="s">
        <v>98</v>
      </c>
      <c r="BZ190" s="59">
        <v>42688.74</v>
      </c>
      <c r="CA190" s="60" t="s">
        <v>98</v>
      </c>
      <c r="CB190" s="59">
        <v>801.12</v>
      </c>
      <c r="CC190" s="60" t="s">
        <v>98</v>
      </c>
      <c r="CD190" s="60">
        <v>0</v>
      </c>
      <c r="CE190" s="60" t="s">
        <v>98</v>
      </c>
      <c r="CF190" s="59">
        <v>3216.95</v>
      </c>
      <c r="CG190" s="60" t="s">
        <v>98</v>
      </c>
      <c r="CH190" s="59">
        <v>3216.95</v>
      </c>
      <c r="CI190" s="60" t="s">
        <v>98</v>
      </c>
      <c r="CJ190" s="59">
        <v>4018.07</v>
      </c>
      <c r="CK190" s="60" t="s">
        <v>98</v>
      </c>
      <c r="CL190" s="60">
        <v>0</v>
      </c>
      <c r="CM190" s="60" t="s">
        <v>98</v>
      </c>
      <c r="CN190" s="60">
        <v>0</v>
      </c>
      <c r="CO190" s="60" t="s">
        <v>98</v>
      </c>
      <c r="CP190" s="60">
        <v>0</v>
      </c>
      <c r="CQ190" s="60" t="s">
        <v>98</v>
      </c>
      <c r="CR190" s="62">
        <v>134715.04999999999</v>
      </c>
      <c r="CS190" s="60" t="s">
        <v>98</v>
      </c>
      <c r="CT190" s="59">
        <v>134715.04999999999</v>
      </c>
      <c r="CU190" s="60" t="s">
        <v>98</v>
      </c>
      <c r="CV190" s="59">
        <v>181421.86</v>
      </c>
      <c r="CW190" s="60" t="s">
        <v>98</v>
      </c>
      <c r="CX190" s="59">
        <v>511878.3</v>
      </c>
      <c r="CY190" s="60" t="s">
        <v>98</v>
      </c>
    </row>
    <row r="191" spans="1:103" ht="14.5" x14ac:dyDescent="0.35">
      <c r="A191" s="58" t="s">
        <v>364</v>
      </c>
      <c r="B191" s="58" t="s">
        <v>431</v>
      </c>
      <c r="C191" s="43" t="str">
        <f>'Correspondance tables'!K14</f>
        <v>ISIC 21</v>
      </c>
      <c r="D191" s="43" t="str">
        <f>VLOOKUP(C191, 'Correspondance tables'!$O$3:$P$73, 2, FALSE)</f>
        <v>ISIC 21</v>
      </c>
      <c r="E191" s="63">
        <v>862.72</v>
      </c>
      <c r="F191" s="63">
        <v>0.2</v>
      </c>
      <c r="G191" s="63">
        <v>19.87</v>
      </c>
      <c r="H191" s="168">
        <v>0.64</v>
      </c>
      <c r="I191" s="63">
        <v>863.95</v>
      </c>
      <c r="J191" s="63">
        <v>10.42</v>
      </c>
      <c r="K191" s="63">
        <v>0.73</v>
      </c>
      <c r="L191" s="63">
        <v>3.87</v>
      </c>
      <c r="M191" s="63">
        <v>0.11</v>
      </c>
      <c r="N191" s="63">
        <v>2.94</v>
      </c>
      <c r="O191" s="63">
        <v>701.15</v>
      </c>
      <c r="P191" s="63">
        <v>13435.97</v>
      </c>
      <c r="Q191" s="63">
        <v>122.36</v>
      </c>
      <c r="R191" s="168">
        <v>33.69</v>
      </c>
      <c r="S191" s="168">
        <v>1.18</v>
      </c>
      <c r="T191" s="63">
        <v>1.76</v>
      </c>
      <c r="U191" s="63">
        <v>3.61</v>
      </c>
      <c r="V191" s="63">
        <v>3.06</v>
      </c>
      <c r="W191" s="63">
        <v>83.16</v>
      </c>
      <c r="X191" s="63">
        <v>33.56</v>
      </c>
      <c r="Y191" s="63">
        <v>0.76</v>
      </c>
      <c r="Z191" s="63">
        <v>87.24</v>
      </c>
      <c r="AA191" s="63">
        <v>0.9</v>
      </c>
      <c r="AB191" s="168">
        <v>45.31</v>
      </c>
      <c r="AC191" s="63">
        <v>3.66</v>
      </c>
      <c r="AD191" s="63">
        <v>10.050000000000001</v>
      </c>
      <c r="AE191" s="63">
        <v>3.88</v>
      </c>
      <c r="AF191" s="63">
        <v>1.87</v>
      </c>
      <c r="AG191" s="63">
        <v>197.8</v>
      </c>
      <c r="AH191" s="63">
        <v>28.33</v>
      </c>
      <c r="AI191" s="63">
        <v>4.09</v>
      </c>
      <c r="AJ191" s="63">
        <v>1.58</v>
      </c>
      <c r="AK191" s="63">
        <v>1.63</v>
      </c>
      <c r="AL191" s="63">
        <v>6.89</v>
      </c>
      <c r="AM191" s="63">
        <v>0.33</v>
      </c>
      <c r="AN191" s="63">
        <v>5.51</v>
      </c>
      <c r="AO191" s="63">
        <v>0.28000000000000003</v>
      </c>
      <c r="AP191" s="63">
        <v>0.9</v>
      </c>
      <c r="AQ191" s="63">
        <v>0.6</v>
      </c>
      <c r="AR191" s="63">
        <v>4.3600000000000003</v>
      </c>
      <c r="AS191" s="63">
        <v>5.0999999999999996</v>
      </c>
      <c r="AT191" s="63">
        <v>1.68</v>
      </c>
      <c r="AU191" s="63">
        <v>1.62</v>
      </c>
      <c r="AV191" s="63">
        <v>25.28</v>
      </c>
      <c r="AW191" s="63">
        <v>34.090000000000003</v>
      </c>
      <c r="AX191" s="63">
        <v>20.420000000000002</v>
      </c>
      <c r="AY191" s="63">
        <v>809.37</v>
      </c>
      <c r="AZ191" s="63">
        <v>13.14</v>
      </c>
      <c r="BA191" s="63">
        <v>790.87</v>
      </c>
      <c r="BB191" s="63">
        <v>9.16</v>
      </c>
      <c r="BC191" s="63">
        <v>1.1299999999999999</v>
      </c>
      <c r="BD191" s="63">
        <v>0.33</v>
      </c>
      <c r="BE191" s="63">
        <v>19.95</v>
      </c>
      <c r="BF191" s="63">
        <v>424.83</v>
      </c>
      <c r="BG191" s="63">
        <v>208.56</v>
      </c>
      <c r="BH191" s="63">
        <v>30449.45</v>
      </c>
      <c r="BI191" s="63">
        <v>1172.06</v>
      </c>
      <c r="BJ191" s="63">
        <v>5.16</v>
      </c>
      <c r="BK191" s="63">
        <v>11.65</v>
      </c>
      <c r="BL191" s="63">
        <v>65.91</v>
      </c>
      <c r="BM191" s="63">
        <v>0.22</v>
      </c>
      <c r="BN191" s="63">
        <v>7.61</v>
      </c>
      <c r="BO191" s="64">
        <v>0</v>
      </c>
      <c r="BP191" s="65">
        <v>0</v>
      </c>
      <c r="BQ191" s="64" t="s">
        <v>98</v>
      </c>
      <c r="BR191" s="63">
        <v>50668.49</v>
      </c>
      <c r="BS191" s="64" t="s">
        <v>98</v>
      </c>
      <c r="BT191" s="63">
        <v>32849.269999999997</v>
      </c>
      <c r="BU191" s="64" t="s">
        <v>98</v>
      </c>
      <c r="BV191" s="63">
        <v>1.07</v>
      </c>
      <c r="BW191" s="64" t="s">
        <v>98</v>
      </c>
      <c r="BX191" s="63">
        <v>48097.01</v>
      </c>
      <c r="BY191" s="64" t="s">
        <v>98</v>
      </c>
      <c r="BZ191" s="63">
        <v>80947.360000000001</v>
      </c>
      <c r="CA191" s="64" t="s">
        <v>98</v>
      </c>
      <c r="CB191" s="63">
        <v>504.55</v>
      </c>
      <c r="CC191" s="64" t="s">
        <v>98</v>
      </c>
      <c r="CD191" s="64">
        <v>0</v>
      </c>
      <c r="CE191" s="64" t="s">
        <v>98</v>
      </c>
      <c r="CF191" s="63">
        <v>-23725.05</v>
      </c>
      <c r="CG191" s="64" t="s">
        <v>98</v>
      </c>
      <c r="CH191" s="63">
        <v>-23725.05</v>
      </c>
      <c r="CI191" s="64" t="s">
        <v>98</v>
      </c>
      <c r="CJ191" s="63">
        <v>-23220.5</v>
      </c>
      <c r="CK191" s="64" t="s">
        <v>98</v>
      </c>
      <c r="CL191" s="64">
        <v>0</v>
      </c>
      <c r="CM191" s="64" t="s">
        <v>98</v>
      </c>
      <c r="CN191" s="64">
        <v>0</v>
      </c>
      <c r="CO191" s="64" t="s">
        <v>98</v>
      </c>
      <c r="CP191" s="64">
        <v>0</v>
      </c>
      <c r="CQ191" s="64" t="s">
        <v>98</v>
      </c>
      <c r="CR191" s="66">
        <v>108565.54</v>
      </c>
      <c r="CS191" s="64" t="s">
        <v>98</v>
      </c>
      <c r="CT191" s="63">
        <v>108565.54</v>
      </c>
      <c r="CU191" s="64" t="s">
        <v>98</v>
      </c>
      <c r="CV191" s="63">
        <v>166292.39000000001</v>
      </c>
      <c r="CW191" s="64" t="s">
        <v>98</v>
      </c>
      <c r="CX191" s="63">
        <v>216960.88</v>
      </c>
      <c r="CY191" s="64" t="s">
        <v>98</v>
      </c>
    </row>
    <row r="192" spans="1:103" ht="14.5" x14ac:dyDescent="0.35">
      <c r="A192" s="58" t="s">
        <v>364</v>
      </c>
      <c r="B192" s="58" t="s">
        <v>432</v>
      </c>
      <c r="C192" s="43" t="str">
        <f>'Correspondance tables'!K15</f>
        <v>ISIC 22</v>
      </c>
      <c r="D192" s="43" t="str">
        <f>VLOOKUP(C192, 'Correspondance tables'!$O$3:$P$73, 2, FALSE)</f>
        <v>ISIC 22</v>
      </c>
      <c r="E192" s="59">
        <v>2499.2800000000002</v>
      </c>
      <c r="F192" s="59">
        <v>65.44</v>
      </c>
      <c r="G192" s="59">
        <v>110.2</v>
      </c>
      <c r="H192" s="167">
        <v>396.64</v>
      </c>
      <c r="I192" s="59">
        <v>14193.03</v>
      </c>
      <c r="J192" s="59">
        <v>2498.33</v>
      </c>
      <c r="K192" s="59">
        <v>989.22</v>
      </c>
      <c r="L192" s="59">
        <v>2951.5</v>
      </c>
      <c r="M192" s="59">
        <v>1186.54</v>
      </c>
      <c r="N192" s="59">
        <v>1358.45</v>
      </c>
      <c r="O192" s="59">
        <v>6932.39</v>
      </c>
      <c r="P192" s="59">
        <v>2985.08</v>
      </c>
      <c r="Q192" s="59">
        <v>34690.01</v>
      </c>
      <c r="R192" s="167">
        <v>2127.5300000000002</v>
      </c>
      <c r="S192" s="167">
        <v>1296.17</v>
      </c>
      <c r="T192" s="59">
        <v>5526.15</v>
      </c>
      <c r="U192" s="59">
        <v>3461.63</v>
      </c>
      <c r="V192" s="59">
        <v>6797.3</v>
      </c>
      <c r="W192" s="59">
        <v>11192.43</v>
      </c>
      <c r="X192" s="59">
        <v>32195.06</v>
      </c>
      <c r="Y192" s="59">
        <v>3508.76</v>
      </c>
      <c r="Z192" s="59">
        <v>4428.8</v>
      </c>
      <c r="AA192" s="59">
        <v>2621.3000000000002</v>
      </c>
      <c r="AB192" s="167">
        <v>967.41</v>
      </c>
      <c r="AC192" s="59">
        <v>136.21</v>
      </c>
      <c r="AD192" s="59">
        <v>1202.1099999999999</v>
      </c>
      <c r="AE192" s="59">
        <v>33181.42</v>
      </c>
      <c r="AF192" s="59">
        <v>3751.07</v>
      </c>
      <c r="AG192" s="59">
        <v>4981.41</v>
      </c>
      <c r="AH192" s="59">
        <v>3916.93</v>
      </c>
      <c r="AI192" s="59">
        <v>3965.14</v>
      </c>
      <c r="AJ192" s="59">
        <v>108.45</v>
      </c>
      <c r="AK192" s="59">
        <v>171.51</v>
      </c>
      <c r="AL192" s="59">
        <v>1437.9</v>
      </c>
      <c r="AM192" s="59">
        <v>141.66</v>
      </c>
      <c r="AN192" s="59">
        <v>757.48</v>
      </c>
      <c r="AO192" s="59">
        <v>278.95999999999998</v>
      </c>
      <c r="AP192" s="59">
        <v>299.45</v>
      </c>
      <c r="AQ192" s="59">
        <v>847.76</v>
      </c>
      <c r="AR192" s="59">
        <v>500.25</v>
      </c>
      <c r="AS192" s="59">
        <v>374.19</v>
      </c>
      <c r="AT192" s="59">
        <v>192.4</v>
      </c>
      <c r="AU192" s="59">
        <v>179.95</v>
      </c>
      <c r="AV192" s="59">
        <v>1137.9100000000001</v>
      </c>
      <c r="AW192" s="59">
        <v>730.11</v>
      </c>
      <c r="AX192" s="60">
        <v>1116</v>
      </c>
      <c r="AY192" s="59">
        <v>266.18</v>
      </c>
      <c r="AZ192" s="59">
        <v>289.33</v>
      </c>
      <c r="BA192" s="59">
        <v>358.76</v>
      </c>
      <c r="BB192" s="59">
        <v>393.68</v>
      </c>
      <c r="BC192" s="59">
        <v>38.69</v>
      </c>
      <c r="BD192" s="59">
        <v>144.04</v>
      </c>
      <c r="BE192" s="59">
        <v>3069.87</v>
      </c>
      <c r="BF192" s="59">
        <v>787.89</v>
      </c>
      <c r="BG192" s="59">
        <v>368.43</v>
      </c>
      <c r="BH192" s="59">
        <v>2148.8200000000002</v>
      </c>
      <c r="BI192" s="59">
        <v>550.99</v>
      </c>
      <c r="BJ192" s="59">
        <v>527.85</v>
      </c>
      <c r="BK192" s="59">
        <v>182.16</v>
      </c>
      <c r="BL192" s="59">
        <v>172.88</v>
      </c>
      <c r="BM192" s="59">
        <v>278.88</v>
      </c>
      <c r="BN192" s="59">
        <v>413.86</v>
      </c>
      <c r="BO192" s="60">
        <v>0</v>
      </c>
      <c r="BP192" s="61">
        <v>0</v>
      </c>
      <c r="BQ192" s="60" t="s">
        <v>98</v>
      </c>
      <c r="BR192" s="59">
        <v>214379.23</v>
      </c>
      <c r="BS192" s="60" t="s">
        <v>98</v>
      </c>
      <c r="BT192" s="59">
        <v>19698.71</v>
      </c>
      <c r="BU192" s="60" t="s">
        <v>98</v>
      </c>
      <c r="BV192" s="59">
        <v>0.13</v>
      </c>
      <c r="BW192" s="60" t="s">
        <v>98</v>
      </c>
      <c r="BX192" s="59">
        <v>94.8</v>
      </c>
      <c r="BY192" s="60" t="s">
        <v>98</v>
      </c>
      <c r="BZ192" s="59">
        <v>19793.64</v>
      </c>
      <c r="CA192" s="60" t="s">
        <v>98</v>
      </c>
      <c r="CB192" s="59">
        <v>2404.77</v>
      </c>
      <c r="CC192" s="60" t="s">
        <v>98</v>
      </c>
      <c r="CD192" s="60">
        <v>0</v>
      </c>
      <c r="CE192" s="60" t="s">
        <v>98</v>
      </c>
      <c r="CF192" s="59">
        <v>2376.3200000000002</v>
      </c>
      <c r="CG192" s="60" t="s">
        <v>98</v>
      </c>
      <c r="CH192" s="59">
        <v>2376.3200000000002</v>
      </c>
      <c r="CI192" s="60" t="s">
        <v>98</v>
      </c>
      <c r="CJ192" s="59">
        <v>4781.09</v>
      </c>
      <c r="CK192" s="60" t="s">
        <v>98</v>
      </c>
      <c r="CL192" s="60">
        <v>0</v>
      </c>
      <c r="CM192" s="60" t="s">
        <v>98</v>
      </c>
      <c r="CN192" s="60">
        <v>0</v>
      </c>
      <c r="CO192" s="60" t="s">
        <v>98</v>
      </c>
      <c r="CP192" s="60">
        <v>0</v>
      </c>
      <c r="CQ192" s="60" t="s">
        <v>98</v>
      </c>
      <c r="CR192" s="62">
        <v>37572.42</v>
      </c>
      <c r="CS192" s="60" t="s">
        <v>98</v>
      </c>
      <c r="CT192" s="59">
        <v>37572.42</v>
      </c>
      <c r="CU192" s="60" t="s">
        <v>98</v>
      </c>
      <c r="CV192" s="59">
        <v>62147.15</v>
      </c>
      <c r="CW192" s="60" t="s">
        <v>98</v>
      </c>
      <c r="CX192" s="59">
        <v>276526.38</v>
      </c>
      <c r="CY192" s="60" t="s">
        <v>98</v>
      </c>
    </row>
    <row r="193" spans="1:103" ht="14.5" x14ac:dyDescent="0.35">
      <c r="A193" s="58" t="s">
        <v>364</v>
      </c>
      <c r="B193" s="58" t="s">
        <v>198</v>
      </c>
      <c r="C193" s="43" t="str">
        <f>'Correspondance tables'!K16</f>
        <v>ISIC 23</v>
      </c>
      <c r="D193" s="43" t="str">
        <f>VLOOKUP(C193, 'Correspondance tables'!$O$3:$P$73, 2, FALSE)</f>
        <v>ISIC 23</v>
      </c>
      <c r="E193" s="63">
        <v>1296.3900000000001</v>
      </c>
      <c r="F193" s="63">
        <v>44.88</v>
      </c>
      <c r="G193" s="63">
        <v>57.44</v>
      </c>
      <c r="H193" s="168">
        <v>1094.46</v>
      </c>
      <c r="I193" s="63">
        <v>4682.8100000000004</v>
      </c>
      <c r="J193" s="63">
        <v>319.70999999999998</v>
      </c>
      <c r="K193" s="63">
        <v>1461.14</v>
      </c>
      <c r="L193" s="63">
        <v>127.9</v>
      </c>
      <c r="M193" s="63">
        <v>26.63</v>
      </c>
      <c r="N193" s="63">
        <v>141.54</v>
      </c>
      <c r="O193" s="63">
        <v>1895.03</v>
      </c>
      <c r="P193" s="63">
        <v>693.54</v>
      </c>
      <c r="Q193" s="63">
        <v>1479.27</v>
      </c>
      <c r="R193" s="168">
        <v>22820.54</v>
      </c>
      <c r="S193" s="168">
        <v>2149.84</v>
      </c>
      <c r="T193" s="63">
        <v>2559.6</v>
      </c>
      <c r="U193" s="63">
        <v>1182.2</v>
      </c>
      <c r="V193" s="63">
        <v>1835.76</v>
      </c>
      <c r="W193" s="63">
        <v>1566.9</v>
      </c>
      <c r="X193" s="63">
        <v>4429.8999999999996</v>
      </c>
      <c r="Y193" s="63">
        <v>793.46</v>
      </c>
      <c r="Z193" s="63">
        <v>1252.18</v>
      </c>
      <c r="AA193" s="63">
        <v>662.52</v>
      </c>
      <c r="AB193" s="168">
        <v>1761.48</v>
      </c>
      <c r="AC193" s="63">
        <v>250.79</v>
      </c>
      <c r="AD193" s="63">
        <v>593.51</v>
      </c>
      <c r="AE193" s="63">
        <v>84243.09</v>
      </c>
      <c r="AF193" s="63">
        <v>819.39</v>
      </c>
      <c r="AG193" s="63">
        <v>1673.62</v>
      </c>
      <c r="AH193" s="63">
        <v>640.62</v>
      </c>
      <c r="AI193" s="63">
        <v>429.07</v>
      </c>
      <c r="AJ193" s="63">
        <v>52.93</v>
      </c>
      <c r="AK193" s="63">
        <v>17.12</v>
      </c>
      <c r="AL193" s="63">
        <v>267.94</v>
      </c>
      <c r="AM193" s="63">
        <v>7.31</v>
      </c>
      <c r="AN193" s="63">
        <v>1016.92</v>
      </c>
      <c r="AO193" s="63">
        <v>21.1</v>
      </c>
      <c r="AP193" s="63">
        <v>23.67</v>
      </c>
      <c r="AQ193" s="64">
        <v>247</v>
      </c>
      <c r="AR193" s="63">
        <v>71.760000000000005</v>
      </c>
      <c r="AS193" s="63">
        <v>52.41</v>
      </c>
      <c r="AT193" s="63">
        <v>2.2799999999999998</v>
      </c>
      <c r="AU193" s="63">
        <v>16.89</v>
      </c>
      <c r="AV193" s="63">
        <v>2567.0500000000002</v>
      </c>
      <c r="AW193" s="63">
        <v>200.34</v>
      </c>
      <c r="AX193" s="63">
        <v>297.95</v>
      </c>
      <c r="AY193" s="63">
        <v>299.61</v>
      </c>
      <c r="AZ193" s="63">
        <v>71.55</v>
      </c>
      <c r="BA193" s="63">
        <v>98.76</v>
      </c>
      <c r="BB193" s="63">
        <v>127.94</v>
      </c>
      <c r="BC193" s="63">
        <v>20.82</v>
      </c>
      <c r="BD193" s="63">
        <v>5.65</v>
      </c>
      <c r="BE193" s="63">
        <v>1100.69</v>
      </c>
      <c r="BF193" s="63">
        <v>750.39</v>
      </c>
      <c r="BG193" s="63">
        <v>611.04999999999995</v>
      </c>
      <c r="BH193" s="63">
        <v>845.15</v>
      </c>
      <c r="BI193" s="63">
        <v>125.14</v>
      </c>
      <c r="BJ193" s="63">
        <v>257.2</v>
      </c>
      <c r="BK193" s="63">
        <v>176.12</v>
      </c>
      <c r="BL193" s="63">
        <v>172.3</v>
      </c>
      <c r="BM193" s="63">
        <v>78.47</v>
      </c>
      <c r="BN193" s="63">
        <v>389.15</v>
      </c>
      <c r="BO193" s="64">
        <v>0</v>
      </c>
      <c r="BP193" s="65">
        <v>0</v>
      </c>
      <c r="BQ193" s="64" t="s">
        <v>98</v>
      </c>
      <c r="BR193" s="63">
        <v>152977.88</v>
      </c>
      <c r="BS193" s="64" t="s">
        <v>98</v>
      </c>
      <c r="BT193" s="63">
        <v>14527.65</v>
      </c>
      <c r="BU193" s="64" t="s">
        <v>98</v>
      </c>
      <c r="BV193" s="64">
        <v>0</v>
      </c>
      <c r="BW193" s="64" t="s">
        <v>98</v>
      </c>
      <c r="BX193" s="64">
        <v>0</v>
      </c>
      <c r="BY193" s="64" t="s">
        <v>98</v>
      </c>
      <c r="BZ193" s="63">
        <v>14527.65</v>
      </c>
      <c r="CA193" s="64" t="s">
        <v>98</v>
      </c>
      <c r="CB193" s="63">
        <v>4660.9399999999996</v>
      </c>
      <c r="CC193" s="64" t="s">
        <v>98</v>
      </c>
      <c r="CD193" s="64">
        <v>0</v>
      </c>
      <c r="CE193" s="64" t="s">
        <v>98</v>
      </c>
      <c r="CF193" s="63">
        <v>-5415.85</v>
      </c>
      <c r="CG193" s="64" t="s">
        <v>98</v>
      </c>
      <c r="CH193" s="63">
        <v>-5415.85</v>
      </c>
      <c r="CI193" s="64" t="s">
        <v>98</v>
      </c>
      <c r="CJ193" s="63">
        <v>-754.91</v>
      </c>
      <c r="CK193" s="64" t="s">
        <v>98</v>
      </c>
      <c r="CL193" s="64">
        <v>0</v>
      </c>
      <c r="CM193" s="64" t="s">
        <v>98</v>
      </c>
      <c r="CN193" s="64">
        <v>0</v>
      </c>
      <c r="CO193" s="64" t="s">
        <v>98</v>
      </c>
      <c r="CP193" s="64">
        <v>0</v>
      </c>
      <c r="CQ193" s="64" t="s">
        <v>98</v>
      </c>
      <c r="CR193" s="66">
        <v>20488.27</v>
      </c>
      <c r="CS193" s="64" t="s">
        <v>98</v>
      </c>
      <c r="CT193" s="63">
        <v>20488.27</v>
      </c>
      <c r="CU193" s="64" t="s">
        <v>98</v>
      </c>
      <c r="CV193" s="63">
        <v>34261.01</v>
      </c>
      <c r="CW193" s="64" t="s">
        <v>98</v>
      </c>
      <c r="CX193" s="63">
        <v>187238.89</v>
      </c>
      <c r="CY193" s="64" t="s">
        <v>98</v>
      </c>
    </row>
    <row r="194" spans="1:103" ht="14.5" x14ac:dyDescent="0.35">
      <c r="A194" s="58" t="s">
        <v>364</v>
      </c>
      <c r="B194" s="58" t="s">
        <v>433</v>
      </c>
      <c r="C194" s="43" t="str">
        <f>'Correspondance tables'!K17</f>
        <v>ISIC 24</v>
      </c>
      <c r="D194" s="43" t="str">
        <f>VLOOKUP(C194, 'Correspondance tables'!$O$3:$P$73, 2, FALSE)</f>
        <v>ISIC 24</v>
      </c>
      <c r="E194" s="59">
        <v>132.37</v>
      </c>
      <c r="F194" s="59">
        <v>19.07</v>
      </c>
      <c r="G194" s="59">
        <v>5.68</v>
      </c>
      <c r="H194" s="167">
        <v>768.28</v>
      </c>
      <c r="I194" s="59">
        <v>795.67</v>
      </c>
      <c r="J194" s="59">
        <v>202.54</v>
      </c>
      <c r="K194" s="59">
        <v>339.38</v>
      </c>
      <c r="L194" s="59">
        <v>313.58999999999997</v>
      </c>
      <c r="M194" s="59">
        <v>153.30000000000001</v>
      </c>
      <c r="N194" s="59">
        <v>368.3</v>
      </c>
      <c r="O194" s="59">
        <v>3438.09</v>
      </c>
      <c r="P194" s="59">
        <v>456.31</v>
      </c>
      <c r="Q194" s="59">
        <v>1792.26</v>
      </c>
      <c r="R194" s="167">
        <v>2083.92</v>
      </c>
      <c r="S194" s="167">
        <v>84070.21</v>
      </c>
      <c r="T194" s="59">
        <v>51167.94</v>
      </c>
      <c r="U194" s="59">
        <v>3605.76</v>
      </c>
      <c r="V194" s="59">
        <v>17613.080000000002</v>
      </c>
      <c r="W194" s="59">
        <v>28328.89</v>
      </c>
      <c r="X194" s="59">
        <v>31047.14</v>
      </c>
      <c r="Y194" s="59">
        <v>7081.76</v>
      </c>
      <c r="Z194" s="59">
        <v>5289.48</v>
      </c>
      <c r="AA194" s="59">
        <v>5723.67</v>
      </c>
      <c r="AB194" s="167">
        <v>937.71</v>
      </c>
      <c r="AC194" s="59">
        <v>257.12</v>
      </c>
      <c r="AD194" s="59">
        <v>2475.19</v>
      </c>
      <c r="AE194" s="59">
        <v>18549.04</v>
      </c>
      <c r="AF194" s="59">
        <v>649.63</v>
      </c>
      <c r="AG194" s="59">
        <v>1244.46</v>
      </c>
      <c r="AH194" s="59">
        <v>211.49</v>
      </c>
      <c r="AI194" s="59">
        <v>456.86</v>
      </c>
      <c r="AJ194" s="59">
        <v>8.57</v>
      </c>
      <c r="AK194" s="59">
        <v>3.08</v>
      </c>
      <c r="AL194" s="59">
        <v>231.13</v>
      </c>
      <c r="AM194" s="59">
        <v>4.2</v>
      </c>
      <c r="AN194" s="59">
        <v>42.14</v>
      </c>
      <c r="AO194" s="59">
        <v>44.17</v>
      </c>
      <c r="AP194" s="59">
        <v>19.39</v>
      </c>
      <c r="AQ194" s="59">
        <v>166.82</v>
      </c>
      <c r="AR194" s="59">
        <v>47.46</v>
      </c>
      <c r="AS194" s="59">
        <v>16.57</v>
      </c>
      <c r="AT194" s="59">
        <v>35.29</v>
      </c>
      <c r="AU194" s="59">
        <v>4.4800000000000004</v>
      </c>
      <c r="AV194" s="59">
        <v>673.09</v>
      </c>
      <c r="AW194" s="59">
        <v>163.46</v>
      </c>
      <c r="AX194" s="59">
        <v>784.1</v>
      </c>
      <c r="AY194" s="59">
        <v>149.6</v>
      </c>
      <c r="AZ194" s="59">
        <v>62.16</v>
      </c>
      <c r="BA194" s="59">
        <v>149.04</v>
      </c>
      <c r="BB194" s="59">
        <v>133.93</v>
      </c>
      <c r="BC194" s="59">
        <v>9.09</v>
      </c>
      <c r="BD194" s="59">
        <v>0.72</v>
      </c>
      <c r="BE194" s="59">
        <v>286.69</v>
      </c>
      <c r="BF194" s="59">
        <v>147.55000000000001</v>
      </c>
      <c r="BG194" s="59">
        <v>31.86</v>
      </c>
      <c r="BH194" s="59">
        <v>1015.39</v>
      </c>
      <c r="BI194" s="59">
        <v>2.5</v>
      </c>
      <c r="BJ194" s="59">
        <v>88.58</v>
      </c>
      <c r="BK194" s="59">
        <v>9.6199999999999992</v>
      </c>
      <c r="BL194" s="59">
        <v>9.2899999999999991</v>
      </c>
      <c r="BM194" s="59">
        <v>160.24</v>
      </c>
      <c r="BN194" s="59">
        <v>77.599999999999994</v>
      </c>
      <c r="BO194" s="60">
        <v>0</v>
      </c>
      <c r="BP194" s="61">
        <v>0</v>
      </c>
      <c r="BQ194" s="60" t="s">
        <v>98</v>
      </c>
      <c r="BR194" s="59">
        <v>274156.01</v>
      </c>
      <c r="BS194" s="60" t="s">
        <v>98</v>
      </c>
      <c r="BT194" s="59">
        <v>159.22999999999999</v>
      </c>
      <c r="BU194" s="60" t="s">
        <v>98</v>
      </c>
      <c r="BV194" s="60">
        <v>0</v>
      </c>
      <c r="BW194" s="60" t="s">
        <v>98</v>
      </c>
      <c r="BX194" s="59">
        <v>2.57</v>
      </c>
      <c r="BY194" s="60" t="s">
        <v>98</v>
      </c>
      <c r="BZ194" s="59">
        <v>161.79</v>
      </c>
      <c r="CA194" s="60" t="s">
        <v>98</v>
      </c>
      <c r="CB194" s="59">
        <v>2296.9499999999998</v>
      </c>
      <c r="CC194" s="60" t="s">
        <v>98</v>
      </c>
      <c r="CD194" s="59">
        <v>1275.71</v>
      </c>
      <c r="CE194" s="60" t="s">
        <v>98</v>
      </c>
      <c r="CF194" s="59">
        <v>2059.0500000000002</v>
      </c>
      <c r="CG194" s="60" t="s">
        <v>98</v>
      </c>
      <c r="CH194" s="59">
        <v>3334.76</v>
      </c>
      <c r="CI194" s="60" t="s">
        <v>98</v>
      </c>
      <c r="CJ194" s="59">
        <v>5631.71</v>
      </c>
      <c r="CK194" s="60" t="s">
        <v>98</v>
      </c>
      <c r="CL194" s="60">
        <v>0</v>
      </c>
      <c r="CM194" s="60" t="s">
        <v>98</v>
      </c>
      <c r="CN194" s="60">
        <v>0</v>
      </c>
      <c r="CO194" s="60" t="s">
        <v>98</v>
      </c>
      <c r="CP194" s="60">
        <v>0</v>
      </c>
      <c r="CQ194" s="60" t="s">
        <v>98</v>
      </c>
      <c r="CR194" s="62">
        <v>61089.3</v>
      </c>
      <c r="CS194" s="60" t="s">
        <v>98</v>
      </c>
      <c r="CT194" s="59">
        <v>61089.3</v>
      </c>
      <c r="CU194" s="60" t="s">
        <v>98</v>
      </c>
      <c r="CV194" s="59">
        <v>66882.81</v>
      </c>
      <c r="CW194" s="60" t="s">
        <v>98</v>
      </c>
      <c r="CX194" s="59">
        <v>341038.82</v>
      </c>
      <c r="CY194" s="60" t="s">
        <v>98</v>
      </c>
    </row>
    <row r="195" spans="1:103" ht="14.5" x14ac:dyDescent="0.35">
      <c r="A195" s="58" t="s">
        <v>364</v>
      </c>
      <c r="B195" s="58" t="s">
        <v>434</v>
      </c>
      <c r="C195" s="43" t="str">
        <f>'Correspondance tables'!K18</f>
        <v>ISIC 25</v>
      </c>
      <c r="D195" s="43" t="str">
        <f>VLOOKUP(C195, 'Correspondance tables'!$O$3:$P$73, 2, FALSE)</f>
        <v>ISIC 25</v>
      </c>
      <c r="E195" s="63">
        <v>1778.25</v>
      </c>
      <c r="F195" s="63">
        <v>107.13</v>
      </c>
      <c r="G195" s="63">
        <v>86.4</v>
      </c>
      <c r="H195" s="168">
        <v>1313.6</v>
      </c>
      <c r="I195" s="63">
        <v>6208.95</v>
      </c>
      <c r="J195" s="63">
        <v>842.26</v>
      </c>
      <c r="K195" s="63">
        <v>1436.1</v>
      </c>
      <c r="L195" s="63">
        <v>858.82</v>
      </c>
      <c r="M195" s="63">
        <v>393.13</v>
      </c>
      <c r="N195" s="63">
        <v>1451.33</v>
      </c>
      <c r="O195" s="63">
        <v>3115.23</v>
      </c>
      <c r="P195" s="63">
        <v>746.05</v>
      </c>
      <c r="Q195" s="63">
        <v>3629.92</v>
      </c>
      <c r="R195" s="168">
        <v>1866.33</v>
      </c>
      <c r="S195" s="168">
        <v>9578.2999999999993</v>
      </c>
      <c r="T195" s="63">
        <v>76717.19</v>
      </c>
      <c r="U195" s="63">
        <v>5262.02</v>
      </c>
      <c r="V195" s="63">
        <v>10881.58</v>
      </c>
      <c r="W195" s="63">
        <v>57105.08</v>
      </c>
      <c r="X195" s="63">
        <v>42940.25</v>
      </c>
      <c r="Y195" s="63">
        <v>10977.97</v>
      </c>
      <c r="Z195" s="63">
        <v>5503.39</v>
      </c>
      <c r="AA195" s="63">
        <v>10001.14</v>
      </c>
      <c r="AB195" s="168">
        <v>3380.54</v>
      </c>
      <c r="AC195" s="63">
        <v>622.29</v>
      </c>
      <c r="AD195" s="63">
        <v>3421.94</v>
      </c>
      <c r="AE195" s="63">
        <v>56041.96</v>
      </c>
      <c r="AF195" s="63">
        <v>1948.93</v>
      </c>
      <c r="AG195" s="63">
        <v>2482.9</v>
      </c>
      <c r="AH195" s="63">
        <v>741.29</v>
      </c>
      <c r="AI195" s="63">
        <v>1370.89</v>
      </c>
      <c r="AJ195" s="63">
        <v>346.22</v>
      </c>
      <c r="AK195" s="63">
        <v>63.89</v>
      </c>
      <c r="AL195" s="63">
        <v>1070.3900000000001</v>
      </c>
      <c r="AM195" s="63">
        <v>47.29</v>
      </c>
      <c r="AN195" s="63">
        <v>730.09</v>
      </c>
      <c r="AO195" s="63">
        <v>93.47</v>
      </c>
      <c r="AP195" s="63">
        <v>83.59</v>
      </c>
      <c r="AQ195" s="63">
        <v>601.14</v>
      </c>
      <c r="AR195" s="63">
        <v>442.84</v>
      </c>
      <c r="AS195" s="63">
        <v>130.53</v>
      </c>
      <c r="AT195" s="63">
        <v>80.45</v>
      </c>
      <c r="AU195" s="63">
        <v>81.52</v>
      </c>
      <c r="AV195" s="63">
        <v>1624.52</v>
      </c>
      <c r="AW195" s="63">
        <v>498.2</v>
      </c>
      <c r="AX195" s="63">
        <v>1310.6099999999999</v>
      </c>
      <c r="AY195" s="63">
        <v>214.46</v>
      </c>
      <c r="AZ195" s="63">
        <v>223.86</v>
      </c>
      <c r="BA195" s="63">
        <v>208.97</v>
      </c>
      <c r="BB195" s="63">
        <v>428.95</v>
      </c>
      <c r="BC195" s="63">
        <v>53.63</v>
      </c>
      <c r="BD195" s="63">
        <v>60.27</v>
      </c>
      <c r="BE195" s="63">
        <v>2739.33</v>
      </c>
      <c r="BF195" s="63">
        <v>3876.25</v>
      </c>
      <c r="BG195" s="63">
        <v>423.11</v>
      </c>
      <c r="BH195" s="63">
        <v>525.67999999999995</v>
      </c>
      <c r="BI195" s="63">
        <v>215.32</v>
      </c>
      <c r="BJ195" s="63">
        <v>191.91</v>
      </c>
      <c r="BK195" s="64">
        <v>153</v>
      </c>
      <c r="BL195" s="63">
        <v>109.27</v>
      </c>
      <c r="BM195" s="63">
        <v>267.02999999999997</v>
      </c>
      <c r="BN195" s="63">
        <v>227.36</v>
      </c>
      <c r="BO195" s="64">
        <v>0</v>
      </c>
      <c r="BP195" s="65">
        <v>0</v>
      </c>
      <c r="BQ195" s="64" t="s">
        <v>98</v>
      </c>
      <c r="BR195" s="63">
        <v>339934.33</v>
      </c>
      <c r="BS195" s="64" t="s">
        <v>98</v>
      </c>
      <c r="BT195" s="63">
        <v>16748.38</v>
      </c>
      <c r="BU195" s="64" t="s">
        <v>98</v>
      </c>
      <c r="BV195" s="63">
        <v>0.3</v>
      </c>
      <c r="BW195" s="64" t="s">
        <v>98</v>
      </c>
      <c r="BX195" s="63">
        <v>112.3</v>
      </c>
      <c r="BY195" s="64" t="s">
        <v>98</v>
      </c>
      <c r="BZ195" s="63">
        <v>16860.98</v>
      </c>
      <c r="CA195" s="64" t="s">
        <v>98</v>
      </c>
      <c r="CB195" s="63">
        <v>51409.83</v>
      </c>
      <c r="CC195" s="64" t="s">
        <v>98</v>
      </c>
      <c r="CD195" s="64">
        <v>0</v>
      </c>
      <c r="CE195" s="64" t="s">
        <v>98</v>
      </c>
      <c r="CF195" s="63">
        <v>6883.06</v>
      </c>
      <c r="CG195" s="64" t="s">
        <v>98</v>
      </c>
      <c r="CH195" s="63">
        <v>6883.06</v>
      </c>
      <c r="CI195" s="64" t="s">
        <v>98</v>
      </c>
      <c r="CJ195" s="63">
        <v>58292.89</v>
      </c>
      <c r="CK195" s="64" t="s">
        <v>98</v>
      </c>
      <c r="CL195" s="64">
        <v>0</v>
      </c>
      <c r="CM195" s="64" t="s">
        <v>98</v>
      </c>
      <c r="CN195" s="64">
        <v>0</v>
      </c>
      <c r="CO195" s="64" t="s">
        <v>98</v>
      </c>
      <c r="CP195" s="64">
        <v>0</v>
      </c>
      <c r="CQ195" s="64" t="s">
        <v>98</v>
      </c>
      <c r="CR195" s="66">
        <v>46732.5</v>
      </c>
      <c r="CS195" s="64" t="s">
        <v>98</v>
      </c>
      <c r="CT195" s="63">
        <v>46732.5</v>
      </c>
      <c r="CU195" s="64" t="s">
        <v>98</v>
      </c>
      <c r="CV195" s="63">
        <v>121886.37</v>
      </c>
      <c r="CW195" s="64" t="s">
        <v>98</v>
      </c>
      <c r="CX195" s="63">
        <v>461820.69</v>
      </c>
      <c r="CY195" s="64" t="s">
        <v>98</v>
      </c>
    </row>
    <row r="196" spans="1:103" ht="14.5" x14ac:dyDescent="0.35">
      <c r="A196" s="58" t="s">
        <v>364</v>
      </c>
      <c r="B196" s="58" t="s">
        <v>435</v>
      </c>
      <c r="C196" s="43" t="str">
        <f>'Correspondance tables'!K19</f>
        <v>ISIC 26</v>
      </c>
      <c r="D196" s="43" t="str">
        <f>VLOOKUP(C196, 'Correspondance tables'!$O$3:$P$73, 2, FALSE)</f>
        <v>ISIC 26</v>
      </c>
      <c r="E196" s="59">
        <v>71.91</v>
      </c>
      <c r="F196" s="59">
        <v>9.73</v>
      </c>
      <c r="G196" s="59">
        <v>31.71</v>
      </c>
      <c r="H196" s="167">
        <v>109.4</v>
      </c>
      <c r="I196" s="59">
        <v>301.31</v>
      </c>
      <c r="J196" s="59">
        <v>51.46</v>
      </c>
      <c r="K196" s="59">
        <v>53.82</v>
      </c>
      <c r="L196" s="59">
        <v>84.41</v>
      </c>
      <c r="M196" s="59">
        <v>265.75</v>
      </c>
      <c r="N196" s="59">
        <v>128.72999999999999</v>
      </c>
      <c r="O196" s="59">
        <v>345.42</v>
      </c>
      <c r="P196" s="59">
        <v>386.26</v>
      </c>
      <c r="Q196" s="59">
        <v>234.77</v>
      </c>
      <c r="R196" s="167">
        <v>168.91</v>
      </c>
      <c r="S196" s="167">
        <v>227.6</v>
      </c>
      <c r="T196" s="59">
        <v>761.62</v>
      </c>
      <c r="U196" s="59">
        <v>26503.79</v>
      </c>
      <c r="V196" s="59">
        <v>4727.79</v>
      </c>
      <c r="W196" s="59">
        <v>3744.52</v>
      </c>
      <c r="X196" s="59">
        <v>4949.92</v>
      </c>
      <c r="Y196" s="59">
        <v>3003.02</v>
      </c>
      <c r="Z196" s="59">
        <v>1361.91</v>
      </c>
      <c r="AA196" s="59">
        <v>2062.11</v>
      </c>
      <c r="AB196" s="167">
        <v>1621.91</v>
      </c>
      <c r="AC196" s="59">
        <v>137.54</v>
      </c>
      <c r="AD196" s="59">
        <v>156.74</v>
      </c>
      <c r="AE196" s="59">
        <v>3501.08</v>
      </c>
      <c r="AF196" s="59">
        <v>371.2</v>
      </c>
      <c r="AG196" s="59">
        <v>1469.38</v>
      </c>
      <c r="AH196" s="59">
        <v>339.11</v>
      </c>
      <c r="AI196" s="59">
        <v>409.29</v>
      </c>
      <c r="AJ196" s="59">
        <v>30.87</v>
      </c>
      <c r="AK196" s="59">
        <v>84.32</v>
      </c>
      <c r="AL196" s="59">
        <v>392.61</v>
      </c>
      <c r="AM196" s="59">
        <v>169.27</v>
      </c>
      <c r="AN196" s="59">
        <v>292.64</v>
      </c>
      <c r="AO196" s="59">
        <v>384.85</v>
      </c>
      <c r="AP196" s="59">
        <v>1311.22</v>
      </c>
      <c r="AQ196" s="59">
        <v>5413.28</v>
      </c>
      <c r="AR196" s="59">
        <v>2729.87</v>
      </c>
      <c r="AS196" s="59">
        <v>299.76</v>
      </c>
      <c r="AT196" s="59">
        <v>100.93</v>
      </c>
      <c r="AU196" s="59">
        <v>136.11000000000001</v>
      </c>
      <c r="AV196" s="59">
        <v>245.23</v>
      </c>
      <c r="AW196" s="59">
        <v>617.54</v>
      </c>
      <c r="AX196" s="59">
        <v>1477.14</v>
      </c>
      <c r="AY196" s="59">
        <v>931.03</v>
      </c>
      <c r="AZ196" s="59">
        <v>188.97</v>
      </c>
      <c r="BA196" s="59">
        <v>543.02</v>
      </c>
      <c r="BB196" s="59">
        <v>253.96</v>
      </c>
      <c r="BC196" s="59">
        <v>132.24</v>
      </c>
      <c r="BD196" s="59">
        <v>55.58</v>
      </c>
      <c r="BE196" s="59">
        <v>1036.25</v>
      </c>
      <c r="BF196" s="59">
        <v>5309.67</v>
      </c>
      <c r="BG196" s="59">
        <v>1207.3499999999999</v>
      </c>
      <c r="BH196" s="59">
        <v>6244.72</v>
      </c>
      <c r="BI196" s="59">
        <v>591.42999999999995</v>
      </c>
      <c r="BJ196" s="59">
        <v>564.22</v>
      </c>
      <c r="BK196" s="59">
        <v>155.52000000000001</v>
      </c>
      <c r="BL196" s="59">
        <v>160.04</v>
      </c>
      <c r="BM196" s="59">
        <v>648.15</v>
      </c>
      <c r="BN196" s="59">
        <v>226.37</v>
      </c>
      <c r="BO196" s="60">
        <v>0</v>
      </c>
      <c r="BP196" s="61">
        <v>0</v>
      </c>
      <c r="BQ196" s="60" t="s">
        <v>98</v>
      </c>
      <c r="BR196" s="59">
        <v>89526.28</v>
      </c>
      <c r="BS196" s="60" t="s">
        <v>98</v>
      </c>
      <c r="BT196" s="59">
        <v>39267.17</v>
      </c>
      <c r="BU196" s="60" t="s">
        <v>98</v>
      </c>
      <c r="BV196" s="59">
        <v>2.29</v>
      </c>
      <c r="BW196" s="60" t="s">
        <v>98</v>
      </c>
      <c r="BX196" s="59">
        <v>1114.1099999999999</v>
      </c>
      <c r="BY196" s="60" t="s">
        <v>98</v>
      </c>
      <c r="BZ196" s="59">
        <v>40383.57</v>
      </c>
      <c r="CA196" s="60" t="s">
        <v>98</v>
      </c>
      <c r="CB196" s="59">
        <v>56011.519999999997</v>
      </c>
      <c r="CC196" s="60" t="s">
        <v>98</v>
      </c>
      <c r="CD196" s="59">
        <v>25.65</v>
      </c>
      <c r="CE196" s="60" t="s">
        <v>98</v>
      </c>
      <c r="CF196" s="59">
        <v>-7137.7</v>
      </c>
      <c r="CG196" s="60" t="s">
        <v>98</v>
      </c>
      <c r="CH196" s="59">
        <v>-7112.05</v>
      </c>
      <c r="CI196" s="60" t="s">
        <v>98</v>
      </c>
      <c r="CJ196" s="59">
        <v>48899.47</v>
      </c>
      <c r="CK196" s="60" t="s">
        <v>98</v>
      </c>
      <c r="CL196" s="60">
        <v>0</v>
      </c>
      <c r="CM196" s="60" t="s">
        <v>98</v>
      </c>
      <c r="CN196" s="60">
        <v>0</v>
      </c>
      <c r="CO196" s="60" t="s">
        <v>98</v>
      </c>
      <c r="CP196" s="60">
        <v>0</v>
      </c>
      <c r="CQ196" s="60" t="s">
        <v>98</v>
      </c>
      <c r="CR196" s="62">
        <v>119887.29</v>
      </c>
      <c r="CS196" s="60" t="s">
        <v>98</v>
      </c>
      <c r="CT196" s="59">
        <v>119887.29</v>
      </c>
      <c r="CU196" s="60" t="s">
        <v>98</v>
      </c>
      <c r="CV196" s="59">
        <v>209170.33</v>
      </c>
      <c r="CW196" s="60" t="s">
        <v>98</v>
      </c>
      <c r="CX196" s="59">
        <v>298696.59999999998</v>
      </c>
      <c r="CY196" s="60" t="s">
        <v>98</v>
      </c>
    </row>
    <row r="197" spans="1:103" ht="14.5" x14ac:dyDescent="0.35">
      <c r="A197" s="58" t="s">
        <v>364</v>
      </c>
      <c r="B197" s="58" t="s">
        <v>436</v>
      </c>
      <c r="C197" s="43" t="str">
        <f>'Correspondance tables'!K20</f>
        <v>ISIC 27</v>
      </c>
      <c r="D197" s="43" t="str">
        <f>VLOOKUP(C197, 'Correspondance tables'!$O$3:$P$73, 2, FALSE)</f>
        <v>ISIC 27</v>
      </c>
      <c r="E197" s="63">
        <v>230.11</v>
      </c>
      <c r="F197" s="63">
        <v>16.04</v>
      </c>
      <c r="G197" s="63">
        <v>32.46</v>
      </c>
      <c r="H197" s="168">
        <v>167.11</v>
      </c>
      <c r="I197" s="63">
        <v>555.96</v>
      </c>
      <c r="J197" s="63">
        <v>117.96</v>
      </c>
      <c r="K197" s="63">
        <v>95.96</v>
      </c>
      <c r="L197" s="63">
        <v>145.75</v>
      </c>
      <c r="M197" s="63">
        <v>56.17</v>
      </c>
      <c r="N197" s="63">
        <v>260.98</v>
      </c>
      <c r="O197" s="63">
        <v>502.22</v>
      </c>
      <c r="P197" s="63">
        <v>70.16</v>
      </c>
      <c r="Q197" s="63">
        <v>452.72</v>
      </c>
      <c r="R197" s="168">
        <v>287.67</v>
      </c>
      <c r="S197" s="168">
        <v>920.2</v>
      </c>
      <c r="T197" s="63">
        <v>2477.31</v>
      </c>
      <c r="U197" s="63">
        <v>5087.84</v>
      </c>
      <c r="V197" s="63">
        <v>32232.35</v>
      </c>
      <c r="W197" s="63">
        <v>10509.26</v>
      </c>
      <c r="X197" s="63">
        <v>12605.21</v>
      </c>
      <c r="Y197" s="63">
        <v>4810.67</v>
      </c>
      <c r="Z197" s="63">
        <v>1124.1099999999999</v>
      </c>
      <c r="AA197" s="63">
        <v>3380.34</v>
      </c>
      <c r="AB197" s="168">
        <v>5257.29</v>
      </c>
      <c r="AC197" s="63">
        <v>248.19</v>
      </c>
      <c r="AD197" s="63">
        <v>265.27999999999997</v>
      </c>
      <c r="AE197" s="63">
        <v>26346.59</v>
      </c>
      <c r="AF197" s="63">
        <v>770.99</v>
      </c>
      <c r="AG197" s="63">
        <v>1371.19</v>
      </c>
      <c r="AH197" s="63">
        <v>458.27</v>
      </c>
      <c r="AI197" s="63">
        <v>768.75</v>
      </c>
      <c r="AJ197" s="63">
        <v>39.07</v>
      </c>
      <c r="AK197" s="63">
        <v>55.69</v>
      </c>
      <c r="AL197" s="63">
        <v>561.26</v>
      </c>
      <c r="AM197" s="63">
        <v>78.790000000000006</v>
      </c>
      <c r="AN197" s="63">
        <v>982.83</v>
      </c>
      <c r="AO197" s="63">
        <v>50.76</v>
      </c>
      <c r="AP197" s="63">
        <v>123.4</v>
      </c>
      <c r="AQ197" s="63">
        <v>1819.56</v>
      </c>
      <c r="AR197" s="63">
        <v>710.96</v>
      </c>
      <c r="AS197" s="63">
        <v>119.74</v>
      </c>
      <c r="AT197" s="63">
        <v>62.58</v>
      </c>
      <c r="AU197" s="63">
        <v>50.54</v>
      </c>
      <c r="AV197" s="63">
        <v>830.29</v>
      </c>
      <c r="AW197" s="63">
        <v>591.01</v>
      </c>
      <c r="AX197" s="63">
        <v>898.88</v>
      </c>
      <c r="AY197" s="63">
        <v>349.63</v>
      </c>
      <c r="AZ197" s="63">
        <v>101.14</v>
      </c>
      <c r="BA197" s="63">
        <v>114.28</v>
      </c>
      <c r="BB197" s="63">
        <v>437.26</v>
      </c>
      <c r="BC197" s="63">
        <v>26.5</v>
      </c>
      <c r="BD197" s="63">
        <v>28.25</v>
      </c>
      <c r="BE197" s="63">
        <v>890.55</v>
      </c>
      <c r="BF197" s="63">
        <v>961.4</v>
      </c>
      <c r="BG197" s="63">
        <v>259.86</v>
      </c>
      <c r="BH197" s="63">
        <v>261.01</v>
      </c>
      <c r="BI197" s="63">
        <v>190.74</v>
      </c>
      <c r="BJ197" s="63">
        <v>178.3</v>
      </c>
      <c r="BK197" s="63">
        <v>186.82</v>
      </c>
      <c r="BL197" s="63">
        <v>49.82</v>
      </c>
      <c r="BM197" s="63">
        <v>313.63</v>
      </c>
      <c r="BN197" s="63">
        <v>330.14</v>
      </c>
      <c r="BO197" s="64">
        <v>0</v>
      </c>
      <c r="BP197" s="65">
        <v>0</v>
      </c>
      <c r="BQ197" s="64" t="s">
        <v>98</v>
      </c>
      <c r="BR197" s="63">
        <v>123279.79</v>
      </c>
      <c r="BS197" s="64" t="s">
        <v>98</v>
      </c>
      <c r="BT197" s="63">
        <v>29486.97</v>
      </c>
      <c r="BU197" s="64" t="s">
        <v>98</v>
      </c>
      <c r="BV197" s="63">
        <v>0.96</v>
      </c>
      <c r="BW197" s="64" t="s">
        <v>98</v>
      </c>
      <c r="BX197" s="63">
        <v>53.63</v>
      </c>
      <c r="BY197" s="64" t="s">
        <v>98</v>
      </c>
      <c r="BZ197" s="63">
        <v>29541.55</v>
      </c>
      <c r="CA197" s="64" t="s">
        <v>98</v>
      </c>
      <c r="CB197" s="63">
        <v>27567.38</v>
      </c>
      <c r="CC197" s="64" t="s">
        <v>98</v>
      </c>
      <c r="CD197" s="64">
        <v>0</v>
      </c>
      <c r="CE197" s="64" t="s">
        <v>98</v>
      </c>
      <c r="CF197" s="63">
        <v>4210.8599999999997</v>
      </c>
      <c r="CG197" s="64" t="s">
        <v>98</v>
      </c>
      <c r="CH197" s="63">
        <v>4210.8599999999997</v>
      </c>
      <c r="CI197" s="64" t="s">
        <v>98</v>
      </c>
      <c r="CJ197" s="63">
        <v>31778.240000000002</v>
      </c>
      <c r="CK197" s="64" t="s">
        <v>98</v>
      </c>
      <c r="CL197" s="64">
        <v>0</v>
      </c>
      <c r="CM197" s="64" t="s">
        <v>98</v>
      </c>
      <c r="CN197" s="64">
        <v>0</v>
      </c>
      <c r="CO197" s="64" t="s">
        <v>98</v>
      </c>
      <c r="CP197" s="64">
        <v>0</v>
      </c>
      <c r="CQ197" s="64" t="s">
        <v>98</v>
      </c>
      <c r="CR197" s="66">
        <v>71843.91</v>
      </c>
      <c r="CS197" s="64" t="s">
        <v>98</v>
      </c>
      <c r="CT197" s="63">
        <v>71843.91</v>
      </c>
      <c r="CU197" s="64" t="s">
        <v>98</v>
      </c>
      <c r="CV197" s="63">
        <v>133163.70000000001</v>
      </c>
      <c r="CW197" s="64" t="s">
        <v>98</v>
      </c>
      <c r="CX197" s="63">
        <v>256443.49</v>
      </c>
      <c r="CY197" s="64" t="s">
        <v>98</v>
      </c>
    </row>
    <row r="198" spans="1:103" ht="14.5" x14ac:dyDescent="0.35">
      <c r="A198" s="58" t="s">
        <v>364</v>
      </c>
      <c r="B198" s="58" t="s">
        <v>437</v>
      </c>
      <c r="C198" s="43" t="str">
        <f>'Correspondance tables'!K21</f>
        <v>ISIC 28</v>
      </c>
      <c r="D198" s="43" t="str">
        <f>VLOOKUP(C198, 'Correspondance tables'!$O$3:$P$73, 2, FALSE)</f>
        <v>ISIC 28</v>
      </c>
      <c r="E198" s="59">
        <v>1753.59</v>
      </c>
      <c r="F198" s="59">
        <v>402.62</v>
      </c>
      <c r="G198" s="59">
        <v>87.25</v>
      </c>
      <c r="H198" s="167">
        <v>4244.1499999999996</v>
      </c>
      <c r="I198" s="59">
        <v>3043.23</v>
      </c>
      <c r="J198" s="59">
        <v>926.46</v>
      </c>
      <c r="K198" s="59">
        <v>400.42</v>
      </c>
      <c r="L198" s="59">
        <v>751.11</v>
      </c>
      <c r="M198" s="59">
        <v>498.97</v>
      </c>
      <c r="N198" s="59">
        <v>852.3</v>
      </c>
      <c r="O198" s="59">
        <v>1526.78</v>
      </c>
      <c r="P198" s="59">
        <v>1222.01</v>
      </c>
      <c r="Q198" s="59">
        <v>1469.49</v>
      </c>
      <c r="R198" s="167">
        <v>1148.74</v>
      </c>
      <c r="S198" s="167">
        <v>2304.75</v>
      </c>
      <c r="T198" s="59">
        <v>4916.63</v>
      </c>
      <c r="U198" s="59">
        <v>1610.07</v>
      </c>
      <c r="V198" s="59">
        <v>4747.3999999999996</v>
      </c>
      <c r="W198" s="59">
        <v>79499.19</v>
      </c>
      <c r="X198" s="59">
        <v>28220.94</v>
      </c>
      <c r="Y198" s="59">
        <v>5928.33</v>
      </c>
      <c r="Z198" s="59">
        <v>1002.19</v>
      </c>
      <c r="AA198" s="59">
        <v>7792.82</v>
      </c>
      <c r="AB198" s="167">
        <v>2717.82</v>
      </c>
      <c r="AC198" s="59">
        <v>1014.03</v>
      </c>
      <c r="AD198" s="59">
        <v>981.41</v>
      </c>
      <c r="AE198" s="59">
        <v>16048.36</v>
      </c>
      <c r="AF198" s="59">
        <v>2119.5300000000002</v>
      </c>
      <c r="AG198" s="59">
        <v>2247.66</v>
      </c>
      <c r="AH198" s="59">
        <v>1020.93</v>
      </c>
      <c r="AI198" s="59">
        <v>711.22</v>
      </c>
      <c r="AJ198" s="59">
        <v>133.72</v>
      </c>
      <c r="AK198" s="59">
        <v>118.66</v>
      </c>
      <c r="AL198" s="59">
        <v>683.18</v>
      </c>
      <c r="AM198" s="59">
        <v>54.93</v>
      </c>
      <c r="AN198" s="59">
        <v>597.27</v>
      </c>
      <c r="AO198" s="59">
        <v>90.33</v>
      </c>
      <c r="AP198" s="59">
        <v>127.99</v>
      </c>
      <c r="AQ198" s="59">
        <v>503.35</v>
      </c>
      <c r="AR198" s="59">
        <v>277.47000000000003</v>
      </c>
      <c r="AS198" s="59">
        <v>204.44</v>
      </c>
      <c r="AT198" s="59">
        <v>64.489999999999995</v>
      </c>
      <c r="AU198" s="59">
        <v>34.69</v>
      </c>
      <c r="AV198" s="59">
        <v>295.31</v>
      </c>
      <c r="AW198" s="59">
        <v>382.48</v>
      </c>
      <c r="AX198" s="59">
        <v>1120.58</v>
      </c>
      <c r="AY198" s="59">
        <v>262.58</v>
      </c>
      <c r="AZ198" s="59">
        <v>130.24</v>
      </c>
      <c r="BA198" s="59">
        <v>151.19999999999999</v>
      </c>
      <c r="BB198" s="59">
        <v>1387.49</v>
      </c>
      <c r="BC198" s="59">
        <v>39.94</v>
      </c>
      <c r="BD198" s="59">
        <v>89.5</v>
      </c>
      <c r="BE198" s="59">
        <v>1278.8800000000001</v>
      </c>
      <c r="BF198" s="59">
        <v>601.41</v>
      </c>
      <c r="BG198" s="59">
        <v>116.44</v>
      </c>
      <c r="BH198" s="59">
        <v>418.13</v>
      </c>
      <c r="BI198" s="59">
        <v>271.14</v>
      </c>
      <c r="BJ198" s="59">
        <v>126.44</v>
      </c>
      <c r="BK198" s="59">
        <v>152.78</v>
      </c>
      <c r="BL198" s="59">
        <v>81.08</v>
      </c>
      <c r="BM198" s="59">
        <v>197.55</v>
      </c>
      <c r="BN198" s="59">
        <v>217.12</v>
      </c>
      <c r="BO198" s="60">
        <v>0</v>
      </c>
      <c r="BP198" s="61">
        <v>0</v>
      </c>
      <c r="BQ198" s="60" t="s">
        <v>98</v>
      </c>
      <c r="BR198" s="59">
        <v>191421.22</v>
      </c>
      <c r="BS198" s="60" t="s">
        <v>98</v>
      </c>
      <c r="BT198" s="59">
        <v>6088.28</v>
      </c>
      <c r="BU198" s="60" t="s">
        <v>98</v>
      </c>
      <c r="BV198" s="59">
        <v>0.56999999999999995</v>
      </c>
      <c r="BW198" s="60" t="s">
        <v>98</v>
      </c>
      <c r="BX198" s="59">
        <v>7.47</v>
      </c>
      <c r="BY198" s="60" t="s">
        <v>98</v>
      </c>
      <c r="BZ198" s="59">
        <v>6096.31</v>
      </c>
      <c r="CA198" s="60" t="s">
        <v>98</v>
      </c>
      <c r="CB198" s="59">
        <v>154913.57999999999</v>
      </c>
      <c r="CC198" s="60" t="s">
        <v>98</v>
      </c>
      <c r="CD198" s="60">
        <v>0</v>
      </c>
      <c r="CE198" s="60" t="s">
        <v>98</v>
      </c>
      <c r="CF198" s="59">
        <v>-440.3</v>
      </c>
      <c r="CG198" s="60" t="s">
        <v>98</v>
      </c>
      <c r="CH198" s="59">
        <v>-440.3</v>
      </c>
      <c r="CI198" s="60" t="s">
        <v>98</v>
      </c>
      <c r="CJ198" s="59">
        <v>154473.28</v>
      </c>
      <c r="CK198" s="60" t="s">
        <v>98</v>
      </c>
      <c r="CL198" s="60">
        <v>0</v>
      </c>
      <c r="CM198" s="60" t="s">
        <v>98</v>
      </c>
      <c r="CN198" s="60">
        <v>0</v>
      </c>
      <c r="CO198" s="60" t="s">
        <v>98</v>
      </c>
      <c r="CP198" s="60">
        <v>0</v>
      </c>
      <c r="CQ198" s="60" t="s">
        <v>98</v>
      </c>
      <c r="CR198" s="62">
        <v>221133.28</v>
      </c>
      <c r="CS198" s="60" t="s">
        <v>98</v>
      </c>
      <c r="CT198" s="59">
        <v>221133.28</v>
      </c>
      <c r="CU198" s="60" t="s">
        <v>98</v>
      </c>
      <c r="CV198" s="59">
        <v>381702.88</v>
      </c>
      <c r="CW198" s="60" t="s">
        <v>98</v>
      </c>
      <c r="CX198" s="59">
        <v>573124.1</v>
      </c>
      <c r="CY198" s="60" t="s">
        <v>98</v>
      </c>
    </row>
    <row r="199" spans="1:103" ht="14.5" x14ac:dyDescent="0.35">
      <c r="A199" s="58" t="s">
        <v>364</v>
      </c>
      <c r="B199" s="58" t="s">
        <v>438</v>
      </c>
      <c r="C199" s="43" t="str">
        <f>'Correspondance tables'!K22</f>
        <v>ISIC 29</v>
      </c>
      <c r="D199" s="43" t="str">
        <f>VLOOKUP(C199, 'Correspondance tables'!$O$3:$P$73, 2, FALSE)</f>
        <v>ISIC 29</v>
      </c>
      <c r="E199" s="63">
        <v>483.42</v>
      </c>
      <c r="F199" s="63">
        <v>164.17</v>
      </c>
      <c r="G199" s="63">
        <v>2.5299999999999998</v>
      </c>
      <c r="H199" s="168">
        <v>106.36</v>
      </c>
      <c r="I199" s="63">
        <v>313.45</v>
      </c>
      <c r="J199" s="63">
        <v>34.450000000000003</v>
      </c>
      <c r="K199" s="63">
        <v>103.71</v>
      </c>
      <c r="L199" s="63">
        <v>19.329999999999998</v>
      </c>
      <c r="M199" s="63">
        <v>5.38</v>
      </c>
      <c r="N199" s="63">
        <v>214.64</v>
      </c>
      <c r="O199" s="63">
        <v>636.88</v>
      </c>
      <c r="P199" s="63">
        <v>8.1</v>
      </c>
      <c r="Q199" s="63">
        <v>455.97</v>
      </c>
      <c r="R199" s="168">
        <v>524.91999999999996</v>
      </c>
      <c r="S199" s="168">
        <v>165.9</v>
      </c>
      <c r="T199" s="63">
        <v>1190.1099999999999</v>
      </c>
      <c r="U199" s="63">
        <v>286.91000000000003</v>
      </c>
      <c r="V199" s="64">
        <v>1791</v>
      </c>
      <c r="W199" s="63">
        <v>11829.74</v>
      </c>
      <c r="X199" s="63">
        <v>209069.05</v>
      </c>
      <c r="Y199" s="63">
        <v>1038.8</v>
      </c>
      <c r="Z199" s="63">
        <v>278.95999999999998</v>
      </c>
      <c r="AA199" s="63">
        <v>1942.09</v>
      </c>
      <c r="AB199" s="168">
        <v>219.21</v>
      </c>
      <c r="AC199" s="63">
        <v>56.64</v>
      </c>
      <c r="AD199" s="63">
        <v>971.51</v>
      </c>
      <c r="AE199" s="63">
        <v>2322.86</v>
      </c>
      <c r="AF199" s="63">
        <v>20592.23</v>
      </c>
      <c r="AG199" s="63">
        <v>1265.0999999999999</v>
      </c>
      <c r="AH199" s="63">
        <v>459.57</v>
      </c>
      <c r="AI199" s="63">
        <v>6586.96</v>
      </c>
      <c r="AJ199" s="63">
        <v>32.840000000000003</v>
      </c>
      <c r="AK199" s="63">
        <v>63.23</v>
      </c>
      <c r="AL199" s="63">
        <v>1225.6500000000001</v>
      </c>
      <c r="AM199" s="63">
        <v>101.49</v>
      </c>
      <c r="AN199" s="63">
        <v>39.25</v>
      </c>
      <c r="AO199" s="63">
        <v>10.31</v>
      </c>
      <c r="AP199" s="63">
        <v>67.87</v>
      </c>
      <c r="AQ199" s="63">
        <v>168.89</v>
      </c>
      <c r="AR199" s="63">
        <v>89.16</v>
      </c>
      <c r="AS199" s="63">
        <v>222.39</v>
      </c>
      <c r="AT199" s="63">
        <v>138.61000000000001</v>
      </c>
      <c r="AU199" s="63">
        <v>84.94</v>
      </c>
      <c r="AV199" s="63">
        <v>102.65</v>
      </c>
      <c r="AW199" s="63">
        <v>330.31</v>
      </c>
      <c r="AX199" s="63">
        <v>104.02</v>
      </c>
      <c r="AY199" s="63">
        <v>150.02000000000001</v>
      </c>
      <c r="AZ199" s="63">
        <v>51.81</v>
      </c>
      <c r="BA199" s="63">
        <v>76.53</v>
      </c>
      <c r="BB199" s="63">
        <v>1483.41</v>
      </c>
      <c r="BC199" s="63">
        <v>25.74</v>
      </c>
      <c r="BD199" s="63">
        <v>52.18</v>
      </c>
      <c r="BE199" s="63">
        <v>285.33999999999997</v>
      </c>
      <c r="BF199" s="63">
        <v>608.84</v>
      </c>
      <c r="BG199" s="63">
        <v>295.62</v>
      </c>
      <c r="BH199" s="63">
        <v>282.36</v>
      </c>
      <c r="BI199" s="63">
        <v>354.09</v>
      </c>
      <c r="BJ199" s="63">
        <v>52.4</v>
      </c>
      <c r="BK199" s="63">
        <v>179.33</v>
      </c>
      <c r="BL199" s="63">
        <v>101.4</v>
      </c>
      <c r="BM199" s="63">
        <v>11.13</v>
      </c>
      <c r="BN199" s="64">
        <v>46</v>
      </c>
      <c r="BO199" s="64">
        <v>0</v>
      </c>
      <c r="BP199" s="65">
        <v>0</v>
      </c>
      <c r="BQ199" s="64" t="s">
        <v>98</v>
      </c>
      <c r="BR199" s="63">
        <v>269977.76</v>
      </c>
      <c r="BS199" s="64" t="s">
        <v>98</v>
      </c>
      <c r="BT199" s="63">
        <v>171803.24</v>
      </c>
      <c r="BU199" s="64" t="s">
        <v>98</v>
      </c>
      <c r="BV199" s="63">
        <v>0.73</v>
      </c>
      <c r="BW199" s="64" t="s">
        <v>98</v>
      </c>
      <c r="BX199" s="63">
        <v>37.700000000000003</v>
      </c>
      <c r="BY199" s="64" t="s">
        <v>98</v>
      </c>
      <c r="BZ199" s="63">
        <v>171841.68</v>
      </c>
      <c r="CA199" s="64" t="s">
        <v>98</v>
      </c>
      <c r="CB199" s="63">
        <v>106357.47</v>
      </c>
      <c r="CC199" s="64" t="s">
        <v>98</v>
      </c>
      <c r="CD199" s="64">
        <v>0</v>
      </c>
      <c r="CE199" s="64" t="s">
        <v>98</v>
      </c>
      <c r="CF199" s="63">
        <v>1034.9100000000001</v>
      </c>
      <c r="CG199" s="64" t="s">
        <v>98</v>
      </c>
      <c r="CH199" s="63">
        <v>1034.9100000000001</v>
      </c>
      <c r="CI199" s="64" t="s">
        <v>98</v>
      </c>
      <c r="CJ199" s="63">
        <v>107392.38</v>
      </c>
      <c r="CK199" s="64" t="s">
        <v>98</v>
      </c>
      <c r="CL199" s="64">
        <v>0</v>
      </c>
      <c r="CM199" s="64" t="s">
        <v>98</v>
      </c>
      <c r="CN199" s="64">
        <v>0</v>
      </c>
      <c r="CO199" s="64" t="s">
        <v>98</v>
      </c>
      <c r="CP199" s="64">
        <v>0</v>
      </c>
      <c r="CQ199" s="64" t="s">
        <v>98</v>
      </c>
      <c r="CR199" s="66">
        <v>212982.42</v>
      </c>
      <c r="CS199" s="64" t="s">
        <v>98</v>
      </c>
      <c r="CT199" s="63">
        <v>212982.42</v>
      </c>
      <c r="CU199" s="64" t="s">
        <v>98</v>
      </c>
      <c r="CV199" s="63">
        <v>492216.48</v>
      </c>
      <c r="CW199" s="64" t="s">
        <v>98</v>
      </c>
      <c r="CX199" s="63">
        <v>762194.24</v>
      </c>
      <c r="CY199" s="64" t="s">
        <v>98</v>
      </c>
    </row>
    <row r="200" spans="1:103" ht="14.5" x14ac:dyDescent="0.35">
      <c r="A200" s="58" t="s">
        <v>364</v>
      </c>
      <c r="B200" s="58" t="s">
        <v>439</v>
      </c>
      <c r="C200" s="43" t="str">
        <f>'Correspondance tables'!K23</f>
        <v>ISIC 30</v>
      </c>
      <c r="D200" s="43" t="str">
        <f>VLOOKUP(C200, 'Correspondance tables'!$O$3:$P$73, 2, FALSE)</f>
        <v>ISIC 30</v>
      </c>
      <c r="E200" s="59">
        <v>15.4</v>
      </c>
      <c r="F200" s="59">
        <v>3.47</v>
      </c>
      <c r="G200" s="59">
        <v>165.19</v>
      </c>
      <c r="H200" s="167">
        <v>315.39999999999998</v>
      </c>
      <c r="I200" s="59">
        <v>23.64</v>
      </c>
      <c r="J200" s="59">
        <v>5.14</v>
      </c>
      <c r="K200" s="59">
        <v>13.9</v>
      </c>
      <c r="L200" s="59">
        <v>3.67</v>
      </c>
      <c r="M200" s="59">
        <v>2.25</v>
      </c>
      <c r="N200" s="59">
        <v>3.98</v>
      </c>
      <c r="O200" s="59">
        <v>7.46</v>
      </c>
      <c r="P200" s="59">
        <v>2.4700000000000002</v>
      </c>
      <c r="Q200" s="59">
        <v>95.26</v>
      </c>
      <c r="R200" s="167">
        <v>10.5</v>
      </c>
      <c r="S200" s="167">
        <v>28.66</v>
      </c>
      <c r="T200" s="59">
        <v>103.99</v>
      </c>
      <c r="U200" s="59">
        <v>248.05</v>
      </c>
      <c r="V200" s="59">
        <v>290.06</v>
      </c>
      <c r="W200" s="59">
        <v>210.61</v>
      </c>
      <c r="X200" s="59">
        <v>686.78</v>
      </c>
      <c r="Y200" s="59">
        <v>36012.620000000003</v>
      </c>
      <c r="Z200" s="59">
        <v>336.31</v>
      </c>
      <c r="AA200" s="59">
        <v>6059.02</v>
      </c>
      <c r="AB200" s="167">
        <v>85.45</v>
      </c>
      <c r="AC200" s="59">
        <v>1.1100000000000001</v>
      </c>
      <c r="AD200" s="59">
        <v>13.77</v>
      </c>
      <c r="AE200" s="60">
        <v>197</v>
      </c>
      <c r="AF200" s="59">
        <v>309.83</v>
      </c>
      <c r="AG200" s="59">
        <v>347.24</v>
      </c>
      <c r="AH200" s="59">
        <v>30.29</v>
      </c>
      <c r="AI200" s="59">
        <v>1984.97</v>
      </c>
      <c r="AJ200" s="59">
        <v>620.05999999999995</v>
      </c>
      <c r="AK200" s="59">
        <v>1856.24</v>
      </c>
      <c r="AL200" s="59">
        <v>183.91</v>
      </c>
      <c r="AM200" s="59">
        <v>1.91</v>
      </c>
      <c r="AN200" s="59">
        <v>41.3</v>
      </c>
      <c r="AO200" s="59">
        <v>0.19</v>
      </c>
      <c r="AP200" s="59">
        <v>2.31</v>
      </c>
      <c r="AQ200" s="59">
        <v>5.4</v>
      </c>
      <c r="AR200" s="59">
        <v>61.52</v>
      </c>
      <c r="AS200" s="59">
        <v>4.28</v>
      </c>
      <c r="AT200" s="59">
        <v>40.06</v>
      </c>
      <c r="AU200" s="59">
        <v>2.87</v>
      </c>
      <c r="AV200" s="59">
        <v>63.97</v>
      </c>
      <c r="AW200" s="59">
        <v>4.3899999999999997</v>
      </c>
      <c r="AX200" s="59">
        <v>109.16</v>
      </c>
      <c r="AY200" s="59">
        <v>50.85</v>
      </c>
      <c r="AZ200" s="59">
        <v>1.1299999999999999</v>
      </c>
      <c r="BA200" s="59">
        <v>47.38</v>
      </c>
      <c r="BB200" s="59">
        <v>827.21</v>
      </c>
      <c r="BC200" s="59">
        <v>0.59</v>
      </c>
      <c r="BD200" s="59">
        <v>1.66</v>
      </c>
      <c r="BE200" s="59">
        <v>147.55000000000001</v>
      </c>
      <c r="BF200" s="59">
        <v>7668.36</v>
      </c>
      <c r="BG200" s="59">
        <v>22.43</v>
      </c>
      <c r="BH200" s="59">
        <v>337.13</v>
      </c>
      <c r="BI200" s="59">
        <v>32.03</v>
      </c>
      <c r="BJ200" s="59">
        <v>45.87</v>
      </c>
      <c r="BK200" s="59">
        <v>101.69</v>
      </c>
      <c r="BL200" s="59">
        <v>18.7</v>
      </c>
      <c r="BM200" s="59">
        <v>12.35</v>
      </c>
      <c r="BN200" s="59">
        <v>91.39</v>
      </c>
      <c r="BO200" s="60">
        <v>0</v>
      </c>
      <c r="BP200" s="61">
        <v>0</v>
      </c>
      <c r="BQ200" s="60" t="s">
        <v>98</v>
      </c>
      <c r="BR200" s="59">
        <v>60017.35</v>
      </c>
      <c r="BS200" s="60" t="s">
        <v>98</v>
      </c>
      <c r="BT200" s="59">
        <v>11411.77</v>
      </c>
      <c r="BU200" s="60" t="s">
        <v>98</v>
      </c>
      <c r="BV200" s="59">
        <v>2.15</v>
      </c>
      <c r="BW200" s="60" t="s">
        <v>98</v>
      </c>
      <c r="BX200" s="59">
        <v>403.71</v>
      </c>
      <c r="BY200" s="60" t="s">
        <v>98</v>
      </c>
      <c r="BZ200" s="59">
        <v>11817.62</v>
      </c>
      <c r="CA200" s="60" t="s">
        <v>98</v>
      </c>
      <c r="CB200" s="59">
        <v>43126.98</v>
      </c>
      <c r="CC200" s="60" t="s">
        <v>98</v>
      </c>
      <c r="CD200" s="60">
        <v>0</v>
      </c>
      <c r="CE200" s="60" t="s">
        <v>98</v>
      </c>
      <c r="CF200" s="59">
        <v>-8848.24</v>
      </c>
      <c r="CG200" s="60" t="s">
        <v>98</v>
      </c>
      <c r="CH200" s="59">
        <v>-8848.24</v>
      </c>
      <c r="CI200" s="60" t="s">
        <v>98</v>
      </c>
      <c r="CJ200" s="59">
        <v>34278.75</v>
      </c>
      <c r="CK200" s="60" t="s">
        <v>98</v>
      </c>
      <c r="CL200" s="60">
        <v>0</v>
      </c>
      <c r="CM200" s="60" t="s">
        <v>98</v>
      </c>
      <c r="CN200" s="60">
        <v>0</v>
      </c>
      <c r="CO200" s="60" t="s">
        <v>98</v>
      </c>
      <c r="CP200" s="60">
        <v>0</v>
      </c>
      <c r="CQ200" s="60" t="s">
        <v>98</v>
      </c>
      <c r="CR200" s="62">
        <v>110076.63</v>
      </c>
      <c r="CS200" s="60" t="s">
        <v>98</v>
      </c>
      <c r="CT200" s="59">
        <v>110076.63</v>
      </c>
      <c r="CU200" s="60" t="s">
        <v>98</v>
      </c>
      <c r="CV200" s="60">
        <v>156173</v>
      </c>
      <c r="CW200" s="60" t="s">
        <v>98</v>
      </c>
      <c r="CX200" s="59">
        <v>216190.35</v>
      </c>
      <c r="CY200" s="60" t="s">
        <v>98</v>
      </c>
    </row>
    <row r="201" spans="1:103" ht="14.5" x14ac:dyDescent="0.35">
      <c r="A201" s="58" t="s">
        <v>364</v>
      </c>
      <c r="B201" s="58" t="s">
        <v>440</v>
      </c>
      <c r="C201" s="43" t="str">
        <f>'Correspondance tables'!K24</f>
        <v>ISIC 31-32</v>
      </c>
      <c r="D201" s="43" t="str">
        <f>VLOOKUP(C201, 'Correspondance tables'!$O$3:$P$73, 2, FALSE)</f>
        <v>ISIC 31T33</v>
      </c>
      <c r="E201" s="63">
        <v>131.97</v>
      </c>
      <c r="F201" s="63">
        <v>21.09</v>
      </c>
      <c r="G201" s="63">
        <v>19.059999999999999</v>
      </c>
      <c r="H201" s="168">
        <v>68.540000000000006</v>
      </c>
      <c r="I201" s="63">
        <v>446.64</v>
      </c>
      <c r="J201" s="63">
        <v>346.28</v>
      </c>
      <c r="K201" s="63">
        <v>371.65</v>
      </c>
      <c r="L201" s="63">
        <v>62.68</v>
      </c>
      <c r="M201" s="63">
        <v>70.78</v>
      </c>
      <c r="N201" s="63">
        <v>67.3</v>
      </c>
      <c r="O201" s="63">
        <v>304.31</v>
      </c>
      <c r="P201" s="63">
        <v>555.53</v>
      </c>
      <c r="Q201" s="63">
        <v>194.88</v>
      </c>
      <c r="R201" s="168">
        <v>160.32</v>
      </c>
      <c r="S201" s="168">
        <v>220.43</v>
      </c>
      <c r="T201" s="63">
        <v>320.95999999999998</v>
      </c>
      <c r="U201" s="63">
        <v>1003.67</v>
      </c>
      <c r="V201" s="63">
        <v>237.98</v>
      </c>
      <c r="W201" s="63">
        <v>387.36</v>
      </c>
      <c r="X201" s="63">
        <v>1142.58</v>
      </c>
      <c r="Y201" s="63">
        <v>308.19</v>
      </c>
      <c r="Z201" s="63">
        <v>12600.94</v>
      </c>
      <c r="AA201" s="63">
        <v>582.79999999999995</v>
      </c>
      <c r="AB201" s="168">
        <v>199.3</v>
      </c>
      <c r="AC201" s="63">
        <v>35.72</v>
      </c>
      <c r="AD201" s="63">
        <v>159.25</v>
      </c>
      <c r="AE201" s="63">
        <v>3850.45</v>
      </c>
      <c r="AF201" s="63">
        <v>149.03</v>
      </c>
      <c r="AG201" s="63">
        <v>819.71</v>
      </c>
      <c r="AH201" s="63">
        <v>511.45</v>
      </c>
      <c r="AI201" s="63">
        <v>340.37</v>
      </c>
      <c r="AJ201" s="63">
        <v>137.05000000000001</v>
      </c>
      <c r="AK201" s="63">
        <v>69.930000000000007</v>
      </c>
      <c r="AL201" s="63">
        <v>309.58999999999997</v>
      </c>
      <c r="AM201" s="63">
        <v>72.08</v>
      </c>
      <c r="AN201" s="63">
        <v>864.35</v>
      </c>
      <c r="AO201" s="63">
        <v>88.85</v>
      </c>
      <c r="AP201" s="63">
        <v>397.77</v>
      </c>
      <c r="AQ201" s="63">
        <v>222.2</v>
      </c>
      <c r="AR201" s="63">
        <v>195.69</v>
      </c>
      <c r="AS201" s="63">
        <v>271.06</v>
      </c>
      <c r="AT201" s="63">
        <v>186.19</v>
      </c>
      <c r="AU201" s="63">
        <v>183.92</v>
      </c>
      <c r="AV201" s="63">
        <v>597.88</v>
      </c>
      <c r="AW201" s="63">
        <v>359.89</v>
      </c>
      <c r="AX201" s="63">
        <v>309.08999999999997</v>
      </c>
      <c r="AY201" s="63">
        <v>212.2</v>
      </c>
      <c r="AZ201" s="63">
        <v>175.56</v>
      </c>
      <c r="BA201" s="63">
        <v>329.81</v>
      </c>
      <c r="BB201" s="63">
        <v>195.61</v>
      </c>
      <c r="BC201" s="63">
        <v>35.299999999999997</v>
      </c>
      <c r="BD201" s="63">
        <v>85.05</v>
      </c>
      <c r="BE201" s="63">
        <v>531.5</v>
      </c>
      <c r="BF201" s="63">
        <v>1181.6300000000001</v>
      </c>
      <c r="BG201" s="63">
        <v>1047.46</v>
      </c>
      <c r="BH201" s="63">
        <v>12342.19</v>
      </c>
      <c r="BI201" s="63">
        <v>756.84</v>
      </c>
      <c r="BJ201" s="63">
        <v>784.65</v>
      </c>
      <c r="BK201" s="63">
        <v>539.46</v>
      </c>
      <c r="BL201" s="63">
        <v>292.36</v>
      </c>
      <c r="BM201" s="63">
        <v>130.35</v>
      </c>
      <c r="BN201" s="63">
        <v>206.76</v>
      </c>
      <c r="BO201" s="64">
        <v>0</v>
      </c>
      <c r="BP201" s="65">
        <v>0</v>
      </c>
      <c r="BQ201" s="64" t="s">
        <v>98</v>
      </c>
      <c r="BR201" s="63">
        <v>48803.49</v>
      </c>
      <c r="BS201" s="64" t="s">
        <v>98</v>
      </c>
      <c r="BT201" s="63">
        <v>72222.55</v>
      </c>
      <c r="BU201" s="64" t="s">
        <v>98</v>
      </c>
      <c r="BV201" s="64">
        <v>1</v>
      </c>
      <c r="BW201" s="64" t="s">
        <v>98</v>
      </c>
      <c r="BX201" s="63">
        <v>3155.71</v>
      </c>
      <c r="BY201" s="64" t="s">
        <v>98</v>
      </c>
      <c r="BZ201" s="63">
        <v>75379.259999999995</v>
      </c>
      <c r="CA201" s="64" t="s">
        <v>98</v>
      </c>
      <c r="CB201" s="63">
        <v>31462.17</v>
      </c>
      <c r="CC201" s="64" t="s">
        <v>98</v>
      </c>
      <c r="CD201" s="63">
        <v>6352.32</v>
      </c>
      <c r="CE201" s="64" t="s">
        <v>98</v>
      </c>
      <c r="CF201" s="63">
        <v>-26.44</v>
      </c>
      <c r="CG201" s="64" t="s">
        <v>98</v>
      </c>
      <c r="CH201" s="63">
        <v>6325.88</v>
      </c>
      <c r="CI201" s="64" t="s">
        <v>98</v>
      </c>
      <c r="CJ201" s="63">
        <v>37788.050000000003</v>
      </c>
      <c r="CK201" s="64" t="s">
        <v>98</v>
      </c>
      <c r="CL201" s="64">
        <v>0</v>
      </c>
      <c r="CM201" s="64" t="s">
        <v>98</v>
      </c>
      <c r="CN201" s="64">
        <v>0</v>
      </c>
      <c r="CO201" s="64" t="s">
        <v>98</v>
      </c>
      <c r="CP201" s="64">
        <v>0</v>
      </c>
      <c r="CQ201" s="64" t="s">
        <v>98</v>
      </c>
      <c r="CR201" s="66">
        <v>51771.71</v>
      </c>
      <c r="CS201" s="64" t="s">
        <v>98</v>
      </c>
      <c r="CT201" s="63">
        <v>51771.71</v>
      </c>
      <c r="CU201" s="64" t="s">
        <v>98</v>
      </c>
      <c r="CV201" s="63">
        <v>164939.01999999999</v>
      </c>
      <c r="CW201" s="64" t="s">
        <v>98</v>
      </c>
      <c r="CX201" s="63">
        <v>213742.5</v>
      </c>
      <c r="CY201" s="64" t="s">
        <v>98</v>
      </c>
    </row>
    <row r="202" spans="1:103" ht="14.5" x14ac:dyDescent="0.35">
      <c r="A202" s="58" t="s">
        <v>364</v>
      </c>
      <c r="B202" s="58" t="s">
        <v>441</v>
      </c>
      <c r="C202" s="43" t="str">
        <f>'Correspondance tables'!K25</f>
        <v>ISIC 33</v>
      </c>
      <c r="D202" s="43" t="str">
        <f>VLOOKUP(C202, 'Correspondance tables'!$O$3:$P$73, 2, FALSE)</f>
        <v>ISIC 31T33</v>
      </c>
      <c r="E202" s="59">
        <v>7170.27</v>
      </c>
      <c r="F202" s="59">
        <v>381.97</v>
      </c>
      <c r="G202" s="59">
        <v>364.15</v>
      </c>
      <c r="H202" s="167">
        <v>4413.6000000000004</v>
      </c>
      <c r="I202" s="59">
        <v>5366.7</v>
      </c>
      <c r="J202" s="59">
        <v>1115.08</v>
      </c>
      <c r="K202" s="59">
        <v>1309.1300000000001</v>
      </c>
      <c r="L202" s="59">
        <v>2258.23</v>
      </c>
      <c r="M202" s="59">
        <v>772.92</v>
      </c>
      <c r="N202" s="59">
        <v>1606.4</v>
      </c>
      <c r="O202" s="59">
        <v>4356.24</v>
      </c>
      <c r="P202" s="59">
        <v>738.75</v>
      </c>
      <c r="Q202" s="59">
        <v>1736.73</v>
      </c>
      <c r="R202" s="167">
        <v>2633.3</v>
      </c>
      <c r="S202" s="167">
        <v>5576.37</v>
      </c>
      <c r="T202" s="59">
        <v>5526.9</v>
      </c>
      <c r="U202" s="59">
        <v>1719.28</v>
      </c>
      <c r="V202" s="59">
        <v>2747.94</v>
      </c>
      <c r="W202" s="59">
        <v>7861.73</v>
      </c>
      <c r="X202" s="59">
        <v>8921.08</v>
      </c>
      <c r="Y202" s="59">
        <v>9841.15</v>
      </c>
      <c r="Z202" s="59">
        <v>1240.56</v>
      </c>
      <c r="AA202" s="59">
        <v>13492.4</v>
      </c>
      <c r="AB202" s="167">
        <v>10324.450000000001</v>
      </c>
      <c r="AC202" s="59">
        <v>860.01</v>
      </c>
      <c r="AD202" s="59">
        <v>2004.32</v>
      </c>
      <c r="AE202" s="59">
        <v>9564.7999999999993</v>
      </c>
      <c r="AF202" s="59">
        <v>1802.85</v>
      </c>
      <c r="AG202" s="59">
        <v>5251.68</v>
      </c>
      <c r="AH202" s="59">
        <v>3293.87</v>
      </c>
      <c r="AI202" s="59">
        <v>7155.56</v>
      </c>
      <c r="AJ202" s="59">
        <v>2323.27</v>
      </c>
      <c r="AK202" s="59">
        <v>8939.7999999999993</v>
      </c>
      <c r="AL202" s="59">
        <v>3408.65</v>
      </c>
      <c r="AM202" s="59">
        <v>323.51</v>
      </c>
      <c r="AN202" s="59">
        <v>2319.6</v>
      </c>
      <c r="AO202" s="59">
        <v>392.23</v>
      </c>
      <c r="AP202" s="59">
        <v>304.06</v>
      </c>
      <c r="AQ202" s="59">
        <v>3581.85</v>
      </c>
      <c r="AR202" s="59">
        <v>1230.98</v>
      </c>
      <c r="AS202" s="59">
        <v>407.17</v>
      </c>
      <c r="AT202" s="59">
        <v>148.04</v>
      </c>
      <c r="AU202" s="59">
        <v>195.7</v>
      </c>
      <c r="AV202" s="59">
        <v>5211.79</v>
      </c>
      <c r="AW202" s="59">
        <v>1437.74</v>
      </c>
      <c r="AX202" s="60">
        <v>844</v>
      </c>
      <c r="AY202" s="59">
        <v>773.88</v>
      </c>
      <c r="AZ202" s="59">
        <v>246.82</v>
      </c>
      <c r="BA202" s="59">
        <v>484.13</v>
      </c>
      <c r="BB202" s="59">
        <v>1999.94</v>
      </c>
      <c r="BC202" s="59">
        <v>138.46</v>
      </c>
      <c r="BD202" s="59">
        <v>254.81</v>
      </c>
      <c r="BE202" s="59">
        <v>2249.2399999999998</v>
      </c>
      <c r="BF202" s="59">
        <v>4907.1400000000003</v>
      </c>
      <c r="BG202" s="59">
        <v>698.53</v>
      </c>
      <c r="BH202" s="59">
        <v>3863.85</v>
      </c>
      <c r="BI202" s="59">
        <v>1295.29</v>
      </c>
      <c r="BJ202" s="59">
        <v>821.41</v>
      </c>
      <c r="BK202" s="59">
        <v>975.05</v>
      </c>
      <c r="BL202" s="59">
        <v>241.47</v>
      </c>
      <c r="BM202" s="59">
        <v>102.09</v>
      </c>
      <c r="BN202" s="59">
        <v>466.74</v>
      </c>
      <c r="BO202" s="60">
        <v>0</v>
      </c>
      <c r="BP202" s="61">
        <v>0</v>
      </c>
      <c r="BQ202" s="60" t="s">
        <v>98</v>
      </c>
      <c r="BR202" s="59">
        <v>181995.66</v>
      </c>
      <c r="BS202" s="60" t="s">
        <v>98</v>
      </c>
      <c r="BT202" s="59">
        <v>2028.18</v>
      </c>
      <c r="BU202" s="60" t="s">
        <v>98</v>
      </c>
      <c r="BV202" s="60">
        <v>0</v>
      </c>
      <c r="BW202" s="60" t="s">
        <v>98</v>
      </c>
      <c r="BX202" s="59">
        <v>58.56</v>
      </c>
      <c r="BY202" s="60" t="s">
        <v>98</v>
      </c>
      <c r="BZ202" s="59">
        <v>2086.75</v>
      </c>
      <c r="CA202" s="60" t="s">
        <v>98</v>
      </c>
      <c r="CB202" s="59">
        <v>68163.199999999997</v>
      </c>
      <c r="CC202" s="60" t="s">
        <v>98</v>
      </c>
      <c r="CD202" s="60">
        <v>0</v>
      </c>
      <c r="CE202" s="60" t="s">
        <v>98</v>
      </c>
      <c r="CF202" s="59">
        <v>879.9</v>
      </c>
      <c r="CG202" s="60" t="s">
        <v>98</v>
      </c>
      <c r="CH202" s="59">
        <v>879.9</v>
      </c>
      <c r="CI202" s="60" t="s">
        <v>98</v>
      </c>
      <c r="CJ202" s="59">
        <v>69043.11</v>
      </c>
      <c r="CK202" s="60" t="s">
        <v>98</v>
      </c>
      <c r="CL202" s="60">
        <v>0</v>
      </c>
      <c r="CM202" s="60" t="s">
        <v>98</v>
      </c>
      <c r="CN202" s="60">
        <v>0</v>
      </c>
      <c r="CO202" s="60" t="s">
        <v>98</v>
      </c>
      <c r="CP202" s="60">
        <v>0</v>
      </c>
      <c r="CQ202" s="60" t="s">
        <v>98</v>
      </c>
      <c r="CR202" s="62">
        <v>11370.43</v>
      </c>
      <c r="CS202" s="60" t="s">
        <v>98</v>
      </c>
      <c r="CT202" s="59">
        <v>11370.43</v>
      </c>
      <c r="CU202" s="60" t="s">
        <v>98</v>
      </c>
      <c r="CV202" s="59">
        <v>82500.289999999994</v>
      </c>
      <c r="CW202" s="60" t="s">
        <v>98</v>
      </c>
      <c r="CX202" s="59">
        <v>264495.94</v>
      </c>
      <c r="CY202" s="60" t="s">
        <v>98</v>
      </c>
    </row>
    <row r="203" spans="1:103" ht="14.5" x14ac:dyDescent="0.35">
      <c r="A203" s="58" t="s">
        <v>364</v>
      </c>
      <c r="B203" s="58" t="s">
        <v>442</v>
      </c>
      <c r="C203" s="43" t="str">
        <f>'Correspondance tables'!K26</f>
        <v>ISIC 35</v>
      </c>
      <c r="D203" s="43" t="str">
        <f>VLOOKUP(C203, 'Correspondance tables'!$O$3:$P$73, 2, FALSE)</f>
        <v>ISIC 35</v>
      </c>
      <c r="E203" s="63">
        <v>6691.28</v>
      </c>
      <c r="F203" s="63">
        <v>154.44999999999999</v>
      </c>
      <c r="G203" s="63">
        <v>265.27999999999997</v>
      </c>
      <c r="H203" s="168">
        <v>4535.8900000000003</v>
      </c>
      <c r="I203" s="63">
        <v>16228.44</v>
      </c>
      <c r="J203" s="63">
        <v>2811.83</v>
      </c>
      <c r="K203" s="63">
        <v>2734.03</v>
      </c>
      <c r="L203" s="63">
        <v>7642.71</v>
      </c>
      <c r="M203" s="63">
        <v>1293.06</v>
      </c>
      <c r="N203" s="63">
        <v>4644.78</v>
      </c>
      <c r="O203" s="63">
        <v>16942.669999999998</v>
      </c>
      <c r="P203" s="63">
        <v>1828.02</v>
      </c>
      <c r="Q203" s="63">
        <v>6006.25</v>
      </c>
      <c r="R203" s="168">
        <v>9446.67</v>
      </c>
      <c r="S203" s="168">
        <v>18276.27</v>
      </c>
      <c r="T203" s="63">
        <v>6474.71</v>
      </c>
      <c r="U203" s="63">
        <v>2120.64</v>
      </c>
      <c r="V203" s="63">
        <v>2253.44</v>
      </c>
      <c r="W203" s="63">
        <v>5181.83</v>
      </c>
      <c r="X203" s="63">
        <v>5828.49</v>
      </c>
      <c r="Y203" s="63">
        <v>1183.08</v>
      </c>
      <c r="Z203" s="63">
        <v>1989.27</v>
      </c>
      <c r="AA203" s="63">
        <v>1633.02</v>
      </c>
      <c r="AB203" s="168">
        <v>253388.71</v>
      </c>
      <c r="AC203" s="63">
        <v>3637.18</v>
      </c>
      <c r="AD203" s="63">
        <v>2708.4</v>
      </c>
      <c r="AE203" s="63">
        <v>7340.59</v>
      </c>
      <c r="AF203" s="63">
        <v>2790.31</v>
      </c>
      <c r="AG203" s="63">
        <v>9630.94</v>
      </c>
      <c r="AH203" s="63">
        <v>17972.07</v>
      </c>
      <c r="AI203" s="63">
        <v>9468.41</v>
      </c>
      <c r="AJ203" s="63">
        <v>268.62</v>
      </c>
      <c r="AK203" s="63">
        <v>453.64</v>
      </c>
      <c r="AL203" s="63">
        <v>5348.85</v>
      </c>
      <c r="AM203" s="63">
        <v>962.66</v>
      </c>
      <c r="AN203" s="63">
        <v>12877.72</v>
      </c>
      <c r="AO203" s="63">
        <v>537.19000000000005</v>
      </c>
      <c r="AP203" s="63">
        <v>2357.77</v>
      </c>
      <c r="AQ203" s="63">
        <v>4754.7700000000004</v>
      </c>
      <c r="AR203" s="63">
        <v>2353.52</v>
      </c>
      <c r="AS203" s="63">
        <v>2942.76</v>
      </c>
      <c r="AT203" s="63">
        <v>935.86</v>
      </c>
      <c r="AU203" s="63">
        <v>878.32</v>
      </c>
      <c r="AV203" s="63">
        <v>10456.94</v>
      </c>
      <c r="AW203" s="63">
        <v>3685.01</v>
      </c>
      <c r="AX203" s="63">
        <v>1367.39</v>
      </c>
      <c r="AY203" s="63">
        <v>1596.4</v>
      </c>
      <c r="AZ203" s="63">
        <v>732.22</v>
      </c>
      <c r="BA203" s="63">
        <v>1701.01</v>
      </c>
      <c r="BB203" s="63">
        <v>655.59</v>
      </c>
      <c r="BC203" s="63">
        <v>475.67</v>
      </c>
      <c r="BD203" s="63">
        <v>585.01</v>
      </c>
      <c r="BE203" s="63">
        <v>3028.02</v>
      </c>
      <c r="BF203" s="63">
        <v>11019.16</v>
      </c>
      <c r="BG203" s="64">
        <v>7332</v>
      </c>
      <c r="BH203" s="63">
        <v>9668.09</v>
      </c>
      <c r="BI203" s="63">
        <v>3964.61</v>
      </c>
      <c r="BJ203" s="63">
        <v>2243.77</v>
      </c>
      <c r="BK203" s="63">
        <v>2596.89</v>
      </c>
      <c r="BL203" s="63">
        <v>1350.64</v>
      </c>
      <c r="BM203" s="63">
        <v>189.2</v>
      </c>
      <c r="BN203" s="63">
        <v>3986.54</v>
      </c>
      <c r="BO203" s="64">
        <v>0</v>
      </c>
      <c r="BP203" s="65">
        <v>0</v>
      </c>
      <c r="BQ203" s="64" t="s">
        <v>98</v>
      </c>
      <c r="BR203" s="63">
        <v>534408.55000000005</v>
      </c>
      <c r="BS203" s="64" t="s">
        <v>98</v>
      </c>
      <c r="BT203" s="63">
        <v>198508.14</v>
      </c>
      <c r="BU203" s="64" t="s">
        <v>98</v>
      </c>
      <c r="BV203" s="63">
        <v>-1.48</v>
      </c>
      <c r="BW203" s="64" t="s">
        <v>98</v>
      </c>
      <c r="BX203" s="63">
        <v>811.66</v>
      </c>
      <c r="BY203" s="64" t="s">
        <v>98</v>
      </c>
      <c r="BZ203" s="63">
        <v>199318.32</v>
      </c>
      <c r="CA203" s="64" t="s">
        <v>98</v>
      </c>
      <c r="CB203" s="63">
        <v>97.86</v>
      </c>
      <c r="CC203" s="64" t="s">
        <v>98</v>
      </c>
      <c r="CD203" s="63">
        <v>0.02</v>
      </c>
      <c r="CE203" s="64" t="s">
        <v>98</v>
      </c>
      <c r="CF203" s="63">
        <v>-7450.22</v>
      </c>
      <c r="CG203" s="64" t="s">
        <v>98</v>
      </c>
      <c r="CH203" s="63">
        <v>-7450.2</v>
      </c>
      <c r="CI203" s="64" t="s">
        <v>98</v>
      </c>
      <c r="CJ203" s="63">
        <v>-7352.34</v>
      </c>
      <c r="CK203" s="64" t="s">
        <v>98</v>
      </c>
      <c r="CL203" s="64">
        <v>0</v>
      </c>
      <c r="CM203" s="64" t="s">
        <v>98</v>
      </c>
      <c r="CN203" s="64">
        <v>0</v>
      </c>
      <c r="CO203" s="64" t="s">
        <v>98</v>
      </c>
      <c r="CP203" s="64">
        <v>0</v>
      </c>
      <c r="CQ203" s="64" t="s">
        <v>98</v>
      </c>
      <c r="CR203" s="66">
        <v>2815.18</v>
      </c>
      <c r="CS203" s="64" t="s">
        <v>98</v>
      </c>
      <c r="CT203" s="63">
        <v>2815.18</v>
      </c>
      <c r="CU203" s="64" t="s">
        <v>98</v>
      </c>
      <c r="CV203" s="63">
        <v>194781.16</v>
      </c>
      <c r="CW203" s="64" t="s">
        <v>98</v>
      </c>
      <c r="CX203" s="63">
        <v>729189.71</v>
      </c>
      <c r="CY203" s="64" t="s">
        <v>98</v>
      </c>
    </row>
    <row r="204" spans="1:103" ht="14.5" x14ac:dyDescent="0.35">
      <c r="A204" s="58" t="s">
        <v>364</v>
      </c>
      <c r="B204" s="58" t="s">
        <v>443</v>
      </c>
      <c r="C204" s="43" t="str">
        <f>'Correspondance tables'!K27</f>
        <v>ISIC 36</v>
      </c>
      <c r="D204" s="43" t="str">
        <f>VLOOKUP(C204, 'Correspondance tables'!$O$3:$P$73, 2, FALSE)</f>
        <v>ISIC 36T39</v>
      </c>
      <c r="E204" s="59">
        <v>1759.65</v>
      </c>
      <c r="F204" s="59">
        <v>21.62</v>
      </c>
      <c r="G204" s="59">
        <v>47.79</v>
      </c>
      <c r="H204" s="167">
        <v>145.51</v>
      </c>
      <c r="I204" s="59">
        <v>1656.49</v>
      </c>
      <c r="J204" s="59">
        <v>160.01</v>
      </c>
      <c r="K204" s="59">
        <v>92.07</v>
      </c>
      <c r="L204" s="59">
        <v>250.81</v>
      </c>
      <c r="M204" s="59">
        <v>71.48</v>
      </c>
      <c r="N204" s="59">
        <v>237.76</v>
      </c>
      <c r="O204" s="59">
        <v>725.57</v>
      </c>
      <c r="P204" s="59">
        <v>123.89</v>
      </c>
      <c r="Q204" s="59">
        <v>223.9</v>
      </c>
      <c r="R204" s="167">
        <v>253.83</v>
      </c>
      <c r="S204" s="167">
        <v>483.22</v>
      </c>
      <c r="T204" s="59">
        <v>401.25</v>
      </c>
      <c r="U204" s="59">
        <v>156.03</v>
      </c>
      <c r="V204" s="59">
        <v>127.26</v>
      </c>
      <c r="W204" s="59">
        <v>283.13</v>
      </c>
      <c r="X204" s="59">
        <v>293.24</v>
      </c>
      <c r="Y204" s="59">
        <v>101.39</v>
      </c>
      <c r="Z204" s="59">
        <v>129.5</v>
      </c>
      <c r="AA204" s="59">
        <v>109.28</v>
      </c>
      <c r="AB204" s="167">
        <v>883.21</v>
      </c>
      <c r="AC204" s="59">
        <v>3250.95</v>
      </c>
      <c r="AD204" s="59">
        <v>686.72</v>
      </c>
      <c r="AE204" s="59">
        <v>887.3</v>
      </c>
      <c r="AF204" s="59">
        <v>264.12</v>
      </c>
      <c r="AG204" s="59">
        <v>854.83</v>
      </c>
      <c r="AH204" s="59">
        <v>1182.8900000000001</v>
      </c>
      <c r="AI204" s="59">
        <v>306.06</v>
      </c>
      <c r="AJ204" s="59">
        <v>40.04</v>
      </c>
      <c r="AK204" s="59">
        <v>21.52</v>
      </c>
      <c r="AL204" s="59">
        <v>356.79</v>
      </c>
      <c r="AM204" s="59">
        <v>63.92</v>
      </c>
      <c r="AN204" s="59">
        <v>2229.02</v>
      </c>
      <c r="AO204" s="59">
        <v>53.95</v>
      </c>
      <c r="AP204" s="59">
        <v>350.76</v>
      </c>
      <c r="AQ204" s="59">
        <v>571.53</v>
      </c>
      <c r="AR204" s="59">
        <v>157.71</v>
      </c>
      <c r="AS204" s="59">
        <v>198.15</v>
      </c>
      <c r="AT204" s="59">
        <v>509.49</v>
      </c>
      <c r="AU204" s="59">
        <v>129.63</v>
      </c>
      <c r="AV204" s="59">
        <v>2237.7199999999998</v>
      </c>
      <c r="AW204" s="59">
        <v>331.99</v>
      </c>
      <c r="AX204" s="59">
        <v>147.61000000000001</v>
      </c>
      <c r="AY204" s="59">
        <v>230.55</v>
      </c>
      <c r="AZ204" s="59">
        <v>39.380000000000003</v>
      </c>
      <c r="BA204" s="59">
        <v>79.13</v>
      </c>
      <c r="BB204" s="59">
        <v>103.66</v>
      </c>
      <c r="BC204" s="59">
        <v>26.17</v>
      </c>
      <c r="BD204" s="59">
        <v>55.63</v>
      </c>
      <c r="BE204" s="59">
        <v>327.85</v>
      </c>
      <c r="BF204" s="59">
        <v>2229.27</v>
      </c>
      <c r="BG204" s="59">
        <v>1520.43</v>
      </c>
      <c r="BH204" s="59">
        <v>1553.27</v>
      </c>
      <c r="BI204" s="59">
        <v>899.07</v>
      </c>
      <c r="BJ204" s="59">
        <v>342.16</v>
      </c>
      <c r="BK204" s="59">
        <v>608.12</v>
      </c>
      <c r="BL204" s="59">
        <v>255.54</v>
      </c>
      <c r="BM204" s="59">
        <v>29.56</v>
      </c>
      <c r="BN204" s="59">
        <v>467.67</v>
      </c>
      <c r="BO204" s="60">
        <v>0</v>
      </c>
      <c r="BP204" s="61">
        <v>0</v>
      </c>
      <c r="BQ204" s="60" t="s">
        <v>98</v>
      </c>
      <c r="BR204" s="59">
        <v>32338.05</v>
      </c>
      <c r="BS204" s="60" t="s">
        <v>98</v>
      </c>
      <c r="BT204" s="59">
        <v>30485.200000000001</v>
      </c>
      <c r="BU204" s="60" t="s">
        <v>98</v>
      </c>
      <c r="BV204" s="60">
        <v>0</v>
      </c>
      <c r="BW204" s="60" t="s">
        <v>98</v>
      </c>
      <c r="BX204" s="59">
        <v>1657.23</v>
      </c>
      <c r="BY204" s="60" t="s">
        <v>98</v>
      </c>
      <c r="BZ204" s="59">
        <v>32142.43</v>
      </c>
      <c r="CA204" s="60" t="s">
        <v>98</v>
      </c>
      <c r="CB204" s="60">
        <v>0</v>
      </c>
      <c r="CC204" s="60" t="s">
        <v>98</v>
      </c>
      <c r="CD204" s="60">
        <v>0</v>
      </c>
      <c r="CE204" s="60" t="s">
        <v>98</v>
      </c>
      <c r="CF204" s="59">
        <v>37.47</v>
      </c>
      <c r="CG204" s="60" t="s">
        <v>98</v>
      </c>
      <c r="CH204" s="59">
        <v>37.47</v>
      </c>
      <c r="CI204" s="60" t="s">
        <v>98</v>
      </c>
      <c r="CJ204" s="59">
        <v>37.47</v>
      </c>
      <c r="CK204" s="60" t="s">
        <v>98</v>
      </c>
      <c r="CL204" s="60">
        <v>0</v>
      </c>
      <c r="CM204" s="60" t="s">
        <v>98</v>
      </c>
      <c r="CN204" s="60">
        <v>0</v>
      </c>
      <c r="CO204" s="60" t="s">
        <v>98</v>
      </c>
      <c r="CP204" s="60">
        <v>0</v>
      </c>
      <c r="CQ204" s="60" t="s">
        <v>98</v>
      </c>
      <c r="CR204" s="62">
        <v>10.6</v>
      </c>
      <c r="CS204" s="60" t="s">
        <v>98</v>
      </c>
      <c r="CT204" s="59">
        <v>10.6</v>
      </c>
      <c r="CU204" s="60" t="s">
        <v>98</v>
      </c>
      <c r="CV204" s="59">
        <v>32190.5</v>
      </c>
      <c r="CW204" s="60" t="s">
        <v>98</v>
      </c>
      <c r="CX204" s="59">
        <v>64528.55</v>
      </c>
      <c r="CY204" s="60" t="s">
        <v>98</v>
      </c>
    </row>
    <row r="205" spans="1:103" ht="14.5" x14ac:dyDescent="0.35">
      <c r="A205" s="58" t="s">
        <v>364</v>
      </c>
      <c r="B205" s="58" t="s">
        <v>444</v>
      </c>
      <c r="C205" s="43" t="str">
        <f>'Correspondance tables'!K28</f>
        <v>ISIC 37-39</v>
      </c>
      <c r="D205" s="43" t="str">
        <f>VLOOKUP(C205, 'Correspondance tables'!$O$3:$P$73, 2, FALSE)</f>
        <v>ISIC 36T39</v>
      </c>
      <c r="E205" s="63">
        <v>1851.3</v>
      </c>
      <c r="F205" s="63">
        <v>52.66</v>
      </c>
      <c r="G205" s="63">
        <v>33.49</v>
      </c>
      <c r="H205" s="168">
        <v>734.83</v>
      </c>
      <c r="I205" s="63">
        <v>5697.29</v>
      </c>
      <c r="J205" s="63">
        <v>1325.92</v>
      </c>
      <c r="K205" s="63">
        <v>1046.68</v>
      </c>
      <c r="L205" s="63">
        <v>4735.97</v>
      </c>
      <c r="M205" s="63">
        <v>305.24</v>
      </c>
      <c r="N205" s="63">
        <v>1313.19</v>
      </c>
      <c r="O205" s="63">
        <v>3645.2</v>
      </c>
      <c r="P205" s="63">
        <v>730.06</v>
      </c>
      <c r="Q205" s="63">
        <v>3826.14</v>
      </c>
      <c r="R205" s="168">
        <v>2052.11</v>
      </c>
      <c r="S205" s="168">
        <v>23984.76</v>
      </c>
      <c r="T205" s="63">
        <v>5716.84</v>
      </c>
      <c r="U205" s="63">
        <v>461.63</v>
      </c>
      <c r="V205" s="63">
        <v>618.58000000000004</v>
      </c>
      <c r="W205" s="63">
        <v>1567.1</v>
      </c>
      <c r="X205" s="63">
        <v>1551.94</v>
      </c>
      <c r="Y205" s="63">
        <v>699.59</v>
      </c>
      <c r="Z205" s="63">
        <v>748.06</v>
      </c>
      <c r="AA205" s="63">
        <v>580.88</v>
      </c>
      <c r="AB205" s="168">
        <v>2602.9299999999998</v>
      </c>
      <c r="AC205" s="63">
        <v>2755.8</v>
      </c>
      <c r="AD205" s="63">
        <v>40517.550000000003</v>
      </c>
      <c r="AE205" s="63">
        <v>6837.64</v>
      </c>
      <c r="AF205" s="63">
        <v>1088.1300000000001</v>
      </c>
      <c r="AG205" s="63">
        <v>3872.24</v>
      </c>
      <c r="AH205" s="63">
        <v>3811.87</v>
      </c>
      <c r="AI205" s="63">
        <v>1008.4</v>
      </c>
      <c r="AJ205" s="63">
        <v>248.98</v>
      </c>
      <c r="AK205" s="63">
        <v>183.25</v>
      </c>
      <c r="AL205" s="63">
        <v>902.7</v>
      </c>
      <c r="AM205" s="63">
        <v>264.39999999999998</v>
      </c>
      <c r="AN205" s="63">
        <v>3928.63</v>
      </c>
      <c r="AO205" s="63">
        <v>287.83999999999997</v>
      </c>
      <c r="AP205" s="63">
        <v>315.12</v>
      </c>
      <c r="AQ205" s="63">
        <v>612.41999999999996</v>
      </c>
      <c r="AR205" s="63">
        <v>948.96</v>
      </c>
      <c r="AS205" s="63">
        <v>486.91</v>
      </c>
      <c r="AT205" s="63">
        <v>295.3</v>
      </c>
      <c r="AU205" s="63">
        <v>247.31</v>
      </c>
      <c r="AV205" s="63">
        <v>7314.9</v>
      </c>
      <c r="AW205" s="63">
        <v>1520.49</v>
      </c>
      <c r="AX205" s="63">
        <v>739.91</v>
      </c>
      <c r="AY205" s="63">
        <v>557.21</v>
      </c>
      <c r="AZ205" s="63">
        <v>381.43</v>
      </c>
      <c r="BA205" s="63">
        <v>518.5</v>
      </c>
      <c r="BB205" s="63">
        <v>522.74</v>
      </c>
      <c r="BC205" s="63">
        <v>104.84</v>
      </c>
      <c r="BD205" s="63">
        <v>170.7</v>
      </c>
      <c r="BE205" s="63">
        <v>2640.74</v>
      </c>
      <c r="BF205" s="63">
        <v>17129.669999999998</v>
      </c>
      <c r="BG205" s="63">
        <v>1450.27</v>
      </c>
      <c r="BH205" s="63">
        <v>3855.5</v>
      </c>
      <c r="BI205" s="63">
        <v>1198.3</v>
      </c>
      <c r="BJ205" s="63">
        <v>588.98</v>
      </c>
      <c r="BK205" s="63">
        <v>631.63</v>
      </c>
      <c r="BL205" s="63">
        <v>311.77999999999997</v>
      </c>
      <c r="BM205" s="63">
        <v>85.54</v>
      </c>
      <c r="BN205" s="63">
        <v>714.38</v>
      </c>
      <c r="BO205" s="64">
        <v>0</v>
      </c>
      <c r="BP205" s="65">
        <v>0</v>
      </c>
      <c r="BQ205" s="64" t="s">
        <v>98</v>
      </c>
      <c r="BR205" s="63">
        <v>174933.36</v>
      </c>
      <c r="BS205" s="64" t="s">
        <v>98</v>
      </c>
      <c r="BT205" s="64">
        <v>46857</v>
      </c>
      <c r="BU205" s="64" t="s">
        <v>98</v>
      </c>
      <c r="BV205" s="63">
        <v>4.05</v>
      </c>
      <c r="BW205" s="64" t="s">
        <v>98</v>
      </c>
      <c r="BX205" s="63">
        <v>18998.79</v>
      </c>
      <c r="BY205" s="64" t="s">
        <v>98</v>
      </c>
      <c r="BZ205" s="63">
        <v>65859.850000000006</v>
      </c>
      <c r="CA205" s="64" t="s">
        <v>98</v>
      </c>
      <c r="CB205" s="63">
        <v>-697.26</v>
      </c>
      <c r="CC205" s="64" t="s">
        <v>98</v>
      </c>
      <c r="CD205" s="63">
        <v>0.02</v>
      </c>
      <c r="CE205" s="64" t="s">
        <v>98</v>
      </c>
      <c r="CF205" s="63">
        <v>-666.3</v>
      </c>
      <c r="CG205" s="64" t="s">
        <v>98</v>
      </c>
      <c r="CH205" s="63">
        <v>-666.28</v>
      </c>
      <c r="CI205" s="64" t="s">
        <v>98</v>
      </c>
      <c r="CJ205" s="63">
        <v>-1363.54</v>
      </c>
      <c r="CK205" s="64" t="s">
        <v>98</v>
      </c>
      <c r="CL205" s="64">
        <v>0</v>
      </c>
      <c r="CM205" s="64" t="s">
        <v>98</v>
      </c>
      <c r="CN205" s="64">
        <v>0</v>
      </c>
      <c r="CO205" s="64" t="s">
        <v>98</v>
      </c>
      <c r="CP205" s="64">
        <v>0</v>
      </c>
      <c r="CQ205" s="64" t="s">
        <v>98</v>
      </c>
      <c r="CR205" s="66">
        <v>11069.84</v>
      </c>
      <c r="CS205" s="64" t="s">
        <v>98</v>
      </c>
      <c r="CT205" s="63">
        <v>11069.84</v>
      </c>
      <c r="CU205" s="64" t="s">
        <v>98</v>
      </c>
      <c r="CV205" s="63">
        <v>75566.149999999994</v>
      </c>
      <c r="CW205" s="64" t="s">
        <v>98</v>
      </c>
      <c r="CX205" s="63">
        <v>250499.51</v>
      </c>
      <c r="CY205" s="64" t="s">
        <v>98</v>
      </c>
    </row>
    <row r="206" spans="1:103" ht="14.5" x14ac:dyDescent="0.35">
      <c r="A206" s="58" t="s">
        <v>364</v>
      </c>
      <c r="B206" s="58" t="s">
        <v>445</v>
      </c>
      <c r="C206" s="43" t="str">
        <f>'Correspondance tables'!K29</f>
        <v>ISIC 41-43</v>
      </c>
      <c r="D206" s="43" t="str">
        <f>VLOOKUP(C206, 'Correspondance tables'!$O$3:$P$73, 2, FALSE)</f>
        <v>ISIC 41T43</v>
      </c>
      <c r="E206" s="59">
        <v>3852.9</v>
      </c>
      <c r="F206" s="59">
        <v>485.78</v>
      </c>
      <c r="G206" s="59">
        <v>81.88</v>
      </c>
      <c r="H206" s="167">
        <v>2062.9899999999998</v>
      </c>
      <c r="I206" s="59">
        <v>3499.33</v>
      </c>
      <c r="J206" s="59">
        <v>768.19</v>
      </c>
      <c r="K206" s="59">
        <v>771.82</v>
      </c>
      <c r="L206" s="59">
        <v>885.12</v>
      </c>
      <c r="M206" s="59">
        <v>545.6</v>
      </c>
      <c r="N206" s="59">
        <v>1650.84</v>
      </c>
      <c r="O206" s="59">
        <v>3178.58</v>
      </c>
      <c r="P206" s="59">
        <v>1029.33</v>
      </c>
      <c r="Q206" s="59">
        <v>1572.24</v>
      </c>
      <c r="R206" s="167">
        <v>1826.23</v>
      </c>
      <c r="S206" s="167">
        <v>2382.48</v>
      </c>
      <c r="T206" s="59">
        <v>3210.41</v>
      </c>
      <c r="U206" s="59">
        <v>874.68</v>
      </c>
      <c r="V206" s="59">
        <v>1372.92</v>
      </c>
      <c r="W206" s="59">
        <v>2854.03</v>
      </c>
      <c r="X206" s="59">
        <v>2620.39</v>
      </c>
      <c r="Y206" s="59">
        <v>1394.17</v>
      </c>
      <c r="Z206" s="59">
        <v>1097.6199999999999</v>
      </c>
      <c r="AA206" s="59">
        <v>2811.58</v>
      </c>
      <c r="AB206" s="167">
        <v>20572.43</v>
      </c>
      <c r="AC206" s="59">
        <v>1641.06</v>
      </c>
      <c r="AD206" s="59">
        <v>5244.77</v>
      </c>
      <c r="AE206" s="60">
        <v>365749</v>
      </c>
      <c r="AF206" s="59">
        <v>1562.26</v>
      </c>
      <c r="AG206" s="59">
        <v>9415.76</v>
      </c>
      <c r="AH206" s="59">
        <v>9564.48</v>
      </c>
      <c r="AI206" s="59">
        <v>5161.51</v>
      </c>
      <c r="AJ206" s="59">
        <v>374.57</v>
      </c>
      <c r="AK206" s="59">
        <v>448.73</v>
      </c>
      <c r="AL206" s="59">
        <v>10465.34</v>
      </c>
      <c r="AM206" s="59">
        <v>797.69</v>
      </c>
      <c r="AN206" s="59">
        <v>4850.2299999999996</v>
      </c>
      <c r="AO206" s="59">
        <v>536.30999999999995</v>
      </c>
      <c r="AP206" s="59">
        <v>1137.96</v>
      </c>
      <c r="AQ206" s="59">
        <v>3941.57</v>
      </c>
      <c r="AR206" s="59">
        <v>1908.11</v>
      </c>
      <c r="AS206" s="59">
        <v>4697.1000000000004</v>
      </c>
      <c r="AT206" s="59">
        <v>5667.58</v>
      </c>
      <c r="AU206" s="59">
        <v>1226.18</v>
      </c>
      <c r="AV206" s="59">
        <v>102050.59</v>
      </c>
      <c r="AW206" s="59">
        <v>5216.2700000000004</v>
      </c>
      <c r="AX206" s="59">
        <v>6052.62</v>
      </c>
      <c r="AY206" s="59">
        <v>1867.13</v>
      </c>
      <c r="AZ206" s="59">
        <v>554.53</v>
      </c>
      <c r="BA206" s="59">
        <v>1509.01</v>
      </c>
      <c r="BB206" s="59">
        <v>1176.8699999999999</v>
      </c>
      <c r="BC206" s="59">
        <v>503.61</v>
      </c>
      <c r="BD206" s="59">
        <v>377.23</v>
      </c>
      <c r="BE206" s="59">
        <v>4552.91</v>
      </c>
      <c r="BF206" s="59">
        <v>29021.439999999999</v>
      </c>
      <c r="BG206" s="59">
        <v>8229.2099999999991</v>
      </c>
      <c r="BH206" s="59">
        <v>7472.14</v>
      </c>
      <c r="BI206" s="59">
        <v>3404.99</v>
      </c>
      <c r="BJ206" s="59">
        <v>2250.29</v>
      </c>
      <c r="BK206" s="59">
        <v>1593.77</v>
      </c>
      <c r="BL206" s="59">
        <v>1495.93</v>
      </c>
      <c r="BM206" s="59">
        <v>165.37</v>
      </c>
      <c r="BN206" s="59">
        <v>877.07</v>
      </c>
      <c r="BO206" s="60">
        <v>0</v>
      </c>
      <c r="BP206" s="61">
        <v>0</v>
      </c>
      <c r="BQ206" s="60" t="s">
        <v>98</v>
      </c>
      <c r="BR206" s="59">
        <v>674162.74</v>
      </c>
      <c r="BS206" s="60" t="s">
        <v>98</v>
      </c>
      <c r="BT206" s="59">
        <v>46643.19</v>
      </c>
      <c r="BU206" s="60" t="s">
        <v>98</v>
      </c>
      <c r="BV206" s="60">
        <v>0</v>
      </c>
      <c r="BW206" s="60" t="s">
        <v>98</v>
      </c>
      <c r="BX206" s="59">
        <v>5200.59</v>
      </c>
      <c r="BY206" s="60" t="s">
        <v>98</v>
      </c>
      <c r="BZ206" s="59">
        <v>51843.78</v>
      </c>
      <c r="CA206" s="60" t="s">
        <v>98</v>
      </c>
      <c r="CB206" s="59">
        <v>1087239.26</v>
      </c>
      <c r="CC206" s="60" t="s">
        <v>98</v>
      </c>
      <c r="CD206" s="60">
        <v>0</v>
      </c>
      <c r="CE206" s="60" t="s">
        <v>98</v>
      </c>
      <c r="CF206" s="59">
        <v>14049.04</v>
      </c>
      <c r="CG206" s="60" t="s">
        <v>98</v>
      </c>
      <c r="CH206" s="59">
        <v>14049.04</v>
      </c>
      <c r="CI206" s="60" t="s">
        <v>98</v>
      </c>
      <c r="CJ206" s="59">
        <v>1101288.29</v>
      </c>
      <c r="CK206" s="60" t="s">
        <v>98</v>
      </c>
      <c r="CL206" s="60">
        <v>0</v>
      </c>
      <c r="CM206" s="60" t="s">
        <v>98</v>
      </c>
      <c r="CN206" s="60">
        <v>0</v>
      </c>
      <c r="CO206" s="60" t="s">
        <v>98</v>
      </c>
      <c r="CP206" s="60">
        <v>0</v>
      </c>
      <c r="CQ206" s="60" t="s">
        <v>98</v>
      </c>
      <c r="CR206" s="62">
        <v>8967.08</v>
      </c>
      <c r="CS206" s="60" t="s">
        <v>98</v>
      </c>
      <c r="CT206" s="59">
        <v>8967.08</v>
      </c>
      <c r="CU206" s="60" t="s">
        <v>98</v>
      </c>
      <c r="CV206" s="59">
        <v>1162099.1599999999</v>
      </c>
      <c r="CW206" s="60" t="s">
        <v>98</v>
      </c>
      <c r="CX206" s="59">
        <v>1836261.9</v>
      </c>
      <c r="CY206" s="60" t="s">
        <v>98</v>
      </c>
    </row>
    <row r="207" spans="1:103" ht="14.5" x14ac:dyDescent="0.35">
      <c r="A207" s="58" t="s">
        <v>364</v>
      </c>
      <c r="B207" s="58" t="s">
        <v>446</v>
      </c>
      <c r="C207" s="43" t="str">
        <f>'Correspondance tables'!K30</f>
        <v>ISIC 45</v>
      </c>
      <c r="D207" s="43" t="str">
        <f>VLOOKUP(C207, 'Correspondance tables'!$O$3:$P$73, 2, FALSE)</f>
        <v>ISIC 45T47</v>
      </c>
      <c r="E207" s="63">
        <v>1557.26</v>
      </c>
      <c r="F207" s="63">
        <v>299.64999999999998</v>
      </c>
      <c r="G207" s="63">
        <v>51.97</v>
      </c>
      <c r="H207" s="168">
        <v>376.39</v>
      </c>
      <c r="I207" s="63">
        <v>1509.57</v>
      </c>
      <c r="J207" s="63">
        <v>310.39999999999998</v>
      </c>
      <c r="K207" s="63">
        <v>353.35</v>
      </c>
      <c r="L207" s="63">
        <v>254.34</v>
      </c>
      <c r="M207" s="63">
        <v>177.42</v>
      </c>
      <c r="N207" s="63">
        <v>425.31</v>
      </c>
      <c r="O207" s="63">
        <v>735.28</v>
      </c>
      <c r="P207" s="63">
        <v>213.17</v>
      </c>
      <c r="Q207" s="63">
        <v>601.22</v>
      </c>
      <c r="R207" s="168">
        <v>867.72</v>
      </c>
      <c r="S207" s="168">
        <v>512.23</v>
      </c>
      <c r="T207" s="63">
        <v>1122.97</v>
      </c>
      <c r="U207" s="63">
        <v>519.05999999999995</v>
      </c>
      <c r="V207" s="63">
        <v>708.26</v>
      </c>
      <c r="W207" s="63">
        <v>3454.9</v>
      </c>
      <c r="X207" s="63">
        <v>29253.200000000001</v>
      </c>
      <c r="Y207" s="63">
        <v>2402.5</v>
      </c>
      <c r="Z207" s="63">
        <v>455.88</v>
      </c>
      <c r="AA207" s="63">
        <v>1046.9100000000001</v>
      </c>
      <c r="AB207" s="168">
        <v>713.27</v>
      </c>
      <c r="AC207" s="63">
        <v>218.24</v>
      </c>
      <c r="AD207" s="63">
        <v>1932.81</v>
      </c>
      <c r="AE207" s="63">
        <v>4489.4799999999996</v>
      </c>
      <c r="AF207" s="63">
        <v>18325.68</v>
      </c>
      <c r="AG207" s="63">
        <v>6178.47</v>
      </c>
      <c r="AH207" s="63">
        <v>4576.25</v>
      </c>
      <c r="AI207" s="63">
        <v>15016.92</v>
      </c>
      <c r="AJ207" s="63">
        <v>105.97</v>
      </c>
      <c r="AK207" s="63">
        <v>380.66</v>
      </c>
      <c r="AL207" s="63">
        <v>5446.66</v>
      </c>
      <c r="AM207" s="63">
        <v>3983.83</v>
      </c>
      <c r="AN207" s="63">
        <v>973.33</v>
      </c>
      <c r="AO207" s="63">
        <v>228.66</v>
      </c>
      <c r="AP207" s="63">
        <v>322.69</v>
      </c>
      <c r="AQ207" s="63">
        <v>696.79</v>
      </c>
      <c r="AR207" s="63">
        <v>680.78</v>
      </c>
      <c r="AS207" s="63">
        <v>983.31</v>
      </c>
      <c r="AT207" s="63">
        <v>1160.1500000000001</v>
      </c>
      <c r="AU207" s="63">
        <v>263.69</v>
      </c>
      <c r="AV207" s="63">
        <v>397.64</v>
      </c>
      <c r="AW207" s="63">
        <v>1227.56</v>
      </c>
      <c r="AX207" s="63">
        <v>511.16</v>
      </c>
      <c r="AY207" s="63">
        <v>295.68</v>
      </c>
      <c r="AZ207" s="63">
        <v>220.38</v>
      </c>
      <c r="BA207" s="64">
        <v>363</v>
      </c>
      <c r="BB207" s="63">
        <v>5806.32</v>
      </c>
      <c r="BC207" s="63">
        <v>208.55</v>
      </c>
      <c r="BD207" s="63">
        <v>137.19</v>
      </c>
      <c r="BE207" s="63">
        <v>1027.51</v>
      </c>
      <c r="BF207" s="63">
        <v>3247.95</v>
      </c>
      <c r="BG207" s="63">
        <v>962.43</v>
      </c>
      <c r="BH207" s="63">
        <v>1395.45</v>
      </c>
      <c r="BI207" s="63">
        <v>841.41</v>
      </c>
      <c r="BJ207" s="63">
        <v>366.95</v>
      </c>
      <c r="BK207" s="63">
        <v>296.45999999999998</v>
      </c>
      <c r="BL207" s="63">
        <v>369.98</v>
      </c>
      <c r="BM207" s="63">
        <v>50.29</v>
      </c>
      <c r="BN207" s="63">
        <v>330.74</v>
      </c>
      <c r="BO207" s="64">
        <v>0</v>
      </c>
      <c r="BP207" s="65">
        <v>0</v>
      </c>
      <c r="BQ207" s="64" t="s">
        <v>98</v>
      </c>
      <c r="BR207" s="63">
        <v>131943.26999999999</v>
      </c>
      <c r="BS207" s="64" t="s">
        <v>98</v>
      </c>
      <c r="BT207" s="63">
        <v>173454.39</v>
      </c>
      <c r="BU207" s="64" t="s">
        <v>98</v>
      </c>
      <c r="BV207" s="63">
        <v>1.29</v>
      </c>
      <c r="BW207" s="64" t="s">
        <v>98</v>
      </c>
      <c r="BX207" s="63">
        <v>248.33</v>
      </c>
      <c r="BY207" s="64" t="s">
        <v>98</v>
      </c>
      <c r="BZ207" s="63">
        <v>173704.01</v>
      </c>
      <c r="CA207" s="64" t="s">
        <v>98</v>
      </c>
      <c r="CB207" s="63">
        <v>31489.16</v>
      </c>
      <c r="CC207" s="64" t="s">
        <v>98</v>
      </c>
      <c r="CD207" s="63">
        <v>9.84</v>
      </c>
      <c r="CE207" s="64" t="s">
        <v>98</v>
      </c>
      <c r="CF207" s="63">
        <v>-379.71</v>
      </c>
      <c r="CG207" s="64" t="s">
        <v>98</v>
      </c>
      <c r="CH207" s="63">
        <v>-369.87</v>
      </c>
      <c r="CI207" s="64" t="s">
        <v>98</v>
      </c>
      <c r="CJ207" s="63">
        <v>31119.29</v>
      </c>
      <c r="CK207" s="64" t="s">
        <v>98</v>
      </c>
      <c r="CL207" s="64">
        <v>0</v>
      </c>
      <c r="CM207" s="64" t="s">
        <v>98</v>
      </c>
      <c r="CN207" s="64">
        <v>0</v>
      </c>
      <c r="CO207" s="64" t="s">
        <v>98</v>
      </c>
      <c r="CP207" s="64">
        <v>0</v>
      </c>
      <c r="CQ207" s="64" t="s">
        <v>98</v>
      </c>
      <c r="CR207" s="66">
        <v>15867.15</v>
      </c>
      <c r="CS207" s="64" t="s">
        <v>98</v>
      </c>
      <c r="CT207" s="63">
        <v>15867.15</v>
      </c>
      <c r="CU207" s="64" t="s">
        <v>98</v>
      </c>
      <c r="CV207" s="63">
        <v>220690.45</v>
      </c>
      <c r="CW207" s="64" t="s">
        <v>98</v>
      </c>
      <c r="CX207" s="63">
        <v>352633.72</v>
      </c>
      <c r="CY207" s="64" t="s">
        <v>98</v>
      </c>
    </row>
    <row r="208" spans="1:103" ht="14.5" x14ac:dyDescent="0.35">
      <c r="A208" s="58" t="s">
        <v>364</v>
      </c>
      <c r="B208" s="58" t="s">
        <v>447</v>
      </c>
      <c r="C208" s="43" t="str">
        <f>'Correspondance tables'!K31</f>
        <v>ISIC 46</v>
      </c>
      <c r="D208" s="43" t="str">
        <f>VLOOKUP(C208, 'Correspondance tables'!$O$3:$P$73, 2, FALSE)</f>
        <v>ISIC 45T47</v>
      </c>
      <c r="E208" s="59">
        <v>23622.62</v>
      </c>
      <c r="F208" s="59">
        <v>1533.72</v>
      </c>
      <c r="G208" s="59">
        <v>782.48</v>
      </c>
      <c r="H208" s="167">
        <v>3650.14</v>
      </c>
      <c r="I208" s="59">
        <v>82350.289999999994</v>
      </c>
      <c r="J208" s="59">
        <v>14127.2</v>
      </c>
      <c r="K208" s="59">
        <v>8295.82</v>
      </c>
      <c r="L208" s="59">
        <v>8924.85</v>
      </c>
      <c r="M208" s="59">
        <v>4982.8</v>
      </c>
      <c r="N208" s="59">
        <v>13040.5</v>
      </c>
      <c r="O208" s="59">
        <v>26858.240000000002</v>
      </c>
      <c r="P208" s="59">
        <v>20864.18</v>
      </c>
      <c r="Q208" s="59">
        <v>12825.99</v>
      </c>
      <c r="R208" s="167">
        <v>10932.39</v>
      </c>
      <c r="S208" s="167">
        <v>17326.439999999999</v>
      </c>
      <c r="T208" s="59">
        <v>21236.97</v>
      </c>
      <c r="U208" s="59">
        <v>31545.05</v>
      </c>
      <c r="V208" s="59">
        <v>16049.98</v>
      </c>
      <c r="W208" s="59">
        <v>33807.35</v>
      </c>
      <c r="X208" s="59">
        <v>31026.12</v>
      </c>
      <c r="Y208" s="59">
        <v>11376.06</v>
      </c>
      <c r="Z208" s="59">
        <v>17926.59</v>
      </c>
      <c r="AA208" s="59">
        <v>10219.66</v>
      </c>
      <c r="AB208" s="167">
        <v>11011.43</v>
      </c>
      <c r="AC208" s="59">
        <v>1293.96</v>
      </c>
      <c r="AD208" s="59">
        <v>5222.63</v>
      </c>
      <c r="AE208" s="59">
        <v>78846.740000000005</v>
      </c>
      <c r="AF208" s="59">
        <v>7773.66</v>
      </c>
      <c r="AG208" s="59">
        <v>75386.8</v>
      </c>
      <c r="AH208" s="59">
        <v>13070.85</v>
      </c>
      <c r="AI208" s="59">
        <v>7903.85</v>
      </c>
      <c r="AJ208" s="59">
        <v>2154.1999999999998</v>
      </c>
      <c r="AK208" s="59">
        <v>4116.46</v>
      </c>
      <c r="AL208" s="59">
        <v>4741.83</v>
      </c>
      <c r="AM208" s="59">
        <v>672.31</v>
      </c>
      <c r="AN208" s="59">
        <v>40171.370000000003</v>
      </c>
      <c r="AO208" s="59">
        <v>8855.69</v>
      </c>
      <c r="AP208" s="59">
        <v>3557.22</v>
      </c>
      <c r="AQ208" s="59">
        <v>7029.82</v>
      </c>
      <c r="AR208" s="59">
        <v>19812.62</v>
      </c>
      <c r="AS208" s="59">
        <v>1809.24</v>
      </c>
      <c r="AT208" s="59">
        <v>1444.66</v>
      </c>
      <c r="AU208" s="59">
        <v>5092.8100000000004</v>
      </c>
      <c r="AV208" s="59">
        <v>4483.0600000000004</v>
      </c>
      <c r="AW208" s="59">
        <v>4669.2299999999996</v>
      </c>
      <c r="AX208" s="59">
        <v>4256.2</v>
      </c>
      <c r="AY208" s="59">
        <v>2811.11</v>
      </c>
      <c r="AZ208" s="59">
        <v>2898.74</v>
      </c>
      <c r="BA208" s="59">
        <v>2457.4899999999998</v>
      </c>
      <c r="BB208" s="59">
        <v>2787.97</v>
      </c>
      <c r="BC208" s="59">
        <v>467.94</v>
      </c>
      <c r="BD208" s="59">
        <v>2316.09</v>
      </c>
      <c r="BE208" s="59">
        <v>7614.36</v>
      </c>
      <c r="BF208" s="59">
        <v>11536.09</v>
      </c>
      <c r="BG208" s="59">
        <v>7016.55</v>
      </c>
      <c r="BH208" s="59">
        <v>32023.5</v>
      </c>
      <c r="BI208" s="59">
        <v>5836.2</v>
      </c>
      <c r="BJ208" s="59">
        <v>3677.08</v>
      </c>
      <c r="BK208" s="59">
        <v>2580.02</v>
      </c>
      <c r="BL208" s="59">
        <v>1774.35</v>
      </c>
      <c r="BM208" s="59">
        <v>1145.78</v>
      </c>
      <c r="BN208" s="59">
        <v>2435.5500000000002</v>
      </c>
      <c r="BO208" s="60">
        <v>0</v>
      </c>
      <c r="BP208" s="61">
        <v>0</v>
      </c>
      <c r="BQ208" s="60" t="s">
        <v>98</v>
      </c>
      <c r="BR208" s="59">
        <v>826060.86</v>
      </c>
      <c r="BS208" s="60" t="s">
        <v>98</v>
      </c>
      <c r="BT208" s="59">
        <v>274086.07</v>
      </c>
      <c r="BU208" s="60" t="s">
        <v>98</v>
      </c>
      <c r="BV208" s="59">
        <v>11.18</v>
      </c>
      <c r="BW208" s="60" t="s">
        <v>98</v>
      </c>
      <c r="BX208" s="59">
        <v>16105.83</v>
      </c>
      <c r="BY208" s="60" t="s">
        <v>98</v>
      </c>
      <c r="BZ208" s="59">
        <v>290203.08</v>
      </c>
      <c r="CA208" s="60" t="s">
        <v>98</v>
      </c>
      <c r="CB208" s="59">
        <v>99864.44</v>
      </c>
      <c r="CC208" s="60" t="s">
        <v>98</v>
      </c>
      <c r="CD208" s="59">
        <v>645.30999999999995</v>
      </c>
      <c r="CE208" s="60" t="s">
        <v>98</v>
      </c>
      <c r="CF208" s="59">
        <v>28525.63</v>
      </c>
      <c r="CG208" s="60" t="s">
        <v>98</v>
      </c>
      <c r="CH208" s="59">
        <v>29170.94</v>
      </c>
      <c r="CI208" s="60" t="s">
        <v>98</v>
      </c>
      <c r="CJ208" s="59">
        <v>129035.38</v>
      </c>
      <c r="CK208" s="60" t="s">
        <v>98</v>
      </c>
      <c r="CL208" s="60">
        <v>0</v>
      </c>
      <c r="CM208" s="60" t="s">
        <v>98</v>
      </c>
      <c r="CN208" s="60">
        <v>0</v>
      </c>
      <c r="CO208" s="60" t="s">
        <v>98</v>
      </c>
      <c r="CP208" s="60">
        <v>0</v>
      </c>
      <c r="CQ208" s="60" t="s">
        <v>98</v>
      </c>
      <c r="CR208" s="62">
        <v>159436.81</v>
      </c>
      <c r="CS208" s="60" t="s">
        <v>98</v>
      </c>
      <c r="CT208" s="59">
        <v>159436.81</v>
      </c>
      <c r="CU208" s="60" t="s">
        <v>98</v>
      </c>
      <c r="CV208" s="59">
        <v>578675.27</v>
      </c>
      <c r="CW208" s="60" t="s">
        <v>98</v>
      </c>
      <c r="CX208" s="59">
        <v>1404736.14</v>
      </c>
      <c r="CY208" s="60" t="s">
        <v>98</v>
      </c>
    </row>
    <row r="209" spans="1:103" ht="14.5" x14ac:dyDescent="0.35">
      <c r="A209" s="58" t="s">
        <v>364</v>
      </c>
      <c r="B209" s="58" t="s">
        <v>448</v>
      </c>
      <c r="C209" s="43" t="str">
        <f>'Correspondance tables'!K32</f>
        <v>ISIC 47</v>
      </c>
      <c r="D209" s="43" t="str">
        <f>VLOOKUP(C209, 'Correspondance tables'!$O$3:$P$73, 2, FALSE)</f>
        <v>ISIC 45T47</v>
      </c>
      <c r="E209" s="63">
        <v>7803.73</v>
      </c>
      <c r="F209" s="63">
        <v>295.18</v>
      </c>
      <c r="G209" s="63">
        <v>304.68</v>
      </c>
      <c r="H209" s="168">
        <v>956.52</v>
      </c>
      <c r="I209" s="63">
        <v>17855.669999999998</v>
      </c>
      <c r="J209" s="63">
        <v>3728.81</v>
      </c>
      <c r="K209" s="63">
        <v>1712.79</v>
      </c>
      <c r="L209" s="63">
        <v>1644.18</v>
      </c>
      <c r="M209" s="63">
        <v>723.56</v>
      </c>
      <c r="N209" s="63">
        <v>1150.0999999999999</v>
      </c>
      <c r="O209" s="63">
        <v>4983.5</v>
      </c>
      <c r="P209" s="63">
        <v>1712.61</v>
      </c>
      <c r="Q209" s="63">
        <v>3098.31</v>
      </c>
      <c r="R209" s="168">
        <v>1591.49</v>
      </c>
      <c r="S209" s="168">
        <v>2260.6</v>
      </c>
      <c r="T209" s="63">
        <v>3625.54</v>
      </c>
      <c r="U209" s="63">
        <v>4105.87</v>
      </c>
      <c r="V209" s="63">
        <v>3550.01</v>
      </c>
      <c r="W209" s="63">
        <v>4917.13</v>
      </c>
      <c r="X209" s="63">
        <v>9046.94</v>
      </c>
      <c r="Y209" s="63">
        <v>2834.21</v>
      </c>
      <c r="Z209" s="63">
        <v>4061.52</v>
      </c>
      <c r="AA209" s="63">
        <v>1758.08</v>
      </c>
      <c r="AB209" s="168">
        <v>2609.87</v>
      </c>
      <c r="AC209" s="63">
        <v>280.17</v>
      </c>
      <c r="AD209" s="63">
        <v>834.96</v>
      </c>
      <c r="AE209" s="63">
        <v>14031.31</v>
      </c>
      <c r="AF209" s="63">
        <v>1438.89</v>
      </c>
      <c r="AG209" s="63">
        <v>4336.09</v>
      </c>
      <c r="AH209" s="63">
        <v>30450.13</v>
      </c>
      <c r="AI209" s="63">
        <v>3207.99</v>
      </c>
      <c r="AJ209" s="63">
        <v>467.13</v>
      </c>
      <c r="AK209" s="63">
        <v>629.39</v>
      </c>
      <c r="AL209" s="63">
        <v>1030.6500000000001</v>
      </c>
      <c r="AM209" s="63">
        <v>192.52</v>
      </c>
      <c r="AN209" s="63">
        <v>10481.030000000001</v>
      </c>
      <c r="AO209" s="63">
        <v>1240.67</v>
      </c>
      <c r="AP209" s="63">
        <v>1219.8</v>
      </c>
      <c r="AQ209" s="63">
        <v>1540.41</v>
      </c>
      <c r="AR209" s="63">
        <v>856.85</v>
      </c>
      <c r="AS209" s="63">
        <v>574.87</v>
      </c>
      <c r="AT209" s="63">
        <v>397.29</v>
      </c>
      <c r="AU209" s="63">
        <v>245.94</v>
      </c>
      <c r="AV209" s="63">
        <v>927.41</v>
      </c>
      <c r="AW209" s="63">
        <v>813.98</v>
      </c>
      <c r="AX209" s="63">
        <v>1157.46</v>
      </c>
      <c r="AY209" s="63">
        <v>602.23</v>
      </c>
      <c r="AZ209" s="63">
        <v>577.52</v>
      </c>
      <c r="BA209" s="63">
        <v>724.34</v>
      </c>
      <c r="BB209" s="63">
        <v>351.2</v>
      </c>
      <c r="BC209" s="63">
        <v>90.98</v>
      </c>
      <c r="BD209" s="63">
        <v>98.97</v>
      </c>
      <c r="BE209" s="63">
        <v>1750.33</v>
      </c>
      <c r="BF209" s="63">
        <v>5153.1400000000003</v>
      </c>
      <c r="BG209" s="63">
        <v>2349.31</v>
      </c>
      <c r="BH209" s="63">
        <v>13423.78</v>
      </c>
      <c r="BI209" s="63">
        <v>3246.24</v>
      </c>
      <c r="BJ209" s="63">
        <v>840.72</v>
      </c>
      <c r="BK209" s="63">
        <v>616.59</v>
      </c>
      <c r="BL209" s="63">
        <v>630.14</v>
      </c>
      <c r="BM209" s="63">
        <v>216.17</v>
      </c>
      <c r="BN209" s="63">
        <v>834.58</v>
      </c>
      <c r="BO209" s="64">
        <v>0</v>
      </c>
      <c r="BP209" s="65">
        <v>0</v>
      </c>
      <c r="BQ209" s="64" t="s">
        <v>98</v>
      </c>
      <c r="BR209" s="63">
        <v>194192.1</v>
      </c>
      <c r="BS209" s="64" t="s">
        <v>98</v>
      </c>
      <c r="BT209" s="63">
        <v>720162.43</v>
      </c>
      <c r="BU209" s="64" t="s">
        <v>98</v>
      </c>
      <c r="BV209" s="63">
        <v>13.35</v>
      </c>
      <c r="BW209" s="64" t="s">
        <v>98</v>
      </c>
      <c r="BX209" s="63">
        <v>27673.52</v>
      </c>
      <c r="BY209" s="64" t="s">
        <v>98</v>
      </c>
      <c r="BZ209" s="63">
        <v>747849.31</v>
      </c>
      <c r="CA209" s="64" t="s">
        <v>98</v>
      </c>
      <c r="CB209" s="63">
        <v>20693.150000000001</v>
      </c>
      <c r="CC209" s="64" t="s">
        <v>98</v>
      </c>
      <c r="CD209" s="63">
        <v>1085.8800000000001</v>
      </c>
      <c r="CE209" s="64" t="s">
        <v>98</v>
      </c>
      <c r="CF209" s="63">
        <v>540.63</v>
      </c>
      <c r="CG209" s="64" t="s">
        <v>98</v>
      </c>
      <c r="CH209" s="63">
        <v>1626.51</v>
      </c>
      <c r="CI209" s="64" t="s">
        <v>98</v>
      </c>
      <c r="CJ209" s="63">
        <v>22319.65</v>
      </c>
      <c r="CK209" s="64" t="s">
        <v>98</v>
      </c>
      <c r="CL209" s="64">
        <v>0</v>
      </c>
      <c r="CM209" s="64" t="s">
        <v>98</v>
      </c>
      <c r="CN209" s="64">
        <v>0</v>
      </c>
      <c r="CO209" s="64" t="s">
        <v>98</v>
      </c>
      <c r="CP209" s="64">
        <v>0</v>
      </c>
      <c r="CQ209" s="64" t="s">
        <v>98</v>
      </c>
      <c r="CR209" s="66">
        <v>23161.49</v>
      </c>
      <c r="CS209" s="64" t="s">
        <v>98</v>
      </c>
      <c r="CT209" s="63">
        <v>23161.49</v>
      </c>
      <c r="CU209" s="64" t="s">
        <v>98</v>
      </c>
      <c r="CV209" s="63">
        <v>793330.45</v>
      </c>
      <c r="CW209" s="64" t="s">
        <v>98</v>
      </c>
      <c r="CX209" s="63">
        <v>987522.54</v>
      </c>
      <c r="CY209" s="64" t="s">
        <v>98</v>
      </c>
    </row>
    <row r="210" spans="1:103" ht="14.5" x14ac:dyDescent="0.35">
      <c r="A210" s="58" t="s">
        <v>364</v>
      </c>
      <c r="B210" s="58" t="s">
        <v>449</v>
      </c>
      <c r="C210" s="43" t="str">
        <f>'Correspondance tables'!K33</f>
        <v>ISIC 49</v>
      </c>
      <c r="D210" s="43" t="str">
        <f>VLOOKUP(C210, 'Correspondance tables'!$O$3:$P$73, 2, FALSE)</f>
        <v>ISIC 49T53</v>
      </c>
      <c r="E210" s="59">
        <v>4193.46</v>
      </c>
      <c r="F210" s="59">
        <v>1934.95</v>
      </c>
      <c r="G210" s="59">
        <v>127.96</v>
      </c>
      <c r="H210" s="167">
        <v>4006.13</v>
      </c>
      <c r="I210" s="59">
        <v>27473.09</v>
      </c>
      <c r="J210" s="59">
        <v>2964.69</v>
      </c>
      <c r="K210" s="59">
        <v>4440.79</v>
      </c>
      <c r="L210" s="59">
        <v>6203.12</v>
      </c>
      <c r="M210" s="59">
        <v>1226.24</v>
      </c>
      <c r="N210" s="59">
        <v>7220.71</v>
      </c>
      <c r="O210" s="59">
        <v>11130.55</v>
      </c>
      <c r="P210" s="59">
        <v>1475.37</v>
      </c>
      <c r="Q210" s="59">
        <v>5758.54</v>
      </c>
      <c r="R210" s="167">
        <v>9169.68</v>
      </c>
      <c r="S210" s="167">
        <v>9689.91</v>
      </c>
      <c r="T210" s="59">
        <v>5125.07</v>
      </c>
      <c r="U210" s="59">
        <v>2308.44</v>
      </c>
      <c r="V210" s="59">
        <v>3456.41</v>
      </c>
      <c r="W210" s="59">
        <v>6762.31</v>
      </c>
      <c r="X210" s="59">
        <v>10487.93</v>
      </c>
      <c r="Y210" s="59">
        <v>1456.72</v>
      </c>
      <c r="Z210" s="60">
        <v>3902</v>
      </c>
      <c r="AA210" s="59">
        <v>1414.92</v>
      </c>
      <c r="AB210" s="167">
        <v>15266.54</v>
      </c>
      <c r="AC210" s="59">
        <v>393.5</v>
      </c>
      <c r="AD210" s="59">
        <v>3580.17</v>
      </c>
      <c r="AE210" s="59">
        <v>14203.08</v>
      </c>
      <c r="AF210" s="59">
        <v>6076.89</v>
      </c>
      <c r="AG210" s="59">
        <v>67256.77</v>
      </c>
      <c r="AH210" s="59">
        <v>19160.75</v>
      </c>
      <c r="AI210" s="59">
        <v>65061.33</v>
      </c>
      <c r="AJ210" s="59">
        <v>1378.21</v>
      </c>
      <c r="AK210" s="59">
        <v>818.56</v>
      </c>
      <c r="AL210" s="59">
        <v>47106.76</v>
      </c>
      <c r="AM210" s="59">
        <v>2639.01</v>
      </c>
      <c r="AN210" s="59">
        <v>3576.5</v>
      </c>
      <c r="AO210" s="59">
        <v>2002.98</v>
      </c>
      <c r="AP210" s="59">
        <v>1348.54</v>
      </c>
      <c r="AQ210" s="59">
        <v>1118.79</v>
      </c>
      <c r="AR210" s="59">
        <v>1690.33</v>
      </c>
      <c r="AS210" s="59">
        <v>1669.83</v>
      </c>
      <c r="AT210" s="59">
        <v>1100.93</v>
      </c>
      <c r="AU210" s="59">
        <v>669.86</v>
      </c>
      <c r="AV210" s="59">
        <v>1129.3800000000001</v>
      </c>
      <c r="AW210" s="59">
        <v>2266.4</v>
      </c>
      <c r="AX210" s="59">
        <v>1227.23</v>
      </c>
      <c r="AY210" s="59">
        <v>1241.71</v>
      </c>
      <c r="AZ210" s="59">
        <v>751.85</v>
      </c>
      <c r="BA210" s="59">
        <v>856.98</v>
      </c>
      <c r="BB210" s="59">
        <v>1929.43</v>
      </c>
      <c r="BC210" s="59">
        <v>244.2</v>
      </c>
      <c r="BD210" s="59">
        <v>2840.16</v>
      </c>
      <c r="BE210" s="59">
        <v>2731.35</v>
      </c>
      <c r="BF210" s="59">
        <v>10985.12</v>
      </c>
      <c r="BG210" s="59">
        <v>12442.22</v>
      </c>
      <c r="BH210" s="59">
        <v>5719.06</v>
      </c>
      <c r="BI210" s="59">
        <v>2590.27</v>
      </c>
      <c r="BJ210" s="59">
        <v>798.6</v>
      </c>
      <c r="BK210" s="59">
        <v>870.01</v>
      </c>
      <c r="BL210" s="59">
        <v>1596.57</v>
      </c>
      <c r="BM210" s="59">
        <v>256.33</v>
      </c>
      <c r="BN210" s="59">
        <v>880.48</v>
      </c>
      <c r="BO210" s="60">
        <v>0</v>
      </c>
      <c r="BP210" s="61">
        <v>0</v>
      </c>
      <c r="BQ210" s="60" t="s">
        <v>98</v>
      </c>
      <c r="BR210" s="59">
        <v>439405.67</v>
      </c>
      <c r="BS210" s="60" t="s">
        <v>98</v>
      </c>
      <c r="BT210" s="59">
        <v>164561.76</v>
      </c>
      <c r="BU210" s="60" t="s">
        <v>98</v>
      </c>
      <c r="BV210" s="59">
        <v>0.11</v>
      </c>
      <c r="BW210" s="60" t="s">
        <v>98</v>
      </c>
      <c r="BX210" s="59">
        <v>18218.830000000002</v>
      </c>
      <c r="BY210" s="60" t="s">
        <v>98</v>
      </c>
      <c r="BZ210" s="59">
        <v>182780.7</v>
      </c>
      <c r="CA210" s="60" t="s">
        <v>98</v>
      </c>
      <c r="CB210" s="59">
        <v>4428.6400000000003</v>
      </c>
      <c r="CC210" s="60" t="s">
        <v>98</v>
      </c>
      <c r="CD210" s="59">
        <v>34.56</v>
      </c>
      <c r="CE210" s="60" t="s">
        <v>98</v>
      </c>
      <c r="CF210" s="59">
        <v>-4006.89</v>
      </c>
      <c r="CG210" s="60" t="s">
        <v>98</v>
      </c>
      <c r="CH210" s="59">
        <v>-3972.33</v>
      </c>
      <c r="CI210" s="60" t="s">
        <v>98</v>
      </c>
      <c r="CJ210" s="59">
        <v>456.32</v>
      </c>
      <c r="CK210" s="60" t="s">
        <v>98</v>
      </c>
      <c r="CL210" s="60">
        <v>0</v>
      </c>
      <c r="CM210" s="60" t="s">
        <v>98</v>
      </c>
      <c r="CN210" s="60">
        <v>0</v>
      </c>
      <c r="CO210" s="60" t="s">
        <v>98</v>
      </c>
      <c r="CP210" s="60">
        <v>0</v>
      </c>
      <c r="CQ210" s="60" t="s">
        <v>98</v>
      </c>
      <c r="CR210" s="62">
        <v>23555.43</v>
      </c>
      <c r="CS210" s="60" t="s">
        <v>98</v>
      </c>
      <c r="CT210" s="59">
        <v>23555.43</v>
      </c>
      <c r="CU210" s="60" t="s">
        <v>98</v>
      </c>
      <c r="CV210" s="59">
        <v>206792.44</v>
      </c>
      <c r="CW210" s="60" t="s">
        <v>98</v>
      </c>
      <c r="CX210" s="59">
        <v>646198.11</v>
      </c>
      <c r="CY210" s="60" t="s">
        <v>98</v>
      </c>
    </row>
    <row r="211" spans="1:103" ht="14.5" x14ac:dyDescent="0.35">
      <c r="A211" s="58" t="s">
        <v>364</v>
      </c>
      <c r="B211" s="58" t="s">
        <v>450</v>
      </c>
      <c r="C211" s="43" t="str">
        <f>'Correspondance tables'!K34</f>
        <v>ISIC 50</v>
      </c>
      <c r="D211" s="43" t="str">
        <f>VLOOKUP(C211, 'Correspondance tables'!$O$3:$P$73, 2, FALSE)</f>
        <v>ISIC 49T53</v>
      </c>
      <c r="E211" s="63">
        <v>130.78</v>
      </c>
      <c r="F211" s="63">
        <v>288.61</v>
      </c>
      <c r="G211" s="63">
        <v>138.46</v>
      </c>
      <c r="H211" s="168">
        <v>728.02</v>
      </c>
      <c r="I211" s="63">
        <v>1264.27</v>
      </c>
      <c r="J211" s="63">
        <v>177.64</v>
      </c>
      <c r="K211" s="63">
        <v>361.6</v>
      </c>
      <c r="L211" s="63">
        <v>448.26</v>
      </c>
      <c r="M211" s="63">
        <v>68.7</v>
      </c>
      <c r="N211" s="63">
        <v>1804.41</v>
      </c>
      <c r="O211" s="63">
        <v>1201.56</v>
      </c>
      <c r="P211" s="63">
        <v>93.74</v>
      </c>
      <c r="Q211" s="63">
        <v>279.69</v>
      </c>
      <c r="R211" s="168">
        <v>493.27</v>
      </c>
      <c r="S211" s="168">
        <v>1396.7</v>
      </c>
      <c r="T211" s="63">
        <v>587.96</v>
      </c>
      <c r="U211" s="63">
        <v>222.18</v>
      </c>
      <c r="V211" s="64">
        <v>222</v>
      </c>
      <c r="W211" s="63">
        <v>548.37</v>
      </c>
      <c r="X211" s="63">
        <v>579.15</v>
      </c>
      <c r="Y211" s="63">
        <v>126.02</v>
      </c>
      <c r="Z211" s="63">
        <v>173.79</v>
      </c>
      <c r="AA211" s="63">
        <v>111.15</v>
      </c>
      <c r="AB211" s="168">
        <v>525.6</v>
      </c>
      <c r="AC211" s="63">
        <v>6.32</v>
      </c>
      <c r="AD211" s="63">
        <v>139.30000000000001</v>
      </c>
      <c r="AE211" s="63">
        <v>573.26</v>
      </c>
      <c r="AF211" s="63">
        <v>987.21</v>
      </c>
      <c r="AG211" s="63">
        <v>4950.2700000000004</v>
      </c>
      <c r="AH211" s="63">
        <v>158.1</v>
      </c>
      <c r="AI211" s="63">
        <v>2290.85</v>
      </c>
      <c r="AJ211" s="63">
        <v>14241.5</v>
      </c>
      <c r="AK211" s="63">
        <v>84.77</v>
      </c>
      <c r="AL211" s="63">
        <v>5672.95</v>
      </c>
      <c r="AM211" s="63">
        <v>100.82</v>
      </c>
      <c r="AN211" s="63">
        <v>147.81</v>
      </c>
      <c r="AO211" s="63">
        <v>79.22</v>
      </c>
      <c r="AP211" s="63">
        <v>12.02</v>
      </c>
      <c r="AQ211" s="63">
        <v>107.68</v>
      </c>
      <c r="AR211" s="63">
        <v>72.459999999999994</v>
      </c>
      <c r="AS211" s="63">
        <v>92.94</v>
      </c>
      <c r="AT211" s="63">
        <v>64.88</v>
      </c>
      <c r="AU211" s="63">
        <v>49.62</v>
      </c>
      <c r="AV211" s="63">
        <v>30.79</v>
      </c>
      <c r="AW211" s="63">
        <v>80.680000000000007</v>
      </c>
      <c r="AX211" s="63">
        <v>63.28</v>
      </c>
      <c r="AY211" s="63">
        <v>17.79</v>
      </c>
      <c r="AZ211" s="63">
        <v>56.25</v>
      </c>
      <c r="BA211" s="63">
        <v>30.63</v>
      </c>
      <c r="BB211" s="63">
        <v>117.37</v>
      </c>
      <c r="BC211" s="63">
        <v>13.05</v>
      </c>
      <c r="BD211" s="63">
        <v>1147.21</v>
      </c>
      <c r="BE211" s="63">
        <v>96.74</v>
      </c>
      <c r="BF211" s="63">
        <v>180.5</v>
      </c>
      <c r="BG211" s="63">
        <v>109.55</v>
      </c>
      <c r="BH211" s="63">
        <v>132.57</v>
      </c>
      <c r="BI211" s="63">
        <v>68.87</v>
      </c>
      <c r="BJ211" s="63">
        <v>20.95</v>
      </c>
      <c r="BK211" s="63">
        <v>22.54</v>
      </c>
      <c r="BL211" s="63">
        <v>48.17</v>
      </c>
      <c r="BM211" s="63">
        <v>4.8899999999999997</v>
      </c>
      <c r="BN211" s="63">
        <v>13.21</v>
      </c>
      <c r="BO211" s="64">
        <v>0</v>
      </c>
      <c r="BP211" s="65">
        <v>0</v>
      </c>
      <c r="BQ211" s="64" t="s">
        <v>98</v>
      </c>
      <c r="BR211" s="63">
        <v>44058.95</v>
      </c>
      <c r="BS211" s="64" t="s">
        <v>98</v>
      </c>
      <c r="BT211" s="63">
        <v>20738.669999999998</v>
      </c>
      <c r="BU211" s="64" t="s">
        <v>98</v>
      </c>
      <c r="BV211" s="64">
        <v>0</v>
      </c>
      <c r="BW211" s="64" t="s">
        <v>98</v>
      </c>
      <c r="BX211" s="63">
        <v>198.42</v>
      </c>
      <c r="BY211" s="64" t="s">
        <v>98</v>
      </c>
      <c r="BZ211" s="63">
        <v>20937.099999999999</v>
      </c>
      <c r="CA211" s="64" t="s">
        <v>98</v>
      </c>
      <c r="CB211" s="63">
        <v>243.42</v>
      </c>
      <c r="CC211" s="64" t="s">
        <v>98</v>
      </c>
      <c r="CD211" s="63">
        <v>3.73</v>
      </c>
      <c r="CE211" s="64" t="s">
        <v>98</v>
      </c>
      <c r="CF211" s="63">
        <v>-1489.19</v>
      </c>
      <c r="CG211" s="64" t="s">
        <v>98</v>
      </c>
      <c r="CH211" s="63">
        <v>-1485.46</v>
      </c>
      <c r="CI211" s="64" t="s">
        <v>98</v>
      </c>
      <c r="CJ211" s="63">
        <v>-1242.04</v>
      </c>
      <c r="CK211" s="64" t="s">
        <v>98</v>
      </c>
      <c r="CL211" s="64">
        <v>0</v>
      </c>
      <c r="CM211" s="64" t="s">
        <v>98</v>
      </c>
      <c r="CN211" s="64">
        <v>0</v>
      </c>
      <c r="CO211" s="64" t="s">
        <v>98</v>
      </c>
      <c r="CP211" s="64">
        <v>0</v>
      </c>
      <c r="CQ211" s="64" t="s">
        <v>98</v>
      </c>
      <c r="CR211" s="66">
        <v>71092.66</v>
      </c>
      <c r="CS211" s="64" t="s">
        <v>98</v>
      </c>
      <c r="CT211" s="63">
        <v>71092.66</v>
      </c>
      <c r="CU211" s="64" t="s">
        <v>98</v>
      </c>
      <c r="CV211" s="63">
        <v>90787.72</v>
      </c>
      <c r="CW211" s="64" t="s">
        <v>98</v>
      </c>
      <c r="CX211" s="63">
        <v>134846.67000000001</v>
      </c>
      <c r="CY211" s="64" t="s">
        <v>98</v>
      </c>
    </row>
    <row r="212" spans="1:103" ht="14.5" x14ac:dyDescent="0.35">
      <c r="A212" s="58" t="s">
        <v>364</v>
      </c>
      <c r="B212" s="58" t="s">
        <v>451</v>
      </c>
      <c r="C212" s="43" t="str">
        <f>'Correspondance tables'!K35</f>
        <v>ISIC 51</v>
      </c>
      <c r="D212" s="43" t="str">
        <f>VLOOKUP(C212, 'Correspondance tables'!$O$3:$P$73, 2, FALSE)</f>
        <v>ISIC 49T53</v>
      </c>
      <c r="E212" s="59">
        <v>67.95</v>
      </c>
      <c r="F212" s="59">
        <v>27.47</v>
      </c>
      <c r="G212" s="59">
        <v>16.7</v>
      </c>
      <c r="H212" s="167">
        <v>306.48</v>
      </c>
      <c r="I212" s="59">
        <v>725.69</v>
      </c>
      <c r="J212" s="59">
        <v>152.4</v>
      </c>
      <c r="K212" s="59">
        <v>74.09</v>
      </c>
      <c r="L212" s="59">
        <v>130.15</v>
      </c>
      <c r="M212" s="59">
        <v>56.36</v>
      </c>
      <c r="N212" s="59">
        <v>149.66999999999999</v>
      </c>
      <c r="O212" s="59">
        <v>511.36</v>
      </c>
      <c r="P212" s="59">
        <v>210.64</v>
      </c>
      <c r="Q212" s="59">
        <v>215.68</v>
      </c>
      <c r="R212" s="167">
        <v>188.59</v>
      </c>
      <c r="S212" s="167">
        <v>241.23</v>
      </c>
      <c r="T212" s="59">
        <v>319.11</v>
      </c>
      <c r="U212" s="59">
        <v>689.26</v>
      </c>
      <c r="V212" s="59">
        <v>315.3</v>
      </c>
      <c r="W212" s="59">
        <v>911.42</v>
      </c>
      <c r="X212" s="59">
        <v>548.58000000000004</v>
      </c>
      <c r="Y212" s="59">
        <v>284.08999999999997</v>
      </c>
      <c r="Z212" s="59">
        <v>304.17</v>
      </c>
      <c r="AA212" s="59">
        <v>212.02</v>
      </c>
      <c r="AB212" s="167">
        <v>353.69</v>
      </c>
      <c r="AC212" s="59">
        <v>13.32</v>
      </c>
      <c r="AD212" s="59">
        <v>146.87</v>
      </c>
      <c r="AE212" s="59">
        <v>583.04</v>
      </c>
      <c r="AF212" s="59">
        <v>397.33</v>
      </c>
      <c r="AG212" s="59">
        <v>2349.3000000000002</v>
      </c>
      <c r="AH212" s="59">
        <v>792.45</v>
      </c>
      <c r="AI212" s="59">
        <v>1077.0899999999999</v>
      </c>
      <c r="AJ212" s="59">
        <v>345.68</v>
      </c>
      <c r="AK212" s="59">
        <v>7714.67</v>
      </c>
      <c r="AL212" s="59">
        <v>4682.3599999999997</v>
      </c>
      <c r="AM212" s="59">
        <v>831.13</v>
      </c>
      <c r="AN212" s="59">
        <v>545.44000000000005</v>
      </c>
      <c r="AO212" s="60">
        <v>158</v>
      </c>
      <c r="AP212" s="59">
        <v>264.91000000000003</v>
      </c>
      <c r="AQ212" s="59">
        <v>240.14</v>
      </c>
      <c r="AR212" s="59">
        <v>449.4</v>
      </c>
      <c r="AS212" s="59">
        <v>3273.06</v>
      </c>
      <c r="AT212" s="59">
        <v>1316.27</v>
      </c>
      <c r="AU212" s="59">
        <v>702.96</v>
      </c>
      <c r="AV212" s="59">
        <v>141.05000000000001</v>
      </c>
      <c r="AW212" s="59">
        <v>2248.59</v>
      </c>
      <c r="AX212" s="59">
        <v>600.75</v>
      </c>
      <c r="AY212" s="59">
        <v>423.55</v>
      </c>
      <c r="AZ212" s="59">
        <v>497.43</v>
      </c>
      <c r="BA212" s="59">
        <v>317.24</v>
      </c>
      <c r="BB212" s="59">
        <v>445.66</v>
      </c>
      <c r="BC212" s="59">
        <v>142.05000000000001</v>
      </c>
      <c r="BD212" s="59">
        <v>10422.620000000001</v>
      </c>
      <c r="BE212" s="59">
        <v>882.63</v>
      </c>
      <c r="BF212" s="59">
        <v>1976.76</v>
      </c>
      <c r="BG212" s="59">
        <v>459.64</v>
      </c>
      <c r="BH212" s="59">
        <v>495.66</v>
      </c>
      <c r="BI212" s="59">
        <v>271.3</v>
      </c>
      <c r="BJ212" s="59">
        <v>277.41000000000003</v>
      </c>
      <c r="BK212" s="59">
        <v>241.66</v>
      </c>
      <c r="BL212" s="59">
        <v>718.54</v>
      </c>
      <c r="BM212" s="59">
        <v>20.76</v>
      </c>
      <c r="BN212" s="59">
        <v>74.94</v>
      </c>
      <c r="BO212" s="60">
        <v>0</v>
      </c>
      <c r="BP212" s="61">
        <v>0</v>
      </c>
      <c r="BQ212" s="60" t="s">
        <v>98</v>
      </c>
      <c r="BR212" s="59">
        <v>53553.77</v>
      </c>
      <c r="BS212" s="60" t="s">
        <v>98</v>
      </c>
      <c r="BT212" s="59">
        <v>54471.97</v>
      </c>
      <c r="BU212" s="60" t="s">
        <v>98</v>
      </c>
      <c r="BV212" s="60">
        <v>0</v>
      </c>
      <c r="BW212" s="60" t="s">
        <v>98</v>
      </c>
      <c r="BX212" s="59">
        <v>350.47</v>
      </c>
      <c r="BY212" s="60" t="s">
        <v>98</v>
      </c>
      <c r="BZ212" s="59">
        <v>54822.43</v>
      </c>
      <c r="CA212" s="60" t="s">
        <v>98</v>
      </c>
      <c r="CB212" s="59">
        <v>41.68</v>
      </c>
      <c r="CC212" s="60" t="s">
        <v>98</v>
      </c>
      <c r="CD212" s="59">
        <v>0.56000000000000005</v>
      </c>
      <c r="CE212" s="60" t="s">
        <v>98</v>
      </c>
      <c r="CF212" s="59">
        <v>0.04</v>
      </c>
      <c r="CG212" s="60" t="s">
        <v>98</v>
      </c>
      <c r="CH212" s="59">
        <v>0.6</v>
      </c>
      <c r="CI212" s="60" t="s">
        <v>98</v>
      </c>
      <c r="CJ212" s="59">
        <v>42.28</v>
      </c>
      <c r="CK212" s="60" t="s">
        <v>98</v>
      </c>
      <c r="CL212" s="60">
        <v>0</v>
      </c>
      <c r="CM212" s="60" t="s">
        <v>98</v>
      </c>
      <c r="CN212" s="60">
        <v>0</v>
      </c>
      <c r="CO212" s="60" t="s">
        <v>98</v>
      </c>
      <c r="CP212" s="60">
        <v>0</v>
      </c>
      <c r="CQ212" s="60" t="s">
        <v>98</v>
      </c>
      <c r="CR212" s="62">
        <v>31036.75</v>
      </c>
      <c r="CS212" s="60" t="s">
        <v>98</v>
      </c>
      <c r="CT212" s="59">
        <v>31036.75</v>
      </c>
      <c r="CU212" s="60" t="s">
        <v>98</v>
      </c>
      <c r="CV212" s="59">
        <v>85901.46</v>
      </c>
      <c r="CW212" s="60" t="s">
        <v>98</v>
      </c>
      <c r="CX212" s="59">
        <v>139455.23000000001</v>
      </c>
      <c r="CY212" s="60" t="s">
        <v>98</v>
      </c>
    </row>
    <row r="213" spans="1:103" ht="14.5" x14ac:dyDescent="0.35">
      <c r="A213" s="58" t="s">
        <v>364</v>
      </c>
      <c r="B213" s="58" t="s">
        <v>452</v>
      </c>
      <c r="C213" s="43" t="str">
        <f>'Correspondance tables'!K36</f>
        <v>ISIC 52</v>
      </c>
      <c r="D213" s="43" t="str">
        <f>VLOOKUP(C213, 'Correspondance tables'!$O$3:$P$73, 2, FALSE)</f>
        <v>ISIC 49T53</v>
      </c>
      <c r="E213" s="63">
        <v>887.9</v>
      </c>
      <c r="F213" s="63">
        <v>152.82</v>
      </c>
      <c r="G213" s="63">
        <v>437.95</v>
      </c>
      <c r="H213" s="168">
        <v>1722.43</v>
      </c>
      <c r="I213" s="63">
        <v>14686.17</v>
      </c>
      <c r="J213" s="63">
        <v>1277.4000000000001</v>
      </c>
      <c r="K213" s="63">
        <v>1621.76</v>
      </c>
      <c r="L213" s="63">
        <v>2949.91</v>
      </c>
      <c r="M213" s="63">
        <v>596.41</v>
      </c>
      <c r="N213" s="63">
        <v>3819.49</v>
      </c>
      <c r="O213" s="63">
        <v>5388.33</v>
      </c>
      <c r="P213" s="63">
        <v>1890.9</v>
      </c>
      <c r="Q213" s="63">
        <v>2419.0500000000002</v>
      </c>
      <c r="R213" s="168">
        <v>2888.21</v>
      </c>
      <c r="S213" s="168">
        <v>3476.3</v>
      </c>
      <c r="T213" s="63">
        <v>2537.4699999999998</v>
      </c>
      <c r="U213" s="63">
        <v>1911.23</v>
      </c>
      <c r="V213" s="63">
        <v>2065.88</v>
      </c>
      <c r="W213" s="63">
        <v>5655.67</v>
      </c>
      <c r="X213" s="63">
        <v>8664.2000000000007</v>
      </c>
      <c r="Y213" s="63">
        <v>1219.8399999999999</v>
      </c>
      <c r="Z213" s="63">
        <v>1323.3</v>
      </c>
      <c r="AA213" s="63">
        <v>952.92</v>
      </c>
      <c r="AB213" s="168">
        <v>3353.13</v>
      </c>
      <c r="AC213" s="63">
        <v>255.46</v>
      </c>
      <c r="AD213" s="63">
        <v>1630.57</v>
      </c>
      <c r="AE213" s="63">
        <v>5921.78</v>
      </c>
      <c r="AF213" s="63">
        <v>4314.4399999999996</v>
      </c>
      <c r="AG213" s="63">
        <v>74371.789999999994</v>
      </c>
      <c r="AH213" s="63">
        <v>17684.330000000002</v>
      </c>
      <c r="AI213" s="63">
        <v>62682.12</v>
      </c>
      <c r="AJ213" s="63">
        <v>22495.37</v>
      </c>
      <c r="AK213" s="63">
        <v>16364.46</v>
      </c>
      <c r="AL213" s="63">
        <v>100993.60000000001</v>
      </c>
      <c r="AM213" s="63">
        <v>9516.99</v>
      </c>
      <c r="AN213" s="63">
        <v>2021.53</v>
      </c>
      <c r="AO213" s="63">
        <v>1188.6400000000001</v>
      </c>
      <c r="AP213" s="63">
        <v>384.38</v>
      </c>
      <c r="AQ213" s="63">
        <v>1198.1199999999999</v>
      </c>
      <c r="AR213" s="63">
        <v>1867.74</v>
      </c>
      <c r="AS213" s="63">
        <v>1806.11</v>
      </c>
      <c r="AT213" s="63">
        <v>961.55</v>
      </c>
      <c r="AU213" s="63">
        <v>415.4</v>
      </c>
      <c r="AV213" s="63">
        <v>813.04</v>
      </c>
      <c r="AW213" s="63">
        <v>2458.08</v>
      </c>
      <c r="AX213" s="63">
        <v>1095.47</v>
      </c>
      <c r="AY213" s="63">
        <v>399.59</v>
      </c>
      <c r="AZ213" s="63">
        <v>334.48</v>
      </c>
      <c r="BA213" s="63">
        <v>772.97</v>
      </c>
      <c r="BB213" s="63">
        <v>1724.13</v>
      </c>
      <c r="BC213" s="63">
        <v>214.16</v>
      </c>
      <c r="BD213" s="63">
        <v>811.3</v>
      </c>
      <c r="BE213" s="63">
        <v>2807.66</v>
      </c>
      <c r="BF213" s="63">
        <v>2398.64</v>
      </c>
      <c r="BG213" s="63">
        <v>469.31</v>
      </c>
      <c r="BH213" s="63">
        <v>493.45</v>
      </c>
      <c r="BI213" s="63">
        <v>155.66</v>
      </c>
      <c r="BJ213" s="63">
        <v>404.75</v>
      </c>
      <c r="BK213" s="63">
        <v>327.39</v>
      </c>
      <c r="BL213" s="63">
        <v>163.33000000000001</v>
      </c>
      <c r="BM213" s="63">
        <v>129.53</v>
      </c>
      <c r="BN213" s="63">
        <v>276.37</v>
      </c>
      <c r="BO213" s="64">
        <v>0</v>
      </c>
      <c r="BP213" s="65">
        <v>0</v>
      </c>
      <c r="BQ213" s="64" t="s">
        <v>98</v>
      </c>
      <c r="BR213" s="63">
        <v>414222.34</v>
      </c>
      <c r="BS213" s="64" t="s">
        <v>98</v>
      </c>
      <c r="BT213" s="63">
        <v>27253.43</v>
      </c>
      <c r="BU213" s="64" t="s">
        <v>98</v>
      </c>
      <c r="BV213" s="63">
        <v>17.3</v>
      </c>
      <c r="BW213" s="64" t="s">
        <v>98</v>
      </c>
      <c r="BX213" s="63">
        <v>44049.52</v>
      </c>
      <c r="BY213" s="64" t="s">
        <v>98</v>
      </c>
      <c r="BZ213" s="63">
        <v>71320.25</v>
      </c>
      <c r="CA213" s="64" t="s">
        <v>98</v>
      </c>
      <c r="CB213" s="63">
        <v>342.69</v>
      </c>
      <c r="CC213" s="64" t="s">
        <v>98</v>
      </c>
      <c r="CD213" s="63">
        <v>2.1</v>
      </c>
      <c r="CE213" s="64" t="s">
        <v>98</v>
      </c>
      <c r="CF213" s="63">
        <v>10.39</v>
      </c>
      <c r="CG213" s="64" t="s">
        <v>98</v>
      </c>
      <c r="CH213" s="63">
        <v>12.49</v>
      </c>
      <c r="CI213" s="64" t="s">
        <v>98</v>
      </c>
      <c r="CJ213" s="63">
        <v>355.19</v>
      </c>
      <c r="CK213" s="64" t="s">
        <v>98</v>
      </c>
      <c r="CL213" s="64">
        <v>0</v>
      </c>
      <c r="CM213" s="64" t="s">
        <v>98</v>
      </c>
      <c r="CN213" s="64">
        <v>0</v>
      </c>
      <c r="CO213" s="64" t="s">
        <v>98</v>
      </c>
      <c r="CP213" s="64">
        <v>0</v>
      </c>
      <c r="CQ213" s="64" t="s">
        <v>98</v>
      </c>
      <c r="CR213" s="66">
        <v>28745.32</v>
      </c>
      <c r="CS213" s="64" t="s">
        <v>98</v>
      </c>
      <c r="CT213" s="63">
        <v>28745.32</v>
      </c>
      <c r="CU213" s="64" t="s">
        <v>98</v>
      </c>
      <c r="CV213" s="63">
        <v>100420.76</v>
      </c>
      <c r="CW213" s="64" t="s">
        <v>98</v>
      </c>
      <c r="CX213" s="63">
        <v>514643.1</v>
      </c>
      <c r="CY213" s="64" t="s">
        <v>98</v>
      </c>
    </row>
    <row r="214" spans="1:103" ht="14.5" x14ac:dyDescent="0.35">
      <c r="A214" s="58" t="s">
        <v>364</v>
      </c>
      <c r="B214" s="58" t="s">
        <v>453</v>
      </c>
      <c r="C214" s="43" t="str">
        <f>'Correspondance tables'!K37</f>
        <v>ISIC 53</v>
      </c>
      <c r="D214" s="43" t="str">
        <f>VLOOKUP(C214, 'Correspondance tables'!$O$3:$P$73, 2, FALSE)</f>
        <v>ISIC 49T53</v>
      </c>
      <c r="E214" s="59">
        <v>172.86</v>
      </c>
      <c r="F214" s="59">
        <v>33.229999999999997</v>
      </c>
      <c r="G214" s="59">
        <v>11.9</v>
      </c>
      <c r="H214" s="167">
        <v>122.9</v>
      </c>
      <c r="I214" s="59">
        <v>1532.43</v>
      </c>
      <c r="J214" s="59">
        <v>384.35</v>
      </c>
      <c r="K214" s="59">
        <v>152.5</v>
      </c>
      <c r="L214" s="59">
        <v>197.81</v>
      </c>
      <c r="M214" s="59">
        <v>429.53</v>
      </c>
      <c r="N214" s="59">
        <v>184.61</v>
      </c>
      <c r="O214" s="59">
        <v>1952.89</v>
      </c>
      <c r="P214" s="59">
        <v>914.17</v>
      </c>
      <c r="Q214" s="59">
        <v>478.54</v>
      </c>
      <c r="R214" s="167">
        <v>357.18</v>
      </c>
      <c r="S214" s="167">
        <v>375.09</v>
      </c>
      <c r="T214" s="59">
        <v>826.7</v>
      </c>
      <c r="U214" s="59">
        <v>1264.32</v>
      </c>
      <c r="V214" s="59">
        <v>1280.45</v>
      </c>
      <c r="W214" s="59">
        <v>2571.35</v>
      </c>
      <c r="X214" s="59">
        <v>1240.26</v>
      </c>
      <c r="Y214" s="59">
        <v>141.41</v>
      </c>
      <c r="Z214" s="59">
        <v>919.6</v>
      </c>
      <c r="AA214" s="59">
        <v>464.86</v>
      </c>
      <c r="AB214" s="167">
        <v>1607.18</v>
      </c>
      <c r="AC214" s="59">
        <v>307.83</v>
      </c>
      <c r="AD214" s="59">
        <v>716.74</v>
      </c>
      <c r="AE214" s="59">
        <v>1018.5</v>
      </c>
      <c r="AF214" s="59">
        <v>1122.5999999999999</v>
      </c>
      <c r="AG214" s="59">
        <v>9025.06</v>
      </c>
      <c r="AH214" s="59">
        <v>16828.5</v>
      </c>
      <c r="AI214" s="59">
        <v>2290.21</v>
      </c>
      <c r="AJ214" s="59">
        <v>114.28</v>
      </c>
      <c r="AK214" s="59">
        <v>249.11</v>
      </c>
      <c r="AL214" s="59">
        <v>1619.13</v>
      </c>
      <c r="AM214" s="59">
        <v>9894.66</v>
      </c>
      <c r="AN214" s="59">
        <v>1653.16</v>
      </c>
      <c r="AO214" s="59">
        <v>2006.32</v>
      </c>
      <c r="AP214" s="59">
        <v>526.29</v>
      </c>
      <c r="AQ214" s="59">
        <v>4401.66</v>
      </c>
      <c r="AR214" s="59">
        <v>1859.88</v>
      </c>
      <c r="AS214" s="59">
        <v>7054.76</v>
      </c>
      <c r="AT214" s="59">
        <v>3119.7</v>
      </c>
      <c r="AU214" s="59">
        <v>1699.33</v>
      </c>
      <c r="AV214" s="59">
        <v>999.39</v>
      </c>
      <c r="AW214" s="59">
        <v>3196.61</v>
      </c>
      <c r="AX214" s="59">
        <v>902.14</v>
      </c>
      <c r="AY214" s="59">
        <v>463.92</v>
      </c>
      <c r="AZ214" s="59">
        <v>538.1</v>
      </c>
      <c r="BA214" s="59">
        <v>745.39</v>
      </c>
      <c r="BB214" s="59">
        <v>678.08</v>
      </c>
      <c r="BC214" s="59">
        <v>918.55</v>
      </c>
      <c r="BD214" s="59">
        <v>511.17</v>
      </c>
      <c r="BE214" s="59">
        <v>2066.79</v>
      </c>
      <c r="BF214" s="59">
        <v>8591.51</v>
      </c>
      <c r="BG214" s="59">
        <v>1683.43</v>
      </c>
      <c r="BH214" s="59">
        <v>1624.94</v>
      </c>
      <c r="BI214" s="59">
        <v>1306.75</v>
      </c>
      <c r="BJ214" s="59">
        <v>864.11</v>
      </c>
      <c r="BK214" s="59">
        <v>407.43</v>
      </c>
      <c r="BL214" s="59">
        <v>800.77</v>
      </c>
      <c r="BM214" s="59">
        <v>68.2</v>
      </c>
      <c r="BN214" s="59">
        <v>289.36</v>
      </c>
      <c r="BO214" s="60">
        <v>0</v>
      </c>
      <c r="BP214" s="61">
        <v>0</v>
      </c>
      <c r="BQ214" s="60" t="s">
        <v>98</v>
      </c>
      <c r="BR214" s="59">
        <v>109780.5</v>
      </c>
      <c r="BS214" s="60" t="s">
        <v>98</v>
      </c>
      <c r="BT214" s="59">
        <v>9579.84</v>
      </c>
      <c r="BU214" s="60" t="s">
        <v>98</v>
      </c>
      <c r="BV214" s="60">
        <v>0</v>
      </c>
      <c r="BW214" s="60" t="s">
        <v>98</v>
      </c>
      <c r="BX214" s="59">
        <v>5.93</v>
      </c>
      <c r="BY214" s="60" t="s">
        <v>98</v>
      </c>
      <c r="BZ214" s="59">
        <v>9585.7800000000007</v>
      </c>
      <c r="CA214" s="60" t="s">
        <v>98</v>
      </c>
      <c r="CB214" s="59">
        <v>0.23</v>
      </c>
      <c r="CC214" s="60" t="s">
        <v>98</v>
      </c>
      <c r="CD214" s="60">
        <v>0</v>
      </c>
      <c r="CE214" s="60" t="s">
        <v>98</v>
      </c>
      <c r="CF214" s="59">
        <v>-0.14000000000000001</v>
      </c>
      <c r="CG214" s="60" t="s">
        <v>98</v>
      </c>
      <c r="CH214" s="59">
        <v>-0.14000000000000001</v>
      </c>
      <c r="CI214" s="60" t="s">
        <v>98</v>
      </c>
      <c r="CJ214" s="59">
        <v>0.09</v>
      </c>
      <c r="CK214" s="60" t="s">
        <v>98</v>
      </c>
      <c r="CL214" s="60">
        <v>0</v>
      </c>
      <c r="CM214" s="60" t="s">
        <v>98</v>
      </c>
      <c r="CN214" s="60">
        <v>0</v>
      </c>
      <c r="CO214" s="60" t="s">
        <v>98</v>
      </c>
      <c r="CP214" s="60">
        <v>0</v>
      </c>
      <c r="CQ214" s="60" t="s">
        <v>98</v>
      </c>
      <c r="CR214" s="62">
        <v>3200.01</v>
      </c>
      <c r="CS214" s="60" t="s">
        <v>98</v>
      </c>
      <c r="CT214" s="59">
        <v>3200.01</v>
      </c>
      <c r="CU214" s="60" t="s">
        <v>98</v>
      </c>
      <c r="CV214" s="59">
        <v>12785.88</v>
      </c>
      <c r="CW214" s="60" t="s">
        <v>98</v>
      </c>
      <c r="CX214" s="59">
        <v>122566.39</v>
      </c>
      <c r="CY214" s="60" t="s">
        <v>98</v>
      </c>
    </row>
    <row r="215" spans="1:103" ht="14.5" x14ac:dyDescent="0.35">
      <c r="A215" s="58" t="s">
        <v>364</v>
      </c>
      <c r="B215" s="58" t="s">
        <v>454</v>
      </c>
      <c r="C215" s="43" t="str">
        <f>'Correspondance tables'!K38</f>
        <v>ISIC 55-56</v>
      </c>
      <c r="D215" s="43" t="str">
        <f>VLOOKUP(C215, 'Correspondance tables'!$O$3:$P$73, 2, FALSE)</f>
        <v>ISIC 55T56</v>
      </c>
      <c r="E215" s="63">
        <v>324.02</v>
      </c>
      <c r="F215" s="63">
        <v>43.98</v>
      </c>
      <c r="G215" s="63">
        <v>13.5</v>
      </c>
      <c r="H215" s="168">
        <v>370.07</v>
      </c>
      <c r="I215" s="63">
        <v>2674.31</v>
      </c>
      <c r="J215" s="63">
        <v>655.57</v>
      </c>
      <c r="K215" s="63">
        <v>405.71</v>
      </c>
      <c r="L215" s="63">
        <v>162.77000000000001</v>
      </c>
      <c r="M215" s="63">
        <v>206.59</v>
      </c>
      <c r="N215" s="63">
        <v>335.79</v>
      </c>
      <c r="O215" s="63">
        <v>1214.25</v>
      </c>
      <c r="P215" s="63">
        <v>697.2</v>
      </c>
      <c r="Q215" s="63">
        <v>902.44</v>
      </c>
      <c r="R215" s="168">
        <v>615.28</v>
      </c>
      <c r="S215" s="168">
        <v>1072.48</v>
      </c>
      <c r="T215" s="63">
        <v>1380.84</v>
      </c>
      <c r="U215" s="63">
        <v>763.8</v>
      </c>
      <c r="V215" s="63">
        <v>792.42</v>
      </c>
      <c r="W215" s="63">
        <v>2066.39</v>
      </c>
      <c r="X215" s="63">
        <v>739.43</v>
      </c>
      <c r="Y215" s="63">
        <v>499.3</v>
      </c>
      <c r="Z215" s="63">
        <v>680.17</v>
      </c>
      <c r="AA215" s="63">
        <v>1021.79</v>
      </c>
      <c r="AB215" s="168">
        <v>2191.02</v>
      </c>
      <c r="AC215" s="63">
        <v>247.6</v>
      </c>
      <c r="AD215" s="63">
        <v>566.71</v>
      </c>
      <c r="AE215" s="63">
        <v>5322.01</v>
      </c>
      <c r="AF215" s="63">
        <v>1505.4</v>
      </c>
      <c r="AG215" s="63">
        <v>9885.16</v>
      </c>
      <c r="AH215" s="63">
        <v>5012.7700000000004</v>
      </c>
      <c r="AI215" s="63">
        <v>3201.35</v>
      </c>
      <c r="AJ215" s="63">
        <v>887.16</v>
      </c>
      <c r="AK215" s="63">
        <v>3199.1</v>
      </c>
      <c r="AL215" s="63">
        <v>1966.31</v>
      </c>
      <c r="AM215" s="63">
        <v>278.39999999999998</v>
      </c>
      <c r="AN215" s="63">
        <v>7340.7</v>
      </c>
      <c r="AO215" s="63">
        <v>604.66</v>
      </c>
      <c r="AP215" s="63">
        <v>1571.66</v>
      </c>
      <c r="AQ215" s="63">
        <v>1163.28</v>
      </c>
      <c r="AR215" s="63">
        <v>3427.87</v>
      </c>
      <c r="AS215" s="63">
        <v>3697.36</v>
      </c>
      <c r="AT215" s="63">
        <v>3620.72</v>
      </c>
      <c r="AU215" s="63">
        <v>1664.47</v>
      </c>
      <c r="AV215" s="63">
        <v>1877.19</v>
      </c>
      <c r="AW215" s="63">
        <v>5944.17</v>
      </c>
      <c r="AX215" s="63">
        <v>2237.3200000000002</v>
      </c>
      <c r="AY215" s="63">
        <v>1138.53</v>
      </c>
      <c r="AZ215" s="63">
        <v>915.7</v>
      </c>
      <c r="BA215" s="63">
        <v>910.36</v>
      </c>
      <c r="BB215" s="63">
        <v>1699.95</v>
      </c>
      <c r="BC215" s="63">
        <v>685.34</v>
      </c>
      <c r="BD215" s="63">
        <v>13754.08</v>
      </c>
      <c r="BE215" s="63">
        <v>4780.58</v>
      </c>
      <c r="BF215" s="63">
        <v>6247.5</v>
      </c>
      <c r="BG215" s="63">
        <v>5446.74</v>
      </c>
      <c r="BH215" s="63">
        <v>5864.19</v>
      </c>
      <c r="BI215" s="63">
        <v>4741.55</v>
      </c>
      <c r="BJ215" s="63">
        <v>1256.49</v>
      </c>
      <c r="BK215" s="63">
        <v>1316.31</v>
      </c>
      <c r="BL215" s="63">
        <v>1767.22</v>
      </c>
      <c r="BM215" s="63">
        <v>87.13</v>
      </c>
      <c r="BN215" s="63">
        <v>1183.68</v>
      </c>
      <c r="BO215" s="64">
        <v>0</v>
      </c>
      <c r="BP215" s="65">
        <v>0</v>
      </c>
      <c r="BQ215" s="64" t="s">
        <v>98</v>
      </c>
      <c r="BR215" s="63">
        <v>136845.84</v>
      </c>
      <c r="BS215" s="64" t="s">
        <v>98</v>
      </c>
      <c r="BT215" s="63">
        <v>611153.96</v>
      </c>
      <c r="BU215" s="64" t="s">
        <v>98</v>
      </c>
      <c r="BV215" s="63">
        <v>1821.71</v>
      </c>
      <c r="BW215" s="64" t="s">
        <v>98</v>
      </c>
      <c r="BX215" s="63">
        <v>2411.4899999999998</v>
      </c>
      <c r="BY215" s="64" t="s">
        <v>98</v>
      </c>
      <c r="BZ215" s="63">
        <v>615387.15</v>
      </c>
      <c r="CA215" s="64" t="s">
        <v>98</v>
      </c>
      <c r="CB215" s="63">
        <v>0.38</v>
      </c>
      <c r="CC215" s="64" t="s">
        <v>98</v>
      </c>
      <c r="CD215" s="64">
        <v>0</v>
      </c>
      <c r="CE215" s="64" t="s">
        <v>98</v>
      </c>
      <c r="CF215" s="63">
        <v>1.36</v>
      </c>
      <c r="CG215" s="64" t="s">
        <v>98</v>
      </c>
      <c r="CH215" s="63">
        <v>1.36</v>
      </c>
      <c r="CI215" s="64" t="s">
        <v>98</v>
      </c>
      <c r="CJ215" s="63">
        <v>1.74</v>
      </c>
      <c r="CK215" s="64" t="s">
        <v>98</v>
      </c>
      <c r="CL215" s="64">
        <v>0</v>
      </c>
      <c r="CM215" s="64" t="s">
        <v>98</v>
      </c>
      <c r="CN215" s="64">
        <v>0</v>
      </c>
      <c r="CO215" s="64" t="s">
        <v>98</v>
      </c>
      <c r="CP215" s="64">
        <v>0</v>
      </c>
      <c r="CQ215" s="64" t="s">
        <v>98</v>
      </c>
      <c r="CR215" s="66">
        <v>18601.75</v>
      </c>
      <c r="CS215" s="64" t="s">
        <v>98</v>
      </c>
      <c r="CT215" s="63">
        <v>18601.75</v>
      </c>
      <c r="CU215" s="64" t="s">
        <v>98</v>
      </c>
      <c r="CV215" s="63">
        <v>633990.64</v>
      </c>
      <c r="CW215" s="64" t="s">
        <v>98</v>
      </c>
      <c r="CX215" s="63">
        <v>770836.49</v>
      </c>
      <c r="CY215" s="64" t="s">
        <v>98</v>
      </c>
    </row>
    <row r="216" spans="1:103" ht="14.5" x14ac:dyDescent="0.35">
      <c r="A216" s="58" t="s">
        <v>364</v>
      </c>
      <c r="B216" s="58" t="s">
        <v>455</v>
      </c>
      <c r="C216" s="43" t="str">
        <f>'Correspondance tables'!K39</f>
        <v>ISIC 58</v>
      </c>
      <c r="D216" s="43" t="str">
        <f>VLOOKUP(C216, 'Correspondance tables'!$O$3:$P$73, 2, FALSE)</f>
        <v>ISIC 58T60</v>
      </c>
      <c r="E216" s="59">
        <v>234.16</v>
      </c>
      <c r="F216" s="59">
        <v>33.5</v>
      </c>
      <c r="G216" s="59">
        <v>3.85</v>
      </c>
      <c r="H216" s="167">
        <v>327.60000000000002</v>
      </c>
      <c r="I216" s="59">
        <v>892.24</v>
      </c>
      <c r="J216" s="59">
        <v>193.06</v>
      </c>
      <c r="K216" s="59">
        <v>97.67</v>
      </c>
      <c r="L216" s="59">
        <v>245.17</v>
      </c>
      <c r="M216" s="59">
        <v>909.67</v>
      </c>
      <c r="N216" s="59">
        <v>389.58</v>
      </c>
      <c r="O216" s="59">
        <v>680.8</v>
      </c>
      <c r="P216" s="59">
        <v>762.21</v>
      </c>
      <c r="Q216" s="59">
        <v>265.77</v>
      </c>
      <c r="R216" s="167">
        <v>206.46</v>
      </c>
      <c r="S216" s="167">
        <v>342.53</v>
      </c>
      <c r="T216" s="59">
        <v>447.54</v>
      </c>
      <c r="U216" s="59">
        <v>538.49</v>
      </c>
      <c r="V216" s="59">
        <v>545.63</v>
      </c>
      <c r="W216" s="59">
        <v>676.29</v>
      </c>
      <c r="X216" s="59">
        <v>877.29</v>
      </c>
      <c r="Y216" s="59">
        <v>203.2</v>
      </c>
      <c r="Z216" s="59">
        <v>312.89999999999998</v>
      </c>
      <c r="AA216" s="59">
        <v>241.46</v>
      </c>
      <c r="AB216" s="167">
        <v>583.53</v>
      </c>
      <c r="AC216" s="59">
        <v>90.9</v>
      </c>
      <c r="AD216" s="59">
        <v>651.02</v>
      </c>
      <c r="AE216" s="59">
        <v>706.23</v>
      </c>
      <c r="AF216" s="59">
        <v>753.5</v>
      </c>
      <c r="AG216" s="59">
        <v>2908.12</v>
      </c>
      <c r="AH216" s="59">
        <v>1820.59</v>
      </c>
      <c r="AI216" s="59">
        <v>466.3</v>
      </c>
      <c r="AJ216" s="59">
        <v>89.3</v>
      </c>
      <c r="AK216" s="59">
        <v>186.4</v>
      </c>
      <c r="AL216" s="59">
        <v>529.91</v>
      </c>
      <c r="AM216" s="59">
        <v>175.85</v>
      </c>
      <c r="AN216" s="59">
        <v>1037.03</v>
      </c>
      <c r="AO216" s="59">
        <v>4884.05</v>
      </c>
      <c r="AP216" s="59">
        <v>801.1</v>
      </c>
      <c r="AQ216" s="59">
        <v>1068.99</v>
      </c>
      <c r="AR216" s="59">
        <v>3004.18</v>
      </c>
      <c r="AS216" s="59">
        <v>3165.91</v>
      </c>
      <c r="AT216" s="59">
        <v>1277.3900000000001</v>
      </c>
      <c r="AU216" s="59">
        <v>1765.4</v>
      </c>
      <c r="AV216" s="59">
        <v>607.36</v>
      </c>
      <c r="AW216" s="59">
        <v>2522.7600000000002</v>
      </c>
      <c r="AX216" s="59">
        <v>1961.14</v>
      </c>
      <c r="AY216" s="59">
        <v>1732.03</v>
      </c>
      <c r="AZ216" s="59">
        <v>5256.95</v>
      </c>
      <c r="BA216" s="59">
        <v>1158.3900000000001</v>
      </c>
      <c r="BB216" s="59">
        <v>482.27</v>
      </c>
      <c r="BC216" s="59">
        <v>327.38</v>
      </c>
      <c r="BD216" s="59">
        <v>302.70999999999998</v>
      </c>
      <c r="BE216" s="59">
        <v>1855.69</v>
      </c>
      <c r="BF216" s="59">
        <v>5442.16</v>
      </c>
      <c r="BG216" s="59">
        <v>5622.95</v>
      </c>
      <c r="BH216" s="59">
        <v>2022.84</v>
      </c>
      <c r="BI216" s="59">
        <v>1382.93</v>
      </c>
      <c r="BJ216" s="59">
        <v>2160.35</v>
      </c>
      <c r="BK216" s="59">
        <v>760.39</v>
      </c>
      <c r="BL216" s="59">
        <v>1538.6</v>
      </c>
      <c r="BM216" s="59">
        <v>27.46</v>
      </c>
      <c r="BN216" s="59">
        <v>210.27</v>
      </c>
      <c r="BO216" s="60">
        <v>0</v>
      </c>
      <c r="BP216" s="61">
        <v>0</v>
      </c>
      <c r="BQ216" s="60" t="s">
        <v>98</v>
      </c>
      <c r="BR216" s="59">
        <v>70767.38</v>
      </c>
      <c r="BS216" s="60" t="s">
        <v>98</v>
      </c>
      <c r="BT216" s="59">
        <v>51539.839999999997</v>
      </c>
      <c r="BU216" s="60" t="s">
        <v>98</v>
      </c>
      <c r="BV216" s="59">
        <v>45.15</v>
      </c>
      <c r="BW216" s="60" t="s">
        <v>98</v>
      </c>
      <c r="BX216" s="59">
        <v>316.52999999999997</v>
      </c>
      <c r="BY216" s="60" t="s">
        <v>98</v>
      </c>
      <c r="BZ216" s="59">
        <v>51901.53</v>
      </c>
      <c r="CA216" s="60" t="s">
        <v>98</v>
      </c>
      <c r="CB216" s="59">
        <v>37335.919999999998</v>
      </c>
      <c r="CC216" s="60" t="s">
        <v>98</v>
      </c>
      <c r="CD216" s="60">
        <v>0</v>
      </c>
      <c r="CE216" s="60" t="s">
        <v>98</v>
      </c>
      <c r="CF216" s="59">
        <v>20.72</v>
      </c>
      <c r="CG216" s="60" t="s">
        <v>98</v>
      </c>
      <c r="CH216" s="59">
        <v>20.72</v>
      </c>
      <c r="CI216" s="60" t="s">
        <v>98</v>
      </c>
      <c r="CJ216" s="59">
        <v>37356.639999999999</v>
      </c>
      <c r="CK216" s="60" t="s">
        <v>98</v>
      </c>
      <c r="CL216" s="60">
        <v>0</v>
      </c>
      <c r="CM216" s="60" t="s">
        <v>98</v>
      </c>
      <c r="CN216" s="60">
        <v>0</v>
      </c>
      <c r="CO216" s="60" t="s">
        <v>98</v>
      </c>
      <c r="CP216" s="60">
        <v>0</v>
      </c>
      <c r="CQ216" s="60" t="s">
        <v>98</v>
      </c>
      <c r="CR216" s="62">
        <v>26981.18</v>
      </c>
      <c r="CS216" s="60" t="s">
        <v>98</v>
      </c>
      <c r="CT216" s="59">
        <v>26981.18</v>
      </c>
      <c r="CU216" s="60" t="s">
        <v>98</v>
      </c>
      <c r="CV216" s="59">
        <v>116239.35</v>
      </c>
      <c r="CW216" s="60" t="s">
        <v>98</v>
      </c>
      <c r="CX216" s="59">
        <v>187006.73</v>
      </c>
      <c r="CY216" s="60" t="s">
        <v>98</v>
      </c>
    </row>
    <row r="217" spans="1:103" ht="14.5" x14ac:dyDescent="0.35">
      <c r="A217" s="58" t="s">
        <v>364</v>
      </c>
      <c r="B217" s="58" t="s">
        <v>456</v>
      </c>
      <c r="C217" s="43" t="str">
        <f>'Correspondance tables'!K40</f>
        <v>ISIC 59-60</v>
      </c>
      <c r="D217" s="43" t="str">
        <f>VLOOKUP(C217, 'Correspondance tables'!$O$3:$P$73, 2, FALSE)</f>
        <v>ISIC 58T60</v>
      </c>
      <c r="E217" s="63">
        <v>7.13</v>
      </c>
      <c r="F217" s="63">
        <v>6.33</v>
      </c>
      <c r="G217" s="63">
        <v>6.76</v>
      </c>
      <c r="H217" s="168">
        <v>20.27</v>
      </c>
      <c r="I217" s="63">
        <v>947.91</v>
      </c>
      <c r="J217" s="63">
        <v>85.04</v>
      </c>
      <c r="K217" s="63">
        <v>42.86</v>
      </c>
      <c r="L217" s="63">
        <v>44.7</v>
      </c>
      <c r="M217" s="63">
        <v>208.73</v>
      </c>
      <c r="N217" s="63">
        <v>47.51</v>
      </c>
      <c r="O217" s="63">
        <v>205.56</v>
      </c>
      <c r="P217" s="63">
        <v>174.41</v>
      </c>
      <c r="Q217" s="63">
        <v>51.01</v>
      </c>
      <c r="R217" s="168">
        <v>49.63</v>
      </c>
      <c r="S217" s="168">
        <v>39.479999999999997</v>
      </c>
      <c r="T217" s="63">
        <v>94.41</v>
      </c>
      <c r="U217" s="63">
        <v>108.18</v>
      </c>
      <c r="V217" s="63">
        <v>65.040000000000006</v>
      </c>
      <c r="W217" s="63">
        <v>114.69</v>
      </c>
      <c r="X217" s="63">
        <v>109.33</v>
      </c>
      <c r="Y217" s="63">
        <v>149.41</v>
      </c>
      <c r="Z217" s="63">
        <v>109.25</v>
      </c>
      <c r="AA217" s="63">
        <v>41.75</v>
      </c>
      <c r="AB217" s="168">
        <v>219.12</v>
      </c>
      <c r="AC217" s="63">
        <v>47.08</v>
      </c>
      <c r="AD217" s="63">
        <v>89.84</v>
      </c>
      <c r="AE217" s="63">
        <v>389.36</v>
      </c>
      <c r="AF217" s="63">
        <v>372.87</v>
      </c>
      <c r="AG217" s="63">
        <v>2160.64</v>
      </c>
      <c r="AH217" s="63">
        <v>1916.65</v>
      </c>
      <c r="AI217" s="63">
        <v>115.76</v>
      </c>
      <c r="AJ217" s="63">
        <v>78.08</v>
      </c>
      <c r="AK217" s="63">
        <v>102.16</v>
      </c>
      <c r="AL217" s="63">
        <v>231.51</v>
      </c>
      <c r="AM217" s="63">
        <v>58.83</v>
      </c>
      <c r="AN217" s="63">
        <v>1401.85</v>
      </c>
      <c r="AO217" s="63">
        <v>1754.48</v>
      </c>
      <c r="AP217" s="63">
        <v>25925.360000000001</v>
      </c>
      <c r="AQ217" s="63">
        <v>3737.36</v>
      </c>
      <c r="AR217" s="63">
        <v>2997.52</v>
      </c>
      <c r="AS217" s="63">
        <v>233.43</v>
      </c>
      <c r="AT217" s="63">
        <v>158.29</v>
      </c>
      <c r="AU217" s="63">
        <v>72.05</v>
      </c>
      <c r="AV217" s="63">
        <v>438.37</v>
      </c>
      <c r="AW217" s="63">
        <v>2335.98</v>
      </c>
      <c r="AX217" s="63">
        <v>1049.26</v>
      </c>
      <c r="AY217" s="63">
        <v>642.30999999999995</v>
      </c>
      <c r="AZ217" s="63">
        <v>10923.88</v>
      </c>
      <c r="BA217" s="63">
        <v>275.39</v>
      </c>
      <c r="BB217" s="63">
        <v>827.18</v>
      </c>
      <c r="BC217" s="63">
        <v>122.88</v>
      </c>
      <c r="BD217" s="63">
        <v>78.45</v>
      </c>
      <c r="BE217" s="63">
        <v>1446.25</v>
      </c>
      <c r="BF217" s="63">
        <v>573.92999999999995</v>
      </c>
      <c r="BG217" s="63">
        <v>634.84</v>
      </c>
      <c r="BH217" s="63">
        <v>374.63</v>
      </c>
      <c r="BI217" s="63">
        <v>220.3</v>
      </c>
      <c r="BJ217" s="63">
        <v>1355.26</v>
      </c>
      <c r="BK217" s="63">
        <v>896.51</v>
      </c>
      <c r="BL217" s="63">
        <v>837.72</v>
      </c>
      <c r="BM217" s="63">
        <v>26.44</v>
      </c>
      <c r="BN217" s="63">
        <v>175.04</v>
      </c>
      <c r="BO217" s="64">
        <v>0</v>
      </c>
      <c r="BP217" s="65">
        <v>0</v>
      </c>
      <c r="BQ217" s="64" t="s">
        <v>98</v>
      </c>
      <c r="BR217" s="63">
        <v>68026.25</v>
      </c>
      <c r="BS217" s="64" t="s">
        <v>98</v>
      </c>
      <c r="BT217" s="63">
        <v>39866.959999999999</v>
      </c>
      <c r="BU217" s="64" t="s">
        <v>98</v>
      </c>
      <c r="BV217" s="63">
        <v>5955.72</v>
      </c>
      <c r="BW217" s="64" t="s">
        <v>98</v>
      </c>
      <c r="BX217" s="63">
        <v>14716.85</v>
      </c>
      <c r="BY217" s="64" t="s">
        <v>98</v>
      </c>
      <c r="BZ217" s="63">
        <v>60539.53</v>
      </c>
      <c r="CA217" s="64" t="s">
        <v>98</v>
      </c>
      <c r="CB217" s="63">
        <v>20247.38</v>
      </c>
      <c r="CC217" s="64" t="s">
        <v>98</v>
      </c>
      <c r="CD217" s="63">
        <v>-12.79</v>
      </c>
      <c r="CE217" s="64" t="s">
        <v>98</v>
      </c>
      <c r="CF217" s="63">
        <v>396.71</v>
      </c>
      <c r="CG217" s="64" t="s">
        <v>98</v>
      </c>
      <c r="CH217" s="63">
        <v>383.91</v>
      </c>
      <c r="CI217" s="64" t="s">
        <v>98</v>
      </c>
      <c r="CJ217" s="63">
        <v>20631.29</v>
      </c>
      <c r="CK217" s="64" t="s">
        <v>98</v>
      </c>
      <c r="CL217" s="64">
        <v>0</v>
      </c>
      <c r="CM217" s="64" t="s">
        <v>98</v>
      </c>
      <c r="CN217" s="64">
        <v>0</v>
      </c>
      <c r="CO217" s="64" t="s">
        <v>98</v>
      </c>
      <c r="CP217" s="64">
        <v>0</v>
      </c>
      <c r="CQ217" s="64" t="s">
        <v>98</v>
      </c>
      <c r="CR217" s="66">
        <v>10147.23</v>
      </c>
      <c r="CS217" s="64" t="s">
        <v>98</v>
      </c>
      <c r="CT217" s="63">
        <v>10147.23</v>
      </c>
      <c r="CU217" s="64" t="s">
        <v>98</v>
      </c>
      <c r="CV217" s="63">
        <v>91318.05</v>
      </c>
      <c r="CW217" s="64" t="s">
        <v>98</v>
      </c>
      <c r="CX217" s="63">
        <v>159344.31</v>
      </c>
      <c r="CY217" s="64" t="s">
        <v>98</v>
      </c>
    </row>
    <row r="218" spans="1:103" ht="14.5" x14ac:dyDescent="0.35">
      <c r="A218" s="58" t="s">
        <v>364</v>
      </c>
      <c r="B218" s="58" t="s">
        <v>457</v>
      </c>
      <c r="C218" s="43" t="str">
        <f>'Correspondance tables'!K41</f>
        <v>ISIC 61</v>
      </c>
      <c r="D218" s="43" t="str">
        <f>VLOOKUP(C218, 'Correspondance tables'!$O$3:$P$73, 2, FALSE)</f>
        <v>ISIC 61</v>
      </c>
      <c r="E218" s="59">
        <v>519.52</v>
      </c>
      <c r="F218" s="59">
        <v>79.19</v>
      </c>
      <c r="G218" s="59">
        <v>79.66</v>
      </c>
      <c r="H218" s="167">
        <v>421.04</v>
      </c>
      <c r="I218" s="59">
        <v>2493.19</v>
      </c>
      <c r="J218" s="59">
        <v>688.92</v>
      </c>
      <c r="K218" s="59">
        <v>329.96</v>
      </c>
      <c r="L218" s="59">
        <v>483.05</v>
      </c>
      <c r="M218" s="59">
        <v>345.25</v>
      </c>
      <c r="N218" s="59">
        <v>420.25</v>
      </c>
      <c r="O218" s="59">
        <v>1324.33</v>
      </c>
      <c r="P218" s="59">
        <v>684.86</v>
      </c>
      <c r="Q218" s="59">
        <v>943.98</v>
      </c>
      <c r="R218" s="167">
        <v>878.25</v>
      </c>
      <c r="S218" s="167">
        <v>944.89</v>
      </c>
      <c r="T218" s="59">
        <v>1357.87</v>
      </c>
      <c r="U218" s="59">
        <v>890.28</v>
      </c>
      <c r="V218" s="59">
        <v>667.46</v>
      </c>
      <c r="W218" s="59">
        <v>1702.97</v>
      </c>
      <c r="X218" s="59">
        <v>1189.9000000000001</v>
      </c>
      <c r="Y218" s="59">
        <v>465.45</v>
      </c>
      <c r="Z218" s="59">
        <v>715.12</v>
      </c>
      <c r="AA218" s="59">
        <v>506.77</v>
      </c>
      <c r="AB218" s="167">
        <v>2687.99</v>
      </c>
      <c r="AC218" s="59">
        <v>502.07</v>
      </c>
      <c r="AD218" s="59">
        <v>772.35</v>
      </c>
      <c r="AE218" s="59">
        <v>3443.84</v>
      </c>
      <c r="AF218" s="59">
        <v>1703.09</v>
      </c>
      <c r="AG218" s="59">
        <v>8998.91</v>
      </c>
      <c r="AH218" s="59">
        <v>6199.42</v>
      </c>
      <c r="AI218" s="59">
        <v>1749.01</v>
      </c>
      <c r="AJ218" s="59">
        <v>242.68</v>
      </c>
      <c r="AK218" s="59">
        <v>340.15</v>
      </c>
      <c r="AL218" s="59">
        <v>1973.72</v>
      </c>
      <c r="AM218" s="59">
        <v>1928.12</v>
      </c>
      <c r="AN218" s="59">
        <v>4540.2</v>
      </c>
      <c r="AO218" s="59">
        <v>1894.3</v>
      </c>
      <c r="AP218" s="59">
        <v>2317.71</v>
      </c>
      <c r="AQ218" s="59">
        <v>53393.98</v>
      </c>
      <c r="AR218" s="59">
        <v>6086.2</v>
      </c>
      <c r="AS218" s="59">
        <v>10843.97</v>
      </c>
      <c r="AT218" s="59">
        <v>4666.37</v>
      </c>
      <c r="AU218" s="59">
        <v>5309.97</v>
      </c>
      <c r="AV218" s="59">
        <v>3632.87</v>
      </c>
      <c r="AW218" s="59">
        <v>6130.38</v>
      </c>
      <c r="AX218" s="59">
        <v>2178.8000000000002</v>
      </c>
      <c r="AY218" s="59">
        <v>1513.25</v>
      </c>
      <c r="AZ218" s="59">
        <v>1538.25</v>
      </c>
      <c r="BA218" s="59">
        <v>1315.76</v>
      </c>
      <c r="BB218" s="59">
        <v>1447.55</v>
      </c>
      <c r="BC218" s="59">
        <v>1179.21</v>
      </c>
      <c r="BD218" s="59">
        <v>1462.61</v>
      </c>
      <c r="BE218" s="59">
        <v>3350.24</v>
      </c>
      <c r="BF218" s="59">
        <v>9374.5300000000007</v>
      </c>
      <c r="BG218" s="59">
        <v>2166.5500000000002</v>
      </c>
      <c r="BH218" s="59">
        <v>3655.81</v>
      </c>
      <c r="BI218" s="59">
        <v>1878.17</v>
      </c>
      <c r="BJ218" s="59">
        <v>1950.66</v>
      </c>
      <c r="BK218" s="59">
        <v>857.66</v>
      </c>
      <c r="BL218" s="59">
        <v>982.59</v>
      </c>
      <c r="BM218" s="59">
        <v>270.97000000000003</v>
      </c>
      <c r="BN218" s="59">
        <v>1114.4000000000001</v>
      </c>
      <c r="BO218" s="60">
        <v>0</v>
      </c>
      <c r="BP218" s="61">
        <v>0</v>
      </c>
      <c r="BQ218" s="60" t="s">
        <v>98</v>
      </c>
      <c r="BR218" s="59">
        <v>183726.48</v>
      </c>
      <c r="BS218" s="60" t="s">
        <v>98</v>
      </c>
      <c r="BT218" s="59">
        <v>146049.91</v>
      </c>
      <c r="BU218" s="60" t="s">
        <v>98</v>
      </c>
      <c r="BV218" s="59">
        <v>4.46</v>
      </c>
      <c r="BW218" s="60" t="s">
        <v>98</v>
      </c>
      <c r="BX218" s="59">
        <v>782.54</v>
      </c>
      <c r="BY218" s="60" t="s">
        <v>98</v>
      </c>
      <c r="BZ218" s="59">
        <v>146836.91</v>
      </c>
      <c r="CA218" s="60" t="s">
        <v>98</v>
      </c>
      <c r="CB218" s="59">
        <v>13.8</v>
      </c>
      <c r="CC218" s="60" t="s">
        <v>98</v>
      </c>
      <c r="CD218" s="59">
        <v>-0.01</v>
      </c>
      <c r="CE218" s="60" t="s">
        <v>98</v>
      </c>
      <c r="CF218" s="59">
        <v>154.1</v>
      </c>
      <c r="CG218" s="60" t="s">
        <v>98</v>
      </c>
      <c r="CH218" s="59">
        <v>154.09</v>
      </c>
      <c r="CI218" s="60" t="s">
        <v>98</v>
      </c>
      <c r="CJ218" s="59">
        <v>167.89</v>
      </c>
      <c r="CK218" s="60" t="s">
        <v>98</v>
      </c>
      <c r="CL218" s="60">
        <v>0</v>
      </c>
      <c r="CM218" s="60" t="s">
        <v>98</v>
      </c>
      <c r="CN218" s="60">
        <v>0</v>
      </c>
      <c r="CO218" s="60" t="s">
        <v>98</v>
      </c>
      <c r="CP218" s="60">
        <v>0</v>
      </c>
      <c r="CQ218" s="60" t="s">
        <v>98</v>
      </c>
      <c r="CR218" s="62">
        <v>17550.189999999999</v>
      </c>
      <c r="CS218" s="60" t="s">
        <v>98</v>
      </c>
      <c r="CT218" s="59">
        <v>17550.189999999999</v>
      </c>
      <c r="CU218" s="60" t="s">
        <v>98</v>
      </c>
      <c r="CV218" s="59">
        <v>164554.99</v>
      </c>
      <c r="CW218" s="60" t="s">
        <v>98</v>
      </c>
      <c r="CX218" s="59">
        <v>348281.48</v>
      </c>
      <c r="CY218" s="60" t="s">
        <v>98</v>
      </c>
    </row>
    <row r="219" spans="1:103" ht="14.5" x14ac:dyDescent="0.35">
      <c r="A219" s="58" t="s">
        <v>364</v>
      </c>
      <c r="B219" s="58" t="s">
        <v>458</v>
      </c>
      <c r="C219" s="43" t="str">
        <f>'Correspondance tables'!K42</f>
        <v>ISIC 62-63</v>
      </c>
      <c r="D219" s="43" t="str">
        <f>VLOOKUP(C219, 'Correspondance tables'!$O$3:$P$73, 2, FALSE)</f>
        <v>ISIC 62T63</v>
      </c>
      <c r="E219" s="63">
        <v>425.88</v>
      </c>
      <c r="F219" s="63">
        <v>81.66</v>
      </c>
      <c r="G219" s="63">
        <v>17.059999999999999</v>
      </c>
      <c r="H219" s="168">
        <v>816.47</v>
      </c>
      <c r="I219" s="63">
        <v>3599.32</v>
      </c>
      <c r="J219" s="63">
        <v>915.98</v>
      </c>
      <c r="K219" s="63">
        <v>396.04</v>
      </c>
      <c r="L219" s="64">
        <v>983</v>
      </c>
      <c r="M219" s="63">
        <v>859.61</v>
      </c>
      <c r="N219" s="63">
        <v>1149.0999999999999</v>
      </c>
      <c r="O219" s="63">
        <v>3435.41</v>
      </c>
      <c r="P219" s="63">
        <v>1877.91</v>
      </c>
      <c r="Q219" s="63">
        <v>1297.46</v>
      </c>
      <c r="R219" s="168">
        <v>933.77</v>
      </c>
      <c r="S219" s="168">
        <v>1764.67</v>
      </c>
      <c r="T219" s="63">
        <v>2820.7</v>
      </c>
      <c r="U219" s="63">
        <v>3121.7</v>
      </c>
      <c r="V219" s="63">
        <v>2211.3000000000002</v>
      </c>
      <c r="W219" s="63">
        <v>5048.68</v>
      </c>
      <c r="X219" s="63">
        <v>4832.2700000000004</v>
      </c>
      <c r="Y219" s="63">
        <v>2171.02</v>
      </c>
      <c r="Z219" s="63">
        <v>1181.27</v>
      </c>
      <c r="AA219" s="63">
        <v>1510.43</v>
      </c>
      <c r="AB219" s="168">
        <v>5664.05</v>
      </c>
      <c r="AC219" s="64">
        <v>639</v>
      </c>
      <c r="AD219" s="63">
        <v>2547.04</v>
      </c>
      <c r="AE219" s="63">
        <v>6872.38</v>
      </c>
      <c r="AF219" s="63">
        <v>3477.15</v>
      </c>
      <c r="AG219" s="63">
        <v>15530.53</v>
      </c>
      <c r="AH219" s="63">
        <v>10098.27</v>
      </c>
      <c r="AI219" s="63">
        <v>4529.6400000000003</v>
      </c>
      <c r="AJ219" s="63">
        <v>767.03</v>
      </c>
      <c r="AK219" s="63">
        <v>1551.49</v>
      </c>
      <c r="AL219" s="63">
        <v>5116.3</v>
      </c>
      <c r="AM219" s="63">
        <v>2345.4899999999998</v>
      </c>
      <c r="AN219" s="63">
        <v>2533.29</v>
      </c>
      <c r="AO219" s="63">
        <v>7108.19</v>
      </c>
      <c r="AP219" s="63">
        <v>2665.04</v>
      </c>
      <c r="AQ219" s="63">
        <v>14310.94</v>
      </c>
      <c r="AR219" s="63">
        <v>110775.33</v>
      </c>
      <c r="AS219" s="63">
        <v>25480.94</v>
      </c>
      <c r="AT219" s="63">
        <v>10935.77</v>
      </c>
      <c r="AU219" s="63">
        <v>8659.2900000000009</v>
      </c>
      <c r="AV219" s="63">
        <v>4710.24</v>
      </c>
      <c r="AW219" s="63">
        <v>15522.88</v>
      </c>
      <c r="AX219" s="63">
        <v>5543.37</v>
      </c>
      <c r="AY219" s="63">
        <v>4782.2700000000004</v>
      </c>
      <c r="AZ219" s="63">
        <v>2518.67</v>
      </c>
      <c r="BA219" s="63">
        <v>2654.92</v>
      </c>
      <c r="BB219" s="63">
        <v>2715.3</v>
      </c>
      <c r="BC219" s="63">
        <v>1539.5</v>
      </c>
      <c r="BD219" s="63">
        <v>1165.8599999999999</v>
      </c>
      <c r="BE219" s="63">
        <v>6369.83</v>
      </c>
      <c r="BF219" s="63">
        <v>14014.57</v>
      </c>
      <c r="BG219" s="63">
        <v>5638.46</v>
      </c>
      <c r="BH219" s="63">
        <v>6712.39</v>
      </c>
      <c r="BI219" s="64">
        <v>2405</v>
      </c>
      <c r="BJ219" s="63">
        <v>2728.3</v>
      </c>
      <c r="BK219" s="63">
        <v>857.25</v>
      </c>
      <c r="BL219" s="63">
        <v>1532.28</v>
      </c>
      <c r="BM219" s="63">
        <v>531.32000000000005</v>
      </c>
      <c r="BN219" s="64">
        <v>953</v>
      </c>
      <c r="BO219" s="64">
        <v>0</v>
      </c>
      <c r="BP219" s="65">
        <v>0</v>
      </c>
      <c r="BQ219" s="64" t="s">
        <v>98</v>
      </c>
      <c r="BR219" s="63">
        <v>365953.32</v>
      </c>
      <c r="BS219" s="64" t="s">
        <v>98</v>
      </c>
      <c r="BT219" s="63">
        <v>3144.83</v>
      </c>
      <c r="BU219" s="64" t="s">
        <v>98</v>
      </c>
      <c r="BV219" s="63">
        <v>3.23</v>
      </c>
      <c r="BW219" s="64" t="s">
        <v>98</v>
      </c>
      <c r="BX219" s="63">
        <v>1103.79</v>
      </c>
      <c r="BY219" s="64" t="s">
        <v>98</v>
      </c>
      <c r="BZ219" s="63">
        <v>4251.8500000000004</v>
      </c>
      <c r="CA219" s="64" t="s">
        <v>98</v>
      </c>
      <c r="CB219" s="63">
        <v>218016.92</v>
      </c>
      <c r="CC219" s="64" t="s">
        <v>98</v>
      </c>
      <c r="CD219" s="64">
        <v>0</v>
      </c>
      <c r="CE219" s="64" t="s">
        <v>98</v>
      </c>
      <c r="CF219" s="63">
        <v>494.15</v>
      </c>
      <c r="CG219" s="64" t="s">
        <v>98</v>
      </c>
      <c r="CH219" s="63">
        <v>494.15</v>
      </c>
      <c r="CI219" s="64" t="s">
        <v>98</v>
      </c>
      <c r="CJ219" s="63">
        <v>218511.07</v>
      </c>
      <c r="CK219" s="64" t="s">
        <v>98</v>
      </c>
      <c r="CL219" s="64">
        <v>0</v>
      </c>
      <c r="CM219" s="64" t="s">
        <v>98</v>
      </c>
      <c r="CN219" s="64">
        <v>0</v>
      </c>
      <c r="CO219" s="64" t="s">
        <v>98</v>
      </c>
      <c r="CP219" s="64">
        <v>0</v>
      </c>
      <c r="CQ219" s="64" t="s">
        <v>98</v>
      </c>
      <c r="CR219" s="66">
        <v>66079.070000000007</v>
      </c>
      <c r="CS219" s="64" t="s">
        <v>98</v>
      </c>
      <c r="CT219" s="63">
        <v>66079.070000000007</v>
      </c>
      <c r="CU219" s="64" t="s">
        <v>98</v>
      </c>
      <c r="CV219" s="63">
        <v>288841.99</v>
      </c>
      <c r="CW219" s="64" t="s">
        <v>98</v>
      </c>
      <c r="CX219" s="63">
        <v>654795.31000000006</v>
      </c>
      <c r="CY219" s="64" t="s">
        <v>98</v>
      </c>
    </row>
    <row r="220" spans="1:103" ht="14.5" x14ac:dyDescent="0.35">
      <c r="A220" s="58" t="s">
        <v>364</v>
      </c>
      <c r="B220" s="58" t="s">
        <v>459</v>
      </c>
      <c r="C220" s="43" t="str">
        <f>'Correspondance tables'!K43</f>
        <v>ISIC 64</v>
      </c>
      <c r="D220" s="43" t="str">
        <f>VLOOKUP(C220, 'Correspondance tables'!$O$3:$P$73, 2, FALSE)</f>
        <v>ISIC 64T66</v>
      </c>
      <c r="E220" s="59">
        <v>7475.85</v>
      </c>
      <c r="F220" s="59">
        <v>530.04999999999995</v>
      </c>
      <c r="G220" s="59">
        <v>345.74</v>
      </c>
      <c r="H220" s="167">
        <v>3476.41</v>
      </c>
      <c r="I220" s="59">
        <v>13394.43</v>
      </c>
      <c r="J220" s="59">
        <v>2996.88</v>
      </c>
      <c r="K220" s="59">
        <v>1465.15</v>
      </c>
      <c r="L220" s="59">
        <v>1922.08</v>
      </c>
      <c r="M220" s="59">
        <v>1043.05</v>
      </c>
      <c r="N220" s="59">
        <v>4100.8599999999997</v>
      </c>
      <c r="O220" s="59">
        <v>6077.24</v>
      </c>
      <c r="P220" s="59">
        <v>2892.28</v>
      </c>
      <c r="Q220" s="59">
        <v>3389.78</v>
      </c>
      <c r="R220" s="167">
        <v>2725.34</v>
      </c>
      <c r="S220" s="167">
        <v>3644.19</v>
      </c>
      <c r="T220" s="59">
        <v>5523.81</v>
      </c>
      <c r="U220" s="60">
        <v>3114</v>
      </c>
      <c r="V220" s="59">
        <v>2869.94</v>
      </c>
      <c r="W220" s="59">
        <v>6540.09</v>
      </c>
      <c r="X220" s="59">
        <v>8209.93</v>
      </c>
      <c r="Y220" s="59">
        <v>3332.67</v>
      </c>
      <c r="Z220" s="59">
        <v>2728.78</v>
      </c>
      <c r="AA220" s="59">
        <v>1980.68</v>
      </c>
      <c r="AB220" s="167">
        <v>9916.2999999999993</v>
      </c>
      <c r="AC220" s="59">
        <v>1493.6</v>
      </c>
      <c r="AD220" s="59">
        <v>2596.91</v>
      </c>
      <c r="AE220" s="59">
        <v>25641.56</v>
      </c>
      <c r="AF220" s="59">
        <v>6101.12</v>
      </c>
      <c r="AG220" s="59">
        <v>25730.29</v>
      </c>
      <c r="AH220" s="59">
        <v>19088.22</v>
      </c>
      <c r="AI220" s="59">
        <v>7994.91</v>
      </c>
      <c r="AJ220" s="59">
        <v>1921.27</v>
      </c>
      <c r="AK220" s="59">
        <v>1745.66</v>
      </c>
      <c r="AL220" s="59">
        <v>8841.4</v>
      </c>
      <c r="AM220" s="59">
        <v>1746.01</v>
      </c>
      <c r="AN220" s="59">
        <v>10400.780000000001</v>
      </c>
      <c r="AO220" s="59">
        <v>1354.14</v>
      </c>
      <c r="AP220" s="59">
        <v>1695.09</v>
      </c>
      <c r="AQ220" s="59">
        <v>4404.1899999999996</v>
      </c>
      <c r="AR220" s="59">
        <v>5805.54</v>
      </c>
      <c r="AS220" s="59">
        <v>101574.16</v>
      </c>
      <c r="AT220" s="59">
        <v>22572.91</v>
      </c>
      <c r="AU220" s="59">
        <v>11216.41</v>
      </c>
      <c r="AV220" s="59">
        <v>136936.71</v>
      </c>
      <c r="AW220" s="59">
        <v>17201.59</v>
      </c>
      <c r="AX220" s="59">
        <v>4854.28</v>
      </c>
      <c r="AY220" s="59">
        <v>1628.98</v>
      </c>
      <c r="AZ220" s="59">
        <v>2629.69</v>
      </c>
      <c r="BA220" s="59">
        <v>2491.06</v>
      </c>
      <c r="BB220" s="59">
        <v>4314.75</v>
      </c>
      <c r="BC220" s="59">
        <v>2531.09</v>
      </c>
      <c r="BD220" s="59">
        <v>1736.84</v>
      </c>
      <c r="BE220" s="59">
        <v>6040.73</v>
      </c>
      <c r="BF220" s="59">
        <v>25221.77</v>
      </c>
      <c r="BG220" s="59">
        <v>5405.73</v>
      </c>
      <c r="BH220" s="59">
        <v>9333.64</v>
      </c>
      <c r="BI220" s="59">
        <v>3287.21</v>
      </c>
      <c r="BJ220" s="59">
        <v>2440.14</v>
      </c>
      <c r="BK220" s="59">
        <v>1503.42</v>
      </c>
      <c r="BL220" s="59">
        <v>3994.06</v>
      </c>
      <c r="BM220" s="59">
        <v>336.44</v>
      </c>
      <c r="BN220" s="59">
        <v>2688.06</v>
      </c>
      <c r="BO220" s="60">
        <v>0</v>
      </c>
      <c r="BP220" s="61">
        <v>0</v>
      </c>
      <c r="BQ220" s="60" t="s">
        <v>98</v>
      </c>
      <c r="BR220" s="59">
        <v>596195.91</v>
      </c>
      <c r="BS220" s="60" t="s">
        <v>98</v>
      </c>
      <c r="BT220" s="59">
        <v>170193.56</v>
      </c>
      <c r="BU220" s="60" t="s">
        <v>98</v>
      </c>
      <c r="BV220" s="59">
        <v>84.72</v>
      </c>
      <c r="BW220" s="60" t="s">
        <v>98</v>
      </c>
      <c r="BX220" s="59">
        <v>377.2</v>
      </c>
      <c r="BY220" s="60" t="s">
        <v>98</v>
      </c>
      <c r="BZ220" s="59">
        <v>170655.49</v>
      </c>
      <c r="CA220" s="60" t="s">
        <v>98</v>
      </c>
      <c r="CB220" s="59">
        <v>33.54</v>
      </c>
      <c r="CC220" s="60" t="s">
        <v>98</v>
      </c>
      <c r="CD220" s="59">
        <v>22.15</v>
      </c>
      <c r="CE220" s="60" t="s">
        <v>98</v>
      </c>
      <c r="CF220" s="59">
        <v>0.66</v>
      </c>
      <c r="CG220" s="60" t="s">
        <v>98</v>
      </c>
      <c r="CH220" s="59">
        <v>22.81</v>
      </c>
      <c r="CI220" s="60" t="s">
        <v>98</v>
      </c>
      <c r="CJ220" s="59">
        <v>56.35</v>
      </c>
      <c r="CK220" s="60" t="s">
        <v>98</v>
      </c>
      <c r="CL220" s="60">
        <v>0</v>
      </c>
      <c r="CM220" s="60" t="s">
        <v>98</v>
      </c>
      <c r="CN220" s="60">
        <v>0</v>
      </c>
      <c r="CO220" s="60" t="s">
        <v>98</v>
      </c>
      <c r="CP220" s="60">
        <v>0</v>
      </c>
      <c r="CQ220" s="60" t="s">
        <v>98</v>
      </c>
      <c r="CR220" s="62">
        <v>76937.039999999994</v>
      </c>
      <c r="CS220" s="60" t="s">
        <v>98</v>
      </c>
      <c r="CT220" s="59">
        <v>76937.039999999994</v>
      </c>
      <c r="CU220" s="60" t="s">
        <v>98</v>
      </c>
      <c r="CV220" s="59">
        <v>247648.87</v>
      </c>
      <c r="CW220" s="60" t="s">
        <v>98</v>
      </c>
      <c r="CX220" s="59">
        <v>843844.78</v>
      </c>
      <c r="CY220" s="60" t="s">
        <v>98</v>
      </c>
    </row>
    <row r="221" spans="1:103" ht="14.5" x14ac:dyDescent="0.35">
      <c r="A221" s="58" t="s">
        <v>364</v>
      </c>
      <c r="B221" s="58" t="s">
        <v>460</v>
      </c>
      <c r="C221" s="43" t="str">
        <f>'Correspondance tables'!K44</f>
        <v>ISIC 65</v>
      </c>
      <c r="D221" s="43" t="str">
        <f>VLOOKUP(C221, 'Correspondance tables'!$O$3:$P$73, 2, FALSE)</f>
        <v>ISIC 64T66</v>
      </c>
      <c r="E221" s="63">
        <v>3085.24</v>
      </c>
      <c r="F221" s="64">
        <v>186</v>
      </c>
      <c r="G221" s="63">
        <v>186.29</v>
      </c>
      <c r="H221" s="168">
        <v>396.6</v>
      </c>
      <c r="I221" s="63">
        <v>2315.94</v>
      </c>
      <c r="J221" s="63">
        <v>375.81</v>
      </c>
      <c r="K221" s="63">
        <v>391.92</v>
      </c>
      <c r="L221" s="63">
        <v>439.68</v>
      </c>
      <c r="M221" s="63">
        <v>256.54000000000002</v>
      </c>
      <c r="N221" s="63">
        <v>381.58</v>
      </c>
      <c r="O221" s="63">
        <v>1497.09</v>
      </c>
      <c r="P221" s="63">
        <v>424.77</v>
      </c>
      <c r="Q221" s="63">
        <v>736.39</v>
      </c>
      <c r="R221" s="168">
        <v>625.79999999999995</v>
      </c>
      <c r="S221" s="168">
        <v>547.54999999999995</v>
      </c>
      <c r="T221" s="63">
        <v>819.25</v>
      </c>
      <c r="U221" s="63">
        <v>434.26</v>
      </c>
      <c r="V221" s="63">
        <v>484.25</v>
      </c>
      <c r="W221" s="63">
        <v>1223.6500000000001</v>
      </c>
      <c r="X221" s="63">
        <v>1019.8</v>
      </c>
      <c r="Y221" s="63">
        <v>420.35</v>
      </c>
      <c r="Z221" s="63">
        <v>556.42999999999995</v>
      </c>
      <c r="AA221" s="63">
        <v>404.98</v>
      </c>
      <c r="AB221" s="168">
        <v>2319.7800000000002</v>
      </c>
      <c r="AC221" s="63">
        <v>270.51</v>
      </c>
      <c r="AD221" s="63">
        <v>1464.96</v>
      </c>
      <c r="AE221" s="63">
        <v>5223.55</v>
      </c>
      <c r="AF221" s="63">
        <v>1260.23</v>
      </c>
      <c r="AG221" s="63">
        <v>4562.0600000000004</v>
      </c>
      <c r="AH221" s="63">
        <v>3615.19</v>
      </c>
      <c r="AI221" s="63">
        <v>5531.96</v>
      </c>
      <c r="AJ221" s="63">
        <v>1089.33</v>
      </c>
      <c r="AK221" s="63">
        <v>842.49</v>
      </c>
      <c r="AL221" s="63">
        <v>2629.18</v>
      </c>
      <c r="AM221" s="63">
        <v>402.15</v>
      </c>
      <c r="AN221" s="63">
        <v>1650.29</v>
      </c>
      <c r="AO221" s="63">
        <v>301.89</v>
      </c>
      <c r="AP221" s="63">
        <v>315.10000000000002</v>
      </c>
      <c r="AQ221" s="63">
        <v>1112.77</v>
      </c>
      <c r="AR221" s="63">
        <v>1153.92</v>
      </c>
      <c r="AS221" s="63">
        <v>3611.82</v>
      </c>
      <c r="AT221" s="63">
        <v>38914.050000000003</v>
      </c>
      <c r="AU221" s="63">
        <v>3364.92</v>
      </c>
      <c r="AV221" s="63">
        <v>8574.6</v>
      </c>
      <c r="AW221" s="63">
        <v>2440.02</v>
      </c>
      <c r="AX221" s="63">
        <v>834.31</v>
      </c>
      <c r="AY221" s="63">
        <v>384.22</v>
      </c>
      <c r="AZ221" s="63">
        <v>321.74</v>
      </c>
      <c r="BA221" s="63">
        <v>432.98</v>
      </c>
      <c r="BB221" s="63">
        <v>2385.54</v>
      </c>
      <c r="BC221" s="63">
        <v>332.11</v>
      </c>
      <c r="BD221" s="63">
        <v>333.25</v>
      </c>
      <c r="BE221" s="63">
        <v>1460.29</v>
      </c>
      <c r="BF221" s="63">
        <v>4935.6899999999996</v>
      </c>
      <c r="BG221" s="63">
        <v>2671.43</v>
      </c>
      <c r="BH221" s="63">
        <v>3396.91</v>
      </c>
      <c r="BI221" s="63">
        <v>1203.3599999999999</v>
      </c>
      <c r="BJ221" s="63">
        <v>368.2</v>
      </c>
      <c r="BK221" s="63">
        <v>347.61</v>
      </c>
      <c r="BL221" s="63">
        <v>479.68</v>
      </c>
      <c r="BM221" s="63">
        <v>101.06</v>
      </c>
      <c r="BN221" s="63">
        <v>322.48</v>
      </c>
      <c r="BO221" s="64">
        <v>0</v>
      </c>
      <c r="BP221" s="65">
        <v>0</v>
      </c>
      <c r="BQ221" s="64" t="s">
        <v>98</v>
      </c>
      <c r="BR221" s="63">
        <v>128171.79</v>
      </c>
      <c r="BS221" s="64" t="s">
        <v>98</v>
      </c>
      <c r="BT221" s="63">
        <v>206032.65</v>
      </c>
      <c r="BU221" s="64" t="s">
        <v>98</v>
      </c>
      <c r="BV221" s="64">
        <v>0</v>
      </c>
      <c r="BW221" s="64" t="s">
        <v>98</v>
      </c>
      <c r="BX221" s="63">
        <v>1096.1300000000001</v>
      </c>
      <c r="BY221" s="64" t="s">
        <v>98</v>
      </c>
      <c r="BZ221" s="63">
        <v>207128.79</v>
      </c>
      <c r="CA221" s="64" t="s">
        <v>98</v>
      </c>
      <c r="CB221" s="63">
        <v>14.81</v>
      </c>
      <c r="CC221" s="64" t="s">
        <v>98</v>
      </c>
      <c r="CD221" s="63">
        <v>0.1</v>
      </c>
      <c r="CE221" s="64" t="s">
        <v>98</v>
      </c>
      <c r="CF221" s="63">
        <v>0.06</v>
      </c>
      <c r="CG221" s="64" t="s">
        <v>98</v>
      </c>
      <c r="CH221" s="63">
        <v>0.16</v>
      </c>
      <c r="CI221" s="64" t="s">
        <v>98</v>
      </c>
      <c r="CJ221" s="63">
        <v>14.97</v>
      </c>
      <c r="CK221" s="64" t="s">
        <v>98</v>
      </c>
      <c r="CL221" s="64">
        <v>0</v>
      </c>
      <c r="CM221" s="64" t="s">
        <v>98</v>
      </c>
      <c r="CN221" s="64">
        <v>0</v>
      </c>
      <c r="CO221" s="64" t="s">
        <v>98</v>
      </c>
      <c r="CP221" s="64">
        <v>0</v>
      </c>
      <c r="CQ221" s="64" t="s">
        <v>98</v>
      </c>
      <c r="CR221" s="66">
        <v>26008.36</v>
      </c>
      <c r="CS221" s="64" t="s">
        <v>98</v>
      </c>
      <c r="CT221" s="63">
        <v>26008.36</v>
      </c>
      <c r="CU221" s="64" t="s">
        <v>98</v>
      </c>
      <c r="CV221" s="63">
        <v>233152.12</v>
      </c>
      <c r="CW221" s="64" t="s">
        <v>98</v>
      </c>
      <c r="CX221" s="63">
        <v>361323.9</v>
      </c>
      <c r="CY221" s="64" t="s">
        <v>98</v>
      </c>
    </row>
    <row r="222" spans="1:103" ht="14.5" x14ac:dyDescent="0.35">
      <c r="A222" s="58" t="s">
        <v>364</v>
      </c>
      <c r="B222" s="58" t="s">
        <v>461</v>
      </c>
      <c r="C222" s="43" t="str">
        <f>'Correspondance tables'!K45</f>
        <v>ISIC 66</v>
      </c>
      <c r="D222" s="43" t="str">
        <f>VLOOKUP(C222, 'Correspondance tables'!$O$3:$P$73, 2, FALSE)</f>
        <v>ISIC 64T66</v>
      </c>
      <c r="E222" s="59">
        <v>405.02</v>
      </c>
      <c r="F222" s="59">
        <v>38.25</v>
      </c>
      <c r="G222" s="59">
        <v>28.6</v>
      </c>
      <c r="H222" s="167">
        <v>85.83</v>
      </c>
      <c r="I222" s="59">
        <v>1402.76</v>
      </c>
      <c r="J222" s="59">
        <v>623.77</v>
      </c>
      <c r="K222" s="59">
        <v>177.12</v>
      </c>
      <c r="L222" s="59">
        <v>339.7</v>
      </c>
      <c r="M222" s="59">
        <v>106.21</v>
      </c>
      <c r="N222" s="59">
        <v>424.13</v>
      </c>
      <c r="O222" s="59">
        <v>1002.95</v>
      </c>
      <c r="P222" s="59">
        <v>297.83</v>
      </c>
      <c r="Q222" s="59">
        <v>278.86</v>
      </c>
      <c r="R222" s="167">
        <v>642.85</v>
      </c>
      <c r="S222" s="167">
        <v>371.82</v>
      </c>
      <c r="T222" s="59">
        <v>440.86</v>
      </c>
      <c r="U222" s="59">
        <v>293.20999999999998</v>
      </c>
      <c r="V222" s="59">
        <v>340.33</v>
      </c>
      <c r="W222" s="59">
        <v>1103.06</v>
      </c>
      <c r="X222" s="59">
        <v>391.44</v>
      </c>
      <c r="Y222" s="59">
        <v>727.33</v>
      </c>
      <c r="Z222" s="59">
        <v>423.01</v>
      </c>
      <c r="AA222" s="59">
        <v>163.93</v>
      </c>
      <c r="AB222" s="167">
        <v>1041.32</v>
      </c>
      <c r="AC222" s="59">
        <v>109.07</v>
      </c>
      <c r="AD222" s="59">
        <v>246.64</v>
      </c>
      <c r="AE222" s="59">
        <v>2064.29</v>
      </c>
      <c r="AF222" s="59">
        <v>838.89</v>
      </c>
      <c r="AG222" s="59">
        <v>5098.2</v>
      </c>
      <c r="AH222" s="59">
        <v>2070.27</v>
      </c>
      <c r="AI222" s="59">
        <v>1077.8800000000001</v>
      </c>
      <c r="AJ222" s="59">
        <v>623.94000000000005</v>
      </c>
      <c r="AK222" s="59">
        <v>731.83</v>
      </c>
      <c r="AL222" s="59">
        <v>633.5</v>
      </c>
      <c r="AM222" s="59">
        <v>182.86</v>
      </c>
      <c r="AN222" s="59">
        <v>821.38</v>
      </c>
      <c r="AO222" s="59">
        <v>357.93</v>
      </c>
      <c r="AP222" s="59">
        <v>139.80000000000001</v>
      </c>
      <c r="AQ222" s="59">
        <v>1520.23</v>
      </c>
      <c r="AR222" s="59">
        <v>1458.84</v>
      </c>
      <c r="AS222" s="59">
        <v>63602.1</v>
      </c>
      <c r="AT222" s="59">
        <v>69272.649999999994</v>
      </c>
      <c r="AU222" s="59">
        <v>32829.89</v>
      </c>
      <c r="AV222" s="59">
        <v>1086.45</v>
      </c>
      <c r="AW222" s="59">
        <v>2827.26</v>
      </c>
      <c r="AX222" s="59">
        <v>1164.07</v>
      </c>
      <c r="AY222" s="59">
        <v>247.38</v>
      </c>
      <c r="AZ222" s="59">
        <v>399.52</v>
      </c>
      <c r="BA222" s="59">
        <v>336.8</v>
      </c>
      <c r="BB222" s="59">
        <v>944.37</v>
      </c>
      <c r="BC222" s="59">
        <v>355.82</v>
      </c>
      <c r="BD222" s="59">
        <v>613.49</v>
      </c>
      <c r="BE222" s="59">
        <v>1364.86</v>
      </c>
      <c r="BF222" s="59">
        <v>416.08</v>
      </c>
      <c r="BG222" s="59">
        <v>269.8</v>
      </c>
      <c r="BH222" s="60">
        <v>461</v>
      </c>
      <c r="BI222" s="59">
        <v>236.54</v>
      </c>
      <c r="BJ222" s="59">
        <v>328.07</v>
      </c>
      <c r="BK222" s="59">
        <v>114.89</v>
      </c>
      <c r="BL222" s="59">
        <v>425.26</v>
      </c>
      <c r="BM222" s="60">
        <v>65</v>
      </c>
      <c r="BN222" s="59">
        <v>148.66999999999999</v>
      </c>
      <c r="BO222" s="60">
        <v>0</v>
      </c>
      <c r="BP222" s="61">
        <v>0</v>
      </c>
      <c r="BQ222" s="60" t="s">
        <v>98</v>
      </c>
      <c r="BR222" s="59">
        <v>206635.71</v>
      </c>
      <c r="BS222" s="60" t="s">
        <v>98</v>
      </c>
      <c r="BT222" s="59">
        <v>21359.96</v>
      </c>
      <c r="BU222" s="60" t="s">
        <v>98</v>
      </c>
      <c r="BV222" s="60">
        <v>0</v>
      </c>
      <c r="BW222" s="60" t="s">
        <v>98</v>
      </c>
      <c r="BX222" s="59">
        <v>182.5</v>
      </c>
      <c r="BY222" s="60" t="s">
        <v>98</v>
      </c>
      <c r="BZ222" s="59">
        <v>21542.46</v>
      </c>
      <c r="CA222" s="60" t="s">
        <v>98</v>
      </c>
      <c r="CB222" s="59">
        <v>668.57</v>
      </c>
      <c r="CC222" s="60" t="s">
        <v>98</v>
      </c>
      <c r="CD222" s="60">
        <v>0</v>
      </c>
      <c r="CE222" s="60" t="s">
        <v>98</v>
      </c>
      <c r="CF222" s="59">
        <v>1.2</v>
      </c>
      <c r="CG222" s="60" t="s">
        <v>98</v>
      </c>
      <c r="CH222" s="59">
        <v>1.2</v>
      </c>
      <c r="CI222" s="60" t="s">
        <v>98</v>
      </c>
      <c r="CJ222" s="59">
        <v>669.77</v>
      </c>
      <c r="CK222" s="60" t="s">
        <v>98</v>
      </c>
      <c r="CL222" s="60">
        <v>0</v>
      </c>
      <c r="CM222" s="60" t="s">
        <v>98</v>
      </c>
      <c r="CN222" s="60">
        <v>0</v>
      </c>
      <c r="CO222" s="60" t="s">
        <v>98</v>
      </c>
      <c r="CP222" s="60">
        <v>0</v>
      </c>
      <c r="CQ222" s="60" t="s">
        <v>98</v>
      </c>
      <c r="CR222" s="62">
        <v>27983.42</v>
      </c>
      <c r="CS222" s="60" t="s">
        <v>98</v>
      </c>
      <c r="CT222" s="59">
        <v>27983.42</v>
      </c>
      <c r="CU222" s="60" t="s">
        <v>98</v>
      </c>
      <c r="CV222" s="59">
        <v>50195.64</v>
      </c>
      <c r="CW222" s="60" t="s">
        <v>98</v>
      </c>
      <c r="CX222" s="59">
        <v>256831.35</v>
      </c>
      <c r="CY222" s="60" t="s">
        <v>98</v>
      </c>
    </row>
    <row r="223" spans="1:103" ht="14.5" x14ac:dyDescent="0.35">
      <c r="A223" s="58" t="s">
        <v>364</v>
      </c>
      <c r="B223" s="58" t="s">
        <v>462</v>
      </c>
      <c r="C223" s="43" t="str">
        <f>'Correspondance tables'!K46</f>
        <v>ISIC 68</v>
      </c>
      <c r="D223" s="43" t="str">
        <f>VLOOKUP(C223, 'Correspondance tables'!$O$3:$P$73, 2, FALSE)</f>
        <v>ISIC 68</v>
      </c>
      <c r="E223" s="63">
        <v>1430.85</v>
      </c>
      <c r="F223" s="63">
        <v>114.66</v>
      </c>
      <c r="G223" s="63">
        <v>26.1</v>
      </c>
      <c r="H223" s="168">
        <v>529.85</v>
      </c>
      <c r="I223" s="63">
        <v>6889.22</v>
      </c>
      <c r="J223" s="63">
        <v>2611.3200000000002</v>
      </c>
      <c r="K223" s="63">
        <v>1152.19</v>
      </c>
      <c r="L223" s="63">
        <v>1543.2</v>
      </c>
      <c r="M223" s="63">
        <v>1454.66</v>
      </c>
      <c r="N223" s="63">
        <v>660.97</v>
      </c>
      <c r="O223" s="63">
        <v>2849.74</v>
      </c>
      <c r="P223" s="63">
        <v>1274.3</v>
      </c>
      <c r="Q223" s="63">
        <v>2787.85</v>
      </c>
      <c r="R223" s="168">
        <v>1881.44</v>
      </c>
      <c r="S223" s="168">
        <v>1769.09</v>
      </c>
      <c r="T223" s="63">
        <v>5681.5</v>
      </c>
      <c r="U223" s="63">
        <v>1976.28</v>
      </c>
      <c r="V223" s="63">
        <v>2466.4699999999998</v>
      </c>
      <c r="W223" s="63">
        <v>6041.11</v>
      </c>
      <c r="X223" s="63">
        <v>6086.21</v>
      </c>
      <c r="Y223" s="63">
        <v>1294.01</v>
      </c>
      <c r="Z223" s="63">
        <v>2742.42</v>
      </c>
      <c r="AA223" s="63">
        <v>1785.29</v>
      </c>
      <c r="AB223" s="168">
        <v>5382.08</v>
      </c>
      <c r="AC223" s="63">
        <v>672.46</v>
      </c>
      <c r="AD223" s="63">
        <v>2287.12</v>
      </c>
      <c r="AE223" s="63">
        <v>29527.58</v>
      </c>
      <c r="AF223" s="63">
        <v>11691.13</v>
      </c>
      <c r="AG223" s="63">
        <v>45000.33</v>
      </c>
      <c r="AH223" s="63">
        <v>78533.259999999995</v>
      </c>
      <c r="AI223" s="63">
        <v>6111.01</v>
      </c>
      <c r="AJ223" s="63">
        <v>912.69</v>
      </c>
      <c r="AK223" s="63">
        <v>1949.44</v>
      </c>
      <c r="AL223" s="63">
        <v>11302.05</v>
      </c>
      <c r="AM223" s="63">
        <v>1712.68</v>
      </c>
      <c r="AN223" s="63">
        <v>32443.919999999998</v>
      </c>
      <c r="AO223" s="63">
        <v>2767.12</v>
      </c>
      <c r="AP223" s="63">
        <v>3902.37</v>
      </c>
      <c r="AQ223" s="63">
        <v>14657.2</v>
      </c>
      <c r="AR223" s="63">
        <v>10651.79</v>
      </c>
      <c r="AS223" s="63">
        <v>22669.24</v>
      </c>
      <c r="AT223" s="63">
        <v>10098.19</v>
      </c>
      <c r="AU223" s="63">
        <v>5142.43</v>
      </c>
      <c r="AV223" s="63">
        <v>38728.92</v>
      </c>
      <c r="AW223" s="63">
        <v>23615.06</v>
      </c>
      <c r="AX223" s="63">
        <v>9661.32</v>
      </c>
      <c r="AY223" s="63">
        <v>4170.92</v>
      </c>
      <c r="AZ223" s="63">
        <v>4675.8500000000004</v>
      </c>
      <c r="BA223" s="63">
        <v>3833.07</v>
      </c>
      <c r="BB223" s="63">
        <v>4737.62</v>
      </c>
      <c r="BC223" s="63">
        <v>3009.59</v>
      </c>
      <c r="BD223" s="63">
        <v>1767.14</v>
      </c>
      <c r="BE223" s="63">
        <v>12155.09</v>
      </c>
      <c r="BF223" s="63">
        <v>23842.92</v>
      </c>
      <c r="BG223" s="63">
        <v>11108.47</v>
      </c>
      <c r="BH223" s="63">
        <v>15043.51</v>
      </c>
      <c r="BI223" s="63">
        <v>9036.4599999999991</v>
      </c>
      <c r="BJ223" s="63">
        <v>3769.31</v>
      </c>
      <c r="BK223" s="63">
        <v>4491.7700000000004</v>
      </c>
      <c r="BL223" s="63">
        <v>2559.4299999999998</v>
      </c>
      <c r="BM223" s="63">
        <v>547.69000000000005</v>
      </c>
      <c r="BN223" s="63">
        <v>4972.75</v>
      </c>
      <c r="BO223" s="64">
        <v>0</v>
      </c>
      <c r="BP223" s="65">
        <v>0</v>
      </c>
      <c r="BQ223" s="64" t="s">
        <v>98</v>
      </c>
      <c r="BR223" s="63">
        <v>534189.71</v>
      </c>
      <c r="BS223" s="64" t="s">
        <v>98</v>
      </c>
      <c r="BT223" s="63">
        <v>1497240.06</v>
      </c>
      <c r="BU223" s="64" t="s">
        <v>98</v>
      </c>
      <c r="BV223" s="63">
        <v>1633.23</v>
      </c>
      <c r="BW223" s="64" t="s">
        <v>98</v>
      </c>
      <c r="BX223" s="63">
        <v>24270.32</v>
      </c>
      <c r="BY223" s="64" t="s">
        <v>98</v>
      </c>
      <c r="BZ223" s="63">
        <v>1523143.61</v>
      </c>
      <c r="CA223" s="64" t="s">
        <v>98</v>
      </c>
      <c r="CB223" s="63">
        <v>34628.19</v>
      </c>
      <c r="CC223" s="64" t="s">
        <v>98</v>
      </c>
      <c r="CD223" s="64">
        <v>0</v>
      </c>
      <c r="CE223" s="64" t="s">
        <v>98</v>
      </c>
      <c r="CF223" s="63">
        <v>73.23</v>
      </c>
      <c r="CG223" s="64" t="s">
        <v>98</v>
      </c>
      <c r="CH223" s="63">
        <v>73.23</v>
      </c>
      <c r="CI223" s="64" t="s">
        <v>98</v>
      </c>
      <c r="CJ223" s="63">
        <v>34701.42</v>
      </c>
      <c r="CK223" s="64" t="s">
        <v>98</v>
      </c>
      <c r="CL223" s="64">
        <v>0</v>
      </c>
      <c r="CM223" s="64" t="s">
        <v>98</v>
      </c>
      <c r="CN223" s="64">
        <v>0</v>
      </c>
      <c r="CO223" s="64" t="s">
        <v>98</v>
      </c>
      <c r="CP223" s="64">
        <v>0</v>
      </c>
      <c r="CQ223" s="64" t="s">
        <v>98</v>
      </c>
      <c r="CR223" s="66">
        <v>2498.09</v>
      </c>
      <c r="CS223" s="64" t="s">
        <v>98</v>
      </c>
      <c r="CT223" s="63">
        <v>2498.09</v>
      </c>
      <c r="CU223" s="64" t="s">
        <v>98</v>
      </c>
      <c r="CV223" s="63">
        <v>1560343.12</v>
      </c>
      <c r="CW223" s="64" t="s">
        <v>98</v>
      </c>
      <c r="CX223" s="63">
        <v>2094532.83</v>
      </c>
      <c r="CY223" s="64" t="s">
        <v>98</v>
      </c>
    </row>
    <row r="224" spans="1:103" ht="14.5" x14ac:dyDescent="0.35">
      <c r="A224" s="58" t="s">
        <v>364</v>
      </c>
      <c r="B224" s="58" t="s">
        <v>499</v>
      </c>
      <c r="C224" s="43" t="str">
        <f>'Correspondance tables'!K48</f>
        <v>ISIC 69-70</v>
      </c>
      <c r="D224" s="43" t="str">
        <f>VLOOKUP(C224, 'Correspondance tables'!$O$3:$P$73, 2, FALSE)</f>
        <v>ISIC 69T82</v>
      </c>
      <c r="E224" s="60">
        <v>0</v>
      </c>
      <c r="F224" s="60">
        <v>0</v>
      </c>
      <c r="G224" s="60">
        <v>0</v>
      </c>
      <c r="H224" s="171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171">
        <v>0</v>
      </c>
      <c r="S224" s="171">
        <v>0</v>
      </c>
      <c r="T224" s="60">
        <v>0</v>
      </c>
      <c r="U224" s="60">
        <v>0</v>
      </c>
      <c r="V224" s="60">
        <v>0</v>
      </c>
      <c r="W224" s="60">
        <v>0</v>
      </c>
      <c r="X224" s="60">
        <v>0</v>
      </c>
      <c r="Y224" s="60">
        <v>0</v>
      </c>
      <c r="Z224" s="60">
        <v>0</v>
      </c>
      <c r="AA224" s="60">
        <v>0</v>
      </c>
      <c r="AB224" s="171">
        <v>0</v>
      </c>
      <c r="AC224" s="60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0">
        <v>0</v>
      </c>
      <c r="AJ224" s="60">
        <v>0</v>
      </c>
      <c r="AK224" s="60">
        <v>0</v>
      </c>
      <c r="AL224" s="60">
        <v>0</v>
      </c>
      <c r="AM224" s="60">
        <v>0</v>
      </c>
      <c r="AN224" s="60">
        <v>0</v>
      </c>
      <c r="AO224" s="60">
        <v>0</v>
      </c>
      <c r="AP224" s="60">
        <v>0</v>
      </c>
      <c r="AQ224" s="60">
        <v>0</v>
      </c>
      <c r="AR224" s="60">
        <v>0</v>
      </c>
      <c r="AS224" s="60">
        <v>0</v>
      </c>
      <c r="AT224" s="60">
        <v>0</v>
      </c>
      <c r="AU224" s="60">
        <v>0</v>
      </c>
      <c r="AV224" s="60">
        <v>0</v>
      </c>
      <c r="AW224" s="60">
        <v>0</v>
      </c>
      <c r="AX224" s="60">
        <v>0</v>
      </c>
      <c r="AY224" s="60">
        <v>0</v>
      </c>
      <c r="AZ224" s="60">
        <v>0</v>
      </c>
      <c r="BA224" s="60">
        <v>0</v>
      </c>
      <c r="BB224" s="60">
        <v>0</v>
      </c>
      <c r="BC224" s="60">
        <v>0</v>
      </c>
      <c r="BD224" s="60">
        <v>0</v>
      </c>
      <c r="BE224" s="60">
        <v>0</v>
      </c>
      <c r="BF224" s="60">
        <v>0</v>
      </c>
      <c r="BG224" s="60">
        <v>0</v>
      </c>
      <c r="BH224" s="60">
        <v>0</v>
      </c>
      <c r="BI224" s="60">
        <v>0</v>
      </c>
      <c r="BJ224" s="60">
        <v>0</v>
      </c>
      <c r="BK224" s="60">
        <v>0</v>
      </c>
      <c r="BL224" s="60">
        <v>0</v>
      </c>
      <c r="BM224" s="60">
        <v>0</v>
      </c>
      <c r="BN224" s="60">
        <v>0</v>
      </c>
      <c r="BO224" s="60">
        <v>0</v>
      </c>
      <c r="BP224" s="61">
        <v>0</v>
      </c>
      <c r="BQ224" s="60" t="s">
        <v>98</v>
      </c>
      <c r="BR224" s="60">
        <v>0</v>
      </c>
      <c r="BS224" s="60" t="s">
        <v>98</v>
      </c>
      <c r="BT224" s="60">
        <v>0</v>
      </c>
      <c r="BU224" s="60" t="s">
        <v>98</v>
      </c>
      <c r="BV224" s="60">
        <v>0</v>
      </c>
      <c r="BW224" s="60" t="s">
        <v>98</v>
      </c>
      <c r="BX224" s="60">
        <v>0</v>
      </c>
      <c r="BY224" s="60" t="s">
        <v>98</v>
      </c>
      <c r="BZ224" s="60">
        <v>0</v>
      </c>
      <c r="CA224" s="60" t="s">
        <v>98</v>
      </c>
      <c r="CB224" s="60">
        <v>0</v>
      </c>
      <c r="CC224" s="60" t="s">
        <v>98</v>
      </c>
      <c r="CD224" s="60">
        <v>0</v>
      </c>
      <c r="CE224" s="60" t="s">
        <v>98</v>
      </c>
      <c r="CF224" s="60">
        <v>0</v>
      </c>
      <c r="CG224" s="60" t="s">
        <v>98</v>
      </c>
      <c r="CH224" s="60">
        <v>0</v>
      </c>
      <c r="CI224" s="60" t="s">
        <v>98</v>
      </c>
      <c r="CJ224" s="60">
        <v>0</v>
      </c>
      <c r="CK224" s="60" t="s">
        <v>98</v>
      </c>
      <c r="CL224" s="60">
        <v>0</v>
      </c>
      <c r="CM224" s="60" t="s">
        <v>98</v>
      </c>
      <c r="CN224" s="60">
        <v>0</v>
      </c>
      <c r="CO224" s="60" t="s">
        <v>98</v>
      </c>
      <c r="CP224" s="60">
        <v>0</v>
      </c>
      <c r="CQ224" s="60" t="s">
        <v>98</v>
      </c>
      <c r="CR224" s="75">
        <v>0</v>
      </c>
      <c r="CS224" s="60" t="s">
        <v>98</v>
      </c>
      <c r="CT224" s="60">
        <v>0</v>
      </c>
      <c r="CU224" s="60" t="s">
        <v>98</v>
      </c>
      <c r="CV224" s="60">
        <v>0</v>
      </c>
      <c r="CW224" s="60" t="s">
        <v>98</v>
      </c>
      <c r="CX224" s="60">
        <v>0</v>
      </c>
      <c r="CY224" s="60" t="s">
        <v>98</v>
      </c>
    </row>
    <row r="225" spans="1:103" ht="14.5" x14ac:dyDescent="0.35">
      <c r="A225" s="58" t="s">
        <v>364</v>
      </c>
      <c r="B225" s="58" t="s">
        <v>463</v>
      </c>
      <c r="C225" s="43" t="str">
        <f>'Correspondance tables'!K49</f>
        <v>ISIC 71</v>
      </c>
      <c r="D225" s="43" t="str">
        <f>VLOOKUP(C225, 'Correspondance tables'!$O$3:$P$73, 2, FALSE)</f>
        <v>ISIC 69T82</v>
      </c>
      <c r="E225" s="63">
        <v>2515.39</v>
      </c>
      <c r="F225" s="63">
        <v>363.88</v>
      </c>
      <c r="G225" s="63">
        <v>176.31</v>
      </c>
      <c r="H225" s="168">
        <v>2758.51</v>
      </c>
      <c r="I225" s="63">
        <v>17701.57</v>
      </c>
      <c r="J225" s="63">
        <v>3188.91</v>
      </c>
      <c r="K225" s="63">
        <v>1702.01</v>
      </c>
      <c r="L225" s="63">
        <v>3379.94</v>
      </c>
      <c r="M225" s="63">
        <v>1776.95</v>
      </c>
      <c r="N225" s="63">
        <v>5505.82</v>
      </c>
      <c r="O225" s="63">
        <v>10018.9</v>
      </c>
      <c r="P225" s="63">
        <v>7019.26</v>
      </c>
      <c r="Q225" s="63">
        <v>4975.8999999999996</v>
      </c>
      <c r="R225" s="168">
        <v>3982.21</v>
      </c>
      <c r="S225" s="168">
        <v>5282.45</v>
      </c>
      <c r="T225" s="63">
        <v>7001.6</v>
      </c>
      <c r="U225" s="63">
        <v>6184.99</v>
      </c>
      <c r="V225" s="63">
        <v>5589.55</v>
      </c>
      <c r="W225" s="63">
        <v>13706.51</v>
      </c>
      <c r="X225" s="63">
        <v>11064.85</v>
      </c>
      <c r="Y225" s="63">
        <v>3905.6</v>
      </c>
      <c r="Z225" s="63">
        <v>3563.78</v>
      </c>
      <c r="AA225" s="63">
        <v>3470.04</v>
      </c>
      <c r="AB225" s="168">
        <v>11167.67</v>
      </c>
      <c r="AC225" s="63">
        <v>1022.26</v>
      </c>
      <c r="AD225" s="63">
        <v>3887.73</v>
      </c>
      <c r="AE225" s="63">
        <v>27887.14</v>
      </c>
      <c r="AF225" s="63">
        <v>7699.46</v>
      </c>
      <c r="AG225" s="63">
        <v>55159.199999999997</v>
      </c>
      <c r="AH225" s="63">
        <v>25412.89</v>
      </c>
      <c r="AI225" s="63">
        <v>7673.36</v>
      </c>
      <c r="AJ225" s="63">
        <v>2400.23</v>
      </c>
      <c r="AK225" s="63">
        <v>1849.87</v>
      </c>
      <c r="AL225" s="63">
        <v>9967.5499999999993</v>
      </c>
      <c r="AM225" s="63">
        <v>1631.35</v>
      </c>
      <c r="AN225" s="63">
        <v>10982.13</v>
      </c>
      <c r="AO225" s="63">
        <v>4829.58</v>
      </c>
      <c r="AP225" s="63">
        <v>4640.7299999999996</v>
      </c>
      <c r="AQ225" s="63">
        <v>9351.57</v>
      </c>
      <c r="AR225" s="63">
        <v>22790.18</v>
      </c>
      <c r="AS225" s="63">
        <v>40803.32</v>
      </c>
      <c r="AT225" s="63">
        <v>13696.84</v>
      </c>
      <c r="AU225" s="63">
        <v>8623.68</v>
      </c>
      <c r="AV225" s="63">
        <v>25292.1</v>
      </c>
      <c r="AW225" s="63">
        <v>117862.78</v>
      </c>
      <c r="AX225" s="63">
        <v>19085.310000000001</v>
      </c>
      <c r="AY225" s="63">
        <v>7578.65</v>
      </c>
      <c r="AZ225" s="63">
        <v>5522.7</v>
      </c>
      <c r="BA225" s="63">
        <v>8312.98</v>
      </c>
      <c r="BB225" s="63">
        <v>7978.15</v>
      </c>
      <c r="BC225" s="63">
        <v>4109.32</v>
      </c>
      <c r="BD225" s="63">
        <v>3601.09</v>
      </c>
      <c r="BE225" s="63">
        <v>24017.95</v>
      </c>
      <c r="BF225" s="63">
        <v>20429.759999999998</v>
      </c>
      <c r="BG225" s="63">
        <v>7201.11</v>
      </c>
      <c r="BH225" s="63">
        <v>12382.34</v>
      </c>
      <c r="BI225" s="63">
        <v>4912.51</v>
      </c>
      <c r="BJ225" s="63">
        <v>5174.04</v>
      </c>
      <c r="BK225" s="63">
        <v>2990.8</v>
      </c>
      <c r="BL225" s="63">
        <v>4308.88</v>
      </c>
      <c r="BM225" s="63">
        <v>652.85</v>
      </c>
      <c r="BN225" s="63">
        <v>2604.61</v>
      </c>
      <c r="BO225" s="64">
        <v>0</v>
      </c>
      <c r="BP225" s="65">
        <v>0</v>
      </c>
      <c r="BQ225" s="64" t="s">
        <v>98</v>
      </c>
      <c r="BR225" s="63">
        <v>680329.65</v>
      </c>
      <c r="BS225" s="64" t="s">
        <v>98</v>
      </c>
      <c r="BT225" s="63">
        <v>19403.830000000002</v>
      </c>
      <c r="BU225" s="64" t="s">
        <v>98</v>
      </c>
      <c r="BV225" s="63">
        <v>956.45</v>
      </c>
      <c r="BW225" s="64" t="s">
        <v>98</v>
      </c>
      <c r="BX225" s="63">
        <v>1862.33</v>
      </c>
      <c r="BY225" s="64" t="s">
        <v>98</v>
      </c>
      <c r="BZ225" s="63">
        <v>22222.62</v>
      </c>
      <c r="CA225" s="64" t="s">
        <v>98</v>
      </c>
      <c r="CB225" s="63">
        <v>26217.4</v>
      </c>
      <c r="CC225" s="64" t="s">
        <v>98</v>
      </c>
      <c r="CD225" s="64">
        <v>0</v>
      </c>
      <c r="CE225" s="64" t="s">
        <v>98</v>
      </c>
      <c r="CF225" s="63">
        <v>430.55</v>
      </c>
      <c r="CG225" s="64" t="s">
        <v>98</v>
      </c>
      <c r="CH225" s="63">
        <v>430.55</v>
      </c>
      <c r="CI225" s="64" t="s">
        <v>98</v>
      </c>
      <c r="CJ225" s="63">
        <v>26647.95</v>
      </c>
      <c r="CK225" s="64" t="s">
        <v>98</v>
      </c>
      <c r="CL225" s="64">
        <v>0</v>
      </c>
      <c r="CM225" s="64" t="s">
        <v>98</v>
      </c>
      <c r="CN225" s="64">
        <v>0</v>
      </c>
      <c r="CO225" s="64" t="s">
        <v>98</v>
      </c>
      <c r="CP225" s="64">
        <v>0</v>
      </c>
      <c r="CQ225" s="64" t="s">
        <v>98</v>
      </c>
      <c r="CR225" s="66">
        <v>63151.49</v>
      </c>
      <c r="CS225" s="64" t="s">
        <v>98</v>
      </c>
      <c r="CT225" s="63">
        <v>63151.49</v>
      </c>
      <c r="CU225" s="64" t="s">
        <v>98</v>
      </c>
      <c r="CV225" s="63">
        <v>112022.05</v>
      </c>
      <c r="CW225" s="64" t="s">
        <v>98</v>
      </c>
      <c r="CX225" s="63">
        <v>792351.7</v>
      </c>
      <c r="CY225" s="64" t="s">
        <v>98</v>
      </c>
    </row>
    <row r="226" spans="1:103" ht="14.5" x14ac:dyDescent="0.35">
      <c r="A226" s="58" t="s">
        <v>364</v>
      </c>
      <c r="B226" s="58" t="s">
        <v>464</v>
      </c>
      <c r="C226" s="43" t="str">
        <f>'Correspondance tables'!K50</f>
        <v>ISIC 72</v>
      </c>
      <c r="D226" s="43" t="str">
        <f>VLOOKUP(C226, 'Correspondance tables'!$O$3:$P$73, 2, FALSE)</f>
        <v>ISIC 69T82</v>
      </c>
      <c r="E226" s="59">
        <v>973.33</v>
      </c>
      <c r="F226" s="59">
        <v>120.14</v>
      </c>
      <c r="G226" s="59">
        <v>29.5</v>
      </c>
      <c r="H226" s="167">
        <v>1858.31</v>
      </c>
      <c r="I226" s="59">
        <v>3788.43</v>
      </c>
      <c r="J226" s="59">
        <v>1032.94</v>
      </c>
      <c r="K226" s="59">
        <v>636.30999999999995</v>
      </c>
      <c r="L226" s="59">
        <v>863.08</v>
      </c>
      <c r="M226" s="59">
        <v>290.45</v>
      </c>
      <c r="N226" s="59">
        <v>2473.3200000000002</v>
      </c>
      <c r="O226" s="59">
        <v>4235.24</v>
      </c>
      <c r="P226" s="59">
        <v>2109.42</v>
      </c>
      <c r="Q226" s="59">
        <v>2259.3000000000002</v>
      </c>
      <c r="R226" s="167">
        <v>2012.78</v>
      </c>
      <c r="S226" s="167">
        <v>1705.78</v>
      </c>
      <c r="T226" s="59">
        <v>3501.19</v>
      </c>
      <c r="U226" s="59">
        <v>2436.84</v>
      </c>
      <c r="V226" s="59">
        <v>3184.98</v>
      </c>
      <c r="W226" s="59">
        <v>6016.39</v>
      </c>
      <c r="X226" s="59">
        <v>6367.08</v>
      </c>
      <c r="Y226" s="59">
        <v>3862.29</v>
      </c>
      <c r="Z226" s="59">
        <v>835.83</v>
      </c>
      <c r="AA226" s="59">
        <v>1728.27</v>
      </c>
      <c r="AB226" s="167">
        <v>6684.61</v>
      </c>
      <c r="AC226" s="59">
        <v>1052.5</v>
      </c>
      <c r="AD226" s="59">
        <v>5198.68</v>
      </c>
      <c r="AE226" s="59">
        <v>42611.25</v>
      </c>
      <c r="AF226" s="59">
        <v>1192.02</v>
      </c>
      <c r="AG226" s="59">
        <v>6443.23</v>
      </c>
      <c r="AH226" s="59">
        <v>3292.05</v>
      </c>
      <c r="AI226" s="59">
        <v>3579.45</v>
      </c>
      <c r="AJ226" s="59">
        <v>939.59</v>
      </c>
      <c r="AK226" s="59">
        <v>715.6</v>
      </c>
      <c r="AL226" s="59">
        <v>3786.71</v>
      </c>
      <c r="AM226" s="59">
        <v>288.27999999999997</v>
      </c>
      <c r="AN226" s="59">
        <v>1699.3</v>
      </c>
      <c r="AO226" s="59">
        <v>896.86</v>
      </c>
      <c r="AP226" s="59">
        <v>795.93</v>
      </c>
      <c r="AQ226" s="59">
        <v>2208.29</v>
      </c>
      <c r="AR226" s="59">
        <v>4474.88</v>
      </c>
      <c r="AS226" s="59">
        <v>3785.99</v>
      </c>
      <c r="AT226" s="59">
        <v>1885.18</v>
      </c>
      <c r="AU226" s="59">
        <v>1091.99</v>
      </c>
      <c r="AV226" s="59">
        <v>7371.05</v>
      </c>
      <c r="AW226" s="59">
        <v>7695.99</v>
      </c>
      <c r="AX226" s="59">
        <v>46087.32</v>
      </c>
      <c r="AY226" s="59">
        <v>2817.55</v>
      </c>
      <c r="AZ226" s="59">
        <v>1486.53</v>
      </c>
      <c r="BA226" s="59">
        <v>2181.6</v>
      </c>
      <c r="BB226" s="59">
        <v>1767.38</v>
      </c>
      <c r="BC226" s="59">
        <v>565.05999999999995</v>
      </c>
      <c r="BD226" s="59">
        <v>339.67</v>
      </c>
      <c r="BE226" s="59">
        <v>5701.68</v>
      </c>
      <c r="BF226" s="59">
        <v>8662.77</v>
      </c>
      <c r="BG226" s="59">
        <v>1942.86</v>
      </c>
      <c r="BH226" s="59">
        <v>3775.24</v>
      </c>
      <c r="BI226" s="59">
        <v>687.16</v>
      </c>
      <c r="BJ226" s="59">
        <v>1295.8599999999999</v>
      </c>
      <c r="BK226" s="59">
        <v>815.19</v>
      </c>
      <c r="BL226" s="59">
        <v>529.5</v>
      </c>
      <c r="BM226" s="59">
        <v>126.2</v>
      </c>
      <c r="BN226" s="59">
        <v>683.87</v>
      </c>
      <c r="BO226" s="60">
        <v>0</v>
      </c>
      <c r="BP226" s="61">
        <v>0</v>
      </c>
      <c r="BQ226" s="60" t="s">
        <v>98</v>
      </c>
      <c r="BR226" s="59">
        <v>239476.08</v>
      </c>
      <c r="BS226" s="60" t="s">
        <v>98</v>
      </c>
      <c r="BT226" s="59">
        <v>7105.64</v>
      </c>
      <c r="BU226" s="60" t="s">
        <v>98</v>
      </c>
      <c r="BV226" s="59">
        <v>15.71</v>
      </c>
      <c r="BW226" s="60" t="s">
        <v>98</v>
      </c>
      <c r="BX226" s="59">
        <v>1359.23</v>
      </c>
      <c r="BY226" s="60" t="s">
        <v>98</v>
      </c>
      <c r="BZ226" s="59">
        <v>8480.57</v>
      </c>
      <c r="CA226" s="60" t="s">
        <v>98</v>
      </c>
      <c r="CB226" s="59">
        <v>70452.25</v>
      </c>
      <c r="CC226" s="60" t="s">
        <v>98</v>
      </c>
      <c r="CD226" s="59">
        <v>0.02</v>
      </c>
      <c r="CE226" s="60" t="s">
        <v>98</v>
      </c>
      <c r="CF226" s="59">
        <v>805.98</v>
      </c>
      <c r="CG226" s="60" t="s">
        <v>98</v>
      </c>
      <c r="CH226" s="60">
        <v>806</v>
      </c>
      <c r="CI226" s="60" t="s">
        <v>98</v>
      </c>
      <c r="CJ226" s="59">
        <v>71258.259999999995</v>
      </c>
      <c r="CK226" s="60" t="s">
        <v>98</v>
      </c>
      <c r="CL226" s="60">
        <v>0</v>
      </c>
      <c r="CM226" s="60" t="s">
        <v>98</v>
      </c>
      <c r="CN226" s="60">
        <v>0</v>
      </c>
      <c r="CO226" s="60" t="s">
        <v>98</v>
      </c>
      <c r="CP226" s="60">
        <v>0</v>
      </c>
      <c r="CQ226" s="60" t="s">
        <v>98</v>
      </c>
      <c r="CR226" s="62">
        <v>36625.629999999997</v>
      </c>
      <c r="CS226" s="60" t="s">
        <v>98</v>
      </c>
      <c r="CT226" s="59">
        <v>36625.629999999997</v>
      </c>
      <c r="CU226" s="60" t="s">
        <v>98</v>
      </c>
      <c r="CV226" s="59">
        <v>116364.46</v>
      </c>
      <c r="CW226" s="60" t="s">
        <v>98</v>
      </c>
      <c r="CX226" s="59">
        <v>355840.54</v>
      </c>
      <c r="CY226" s="60" t="s">
        <v>98</v>
      </c>
    </row>
    <row r="227" spans="1:103" ht="14.5" x14ac:dyDescent="0.35">
      <c r="A227" s="58" t="s">
        <v>364</v>
      </c>
      <c r="B227" s="58" t="s">
        <v>465</v>
      </c>
      <c r="C227" s="43" t="str">
        <f>'Correspondance tables'!K51</f>
        <v>ISIC 73</v>
      </c>
      <c r="D227" s="43" t="str">
        <f>VLOOKUP(C227, 'Correspondance tables'!$O$3:$P$73, 2, FALSE)</f>
        <v>ISIC 69T82</v>
      </c>
      <c r="E227" s="63">
        <v>45.98</v>
      </c>
      <c r="F227" s="63">
        <v>0.2</v>
      </c>
      <c r="G227" s="63">
        <v>0.22</v>
      </c>
      <c r="H227" s="168">
        <v>22.7</v>
      </c>
      <c r="I227" s="63">
        <v>174.65</v>
      </c>
      <c r="J227" s="63">
        <v>129.69999999999999</v>
      </c>
      <c r="K227" s="63">
        <v>2.99</v>
      </c>
      <c r="L227" s="63">
        <v>22.14</v>
      </c>
      <c r="M227" s="63">
        <v>10.69</v>
      </c>
      <c r="N227" s="63">
        <v>48.14</v>
      </c>
      <c r="O227" s="63">
        <v>119.41</v>
      </c>
      <c r="P227" s="63">
        <v>1435.27</v>
      </c>
      <c r="Q227" s="63">
        <v>68.709999999999994</v>
      </c>
      <c r="R227" s="168">
        <v>28.29</v>
      </c>
      <c r="S227" s="168">
        <v>18.04</v>
      </c>
      <c r="T227" s="63">
        <v>110.62</v>
      </c>
      <c r="U227" s="63">
        <v>840.52</v>
      </c>
      <c r="V227" s="63">
        <v>127.43</v>
      </c>
      <c r="W227" s="63">
        <v>644.11</v>
      </c>
      <c r="X227" s="63">
        <v>1782.17</v>
      </c>
      <c r="Y227" s="63">
        <v>105.82</v>
      </c>
      <c r="Z227" s="63">
        <v>56.05</v>
      </c>
      <c r="AA227" s="63">
        <v>37.28</v>
      </c>
      <c r="AB227" s="168">
        <v>100.67</v>
      </c>
      <c r="AC227" s="63">
        <v>7.27</v>
      </c>
      <c r="AD227" s="63">
        <v>28.46</v>
      </c>
      <c r="AE227" s="63">
        <v>330.1</v>
      </c>
      <c r="AF227" s="63">
        <v>11.81</v>
      </c>
      <c r="AG227" s="63">
        <v>483.7</v>
      </c>
      <c r="AH227" s="63">
        <v>71.16</v>
      </c>
      <c r="AI227" s="63">
        <v>28.81</v>
      </c>
      <c r="AJ227" s="63">
        <v>0.63</v>
      </c>
      <c r="AK227" s="63">
        <v>2.0299999999999998</v>
      </c>
      <c r="AL227" s="63">
        <v>11.09</v>
      </c>
      <c r="AM227" s="63">
        <v>-0.66</v>
      </c>
      <c r="AN227" s="63">
        <v>4.4800000000000004</v>
      </c>
      <c r="AO227" s="63">
        <v>152.93</v>
      </c>
      <c r="AP227" s="63">
        <v>27.38</v>
      </c>
      <c r="AQ227" s="63">
        <v>17.989999999999998</v>
      </c>
      <c r="AR227" s="63">
        <v>310.83</v>
      </c>
      <c r="AS227" s="63">
        <v>79.209999999999994</v>
      </c>
      <c r="AT227" s="63">
        <v>22.91</v>
      </c>
      <c r="AU227" s="64">
        <v>5</v>
      </c>
      <c r="AV227" s="63">
        <v>83.46</v>
      </c>
      <c r="AW227" s="63">
        <v>369.35</v>
      </c>
      <c r="AX227" s="63">
        <v>102.7</v>
      </c>
      <c r="AY227" s="63">
        <v>15431.94</v>
      </c>
      <c r="AZ227" s="63">
        <v>124.65</v>
      </c>
      <c r="BA227" s="63">
        <v>27.23</v>
      </c>
      <c r="BB227" s="63">
        <v>19.809999999999999</v>
      </c>
      <c r="BC227" s="63">
        <v>6.33</v>
      </c>
      <c r="BD227" s="63">
        <v>0.18</v>
      </c>
      <c r="BE227" s="63">
        <v>32.53</v>
      </c>
      <c r="BF227" s="63">
        <v>369.61</v>
      </c>
      <c r="BG227" s="63">
        <v>231.78</v>
      </c>
      <c r="BH227" s="63">
        <v>242.38</v>
      </c>
      <c r="BI227" s="63">
        <v>37.72</v>
      </c>
      <c r="BJ227" s="63">
        <v>21.44</v>
      </c>
      <c r="BK227" s="63">
        <v>22.46</v>
      </c>
      <c r="BL227" s="63">
        <v>63.51</v>
      </c>
      <c r="BM227" s="63">
        <v>0.55000000000000004</v>
      </c>
      <c r="BN227" s="63">
        <v>4.7</v>
      </c>
      <c r="BO227" s="64">
        <v>0</v>
      </c>
      <c r="BP227" s="65">
        <v>0</v>
      </c>
      <c r="BQ227" s="64" t="s">
        <v>98</v>
      </c>
      <c r="BR227" s="63">
        <v>24719.21</v>
      </c>
      <c r="BS227" s="64" t="s">
        <v>98</v>
      </c>
      <c r="BT227" s="63">
        <v>54.52</v>
      </c>
      <c r="BU227" s="64" t="s">
        <v>98</v>
      </c>
      <c r="BV227" s="63">
        <v>3305.58</v>
      </c>
      <c r="BW227" s="64" t="s">
        <v>98</v>
      </c>
      <c r="BX227" s="63">
        <v>39532.94</v>
      </c>
      <c r="BY227" s="64" t="s">
        <v>98</v>
      </c>
      <c r="BZ227" s="63">
        <v>42893.03</v>
      </c>
      <c r="CA227" s="64" t="s">
        <v>98</v>
      </c>
      <c r="CB227" s="63">
        <v>256439.96</v>
      </c>
      <c r="CC227" s="64" t="s">
        <v>98</v>
      </c>
      <c r="CD227" s="64">
        <v>0</v>
      </c>
      <c r="CE227" s="64" t="s">
        <v>98</v>
      </c>
      <c r="CF227" s="63">
        <v>-147.22</v>
      </c>
      <c r="CG227" s="64" t="s">
        <v>98</v>
      </c>
      <c r="CH227" s="63">
        <v>-147.22</v>
      </c>
      <c r="CI227" s="64" t="s">
        <v>98</v>
      </c>
      <c r="CJ227" s="63">
        <v>256292.74</v>
      </c>
      <c r="CK227" s="64" t="s">
        <v>98</v>
      </c>
      <c r="CL227" s="64">
        <v>0</v>
      </c>
      <c r="CM227" s="64" t="s">
        <v>98</v>
      </c>
      <c r="CN227" s="64">
        <v>0</v>
      </c>
      <c r="CO227" s="64" t="s">
        <v>98</v>
      </c>
      <c r="CP227" s="64">
        <v>0</v>
      </c>
      <c r="CQ227" s="64" t="s">
        <v>98</v>
      </c>
      <c r="CR227" s="66">
        <v>35743.25</v>
      </c>
      <c r="CS227" s="64" t="s">
        <v>98</v>
      </c>
      <c r="CT227" s="63">
        <v>35743.25</v>
      </c>
      <c r="CU227" s="64" t="s">
        <v>98</v>
      </c>
      <c r="CV227" s="63">
        <v>334929.02</v>
      </c>
      <c r="CW227" s="64" t="s">
        <v>98</v>
      </c>
      <c r="CX227" s="63">
        <v>359648.23</v>
      </c>
      <c r="CY227" s="64" t="s">
        <v>98</v>
      </c>
    </row>
    <row r="228" spans="1:103" ht="14.5" x14ac:dyDescent="0.35">
      <c r="A228" s="58" t="s">
        <v>364</v>
      </c>
      <c r="B228" s="58" t="s">
        <v>466</v>
      </c>
      <c r="C228" s="43" t="str">
        <f>'Correspondance tables'!K52</f>
        <v>ISIC 74-75</v>
      </c>
      <c r="D228" s="43" t="str">
        <f>VLOOKUP(C228, 'Correspondance tables'!$O$3:$P$73, 2, FALSE)</f>
        <v>ISIC 69T82</v>
      </c>
      <c r="E228" s="59">
        <v>409.18</v>
      </c>
      <c r="F228" s="59">
        <v>54.23</v>
      </c>
      <c r="G228" s="59">
        <v>16.78</v>
      </c>
      <c r="H228" s="167">
        <v>319.33999999999997</v>
      </c>
      <c r="I228" s="59">
        <v>16480.919999999998</v>
      </c>
      <c r="J228" s="59">
        <v>1711.18</v>
      </c>
      <c r="K228" s="59">
        <v>308.64</v>
      </c>
      <c r="L228" s="59">
        <v>801.55</v>
      </c>
      <c r="M228" s="59">
        <v>531.91999999999996</v>
      </c>
      <c r="N228" s="59">
        <v>1089.8699999999999</v>
      </c>
      <c r="O228" s="59">
        <v>4801.8</v>
      </c>
      <c r="P228" s="59">
        <v>4118.97</v>
      </c>
      <c r="Q228" s="59">
        <v>1202.58</v>
      </c>
      <c r="R228" s="167">
        <v>739.29</v>
      </c>
      <c r="S228" s="167">
        <v>416.96</v>
      </c>
      <c r="T228" s="59">
        <v>1228.33</v>
      </c>
      <c r="U228" s="59">
        <v>1381.07</v>
      </c>
      <c r="V228" s="59">
        <v>1273.99</v>
      </c>
      <c r="W228" s="59">
        <v>1865.51</v>
      </c>
      <c r="X228" s="59">
        <v>4428.57</v>
      </c>
      <c r="Y228" s="59">
        <v>517.12</v>
      </c>
      <c r="Z228" s="59">
        <v>1981.37</v>
      </c>
      <c r="AA228" s="59">
        <v>491.96</v>
      </c>
      <c r="AB228" s="167">
        <v>1580.57</v>
      </c>
      <c r="AC228" s="59">
        <v>140.80000000000001</v>
      </c>
      <c r="AD228" s="59">
        <v>632.38</v>
      </c>
      <c r="AE228" s="59">
        <v>3167.48</v>
      </c>
      <c r="AF228" s="59">
        <v>6618.85</v>
      </c>
      <c r="AG228" s="59">
        <v>20302.13</v>
      </c>
      <c r="AH228" s="59">
        <v>16822.12</v>
      </c>
      <c r="AI228" s="59">
        <v>1420.71</v>
      </c>
      <c r="AJ228" s="59">
        <v>212.36</v>
      </c>
      <c r="AK228" s="59">
        <v>640.58000000000004</v>
      </c>
      <c r="AL228" s="59">
        <v>1284.94</v>
      </c>
      <c r="AM228" s="60">
        <v>476</v>
      </c>
      <c r="AN228" s="59">
        <v>3343.57</v>
      </c>
      <c r="AO228" s="59">
        <v>3581.21</v>
      </c>
      <c r="AP228" s="59">
        <v>4782.9399999999996</v>
      </c>
      <c r="AQ228" s="59">
        <v>4752.95</v>
      </c>
      <c r="AR228" s="59">
        <v>5344.27</v>
      </c>
      <c r="AS228" s="59">
        <v>7691.57</v>
      </c>
      <c r="AT228" s="59">
        <v>3854.67</v>
      </c>
      <c r="AU228" s="59">
        <v>1173.1300000000001</v>
      </c>
      <c r="AV228" s="59">
        <v>3372.91</v>
      </c>
      <c r="AW228" s="59">
        <v>5039.25</v>
      </c>
      <c r="AX228" s="59">
        <v>1145.45</v>
      </c>
      <c r="AY228" s="59">
        <v>821.85</v>
      </c>
      <c r="AZ228" s="59">
        <v>14427.69</v>
      </c>
      <c r="BA228" s="59">
        <v>1307.1600000000001</v>
      </c>
      <c r="BB228" s="59">
        <v>1583.24</v>
      </c>
      <c r="BC228" s="59">
        <v>1287.44</v>
      </c>
      <c r="BD228" s="59">
        <v>2935.52</v>
      </c>
      <c r="BE228" s="59">
        <v>2502.65</v>
      </c>
      <c r="BF228" s="59">
        <v>3975.2</v>
      </c>
      <c r="BG228" s="59">
        <v>1663.1</v>
      </c>
      <c r="BH228" s="59">
        <v>1494.23</v>
      </c>
      <c r="BI228" s="59">
        <v>677.11</v>
      </c>
      <c r="BJ228" s="59">
        <v>2846.6</v>
      </c>
      <c r="BK228" s="59">
        <v>1474.37</v>
      </c>
      <c r="BL228" s="59">
        <v>1374.85</v>
      </c>
      <c r="BM228" s="59">
        <v>109.09</v>
      </c>
      <c r="BN228" s="59">
        <v>669.51</v>
      </c>
      <c r="BO228" s="60">
        <v>0</v>
      </c>
      <c r="BP228" s="61">
        <v>0</v>
      </c>
      <c r="BQ228" s="60" t="s">
        <v>98</v>
      </c>
      <c r="BR228" s="59">
        <v>182701.56</v>
      </c>
      <c r="BS228" s="60" t="s">
        <v>98</v>
      </c>
      <c r="BT228" s="59">
        <v>299.47000000000003</v>
      </c>
      <c r="BU228" s="60" t="s">
        <v>98</v>
      </c>
      <c r="BV228" s="59">
        <v>12.14</v>
      </c>
      <c r="BW228" s="60" t="s">
        <v>98</v>
      </c>
      <c r="BX228" s="59">
        <v>13.96</v>
      </c>
      <c r="BY228" s="60" t="s">
        <v>98</v>
      </c>
      <c r="BZ228" s="59">
        <v>325.57</v>
      </c>
      <c r="CA228" s="60" t="s">
        <v>98</v>
      </c>
      <c r="CB228" s="59">
        <v>112.96</v>
      </c>
      <c r="CC228" s="60" t="s">
        <v>98</v>
      </c>
      <c r="CD228" s="60">
        <v>0</v>
      </c>
      <c r="CE228" s="60" t="s">
        <v>98</v>
      </c>
      <c r="CF228" s="59">
        <v>585.97</v>
      </c>
      <c r="CG228" s="60" t="s">
        <v>98</v>
      </c>
      <c r="CH228" s="59">
        <v>585.97</v>
      </c>
      <c r="CI228" s="60" t="s">
        <v>98</v>
      </c>
      <c r="CJ228" s="59">
        <v>698.93</v>
      </c>
      <c r="CK228" s="60" t="s">
        <v>98</v>
      </c>
      <c r="CL228" s="60">
        <v>0</v>
      </c>
      <c r="CM228" s="60" t="s">
        <v>98</v>
      </c>
      <c r="CN228" s="60">
        <v>0</v>
      </c>
      <c r="CO228" s="60" t="s">
        <v>98</v>
      </c>
      <c r="CP228" s="60">
        <v>0</v>
      </c>
      <c r="CQ228" s="60" t="s">
        <v>98</v>
      </c>
      <c r="CR228" s="62">
        <v>14243.38</v>
      </c>
      <c r="CS228" s="60" t="s">
        <v>98</v>
      </c>
      <c r="CT228" s="59">
        <v>14243.38</v>
      </c>
      <c r="CU228" s="60" t="s">
        <v>98</v>
      </c>
      <c r="CV228" s="59">
        <v>15267.88</v>
      </c>
      <c r="CW228" s="60" t="s">
        <v>98</v>
      </c>
      <c r="CX228" s="59">
        <v>197969.44</v>
      </c>
      <c r="CY228" s="60" t="s">
        <v>98</v>
      </c>
    </row>
    <row r="229" spans="1:103" ht="14.5" x14ac:dyDescent="0.35">
      <c r="A229" s="58" t="s">
        <v>364</v>
      </c>
      <c r="B229" s="58" t="s">
        <v>467</v>
      </c>
      <c r="C229" s="43" t="str">
        <f>'Correspondance tables'!K53</f>
        <v>ISIC 77</v>
      </c>
      <c r="D229" s="43" t="str">
        <f>VLOOKUP(C229, 'Correspondance tables'!$O$3:$P$73, 2, FALSE)</f>
        <v>ISIC 69T82</v>
      </c>
      <c r="E229" s="63">
        <v>4594.66</v>
      </c>
      <c r="F229" s="63">
        <v>82.07</v>
      </c>
      <c r="G229" s="63">
        <v>35.28</v>
      </c>
      <c r="H229" s="168">
        <v>384.63</v>
      </c>
      <c r="I229" s="63">
        <v>3374.39</v>
      </c>
      <c r="J229" s="63">
        <v>1392.56</v>
      </c>
      <c r="K229" s="63">
        <v>183.8</v>
      </c>
      <c r="L229" s="63">
        <v>449.84</v>
      </c>
      <c r="M229" s="63">
        <v>316.76</v>
      </c>
      <c r="N229" s="63">
        <v>330.48</v>
      </c>
      <c r="O229" s="63">
        <v>1172.18</v>
      </c>
      <c r="P229" s="63">
        <v>589.54999999999995</v>
      </c>
      <c r="Q229" s="63">
        <v>839.74</v>
      </c>
      <c r="R229" s="168">
        <v>436.56</v>
      </c>
      <c r="S229" s="168">
        <v>655.65</v>
      </c>
      <c r="T229" s="63">
        <v>932.99</v>
      </c>
      <c r="U229" s="63">
        <v>1107.3599999999999</v>
      </c>
      <c r="V229" s="63">
        <v>1129.06</v>
      </c>
      <c r="W229" s="63">
        <v>1930.69</v>
      </c>
      <c r="X229" s="63">
        <v>2107.42</v>
      </c>
      <c r="Y229" s="63">
        <v>642.84</v>
      </c>
      <c r="Z229" s="63">
        <v>1384.15</v>
      </c>
      <c r="AA229" s="63">
        <v>368.34</v>
      </c>
      <c r="AB229" s="168">
        <v>1815.95</v>
      </c>
      <c r="AC229" s="63">
        <v>226.67</v>
      </c>
      <c r="AD229" s="63">
        <v>996.65</v>
      </c>
      <c r="AE229" s="63">
        <v>4325.42</v>
      </c>
      <c r="AF229" s="63">
        <v>1308.51</v>
      </c>
      <c r="AG229" s="63">
        <v>8985.9599999999991</v>
      </c>
      <c r="AH229" s="63">
        <v>4026.06</v>
      </c>
      <c r="AI229" s="63">
        <v>1255.83</v>
      </c>
      <c r="AJ229" s="63">
        <v>507.01</v>
      </c>
      <c r="AK229" s="63">
        <v>439.44</v>
      </c>
      <c r="AL229" s="63">
        <v>1186.58</v>
      </c>
      <c r="AM229" s="63">
        <v>200.98</v>
      </c>
      <c r="AN229" s="64">
        <v>1665</v>
      </c>
      <c r="AO229" s="63">
        <v>2759.82</v>
      </c>
      <c r="AP229" s="63">
        <v>1793.31</v>
      </c>
      <c r="AQ229" s="63">
        <v>1519.17</v>
      </c>
      <c r="AR229" s="63">
        <v>4937.51</v>
      </c>
      <c r="AS229" s="63">
        <v>4817.2299999999996</v>
      </c>
      <c r="AT229" s="63">
        <v>2925.91</v>
      </c>
      <c r="AU229" s="63">
        <v>2099.12</v>
      </c>
      <c r="AV229" s="63">
        <v>2325.0700000000002</v>
      </c>
      <c r="AW229" s="63">
        <v>6835.03</v>
      </c>
      <c r="AX229" s="63">
        <v>2655.87</v>
      </c>
      <c r="AY229" s="63">
        <v>2202.8200000000002</v>
      </c>
      <c r="AZ229" s="63">
        <v>4300.3900000000003</v>
      </c>
      <c r="BA229" s="63">
        <v>12712.56</v>
      </c>
      <c r="BB229" s="63">
        <v>1085.81</v>
      </c>
      <c r="BC229" s="63">
        <v>501.99</v>
      </c>
      <c r="BD229" s="63">
        <v>546.92999999999995</v>
      </c>
      <c r="BE229" s="63">
        <v>3807.49</v>
      </c>
      <c r="BF229" s="63">
        <v>4819.05</v>
      </c>
      <c r="BG229" s="63">
        <v>2357.77</v>
      </c>
      <c r="BH229" s="63">
        <v>2353.34</v>
      </c>
      <c r="BI229" s="63">
        <v>1143.78</v>
      </c>
      <c r="BJ229" s="63">
        <v>1834.48</v>
      </c>
      <c r="BK229" s="63">
        <v>979.87</v>
      </c>
      <c r="BL229" s="63">
        <v>1180.58</v>
      </c>
      <c r="BM229" s="63">
        <v>84.78</v>
      </c>
      <c r="BN229" s="63">
        <v>408.22</v>
      </c>
      <c r="BO229" s="64">
        <v>0</v>
      </c>
      <c r="BP229" s="65">
        <v>0</v>
      </c>
      <c r="BQ229" s="64" t="s">
        <v>98</v>
      </c>
      <c r="BR229" s="63">
        <v>124368.99</v>
      </c>
      <c r="BS229" s="64" t="s">
        <v>98</v>
      </c>
      <c r="BT229" s="63">
        <v>20561.919999999998</v>
      </c>
      <c r="BU229" s="64" t="s">
        <v>98</v>
      </c>
      <c r="BV229" s="63">
        <v>1254.3399999999999</v>
      </c>
      <c r="BW229" s="64" t="s">
        <v>98</v>
      </c>
      <c r="BX229" s="63">
        <v>1123.27</v>
      </c>
      <c r="BY229" s="64" t="s">
        <v>98</v>
      </c>
      <c r="BZ229" s="63">
        <v>22939.53</v>
      </c>
      <c r="CA229" s="64" t="s">
        <v>98</v>
      </c>
      <c r="CB229" s="63">
        <v>516.79999999999995</v>
      </c>
      <c r="CC229" s="64" t="s">
        <v>98</v>
      </c>
      <c r="CD229" s="63">
        <v>0.02</v>
      </c>
      <c r="CE229" s="64" t="s">
        <v>98</v>
      </c>
      <c r="CF229" s="63">
        <v>126.56</v>
      </c>
      <c r="CG229" s="64" t="s">
        <v>98</v>
      </c>
      <c r="CH229" s="63">
        <v>126.58</v>
      </c>
      <c r="CI229" s="64" t="s">
        <v>98</v>
      </c>
      <c r="CJ229" s="63">
        <v>643.38</v>
      </c>
      <c r="CK229" s="64" t="s">
        <v>98</v>
      </c>
      <c r="CL229" s="64">
        <v>0</v>
      </c>
      <c r="CM229" s="64" t="s">
        <v>98</v>
      </c>
      <c r="CN229" s="64">
        <v>0</v>
      </c>
      <c r="CO229" s="64" t="s">
        <v>98</v>
      </c>
      <c r="CP229" s="64">
        <v>0</v>
      </c>
      <c r="CQ229" s="64" t="s">
        <v>98</v>
      </c>
      <c r="CR229" s="66">
        <v>9498.2900000000009</v>
      </c>
      <c r="CS229" s="64" t="s">
        <v>98</v>
      </c>
      <c r="CT229" s="63">
        <v>9498.2900000000009</v>
      </c>
      <c r="CU229" s="64" t="s">
        <v>98</v>
      </c>
      <c r="CV229" s="63">
        <v>33081.199999999997</v>
      </c>
      <c r="CW229" s="64" t="s">
        <v>98</v>
      </c>
      <c r="CX229" s="63">
        <v>157450.18</v>
      </c>
      <c r="CY229" s="64" t="s">
        <v>98</v>
      </c>
    </row>
    <row r="230" spans="1:103" ht="14.5" x14ac:dyDescent="0.35">
      <c r="A230" s="58" t="s">
        <v>364</v>
      </c>
      <c r="B230" s="58" t="s">
        <v>468</v>
      </c>
      <c r="C230" s="43" t="str">
        <f>'Correspondance tables'!K54</f>
        <v>ISIC 78</v>
      </c>
      <c r="D230" s="43" t="str">
        <f>VLOOKUP(C230, 'Correspondance tables'!$O$3:$P$73, 2, FALSE)</f>
        <v>ISIC 69T82</v>
      </c>
      <c r="E230" s="59">
        <v>4080.68</v>
      </c>
      <c r="F230" s="59">
        <v>295.52</v>
      </c>
      <c r="G230" s="59">
        <v>99.96</v>
      </c>
      <c r="H230" s="167">
        <v>2349.9</v>
      </c>
      <c r="I230" s="59">
        <v>5092.68</v>
      </c>
      <c r="J230" s="59">
        <v>926.69</v>
      </c>
      <c r="K230" s="59">
        <v>826.62</v>
      </c>
      <c r="L230" s="59">
        <v>1056.42</v>
      </c>
      <c r="M230" s="59">
        <v>1369.22</v>
      </c>
      <c r="N230" s="59">
        <v>1021.8</v>
      </c>
      <c r="O230" s="59">
        <v>3513.8</v>
      </c>
      <c r="P230" s="59">
        <v>8824.8700000000008</v>
      </c>
      <c r="Q230" s="59">
        <v>1920.13</v>
      </c>
      <c r="R230" s="167">
        <v>1790.81</v>
      </c>
      <c r="S230" s="167">
        <v>2214.11</v>
      </c>
      <c r="T230" s="59">
        <v>2713.27</v>
      </c>
      <c r="U230" s="59">
        <v>3209.68</v>
      </c>
      <c r="V230" s="59">
        <v>1710.68</v>
      </c>
      <c r="W230" s="59">
        <v>3314.27</v>
      </c>
      <c r="X230" s="59">
        <v>3515.87</v>
      </c>
      <c r="Y230" s="59">
        <v>1341.06</v>
      </c>
      <c r="Z230" s="59">
        <v>1719.65</v>
      </c>
      <c r="AA230" s="59">
        <v>1160.95</v>
      </c>
      <c r="AB230" s="167">
        <v>4313.0200000000004</v>
      </c>
      <c r="AC230" s="59">
        <v>825.29</v>
      </c>
      <c r="AD230" s="59">
        <v>3448.08</v>
      </c>
      <c r="AE230" s="59">
        <v>25888.62</v>
      </c>
      <c r="AF230" s="59">
        <v>2376.2199999999998</v>
      </c>
      <c r="AG230" s="59">
        <v>17538.37</v>
      </c>
      <c r="AH230" s="59">
        <v>10252.790000000001</v>
      </c>
      <c r="AI230" s="59">
        <v>11340.34</v>
      </c>
      <c r="AJ230" s="59">
        <v>2835.97</v>
      </c>
      <c r="AK230" s="59">
        <v>7306.62</v>
      </c>
      <c r="AL230" s="59">
        <v>6865.63</v>
      </c>
      <c r="AM230" s="59">
        <v>1138.45</v>
      </c>
      <c r="AN230" s="59">
        <v>4653.2299999999996</v>
      </c>
      <c r="AO230" s="59">
        <v>1595.24</v>
      </c>
      <c r="AP230" s="59">
        <v>3445.85</v>
      </c>
      <c r="AQ230" s="59">
        <v>5026.5200000000004</v>
      </c>
      <c r="AR230" s="59">
        <v>11446.37</v>
      </c>
      <c r="AS230" s="59">
        <v>3739.67</v>
      </c>
      <c r="AT230" s="59">
        <v>2474.4699999999998</v>
      </c>
      <c r="AU230" s="59">
        <v>2321.67</v>
      </c>
      <c r="AV230" s="59">
        <v>2891.21</v>
      </c>
      <c r="AW230" s="59">
        <v>7723.21</v>
      </c>
      <c r="AX230" s="59">
        <v>3000.56</v>
      </c>
      <c r="AY230" s="59">
        <v>2669.05</v>
      </c>
      <c r="AZ230" s="59">
        <v>1649.99</v>
      </c>
      <c r="BA230" s="59">
        <v>1381.75</v>
      </c>
      <c r="BB230" s="59">
        <v>26616.2</v>
      </c>
      <c r="BC230" s="59">
        <v>455.65</v>
      </c>
      <c r="BD230" s="59">
        <v>1071.1099999999999</v>
      </c>
      <c r="BE230" s="59">
        <v>6702.98</v>
      </c>
      <c r="BF230" s="59">
        <v>5217.24</v>
      </c>
      <c r="BG230" s="59">
        <v>4157.84</v>
      </c>
      <c r="BH230" s="59">
        <v>5186.22</v>
      </c>
      <c r="BI230" s="59">
        <v>2012.02</v>
      </c>
      <c r="BJ230" s="59">
        <v>2001.36</v>
      </c>
      <c r="BK230" s="59">
        <v>1691.99</v>
      </c>
      <c r="BL230" s="59">
        <v>916.07</v>
      </c>
      <c r="BM230" s="59">
        <v>308.45</v>
      </c>
      <c r="BN230" s="59">
        <v>2338.9499999999998</v>
      </c>
      <c r="BO230" s="60">
        <v>0</v>
      </c>
      <c r="BP230" s="61">
        <v>0</v>
      </c>
      <c r="BQ230" s="60" t="s">
        <v>98</v>
      </c>
      <c r="BR230" s="59">
        <v>260892.9</v>
      </c>
      <c r="BS230" s="60" t="s">
        <v>98</v>
      </c>
      <c r="BT230" s="59">
        <v>34364.83</v>
      </c>
      <c r="BU230" s="60" t="s">
        <v>98</v>
      </c>
      <c r="BV230" s="60">
        <v>0</v>
      </c>
      <c r="BW230" s="60" t="s">
        <v>98</v>
      </c>
      <c r="BX230" s="59">
        <v>935.57</v>
      </c>
      <c r="BY230" s="60" t="s">
        <v>98</v>
      </c>
      <c r="BZ230" s="59">
        <v>35300.400000000001</v>
      </c>
      <c r="CA230" s="60" t="s">
        <v>98</v>
      </c>
      <c r="CB230" s="60">
        <v>-2011</v>
      </c>
      <c r="CC230" s="60" t="s">
        <v>98</v>
      </c>
      <c r="CD230" s="60">
        <v>0</v>
      </c>
      <c r="CE230" s="60" t="s">
        <v>98</v>
      </c>
      <c r="CF230" s="59">
        <v>39.11</v>
      </c>
      <c r="CG230" s="60" t="s">
        <v>98</v>
      </c>
      <c r="CH230" s="59">
        <v>39.11</v>
      </c>
      <c r="CI230" s="60" t="s">
        <v>98</v>
      </c>
      <c r="CJ230" s="59">
        <v>-1971.89</v>
      </c>
      <c r="CK230" s="60" t="s">
        <v>98</v>
      </c>
      <c r="CL230" s="60">
        <v>0</v>
      </c>
      <c r="CM230" s="60" t="s">
        <v>98</v>
      </c>
      <c r="CN230" s="60">
        <v>0</v>
      </c>
      <c r="CO230" s="60" t="s">
        <v>98</v>
      </c>
      <c r="CP230" s="60">
        <v>0</v>
      </c>
      <c r="CQ230" s="60" t="s">
        <v>98</v>
      </c>
      <c r="CR230" s="62">
        <v>64210.2</v>
      </c>
      <c r="CS230" s="60" t="s">
        <v>98</v>
      </c>
      <c r="CT230" s="59">
        <v>64210.2</v>
      </c>
      <c r="CU230" s="60" t="s">
        <v>98</v>
      </c>
      <c r="CV230" s="59">
        <v>97538.71</v>
      </c>
      <c r="CW230" s="60" t="s">
        <v>98</v>
      </c>
      <c r="CX230" s="59">
        <v>358431.61</v>
      </c>
      <c r="CY230" s="60" t="s">
        <v>98</v>
      </c>
    </row>
    <row r="231" spans="1:103" ht="14.5" x14ac:dyDescent="0.35">
      <c r="A231" s="58" t="s">
        <v>364</v>
      </c>
      <c r="B231" s="58" t="s">
        <v>469</v>
      </c>
      <c r="C231" s="43" t="str">
        <f>'Correspondance tables'!K55</f>
        <v>ISIC 79</v>
      </c>
      <c r="D231" s="43" t="str">
        <f>VLOOKUP(C231, 'Correspondance tables'!$O$3:$P$73, 2, FALSE)</f>
        <v>ISIC 69T82</v>
      </c>
      <c r="E231" s="63">
        <v>3411.56</v>
      </c>
      <c r="F231" s="63">
        <v>135.27000000000001</v>
      </c>
      <c r="G231" s="63">
        <v>22.78</v>
      </c>
      <c r="H231" s="168">
        <v>1522.97</v>
      </c>
      <c r="I231" s="63">
        <v>9355.8700000000008</v>
      </c>
      <c r="J231" s="63">
        <v>1104.4100000000001</v>
      </c>
      <c r="K231" s="63">
        <v>808.61</v>
      </c>
      <c r="L231" s="63">
        <v>931.25</v>
      </c>
      <c r="M231" s="63">
        <v>780.73</v>
      </c>
      <c r="N231" s="63">
        <v>231.92</v>
      </c>
      <c r="O231" s="63">
        <v>2647.94</v>
      </c>
      <c r="P231" s="63">
        <v>2196.9299999999998</v>
      </c>
      <c r="Q231" s="63">
        <v>3272.06</v>
      </c>
      <c r="R231" s="168">
        <v>1940.4</v>
      </c>
      <c r="S231" s="168">
        <v>1981.73</v>
      </c>
      <c r="T231" s="63">
        <v>5704.82</v>
      </c>
      <c r="U231" s="63">
        <v>2360.27</v>
      </c>
      <c r="V231" s="63">
        <v>2759.43</v>
      </c>
      <c r="W231" s="63">
        <v>6471.07</v>
      </c>
      <c r="X231" s="63">
        <v>7779.88</v>
      </c>
      <c r="Y231" s="63">
        <v>3864.66</v>
      </c>
      <c r="Z231" s="63">
        <v>1689.44</v>
      </c>
      <c r="AA231" s="63">
        <v>3725.6</v>
      </c>
      <c r="AB231" s="168">
        <v>2695.9</v>
      </c>
      <c r="AC231" s="63">
        <v>666.59</v>
      </c>
      <c r="AD231" s="63">
        <v>1937.61</v>
      </c>
      <c r="AE231" s="63">
        <v>12979.08</v>
      </c>
      <c r="AF231" s="63">
        <v>1415.6</v>
      </c>
      <c r="AG231" s="63">
        <v>9725.76</v>
      </c>
      <c r="AH231" s="63">
        <v>6469.22</v>
      </c>
      <c r="AI231" s="63">
        <v>5937.4</v>
      </c>
      <c r="AJ231" s="63">
        <v>1319.01</v>
      </c>
      <c r="AK231" s="63">
        <v>776.34</v>
      </c>
      <c r="AL231" s="63">
        <v>7844.48</v>
      </c>
      <c r="AM231" s="63">
        <v>1372.17</v>
      </c>
      <c r="AN231" s="63">
        <v>3889.12</v>
      </c>
      <c r="AO231" s="63">
        <v>765.96</v>
      </c>
      <c r="AP231" s="63">
        <v>687.62</v>
      </c>
      <c r="AQ231" s="63">
        <v>2275.5300000000002</v>
      </c>
      <c r="AR231" s="63">
        <v>3680.46</v>
      </c>
      <c r="AS231" s="63">
        <v>3696.04</v>
      </c>
      <c r="AT231" s="63">
        <v>2282.54</v>
      </c>
      <c r="AU231" s="63">
        <v>842.96</v>
      </c>
      <c r="AV231" s="63">
        <v>2305.9699999999998</v>
      </c>
      <c r="AW231" s="63">
        <v>5093.8900000000003</v>
      </c>
      <c r="AX231" s="63">
        <v>3338.85</v>
      </c>
      <c r="AY231" s="63">
        <v>1770.24</v>
      </c>
      <c r="AZ231" s="63">
        <v>1362.56</v>
      </c>
      <c r="BA231" s="63">
        <v>631.28</v>
      </c>
      <c r="BB231" s="63">
        <v>1351.41</v>
      </c>
      <c r="BC231" s="63">
        <v>12502.08</v>
      </c>
      <c r="BD231" s="63">
        <v>410.75</v>
      </c>
      <c r="BE231" s="63">
        <v>4842.16</v>
      </c>
      <c r="BF231" s="63">
        <v>4318.43</v>
      </c>
      <c r="BG231" s="63">
        <v>4235.25</v>
      </c>
      <c r="BH231" s="63">
        <v>7491.31</v>
      </c>
      <c r="BI231" s="63">
        <v>4198.78</v>
      </c>
      <c r="BJ231" s="63">
        <v>714.01</v>
      </c>
      <c r="BK231" s="63">
        <v>523.42999999999995</v>
      </c>
      <c r="BL231" s="63">
        <v>448.79</v>
      </c>
      <c r="BM231" s="63">
        <v>355.48</v>
      </c>
      <c r="BN231" s="63">
        <v>428.57</v>
      </c>
      <c r="BO231" s="64">
        <v>0</v>
      </c>
      <c r="BP231" s="65">
        <v>0</v>
      </c>
      <c r="BQ231" s="64" t="s">
        <v>98</v>
      </c>
      <c r="BR231" s="63">
        <v>192282.19</v>
      </c>
      <c r="BS231" s="64" t="s">
        <v>98</v>
      </c>
      <c r="BT231" s="63">
        <v>1419.5</v>
      </c>
      <c r="BU231" s="64" t="s">
        <v>98</v>
      </c>
      <c r="BV231" s="63">
        <v>3.34</v>
      </c>
      <c r="BW231" s="64" t="s">
        <v>98</v>
      </c>
      <c r="BX231" s="63">
        <v>1910.9</v>
      </c>
      <c r="BY231" s="64" t="s">
        <v>98</v>
      </c>
      <c r="BZ231" s="63">
        <v>3333.74</v>
      </c>
      <c r="CA231" s="64" t="s">
        <v>98</v>
      </c>
      <c r="CB231" s="63">
        <v>1.85</v>
      </c>
      <c r="CC231" s="64" t="s">
        <v>98</v>
      </c>
      <c r="CD231" s="64">
        <v>0</v>
      </c>
      <c r="CE231" s="64" t="s">
        <v>98</v>
      </c>
      <c r="CF231" s="63">
        <v>1.1299999999999999</v>
      </c>
      <c r="CG231" s="64" t="s">
        <v>98</v>
      </c>
      <c r="CH231" s="63">
        <v>1.1299999999999999</v>
      </c>
      <c r="CI231" s="64" t="s">
        <v>98</v>
      </c>
      <c r="CJ231" s="63">
        <v>2.97</v>
      </c>
      <c r="CK231" s="64" t="s">
        <v>98</v>
      </c>
      <c r="CL231" s="64">
        <v>0</v>
      </c>
      <c r="CM231" s="64" t="s">
        <v>98</v>
      </c>
      <c r="CN231" s="64">
        <v>0</v>
      </c>
      <c r="CO231" s="64" t="s">
        <v>98</v>
      </c>
      <c r="CP231" s="64">
        <v>0</v>
      </c>
      <c r="CQ231" s="64" t="s">
        <v>98</v>
      </c>
      <c r="CR231" s="66">
        <v>3965.2</v>
      </c>
      <c r="CS231" s="64" t="s">
        <v>98</v>
      </c>
      <c r="CT231" s="63">
        <v>3965.2</v>
      </c>
      <c r="CU231" s="64" t="s">
        <v>98</v>
      </c>
      <c r="CV231" s="63">
        <v>7301.92</v>
      </c>
      <c r="CW231" s="64" t="s">
        <v>98</v>
      </c>
      <c r="CX231" s="63">
        <v>199584.11</v>
      </c>
      <c r="CY231" s="64" t="s">
        <v>98</v>
      </c>
    </row>
    <row r="232" spans="1:103" ht="14.5" x14ac:dyDescent="0.35">
      <c r="A232" s="58" t="s">
        <v>364</v>
      </c>
      <c r="B232" s="58" t="s">
        <v>470</v>
      </c>
      <c r="C232" s="43" t="str">
        <f>'Correspondance tables'!K56</f>
        <v>ISIC 80-82</v>
      </c>
      <c r="D232" s="43" t="str">
        <f>VLOOKUP(C232, 'Correspondance tables'!$O$3:$P$73, 2, FALSE)</f>
        <v>ISIC 69T82</v>
      </c>
      <c r="E232" s="59">
        <v>11.38</v>
      </c>
      <c r="F232" s="59">
        <v>10.89</v>
      </c>
      <c r="G232" s="59">
        <v>3.95</v>
      </c>
      <c r="H232" s="167">
        <v>31.01</v>
      </c>
      <c r="I232" s="59">
        <v>184.84</v>
      </c>
      <c r="J232" s="59">
        <v>83.25</v>
      </c>
      <c r="K232" s="59">
        <v>27.85</v>
      </c>
      <c r="L232" s="59">
        <v>24.55</v>
      </c>
      <c r="M232" s="59">
        <v>48.31</v>
      </c>
      <c r="N232" s="59">
        <v>82.45</v>
      </c>
      <c r="O232" s="59">
        <v>162.1</v>
      </c>
      <c r="P232" s="59">
        <v>159.94999999999999</v>
      </c>
      <c r="Q232" s="59">
        <v>69.63</v>
      </c>
      <c r="R232" s="167">
        <v>160.52000000000001</v>
      </c>
      <c r="S232" s="167">
        <v>120.98</v>
      </c>
      <c r="T232" s="59">
        <v>84.61</v>
      </c>
      <c r="U232" s="59">
        <v>101.28</v>
      </c>
      <c r="V232" s="59">
        <v>76.819999999999993</v>
      </c>
      <c r="W232" s="59">
        <v>181.31</v>
      </c>
      <c r="X232" s="59">
        <v>137.31</v>
      </c>
      <c r="Y232" s="59">
        <v>95.09</v>
      </c>
      <c r="Z232" s="59">
        <v>64.88</v>
      </c>
      <c r="AA232" s="59">
        <v>69.459999999999994</v>
      </c>
      <c r="AB232" s="167">
        <v>117.82</v>
      </c>
      <c r="AC232" s="59">
        <v>40.61</v>
      </c>
      <c r="AD232" s="59">
        <v>145.36000000000001</v>
      </c>
      <c r="AE232" s="59">
        <v>329.02</v>
      </c>
      <c r="AF232" s="59">
        <v>200.79</v>
      </c>
      <c r="AG232" s="59">
        <v>1445.55</v>
      </c>
      <c r="AH232" s="59">
        <v>696.73</v>
      </c>
      <c r="AI232" s="59">
        <v>1879.1</v>
      </c>
      <c r="AJ232" s="59">
        <v>2940.95</v>
      </c>
      <c r="AK232" s="59">
        <v>5673.24</v>
      </c>
      <c r="AL232" s="59">
        <v>777.98</v>
      </c>
      <c r="AM232" s="59">
        <v>41.46</v>
      </c>
      <c r="AN232" s="59">
        <v>2610.9499999999998</v>
      </c>
      <c r="AO232" s="59">
        <v>63.65</v>
      </c>
      <c r="AP232" s="59">
        <v>212.78</v>
      </c>
      <c r="AQ232" s="59">
        <v>261.18</v>
      </c>
      <c r="AR232" s="59">
        <v>275.13</v>
      </c>
      <c r="AS232" s="59">
        <v>1023.26</v>
      </c>
      <c r="AT232" s="59">
        <v>41.61</v>
      </c>
      <c r="AU232" s="59">
        <v>335.08</v>
      </c>
      <c r="AV232" s="59">
        <v>197.39</v>
      </c>
      <c r="AW232" s="59">
        <v>1088.54</v>
      </c>
      <c r="AX232" s="59">
        <v>292.37</v>
      </c>
      <c r="AY232" s="59">
        <v>105.02</v>
      </c>
      <c r="AZ232" s="59">
        <v>137.22</v>
      </c>
      <c r="BA232" s="59">
        <v>129.37</v>
      </c>
      <c r="BB232" s="59">
        <v>230.77</v>
      </c>
      <c r="BC232" s="59">
        <v>79.44</v>
      </c>
      <c r="BD232" s="59">
        <v>30737.23</v>
      </c>
      <c r="BE232" s="59">
        <v>371.31</v>
      </c>
      <c r="BF232" s="59">
        <v>728.21</v>
      </c>
      <c r="BG232" s="59">
        <v>438.4</v>
      </c>
      <c r="BH232" s="59">
        <v>184.44</v>
      </c>
      <c r="BI232" s="59">
        <v>104.44</v>
      </c>
      <c r="BJ232" s="59">
        <v>540.61</v>
      </c>
      <c r="BK232" s="59">
        <v>951.3</v>
      </c>
      <c r="BL232" s="59">
        <v>76.81</v>
      </c>
      <c r="BM232" s="59">
        <v>15.16</v>
      </c>
      <c r="BN232" s="59">
        <v>54.75</v>
      </c>
      <c r="BO232" s="60">
        <v>0</v>
      </c>
      <c r="BP232" s="61">
        <v>0</v>
      </c>
      <c r="BQ232" s="60" t="s">
        <v>98</v>
      </c>
      <c r="BR232" s="59">
        <v>57567.44</v>
      </c>
      <c r="BS232" s="60" t="s">
        <v>98</v>
      </c>
      <c r="BT232" s="59">
        <v>66007.88</v>
      </c>
      <c r="BU232" s="60" t="s">
        <v>98</v>
      </c>
      <c r="BV232" s="59">
        <v>64.569999999999993</v>
      </c>
      <c r="BW232" s="60" t="s">
        <v>98</v>
      </c>
      <c r="BX232" s="59">
        <v>841.49</v>
      </c>
      <c r="BY232" s="60" t="s">
        <v>98</v>
      </c>
      <c r="BZ232" s="59">
        <v>66913.94</v>
      </c>
      <c r="CA232" s="60" t="s">
        <v>98</v>
      </c>
      <c r="CB232" s="59">
        <v>1.21</v>
      </c>
      <c r="CC232" s="60" t="s">
        <v>98</v>
      </c>
      <c r="CD232" s="60">
        <v>0</v>
      </c>
      <c r="CE232" s="60" t="s">
        <v>98</v>
      </c>
      <c r="CF232" s="59">
        <v>-6.6</v>
      </c>
      <c r="CG232" s="60" t="s">
        <v>98</v>
      </c>
      <c r="CH232" s="59">
        <v>-6.6</v>
      </c>
      <c r="CI232" s="60" t="s">
        <v>98</v>
      </c>
      <c r="CJ232" s="59">
        <v>-5.39</v>
      </c>
      <c r="CK232" s="60" t="s">
        <v>98</v>
      </c>
      <c r="CL232" s="60">
        <v>0</v>
      </c>
      <c r="CM232" s="60" t="s">
        <v>98</v>
      </c>
      <c r="CN232" s="60">
        <v>0</v>
      </c>
      <c r="CO232" s="60" t="s">
        <v>98</v>
      </c>
      <c r="CP232" s="60">
        <v>0</v>
      </c>
      <c r="CQ232" s="60" t="s">
        <v>98</v>
      </c>
      <c r="CR232" s="62">
        <v>5694.81</v>
      </c>
      <c r="CS232" s="60" t="s">
        <v>98</v>
      </c>
      <c r="CT232" s="59">
        <v>5694.81</v>
      </c>
      <c r="CU232" s="60" t="s">
        <v>98</v>
      </c>
      <c r="CV232" s="59">
        <v>72603.360000000001</v>
      </c>
      <c r="CW232" s="60" t="s">
        <v>98</v>
      </c>
      <c r="CX232" s="59">
        <v>130170.81</v>
      </c>
      <c r="CY232" s="60" t="s">
        <v>98</v>
      </c>
    </row>
    <row r="233" spans="1:103" ht="14.5" x14ac:dyDescent="0.35">
      <c r="A233" s="58" t="s">
        <v>364</v>
      </c>
      <c r="B233" s="58" t="s">
        <v>471</v>
      </c>
      <c r="C233" s="43" t="str">
        <f>'Correspondance tables'!K57</f>
        <v>ISIC 84</v>
      </c>
      <c r="D233" s="43" t="str">
        <f>VLOOKUP(C233, 'Correspondance tables'!$O$3:$P$73, 2, FALSE)</f>
        <v>ISIC 84</v>
      </c>
      <c r="E233" s="63">
        <v>1633.61</v>
      </c>
      <c r="F233" s="63">
        <v>175.22</v>
      </c>
      <c r="G233" s="63">
        <v>84.98</v>
      </c>
      <c r="H233" s="168">
        <v>1120.3</v>
      </c>
      <c r="I233" s="63">
        <v>9457.1299999999992</v>
      </c>
      <c r="J233" s="63">
        <v>2702.77</v>
      </c>
      <c r="K233" s="63">
        <v>1059.8900000000001</v>
      </c>
      <c r="L233" s="63">
        <v>1528.03</v>
      </c>
      <c r="M233" s="63">
        <v>1795.96</v>
      </c>
      <c r="N233" s="63">
        <v>2222.19</v>
      </c>
      <c r="O233" s="63">
        <v>5193.09</v>
      </c>
      <c r="P233" s="63">
        <v>2387.7800000000002</v>
      </c>
      <c r="Q233" s="63">
        <v>2527.85</v>
      </c>
      <c r="R233" s="168">
        <v>2447.11</v>
      </c>
      <c r="S233" s="168">
        <v>3759.87</v>
      </c>
      <c r="T233" s="63">
        <v>4348.63</v>
      </c>
      <c r="U233" s="63">
        <v>2446.48</v>
      </c>
      <c r="V233" s="63">
        <v>2959.45</v>
      </c>
      <c r="W233" s="63">
        <v>6829.32</v>
      </c>
      <c r="X233" s="63">
        <v>6327.47</v>
      </c>
      <c r="Y233" s="63">
        <v>1860.72</v>
      </c>
      <c r="Z233" s="63">
        <v>2128.5300000000002</v>
      </c>
      <c r="AA233" s="63">
        <v>2019.75</v>
      </c>
      <c r="AB233" s="168">
        <v>7521.66</v>
      </c>
      <c r="AC233" s="63">
        <v>1616.48</v>
      </c>
      <c r="AD233" s="63">
        <v>6426.9</v>
      </c>
      <c r="AE233" s="63">
        <v>17089.919999999998</v>
      </c>
      <c r="AF233" s="63">
        <v>4786.5600000000004</v>
      </c>
      <c r="AG233" s="63">
        <v>27765.05</v>
      </c>
      <c r="AH233" s="63">
        <v>16430.310000000001</v>
      </c>
      <c r="AI233" s="63">
        <v>5478.21</v>
      </c>
      <c r="AJ233" s="63">
        <v>1507.73</v>
      </c>
      <c r="AK233" s="63">
        <v>1775.47</v>
      </c>
      <c r="AL233" s="63">
        <v>7831.11</v>
      </c>
      <c r="AM233" s="63">
        <v>1080.5</v>
      </c>
      <c r="AN233" s="63">
        <v>7849.85</v>
      </c>
      <c r="AO233" s="63">
        <v>3048.49</v>
      </c>
      <c r="AP233" s="63">
        <v>4536.09</v>
      </c>
      <c r="AQ233" s="63">
        <v>6304.83</v>
      </c>
      <c r="AR233" s="63">
        <v>10196.99</v>
      </c>
      <c r="AS233" s="63">
        <v>17852.439999999999</v>
      </c>
      <c r="AT233" s="63">
        <v>7251.04</v>
      </c>
      <c r="AU233" s="63">
        <v>4581.07</v>
      </c>
      <c r="AV233" s="63">
        <v>17517.79</v>
      </c>
      <c r="AW233" s="63">
        <v>20048.900000000001</v>
      </c>
      <c r="AX233" s="63">
        <v>5395.39</v>
      </c>
      <c r="AY233" s="63">
        <v>4748.91</v>
      </c>
      <c r="AZ233" s="63">
        <v>2976.4</v>
      </c>
      <c r="BA233" s="63">
        <v>2888.89</v>
      </c>
      <c r="BB233" s="63">
        <v>6608.71</v>
      </c>
      <c r="BC233" s="63">
        <v>1039.74</v>
      </c>
      <c r="BD233" s="63">
        <v>1683.52</v>
      </c>
      <c r="BE233" s="63">
        <v>40469.019999999997</v>
      </c>
      <c r="BF233" s="63">
        <v>29283.39</v>
      </c>
      <c r="BG233" s="63">
        <v>10947.43</v>
      </c>
      <c r="BH233" s="63">
        <v>14752.24</v>
      </c>
      <c r="BI233" s="63">
        <v>6197.05</v>
      </c>
      <c r="BJ233" s="63">
        <v>3476.73</v>
      </c>
      <c r="BK233" s="63">
        <v>3099.7</v>
      </c>
      <c r="BL233" s="63">
        <v>3030.34</v>
      </c>
      <c r="BM233" s="63">
        <v>424.54</v>
      </c>
      <c r="BN233" s="63">
        <v>2912.67</v>
      </c>
      <c r="BO233" s="64">
        <v>0</v>
      </c>
      <c r="BP233" s="65">
        <v>0</v>
      </c>
      <c r="BQ233" s="64" t="s">
        <v>98</v>
      </c>
      <c r="BR233" s="63">
        <v>405448.18</v>
      </c>
      <c r="BS233" s="64" t="s">
        <v>98</v>
      </c>
      <c r="BT233" s="63">
        <v>26276.71</v>
      </c>
      <c r="BU233" s="64" t="s">
        <v>98</v>
      </c>
      <c r="BV233" s="63">
        <v>502.1</v>
      </c>
      <c r="BW233" s="64" t="s">
        <v>98</v>
      </c>
      <c r="BX233" s="63">
        <v>3411.96</v>
      </c>
      <c r="BY233" s="64" t="s">
        <v>98</v>
      </c>
      <c r="BZ233" s="63">
        <v>30190.77</v>
      </c>
      <c r="CA233" s="64" t="s">
        <v>98</v>
      </c>
      <c r="CB233" s="63">
        <v>6976.48</v>
      </c>
      <c r="CC233" s="64" t="s">
        <v>98</v>
      </c>
      <c r="CD233" s="64">
        <v>0</v>
      </c>
      <c r="CE233" s="64" t="s">
        <v>98</v>
      </c>
      <c r="CF233" s="63">
        <v>73.81</v>
      </c>
      <c r="CG233" s="64" t="s">
        <v>98</v>
      </c>
      <c r="CH233" s="63">
        <v>73.81</v>
      </c>
      <c r="CI233" s="64" t="s">
        <v>98</v>
      </c>
      <c r="CJ233" s="63">
        <v>7050.29</v>
      </c>
      <c r="CK233" s="64" t="s">
        <v>98</v>
      </c>
      <c r="CL233" s="64">
        <v>0</v>
      </c>
      <c r="CM233" s="64" t="s">
        <v>98</v>
      </c>
      <c r="CN233" s="64">
        <v>0</v>
      </c>
      <c r="CO233" s="64" t="s">
        <v>98</v>
      </c>
      <c r="CP233" s="64">
        <v>0</v>
      </c>
      <c r="CQ233" s="64" t="s">
        <v>98</v>
      </c>
      <c r="CR233" s="66">
        <v>43019.37</v>
      </c>
      <c r="CS233" s="64" t="s">
        <v>98</v>
      </c>
      <c r="CT233" s="63">
        <v>43019.37</v>
      </c>
      <c r="CU233" s="64" t="s">
        <v>98</v>
      </c>
      <c r="CV233" s="63">
        <v>80260.429999999993</v>
      </c>
      <c r="CW233" s="64" t="s">
        <v>98</v>
      </c>
      <c r="CX233" s="63">
        <v>485708.61</v>
      </c>
      <c r="CY233" s="64" t="s">
        <v>98</v>
      </c>
    </row>
    <row r="234" spans="1:103" ht="14.5" x14ac:dyDescent="0.35">
      <c r="A234" s="58" t="s">
        <v>364</v>
      </c>
      <c r="B234" s="58" t="s">
        <v>472</v>
      </c>
      <c r="C234" s="43" t="str">
        <f>'Correspondance tables'!K58</f>
        <v>ISIC 85</v>
      </c>
      <c r="D234" s="43" t="str">
        <f>VLOOKUP(C234, 'Correspondance tables'!$O$3:$P$73, 2, FALSE)</f>
        <v>ISIC 85</v>
      </c>
      <c r="E234" s="59">
        <v>594.94000000000005</v>
      </c>
      <c r="F234" s="59">
        <v>144.12</v>
      </c>
      <c r="G234" s="59">
        <v>11.91</v>
      </c>
      <c r="H234" s="167">
        <v>350.39</v>
      </c>
      <c r="I234" s="59">
        <v>2026.29</v>
      </c>
      <c r="J234" s="59">
        <v>405.71</v>
      </c>
      <c r="K234" s="59">
        <v>311.42</v>
      </c>
      <c r="L234" s="59">
        <v>523.62</v>
      </c>
      <c r="M234" s="59">
        <v>346.01</v>
      </c>
      <c r="N234" s="59">
        <v>498.43</v>
      </c>
      <c r="O234" s="59">
        <v>1634.1</v>
      </c>
      <c r="P234" s="59">
        <v>809.94</v>
      </c>
      <c r="Q234" s="59">
        <v>791.78</v>
      </c>
      <c r="R234" s="167">
        <v>760.02</v>
      </c>
      <c r="S234" s="167">
        <v>1049.07</v>
      </c>
      <c r="T234" s="59">
        <v>986.03</v>
      </c>
      <c r="U234" s="59">
        <v>653.27</v>
      </c>
      <c r="V234" s="59">
        <v>808.8</v>
      </c>
      <c r="W234" s="59">
        <v>1337.25</v>
      </c>
      <c r="X234" s="59">
        <v>1589.2</v>
      </c>
      <c r="Y234" s="59">
        <v>268.27</v>
      </c>
      <c r="Z234" s="59">
        <v>429.14</v>
      </c>
      <c r="AA234" s="59">
        <v>325.64</v>
      </c>
      <c r="AB234" s="167">
        <v>10682.28</v>
      </c>
      <c r="AC234" s="59">
        <v>291.39999999999998</v>
      </c>
      <c r="AD234" s="59">
        <v>1063.8599999999999</v>
      </c>
      <c r="AE234" s="59">
        <v>6898.95</v>
      </c>
      <c r="AF234" s="59">
        <v>842.48</v>
      </c>
      <c r="AG234" s="59">
        <v>2644.55</v>
      </c>
      <c r="AH234" s="59">
        <v>2323.38</v>
      </c>
      <c r="AI234" s="59">
        <v>3889.8</v>
      </c>
      <c r="AJ234" s="59">
        <v>223.11</v>
      </c>
      <c r="AK234" s="59">
        <v>274.32</v>
      </c>
      <c r="AL234" s="59">
        <v>932.25</v>
      </c>
      <c r="AM234" s="59">
        <v>362.48</v>
      </c>
      <c r="AN234" s="59">
        <v>1236.79</v>
      </c>
      <c r="AO234" s="59">
        <v>266.89999999999998</v>
      </c>
      <c r="AP234" s="59">
        <v>276.67</v>
      </c>
      <c r="AQ234" s="59">
        <v>595.79999999999995</v>
      </c>
      <c r="AR234" s="59">
        <v>1113.42</v>
      </c>
      <c r="AS234" s="59">
        <v>1172.79</v>
      </c>
      <c r="AT234" s="59">
        <v>555.66999999999996</v>
      </c>
      <c r="AU234" s="59">
        <v>249.7</v>
      </c>
      <c r="AV234" s="59">
        <v>7931.17</v>
      </c>
      <c r="AW234" s="59">
        <v>4085.93</v>
      </c>
      <c r="AX234" s="59">
        <v>6695.3</v>
      </c>
      <c r="AY234" s="59">
        <v>341.2</v>
      </c>
      <c r="AZ234" s="59">
        <v>732.38</v>
      </c>
      <c r="BA234" s="59">
        <v>1139.93</v>
      </c>
      <c r="BB234" s="59">
        <v>528.67999999999995</v>
      </c>
      <c r="BC234" s="59">
        <v>427.26</v>
      </c>
      <c r="BD234" s="59">
        <v>145.01</v>
      </c>
      <c r="BE234" s="59">
        <v>2188.6</v>
      </c>
      <c r="BF234" s="59">
        <v>10184.02</v>
      </c>
      <c r="BG234" s="59">
        <v>1725.93</v>
      </c>
      <c r="BH234" s="59">
        <v>1793.7</v>
      </c>
      <c r="BI234" s="59">
        <v>1505.47</v>
      </c>
      <c r="BJ234" s="59">
        <v>391.9</v>
      </c>
      <c r="BK234" s="59">
        <v>419.08</v>
      </c>
      <c r="BL234" s="59">
        <v>703.5</v>
      </c>
      <c r="BM234" s="59">
        <v>26.65</v>
      </c>
      <c r="BN234" s="59">
        <v>183.6</v>
      </c>
      <c r="BO234" s="60">
        <v>0</v>
      </c>
      <c r="BP234" s="61">
        <v>0</v>
      </c>
      <c r="BQ234" s="60" t="s">
        <v>98</v>
      </c>
      <c r="BR234" s="59">
        <v>93701.22</v>
      </c>
      <c r="BS234" s="60" t="s">
        <v>98</v>
      </c>
      <c r="BT234" s="59">
        <v>23957.19</v>
      </c>
      <c r="BU234" s="60" t="s">
        <v>98</v>
      </c>
      <c r="BV234" s="59">
        <v>224.85</v>
      </c>
      <c r="BW234" s="60" t="s">
        <v>98</v>
      </c>
      <c r="BX234" s="59">
        <v>1044822.28</v>
      </c>
      <c r="BY234" s="60" t="s">
        <v>98</v>
      </c>
      <c r="BZ234" s="59">
        <v>1069004.32</v>
      </c>
      <c r="CA234" s="60" t="s">
        <v>98</v>
      </c>
      <c r="CB234" s="59">
        <v>4430.66</v>
      </c>
      <c r="CC234" s="60" t="s">
        <v>98</v>
      </c>
      <c r="CD234" s="60">
        <v>0</v>
      </c>
      <c r="CE234" s="60" t="s">
        <v>98</v>
      </c>
      <c r="CF234" s="60">
        <v>0</v>
      </c>
      <c r="CG234" s="60" t="s">
        <v>98</v>
      </c>
      <c r="CH234" s="60">
        <v>0</v>
      </c>
      <c r="CI234" s="60" t="s">
        <v>98</v>
      </c>
      <c r="CJ234" s="59">
        <v>4430.66</v>
      </c>
      <c r="CK234" s="60" t="s">
        <v>98</v>
      </c>
      <c r="CL234" s="60">
        <v>0</v>
      </c>
      <c r="CM234" s="60" t="s">
        <v>98</v>
      </c>
      <c r="CN234" s="60">
        <v>0</v>
      </c>
      <c r="CO234" s="60" t="s">
        <v>98</v>
      </c>
      <c r="CP234" s="60">
        <v>0</v>
      </c>
      <c r="CQ234" s="60" t="s">
        <v>98</v>
      </c>
      <c r="CR234" s="62">
        <v>4023.53</v>
      </c>
      <c r="CS234" s="60" t="s">
        <v>98</v>
      </c>
      <c r="CT234" s="59">
        <v>4023.53</v>
      </c>
      <c r="CU234" s="60" t="s">
        <v>98</v>
      </c>
      <c r="CV234" s="59">
        <v>1077458.51</v>
      </c>
      <c r="CW234" s="60" t="s">
        <v>98</v>
      </c>
      <c r="CX234" s="59">
        <v>1171159.73</v>
      </c>
      <c r="CY234" s="60" t="s">
        <v>98</v>
      </c>
    </row>
    <row r="235" spans="1:103" ht="14.5" x14ac:dyDescent="0.35">
      <c r="A235" s="58" t="s">
        <v>364</v>
      </c>
      <c r="B235" s="58" t="s">
        <v>473</v>
      </c>
      <c r="C235" s="43" t="str">
        <f>'Correspondance tables'!K59</f>
        <v>ISIC 86</v>
      </c>
      <c r="D235" s="43" t="str">
        <f>VLOOKUP(C235, 'Correspondance tables'!$O$3:$P$73, 2, FALSE)</f>
        <v>ISIC 86T88</v>
      </c>
      <c r="E235" s="63">
        <v>239.68</v>
      </c>
      <c r="F235" s="63">
        <v>42.13</v>
      </c>
      <c r="G235" s="63">
        <v>26.42</v>
      </c>
      <c r="H235" s="168">
        <v>144.25</v>
      </c>
      <c r="I235" s="63">
        <v>1471.86</v>
      </c>
      <c r="J235" s="63">
        <v>216.93</v>
      </c>
      <c r="K235" s="63">
        <v>91.6</v>
      </c>
      <c r="L235" s="63">
        <v>154.47</v>
      </c>
      <c r="M235" s="63">
        <v>231.66</v>
      </c>
      <c r="N235" s="63">
        <v>319.05</v>
      </c>
      <c r="O235" s="63">
        <v>844.89</v>
      </c>
      <c r="P235" s="63">
        <v>968.35</v>
      </c>
      <c r="Q235" s="63">
        <v>436.44</v>
      </c>
      <c r="R235" s="168">
        <v>259.51</v>
      </c>
      <c r="S235" s="168">
        <v>509.58</v>
      </c>
      <c r="T235" s="63">
        <v>643.36</v>
      </c>
      <c r="U235" s="63">
        <v>728.49</v>
      </c>
      <c r="V235" s="63">
        <v>638.66999999999996</v>
      </c>
      <c r="W235" s="63">
        <v>1191.57</v>
      </c>
      <c r="X235" s="63">
        <v>2007.89</v>
      </c>
      <c r="Y235" s="63">
        <v>694.66</v>
      </c>
      <c r="Z235" s="63">
        <v>271.64</v>
      </c>
      <c r="AA235" s="63">
        <v>545.20000000000005</v>
      </c>
      <c r="AB235" s="168">
        <v>1152.07</v>
      </c>
      <c r="AC235" s="63">
        <v>144.94999999999999</v>
      </c>
      <c r="AD235" s="63">
        <v>344.39</v>
      </c>
      <c r="AE235" s="63">
        <v>1441.52</v>
      </c>
      <c r="AF235" s="63">
        <v>691.9</v>
      </c>
      <c r="AG235" s="63">
        <v>2574.79</v>
      </c>
      <c r="AH235" s="63">
        <v>1908.23</v>
      </c>
      <c r="AI235" s="63">
        <v>1740.36</v>
      </c>
      <c r="AJ235" s="63">
        <v>168.33</v>
      </c>
      <c r="AK235" s="63">
        <v>1215.83</v>
      </c>
      <c r="AL235" s="63">
        <v>1064.07</v>
      </c>
      <c r="AM235" s="63">
        <v>345.51</v>
      </c>
      <c r="AN235" s="63">
        <v>613.58000000000004</v>
      </c>
      <c r="AO235" s="63">
        <v>245.36</v>
      </c>
      <c r="AP235" s="63">
        <v>368.97</v>
      </c>
      <c r="AQ235" s="63">
        <v>1744.13</v>
      </c>
      <c r="AR235" s="63">
        <v>3053.75</v>
      </c>
      <c r="AS235" s="63">
        <v>4001.63</v>
      </c>
      <c r="AT235" s="63">
        <v>1592.98</v>
      </c>
      <c r="AU235" s="63">
        <v>474.56</v>
      </c>
      <c r="AV235" s="63">
        <v>1204.47</v>
      </c>
      <c r="AW235" s="63">
        <v>3371.78</v>
      </c>
      <c r="AX235" s="63">
        <v>930.67</v>
      </c>
      <c r="AY235" s="63">
        <v>1969.06</v>
      </c>
      <c r="AZ235" s="63">
        <v>682.92</v>
      </c>
      <c r="BA235" s="63">
        <v>669.69</v>
      </c>
      <c r="BB235" s="63">
        <v>376.14</v>
      </c>
      <c r="BC235" s="63">
        <v>639.29</v>
      </c>
      <c r="BD235" s="63">
        <v>438.89</v>
      </c>
      <c r="BE235" s="63">
        <v>1374.55</v>
      </c>
      <c r="BF235" s="63">
        <v>14107.14</v>
      </c>
      <c r="BG235" s="63">
        <v>36795.279999999999</v>
      </c>
      <c r="BH235" s="63">
        <v>3750.37</v>
      </c>
      <c r="BI235" s="63">
        <v>1993.07</v>
      </c>
      <c r="BJ235" s="63">
        <v>420.01</v>
      </c>
      <c r="BK235" s="63">
        <v>323.44</v>
      </c>
      <c r="BL235" s="63">
        <v>742.32</v>
      </c>
      <c r="BM235" s="63">
        <v>96.92</v>
      </c>
      <c r="BN235" s="63">
        <v>304.16000000000003</v>
      </c>
      <c r="BO235" s="64">
        <v>0</v>
      </c>
      <c r="BP235" s="65">
        <v>0</v>
      </c>
      <c r="BQ235" s="64" t="s">
        <v>98</v>
      </c>
      <c r="BR235" s="63">
        <v>107755.35</v>
      </c>
      <c r="BS235" s="64" t="s">
        <v>98</v>
      </c>
      <c r="BT235" s="63">
        <v>105941.94</v>
      </c>
      <c r="BU235" s="64" t="s">
        <v>98</v>
      </c>
      <c r="BV235" s="63">
        <v>53567.22</v>
      </c>
      <c r="BW235" s="64" t="s">
        <v>98</v>
      </c>
      <c r="BX235" s="63">
        <v>568014.78</v>
      </c>
      <c r="BY235" s="64" t="s">
        <v>98</v>
      </c>
      <c r="BZ235" s="63">
        <v>727523.94</v>
      </c>
      <c r="CA235" s="64" t="s">
        <v>98</v>
      </c>
      <c r="CB235" s="63">
        <v>581.41</v>
      </c>
      <c r="CC235" s="64" t="s">
        <v>98</v>
      </c>
      <c r="CD235" s="63">
        <v>61.53</v>
      </c>
      <c r="CE235" s="64" t="s">
        <v>98</v>
      </c>
      <c r="CF235" s="63">
        <v>-33.979999999999997</v>
      </c>
      <c r="CG235" s="64" t="s">
        <v>98</v>
      </c>
      <c r="CH235" s="63">
        <v>27.56</v>
      </c>
      <c r="CI235" s="64" t="s">
        <v>98</v>
      </c>
      <c r="CJ235" s="63">
        <v>608.97</v>
      </c>
      <c r="CK235" s="64" t="s">
        <v>98</v>
      </c>
      <c r="CL235" s="64">
        <v>0</v>
      </c>
      <c r="CM235" s="64" t="s">
        <v>98</v>
      </c>
      <c r="CN235" s="64">
        <v>0</v>
      </c>
      <c r="CO235" s="64" t="s">
        <v>98</v>
      </c>
      <c r="CP235" s="64">
        <v>0</v>
      </c>
      <c r="CQ235" s="64" t="s">
        <v>98</v>
      </c>
      <c r="CR235" s="66">
        <v>7177.33</v>
      </c>
      <c r="CS235" s="64" t="s">
        <v>98</v>
      </c>
      <c r="CT235" s="63">
        <v>7177.33</v>
      </c>
      <c r="CU235" s="64" t="s">
        <v>98</v>
      </c>
      <c r="CV235" s="63">
        <v>735310.23</v>
      </c>
      <c r="CW235" s="64" t="s">
        <v>98</v>
      </c>
      <c r="CX235" s="63">
        <v>843065.58</v>
      </c>
      <c r="CY235" s="64" t="s">
        <v>98</v>
      </c>
    </row>
    <row r="236" spans="1:103" ht="14.5" x14ac:dyDescent="0.35">
      <c r="A236" s="58" t="s">
        <v>364</v>
      </c>
      <c r="B236" s="58" t="s">
        <v>474</v>
      </c>
      <c r="C236" s="43" t="str">
        <f>'Correspondance tables'!K60</f>
        <v>ISIC 87-88</v>
      </c>
      <c r="D236" s="43" t="str">
        <f>VLOOKUP(C236, 'Correspondance tables'!$O$3:$P$73, 2, FALSE)</f>
        <v>ISIC 86T88</v>
      </c>
      <c r="E236" s="59">
        <v>70.599999999999994</v>
      </c>
      <c r="F236" s="59">
        <v>19.350000000000001</v>
      </c>
      <c r="G236" s="59">
        <v>11.51</v>
      </c>
      <c r="H236" s="167">
        <v>58.32</v>
      </c>
      <c r="I236" s="59">
        <v>506.24</v>
      </c>
      <c r="J236" s="59">
        <v>74.02</v>
      </c>
      <c r="K236" s="59">
        <v>25.28</v>
      </c>
      <c r="L236" s="59">
        <v>29.7</v>
      </c>
      <c r="M236" s="59">
        <v>40.950000000000003</v>
      </c>
      <c r="N236" s="59">
        <v>79.900000000000006</v>
      </c>
      <c r="O236" s="59">
        <v>153.59</v>
      </c>
      <c r="P236" s="59">
        <v>404.87</v>
      </c>
      <c r="Q236" s="59">
        <v>121.45</v>
      </c>
      <c r="R236" s="167">
        <v>60.28</v>
      </c>
      <c r="S236" s="167">
        <v>128.33000000000001</v>
      </c>
      <c r="T236" s="59">
        <v>150.26</v>
      </c>
      <c r="U236" s="59">
        <v>156.49</v>
      </c>
      <c r="V236" s="59">
        <v>89.95</v>
      </c>
      <c r="W236" s="59">
        <v>184.26</v>
      </c>
      <c r="X236" s="59">
        <v>129.19999999999999</v>
      </c>
      <c r="Y236" s="59">
        <v>73.59</v>
      </c>
      <c r="Z236" s="59">
        <v>86.47</v>
      </c>
      <c r="AA236" s="59">
        <v>111.21</v>
      </c>
      <c r="AB236" s="167">
        <v>236.91</v>
      </c>
      <c r="AC236" s="59">
        <v>63.25</v>
      </c>
      <c r="AD236" s="59">
        <v>242.42</v>
      </c>
      <c r="AE236" s="59">
        <v>375.84</v>
      </c>
      <c r="AF236" s="59">
        <v>252.01</v>
      </c>
      <c r="AG236" s="59">
        <v>1411.38</v>
      </c>
      <c r="AH236" s="59">
        <v>592.38</v>
      </c>
      <c r="AI236" s="59">
        <v>230.87</v>
      </c>
      <c r="AJ236" s="59">
        <v>28.14</v>
      </c>
      <c r="AK236" s="59">
        <v>59.35</v>
      </c>
      <c r="AL236" s="59">
        <v>156.16999999999999</v>
      </c>
      <c r="AM236" s="59">
        <v>28.1</v>
      </c>
      <c r="AN236" s="59">
        <v>762.75</v>
      </c>
      <c r="AO236" s="59">
        <v>111.8</v>
      </c>
      <c r="AP236" s="59">
        <v>48.48</v>
      </c>
      <c r="AQ236" s="59">
        <v>339.05</v>
      </c>
      <c r="AR236" s="59">
        <v>271.35000000000002</v>
      </c>
      <c r="AS236" s="59">
        <v>306.41000000000003</v>
      </c>
      <c r="AT236" s="59">
        <v>741.3</v>
      </c>
      <c r="AU236" s="59">
        <v>167.74</v>
      </c>
      <c r="AV236" s="59">
        <v>107.33</v>
      </c>
      <c r="AW236" s="59">
        <v>282.35000000000002</v>
      </c>
      <c r="AX236" s="59">
        <v>177.51</v>
      </c>
      <c r="AY236" s="59">
        <v>232.68</v>
      </c>
      <c r="AZ236" s="59">
        <v>516.85</v>
      </c>
      <c r="BA236" s="59">
        <v>247.47</v>
      </c>
      <c r="BB236" s="59">
        <v>137.52000000000001</v>
      </c>
      <c r="BC236" s="59">
        <v>216.39</v>
      </c>
      <c r="BD236" s="59">
        <v>411.06</v>
      </c>
      <c r="BE236" s="59">
        <v>845.08</v>
      </c>
      <c r="BF236" s="59">
        <v>2781.92</v>
      </c>
      <c r="BG236" s="59">
        <v>892.63</v>
      </c>
      <c r="BH236" s="59">
        <v>44390.67</v>
      </c>
      <c r="BI236" s="59">
        <v>4781.9399999999996</v>
      </c>
      <c r="BJ236" s="59">
        <v>121.59</v>
      </c>
      <c r="BK236" s="59">
        <v>346.8</v>
      </c>
      <c r="BL236" s="59">
        <v>203.85</v>
      </c>
      <c r="BM236" s="59">
        <v>17.46</v>
      </c>
      <c r="BN236" s="59">
        <v>88.6</v>
      </c>
      <c r="BO236" s="60">
        <v>0</v>
      </c>
      <c r="BP236" s="61">
        <v>0</v>
      </c>
      <c r="BQ236" s="60" t="s">
        <v>98</v>
      </c>
      <c r="BR236" s="59">
        <v>65991.22</v>
      </c>
      <c r="BS236" s="60" t="s">
        <v>98</v>
      </c>
      <c r="BT236" s="59">
        <v>180850.22</v>
      </c>
      <c r="BU236" s="60" t="s">
        <v>98</v>
      </c>
      <c r="BV236" s="59">
        <v>7681.16</v>
      </c>
      <c r="BW236" s="60" t="s">
        <v>98</v>
      </c>
      <c r="BX236" s="59">
        <v>788207.53</v>
      </c>
      <c r="BY236" s="60" t="s">
        <v>98</v>
      </c>
      <c r="BZ236" s="59">
        <v>976738.91</v>
      </c>
      <c r="CA236" s="60" t="s">
        <v>98</v>
      </c>
      <c r="CB236" s="59">
        <v>33.450000000000003</v>
      </c>
      <c r="CC236" s="60" t="s">
        <v>98</v>
      </c>
      <c r="CD236" s="60">
        <v>0</v>
      </c>
      <c r="CE236" s="60" t="s">
        <v>98</v>
      </c>
      <c r="CF236" s="59">
        <v>-0.31</v>
      </c>
      <c r="CG236" s="60" t="s">
        <v>98</v>
      </c>
      <c r="CH236" s="59">
        <v>-0.31</v>
      </c>
      <c r="CI236" s="60" t="s">
        <v>98</v>
      </c>
      <c r="CJ236" s="59">
        <v>33.14</v>
      </c>
      <c r="CK236" s="60" t="s">
        <v>98</v>
      </c>
      <c r="CL236" s="60">
        <v>0</v>
      </c>
      <c r="CM236" s="60" t="s">
        <v>98</v>
      </c>
      <c r="CN236" s="60">
        <v>0</v>
      </c>
      <c r="CO236" s="60" t="s">
        <v>98</v>
      </c>
      <c r="CP236" s="60">
        <v>0</v>
      </c>
      <c r="CQ236" s="60" t="s">
        <v>98</v>
      </c>
      <c r="CR236" s="62">
        <v>563.09</v>
      </c>
      <c r="CS236" s="60" t="s">
        <v>98</v>
      </c>
      <c r="CT236" s="59">
        <v>563.09</v>
      </c>
      <c r="CU236" s="60" t="s">
        <v>98</v>
      </c>
      <c r="CV236" s="59">
        <v>977335.15</v>
      </c>
      <c r="CW236" s="60" t="s">
        <v>98</v>
      </c>
      <c r="CX236" s="59">
        <v>1043326.37</v>
      </c>
      <c r="CY236" s="60" t="s">
        <v>98</v>
      </c>
    </row>
    <row r="237" spans="1:103" ht="14.5" x14ac:dyDescent="0.35">
      <c r="A237" s="58" t="s">
        <v>364</v>
      </c>
      <c r="B237" s="58" t="s">
        <v>475</v>
      </c>
      <c r="C237" s="43" t="str">
        <f>'Correspondance tables'!K61</f>
        <v>ISIC 90-92</v>
      </c>
      <c r="D237" s="43" t="str">
        <f>VLOOKUP(C237, 'Correspondance tables'!$O$3:$P$73, 2, FALSE)</f>
        <v>ISIC 90T96</v>
      </c>
      <c r="E237" s="63">
        <v>17.13</v>
      </c>
      <c r="F237" s="63">
        <v>3.25</v>
      </c>
      <c r="G237" s="63">
        <v>0.21</v>
      </c>
      <c r="H237" s="168">
        <v>0.32</v>
      </c>
      <c r="I237" s="63">
        <v>1.96</v>
      </c>
      <c r="J237" s="63">
        <v>1.44</v>
      </c>
      <c r="K237" s="63">
        <v>0.1</v>
      </c>
      <c r="L237" s="64">
        <v>0</v>
      </c>
      <c r="M237" s="63">
        <v>0.1</v>
      </c>
      <c r="N237" s="63">
        <v>0.1</v>
      </c>
      <c r="O237" s="63">
        <v>0.24</v>
      </c>
      <c r="P237" s="63">
        <v>1.41</v>
      </c>
      <c r="Q237" s="63">
        <v>2.94</v>
      </c>
      <c r="R237" s="168">
        <v>0.32</v>
      </c>
      <c r="S237" s="168">
        <v>0.73</v>
      </c>
      <c r="T237" s="63">
        <v>0.67</v>
      </c>
      <c r="U237" s="63">
        <v>0.11</v>
      </c>
      <c r="V237" s="63">
        <v>0.34</v>
      </c>
      <c r="W237" s="63">
        <v>0.42</v>
      </c>
      <c r="X237" s="64">
        <v>0</v>
      </c>
      <c r="Y237" s="63">
        <v>2.86</v>
      </c>
      <c r="Z237" s="63">
        <v>4.7699999999999996</v>
      </c>
      <c r="AA237" s="63">
        <v>2.6</v>
      </c>
      <c r="AB237" s="168">
        <v>1.33</v>
      </c>
      <c r="AC237" s="63">
        <v>2.91</v>
      </c>
      <c r="AD237" s="63">
        <v>4.91</v>
      </c>
      <c r="AE237" s="63">
        <v>2.2799999999999998</v>
      </c>
      <c r="AF237" s="63">
        <v>0.21</v>
      </c>
      <c r="AG237" s="63">
        <v>4.5199999999999996</v>
      </c>
      <c r="AH237" s="63">
        <v>1.34</v>
      </c>
      <c r="AI237" s="63">
        <v>2.08</v>
      </c>
      <c r="AJ237" s="63">
        <v>0.1</v>
      </c>
      <c r="AK237" s="63">
        <v>0.5</v>
      </c>
      <c r="AL237" s="64">
        <v>0</v>
      </c>
      <c r="AM237" s="63">
        <v>0.02</v>
      </c>
      <c r="AN237" s="63">
        <v>29.81</v>
      </c>
      <c r="AO237" s="63">
        <v>0.26</v>
      </c>
      <c r="AP237" s="63">
        <v>0.28000000000000003</v>
      </c>
      <c r="AQ237" s="63">
        <v>1.66</v>
      </c>
      <c r="AR237" s="63">
        <v>0.24</v>
      </c>
      <c r="AS237" s="63">
        <v>37.89</v>
      </c>
      <c r="AT237" s="63">
        <v>1.53</v>
      </c>
      <c r="AU237" s="63">
        <v>3.19</v>
      </c>
      <c r="AV237" s="63">
        <v>15.24</v>
      </c>
      <c r="AW237" s="63">
        <v>11.42</v>
      </c>
      <c r="AX237" s="63">
        <v>0.15</v>
      </c>
      <c r="AY237" s="63">
        <v>11.13</v>
      </c>
      <c r="AZ237" s="63">
        <v>1141.17</v>
      </c>
      <c r="BA237" s="63">
        <v>328.96</v>
      </c>
      <c r="BB237" s="63">
        <v>0.41</v>
      </c>
      <c r="BC237" s="63">
        <v>7.0000000000000007E-2</v>
      </c>
      <c r="BD237" s="63">
        <v>496.32</v>
      </c>
      <c r="BE237" s="63">
        <v>754.84</v>
      </c>
      <c r="BF237" s="63">
        <v>355.05</v>
      </c>
      <c r="BG237" s="63">
        <v>262.44</v>
      </c>
      <c r="BH237" s="63">
        <v>4550.99</v>
      </c>
      <c r="BI237" s="63">
        <v>14134.97</v>
      </c>
      <c r="BJ237" s="63">
        <v>148.69</v>
      </c>
      <c r="BK237" s="63">
        <v>186.47</v>
      </c>
      <c r="BL237" s="63">
        <v>92.88</v>
      </c>
      <c r="BM237" s="63">
        <v>0.1</v>
      </c>
      <c r="BN237" s="63">
        <v>0.44</v>
      </c>
      <c r="BO237" s="64">
        <v>0</v>
      </c>
      <c r="BP237" s="65">
        <v>0</v>
      </c>
      <c r="BQ237" s="64" t="s">
        <v>98</v>
      </c>
      <c r="BR237" s="63">
        <v>22628.79</v>
      </c>
      <c r="BS237" s="64" t="s">
        <v>98</v>
      </c>
      <c r="BT237" s="63">
        <v>94061.86</v>
      </c>
      <c r="BU237" s="64" t="s">
        <v>98</v>
      </c>
      <c r="BV237" s="63">
        <v>59001.19</v>
      </c>
      <c r="BW237" s="64" t="s">
        <v>98</v>
      </c>
      <c r="BX237" s="63">
        <v>249933.4</v>
      </c>
      <c r="BY237" s="64" t="s">
        <v>98</v>
      </c>
      <c r="BZ237" s="63">
        <v>402996.45</v>
      </c>
      <c r="CA237" s="64" t="s">
        <v>98</v>
      </c>
      <c r="CB237" s="63">
        <v>0.04</v>
      </c>
      <c r="CC237" s="64" t="s">
        <v>98</v>
      </c>
      <c r="CD237" s="64">
        <v>0</v>
      </c>
      <c r="CE237" s="64" t="s">
        <v>98</v>
      </c>
      <c r="CF237" s="63">
        <v>-253.76</v>
      </c>
      <c r="CG237" s="64" t="s">
        <v>98</v>
      </c>
      <c r="CH237" s="63">
        <v>-253.76</v>
      </c>
      <c r="CI237" s="64" t="s">
        <v>98</v>
      </c>
      <c r="CJ237" s="63">
        <v>-253.73</v>
      </c>
      <c r="CK237" s="64" t="s">
        <v>98</v>
      </c>
      <c r="CL237" s="64">
        <v>0</v>
      </c>
      <c r="CM237" s="64" t="s">
        <v>98</v>
      </c>
      <c r="CN237" s="64">
        <v>0</v>
      </c>
      <c r="CO237" s="64" t="s">
        <v>98</v>
      </c>
      <c r="CP237" s="64">
        <v>0</v>
      </c>
      <c r="CQ237" s="64" t="s">
        <v>98</v>
      </c>
      <c r="CR237" s="67">
        <v>96</v>
      </c>
      <c r="CS237" s="64" t="s">
        <v>98</v>
      </c>
      <c r="CT237" s="64">
        <v>96</v>
      </c>
      <c r="CU237" s="64" t="s">
        <v>98</v>
      </c>
      <c r="CV237" s="63">
        <v>402838.72</v>
      </c>
      <c r="CW237" s="64" t="s">
        <v>98</v>
      </c>
      <c r="CX237" s="63">
        <v>425467.52</v>
      </c>
      <c r="CY237" s="64" t="s">
        <v>98</v>
      </c>
    </row>
    <row r="238" spans="1:103" ht="14.5" x14ac:dyDescent="0.35">
      <c r="A238" s="58" t="s">
        <v>364</v>
      </c>
      <c r="B238" s="58" t="s">
        <v>476</v>
      </c>
      <c r="C238" s="43" t="str">
        <f>'Correspondance tables'!K62</f>
        <v>ISIC 93</v>
      </c>
      <c r="D238" s="43" t="str">
        <f>VLOOKUP(C238, 'Correspondance tables'!$O$3:$P$73, 2, FALSE)</f>
        <v>ISIC 90T96</v>
      </c>
      <c r="E238" s="59">
        <v>2.89</v>
      </c>
      <c r="F238" s="59">
        <v>1.81</v>
      </c>
      <c r="G238" s="59">
        <v>2.86</v>
      </c>
      <c r="H238" s="167">
        <v>13.46</v>
      </c>
      <c r="I238" s="59">
        <v>504.75</v>
      </c>
      <c r="J238" s="59">
        <v>373.62</v>
      </c>
      <c r="K238" s="59">
        <v>33.979999999999997</v>
      </c>
      <c r="L238" s="59">
        <v>41.69</v>
      </c>
      <c r="M238" s="59">
        <v>288.95999999999998</v>
      </c>
      <c r="N238" s="59">
        <v>35.22</v>
      </c>
      <c r="O238" s="59">
        <v>57.52</v>
      </c>
      <c r="P238" s="59">
        <v>156.18</v>
      </c>
      <c r="Q238" s="59">
        <v>310.64999999999998</v>
      </c>
      <c r="R238" s="167">
        <v>105.35</v>
      </c>
      <c r="S238" s="167">
        <v>57.14</v>
      </c>
      <c r="T238" s="59">
        <v>95.91</v>
      </c>
      <c r="U238" s="59">
        <v>32.82</v>
      </c>
      <c r="V238" s="59">
        <v>192.57</v>
      </c>
      <c r="W238" s="59">
        <v>82.03</v>
      </c>
      <c r="X238" s="59">
        <v>83.42</v>
      </c>
      <c r="Y238" s="59">
        <v>20.09</v>
      </c>
      <c r="Z238" s="59">
        <v>105.2</v>
      </c>
      <c r="AA238" s="59">
        <v>110.84</v>
      </c>
      <c r="AB238" s="167">
        <v>166.95</v>
      </c>
      <c r="AC238" s="59">
        <v>5.75</v>
      </c>
      <c r="AD238" s="59">
        <v>82.73</v>
      </c>
      <c r="AE238" s="59">
        <v>313.52999999999997</v>
      </c>
      <c r="AF238" s="59">
        <v>225.98</v>
      </c>
      <c r="AG238" s="59">
        <v>323.16000000000003</v>
      </c>
      <c r="AH238" s="59">
        <v>119.05</v>
      </c>
      <c r="AI238" s="59">
        <v>27.1</v>
      </c>
      <c r="AJ238" s="59">
        <v>39.729999999999997</v>
      </c>
      <c r="AK238" s="59">
        <v>27.49</v>
      </c>
      <c r="AL238" s="59">
        <v>44.66</v>
      </c>
      <c r="AM238" s="59">
        <v>24.02</v>
      </c>
      <c r="AN238" s="59">
        <v>1691.58</v>
      </c>
      <c r="AO238" s="59">
        <v>2281.7399999999998</v>
      </c>
      <c r="AP238" s="59">
        <v>3615.24</v>
      </c>
      <c r="AQ238" s="59">
        <v>239.95</v>
      </c>
      <c r="AR238" s="59">
        <v>131.91999999999999</v>
      </c>
      <c r="AS238" s="59">
        <v>936.86</v>
      </c>
      <c r="AT238" s="59">
        <v>64.239999999999995</v>
      </c>
      <c r="AU238" s="59">
        <v>28.29</v>
      </c>
      <c r="AV238" s="59">
        <v>423.96</v>
      </c>
      <c r="AW238" s="60">
        <v>499</v>
      </c>
      <c r="AX238" s="59">
        <v>183.18</v>
      </c>
      <c r="AY238" s="59">
        <v>203.5</v>
      </c>
      <c r="AZ238" s="59">
        <v>191.92</v>
      </c>
      <c r="BA238" s="59">
        <v>213.47</v>
      </c>
      <c r="BB238" s="59">
        <v>117.37</v>
      </c>
      <c r="BC238" s="59">
        <v>50.5</v>
      </c>
      <c r="BD238" s="59">
        <v>254.26</v>
      </c>
      <c r="BE238" s="59">
        <v>714.49</v>
      </c>
      <c r="BF238" s="59">
        <v>1690.61</v>
      </c>
      <c r="BG238" s="59">
        <v>1037.1099999999999</v>
      </c>
      <c r="BH238" s="59">
        <v>163.94</v>
      </c>
      <c r="BI238" s="59">
        <v>295.02999999999997</v>
      </c>
      <c r="BJ238" s="59">
        <v>17953.95</v>
      </c>
      <c r="BK238" s="59">
        <v>2838.95</v>
      </c>
      <c r="BL238" s="59">
        <v>538.07000000000005</v>
      </c>
      <c r="BM238" s="59">
        <v>4.41</v>
      </c>
      <c r="BN238" s="59">
        <v>36.83</v>
      </c>
      <c r="BO238" s="60">
        <v>0</v>
      </c>
      <c r="BP238" s="61">
        <v>0</v>
      </c>
      <c r="BQ238" s="60" t="s">
        <v>98</v>
      </c>
      <c r="BR238" s="59">
        <v>40509.480000000003</v>
      </c>
      <c r="BS238" s="60" t="s">
        <v>98</v>
      </c>
      <c r="BT238" s="59">
        <v>89083.12</v>
      </c>
      <c r="BU238" s="60" t="s">
        <v>98</v>
      </c>
      <c r="BV238" s="59">
        <v>7596.41</v>
      </c>
      <c r="BW238" s="60" t="s">
        <v>98</v>
      </c>
      <c r="BX238" s="59">
        <v>42776.98</v>
      </c>
      <c r="BY238" s="60" t="s">
        <v>98</v>
      </c>
      <c r="BZ238" s="59">
        <v>139456.51</v>
      </c>
      <c r="CA238" s="60" t="s">
        <v>98</v>
      </c>
      <c r="CB238" s="59">
        <v>3661.48</v>
      </c>
      <c r="CC238" s="60" t="s">
        <v>98</v>
      </c>
      <c r="CD238" s="59">
        <v>1163.93</v>
      </c>
      <c r="CE238" s="60" t="s">
        <v>98</v>
      </c>
      <c r="CF238" s="59">
        <v>2132.0300000000002</v>
      </c>
      <c r="CG238" s="60" t="s">
        <v>98</v>
      </c>
      <c r="CH238" s="59">
        <v>3295.95</v>
      </c>
      <c r="CI238" s="60" t="s">
        <v>98</v>
      </c>
      <c r="CJ238" s="59">
        <v>6957.43</v>
      </c>
      <c r="CK238" s="60" t="s">
        <v>98</v>
      </c>
      <c r="CL238" s="60">
        <v>0</v>
      </c>
      <c r="CM238" s="60" t="s">
        <v>98</v>
      </c>
      <c r="CN238" s="60">
        <v>0</v>
      </c>
      <c r="CO238" s="60" t="s">
        <v>98</v>
      </c>
      <c r="CP238" s="60">
        <v>0</v>
      </c>
      <c r="CQ238" s="60" t="s">
        <v>98</v>
      </c>
      <c r="CR238" s="62">
        <v>10884.54</v>
      </c>
      <c r="CS238" s="60" t="s">
        <v>98</v>
      </c>
      <c r="CT238" s="59">
        <v>10884.54</v>
      </c>
      <c r="CU238" s="60" t="s">
        <v>98</v>
      </c>
      <c r="CV238" s="59">
        <v>157298.48000000001</v>
      </c>
      <c r="CW238" s="60" t="s">
        <v>98</v>
      </c>
      <c r="CX238" s="59">
        <v>197807.96</v>
      </c>
      <c r="CY238" s="60" t="s">
        <v>98</v>
      </c>
    </row>
    <row r="239" spans="1:103" ht="14.5" x14ac:dyDescent="0.35">
      <c r="A239" s="58" t="s">
        <v>364</v>
      </c>
      <c r="B239" s="58" t="s">
        <v>477</v>
      </c>
      <c r="C239" s="43" t="str">
        <f>'Correspondance tables'!K63</f>
        <v>ISIC 94</v>
      </c>
      <c r="D239" s="43" t="str">
        <f>VLOOKUP(C239, 'Correspondance tables'!$O$3:$P$73, 2, FALSE)</f>
        <v>ISIC 90T96</v>
      </c>
      <c r="E239" s="63">
        <v>23.15</v>
      </c>
      <c r="F239" s="63">
        <v>5.32</v>
      </c>
      <c r="G239" s="63">
        <v>1.72</v>
      </c>
      <c r="H239" s="168">
        <v>22.39</v>
      </c>
      <c r="I239" s="63">
        <v>835.65</v>
      </c>
      <c r="J239" s="63">
        <v>271.70999999999998</v>
      </c>
      <c r="K239" s="63">
        <v>32.43</v>
      </c>
      <c r="L239" s="63">
        <v>38.6</v>
      </c>
      <c r="M239" s="63">
        <v>178.39</v>
      </c>
      <c r="N239" s="63">
        <v>82.86</v>
      </c>
      <c r="O239" s="63">
        <v>126.72</v>
      </c>
      <c r="P239" s="63">
        <v>160.31</v>
      </c>
      <c r="Q239" s="63">
        <v>251.77</v>
      </c>
      <c r="R239" s="168">
        <v>98.15</v>
      </c>
      <c r="S239" s="168">
        <v>95.95</v>
      </c>
      <c r="T239" s="63">
        <v>118.88</v>
      </c>
      <c r="U239" s="64">
        <v>66</v>
      </c>
      <c r="V239" s="63">
        <v>146.66999999999999</v>
      </c>
      <c r="W239" s="63">
        <v>175.82</v>
      </c>
      <c r="X239" s="63">
        <v>159.26</v>
      </c>
      <c r="Y239" s="63">
        <v>133.41</v>
      </c>
      <c r="Z239" s="63">
        <v>168.59</v>
      </c>
      <c r="AA239" s="63">
        <v>129.13999999999999</v>
      </c>
      <c r="AB239" s="168">
        <v>220.94</v>
      </c>
      <c r="AC239" s="63">
        <v>29.92</v>
      </c>
      <c r="AD239" s="63">
        <v>102.92</v>
      </c>
      <c r="AE239" s="63">
        <v>300.26</v>
      </c>
      <c r="AF239" s="63">
        <v>278.32</v>
      </c>
      <c r="AG239" s="63">
        <v>1384.59</v>
      </c>
      <c r="AH239" s="63">
        <v>579.21</v>
      </c>
      <c r="AI239" s="63">
        <v>158.81</v>
      </c>
      <c r="AJ239" s="63">
        <v>96.51</v>
      </c>
      <c r="AK239" s="63">
        <v>43.99</v>
      </c>
      <c r="AL239" s="63">
        <v>161.46</v>
      </c>
      <c r="AM239" s="63">
        <v>56.66</v>
      </c>
      <c r="AN239" s="63">
        <v>861.62</v>
      </c>
      <c r="AO239" s="63">
        <v>218.26</v>
      </c>
      <c r="AP239" s="63">
        <v>726.65</v>
      </c>
      <c r="AQ239" s="63">
        <v>385.28</v>
      </c>
      <c r="AR239" s="63">
        <v>330.01</v>
      </c>
      <c r="AS239" s="63">
        <v>648.62</v>
      </c>
      <c r="AT239" s="63">
        <v>260.35000000000002</v>
      </c>
      <c r="AU239" s="63">
        <v>48.21</v>
      </c>
      <c r="AV239" s="63">
        <v>327.97</v>
      </c>
      <c r="AW239" s="63">
        <v>671.23</v>
      </c>
      <c r="AX239" s="63">
        <v>243.4</v>
      </c>
      <c r="AY239" s="63">
        <v>99.71</v>
      </c>
      <c r="AZ239" s="63">
        <v>212.07</v>
      </c>
      <c r="BA239" s="63">
        <v>129.19</v>
      </c>
      <c r="BB239" s="63">
        <v>281.8</v>
      </c>
      <c r="BC239" s="63">
        <v>56.74</v>
      </c>
      <c r="BD239" s="63">
        <v>441.22</v>
      </c>
      <c r="BE239" s="63">
        <v>1125.81</v>
      </c>
      <c r="BF239" s="63">
        <v>3988.15</v>
      </c>
      <c r="BG239" s="63">
        <v>909.74</v>
      </c>
      <c r="BH239" s="63">
        <v>418.15</v>
      </c>
      <c r="BI239" s="63">
        <v>388.31</v>
      </c>
      <c r="BJ239" s="63">
        <v>2724.31</v>
      </c>
      <c r="BK239" s="63">
        <v>8583.24</v>
      </c>
      <c r="BL239" s="63">
        <v>1097.06</v>
      </c>
      <c r="BM239" s="63">
        <v>43.79</v>
      </c>
      <c r="BN239" s="63">
        <v>461.25</v>
      </c>
      <c r="BO239" s="64">
        <v>0</v>
      </c>
      <c r="BP239" s="65">
        <v>0</v>
      </c>
      <c r="BQ239" s="64" t="s">
        <v>98</v>
      </c>
      <c r="BR239" s="63">
        <v>32418.62</v>
      </c>
      <c r="BS239" s="64" t="s">
        <v>98</v>
      </c>
      <c r="BT239" s="63">
        <v>57271.46</v>
      </c>
      <c r="BU239" s="64" t="s">
        <v>98</v>
      </c>
      <c r="BV239" s="63">
        <v>12682.85</v>
      </c>
      <c r="BW239" s="64" t="s">
        <v>98</v>
      </c>
      <c r="BX239" s="63">
        <v>24981.71</v>
      </c>
      <c r="BY239" s="64" t="s">
        <v>98</v>
      </c>
      <c r="BZ239" s="63">
        <v>94936.02</v>
      </c>
      <c r="CA239" s="64" t="s">
        <v>98</v>
      </c>
      <c r="CB239" s="63">
        <v>0.34</v>
      </c>
      <c r="CC239" s="64" t="s">
        <v>98</v>
      </c>
      <c r="CD239" s="64">
        <v>0</v>
      </c>
      <c r="CE239" s="64" t="s">
        <v>98</v>
      </c>
      <c r="CF239" s="63">
        <v>1.9</v>
      </c>
      <c r="CG239" s="64" t="s">
        <v>98</v>
      </c>
      <c r="CH239" s="63">
        <v>1.9</v>
      </c>
      <c r="CI239" s="64" t="s">
        <v>98</v>
      </c>
      <c r="CJ239" s="63">
        <v>2.2400000000000002</v>
      </c>
      <c r="CK239" s="64" t="s">
        <v>98</v>
      </c>
      <c r="CL239" s="64">
        <v>0</v>
      </c>
      <c r="CM239" s="64" t="s">
        <v>98</v>
      </c>
      <c r="CN239" s="64">
        <v>0</v>
      </c>
      <c r="CO239" s="64" t="s">
        <v>98</v>
      </c>
      <c r="CP239" s="64">
        <v>0</v>
      </c>
      <c r="CQ239" s="64" t="s">
        <v>98</v>
      </c>
      <c r="CR239" s="66">
        <v>823.2</v>
      </c>
      <c r="CS239" s="64" t="s">
        <v>98</v>
      </c>
      <c r="CT239" s="63">
        <v>823.2</v>
      </c>
      <c r="CU239" s="64" t="s">
        <v>98</v>
      </c>
      <c r="CV239" s="63">
        <v>95761.46</v>
      </c>
      <c r="CW239" s="64" t="s">
        <v>98</v>
      </c>
      <c r="CX239" s="63">
        <v>128180.08</v>
      </c>
      <c r="CY239" s="64" t="s">
        <v>98</v>
      </c>
    </row>
    <row r="240" spans="1:103" ht="14.5" x14ac:dyDescent="0.35">
      <c r="A240" s="58" t="s">
        <v>364</v>
      </c>
      <c r="B240" s="58" t="s">
        <v>478</v>
      </c>
      <c r="C240" s="43" t="str">
        <f>'Correspondance tables'!K64</f>
        <v>ISIC 95</v>
      </c>
      <c r="D240" s="43" t="str">
        <f>VLOOKUP(C240, 'Correspondance tables'!$O$3:$P$73, 2, FALSE)</f>
        <v>ISIC 90T96</v>
      </c>
      <c r="E240" s="59">
        <v>549.36</v>
      </c>
      <c r="F240" s="59">
        <v>38.36</v>
      </c>
      <c r="G240" s="59">
        <v>35.11</v>
      </c>
      <c r="H240" s="167">
        <v>78.349999999999994</v>
      </c>
      <c r="I240" s="59">
        <v>880.54</v>
      </c>
      <c r="J240" s="59">
        <v>170.79</v>
      </c>
      <c r="K240" s="59">
        <v>69.53</v>
      </c>
      <c r="L240" s="59">
        <v>104.43</v>
      </c>
      <c r="M240" s="59">
        <v>105.71</v>
      </c>
      <c r="N240" s="59">
        <v>325.26</v>
      </c>
      <c r="O240" s="59">
        <v>577.25</v>
      </c>
      <c r="P240" s="59">
        <v>215.53</v>
      </c>
      <c r="Q240" s="59">
        <v>188.72</v>
      </c>
      <c r="R240" s="167">
        <v>214.46</v>
      </c>
      <c r="S240" s="167">
        <v>410.43</v>
      </c>
      <c r="T240" s="59">
        <v>272.62</v>
      </c>
      <c r="U240" s="59">
        <v>171.26</v>
      </c>
      <c r="V240" s="59">
        <v>190.51</v>
      </c>
      <c r="W240" s="59">
        <v>335.84</v>
      </c>
      <c r="X240" s="59">
        <v>266.37</v>
      </c>
      <c r="Y240" s="59">
        <v>111.08</v>
      </c>
      <c r="Z240" s="59">
        <v>205.51</v>
      </c>
      <c r="AA240" s="59">
        <v>136.66</v>
      </c>
      <c r="AB240" s="167">
        <v>943.86</v>
      </c>
      <c r="AC240" s="59">
        <v>110.79</v>
      </c>
      <c r="AD240" s="59">
        <v>388.97</v>
      </c>
      <c r="AE240" s="59">
        <v>1132.3699999999999</v>
      </c>
      <c r="AF240" s="59">
        <v>573.17999999999995</v>
      </c>
      <c r="AG240" s="59">
        <v>1548.85</v>
      </c>
      <c r="AH240" s="59">
        <v>1554.68</v>
      </c>
      <c r="AI240" s="59">
        <v>512.6</v>
      </c>
      <c r="AJ240" s="59">
        <v>101.05</v>
      </c>
      <c r="AK240" s="60">
        <v>36</v>
      </c>
      <c r="AL240" s="59">
        <v>731.79</v>
      </c>
      <c r="AM240" s="59">
        <v>76.260000000000005</v>
      </c>
      <c r="AN240" s="59">
        <v>546.25</v>
      </c>
      <c r="AO240" s="59">
        <v>222.74</v>
      </c>
      <c r="AP240" s="59">
        <v>301.77</v>
      </c>
      <c r="AQ240" s="59">
        <v>345.83</v>
      </c>
      <c r="AR240" s="59">
        <v>547.1</v>
      </c>
      <c r="AS240" s="59">
        <v>1301.1199999999999</v>
      </c>
      <c r="AT240" s="59">
        <v>442.01</v>
      </c>
      <c r="AU240" s="59">
        <v>373.94</v>
      </c>
      <c r="AV240" s="59">
        <v>356.43</v>
      </c>
      <c r="AW240" s="59">
        <v>1373.2</v>
      </c>
      <c r="AX240" s="59">
        <v>635.15</v>
      </c>
      <c r="AY240" s="59">
        <v>275.02</v>
      </c>
      <c r="AZ240" s="59">
        <v>407.25</v>
      </c>
      <c r="BA240" s="59">
        <v>380.53</v>
      </c>
      <c r="BB240" s="59">
        <v>204.96</v>
      </c>
      <c r="BC240" s="59">
        <v>393.16</v>
      </c>
      <c r="BD240" s="59">
        <v>108.05</v>
      </c>
      <c r="BE240" s="59">
        <v>876.02</v>
      </c>
      <c r="BF240" s="59">
        <v>773.03</v>
      </c>
      <c r="BG240" s="59">
        <v>748.68</v>
      </c>
      <c r="BH240" s="59">
        <v>1626.78</v>
      </c>
      <c r="BI240" s="59">
        <v>581.51</v>
      </c>
      <c r="BJ240" s="59">
        <v>289.67</v>
      </c>
      <c r="BK240" s="59">
        <v>281.72000000000003</v>
      </c>
      <c r="BL240" s="59">
        <v>2455.5700000000002</v>
      </c>
      <c r="BM240" s="59">
        <v>32.65</v>
      </c>
      <c r="BN240" s="59">
        <v>298.64</v>
      </c>
      <c r="BO240" s="60">
        <v>0</v>
      </c>
      <c r="BP240" s="61">
        <v>0</v>
      </c>
      <c r="BQ240" s="60" t="s">
        <v>98</v>
      </c>
      <c r="BR240" s="59">
        <v>29542.84</v>
      </c>
      <c r="BS240" s="60" t="s">
        <v>98</v>
      </c>
      <c r="BT240" s="59">
        <v>15640.08</v>
      </c>
      <c r="BU240" s="60" t="s">
        <v>98</v>
      </c>
      <c r="BV240" s="59">
        <v>70943.7</v>
      </c>
      <c r="BW240" s="60" t="s">
        <v>98</v>
      </c>
      <c r="BX240" s="59">
        <v>10528.55</v>
      </c>
      <c r="BY240" s="60" t="s">
        <v>98</v>
      </c>
      <c r="BZ240" s="59">
        <v>97112.33</v>
      </c>
      <c r="CA240" s="60" t="s">
        <v>98</v>
      </c>
      <c r="CB240" s="59">
        <v>7.0000000000000007E-2</v>
      </c>
      <c r="CC240" s="60" t="s">
        <v>98</v>
      </c>
      <c r="CD240" s="60">
        <v>0</v>
      </c>
      <c r="CE240" s="60" t="s">
        <v>98</v>
      </c>
      <c r="CF240" s="60">
        <v>0</v>
      </c>
      <c r="CG240" s="60" t="s">
        <v>98</v>
      </c>
      <c r="CH240" s="60">
        <v>0</v>
      </c>
      <c r="CI240" s="60" t="s">
        <v>98</v>
      </c>
      <c r="CJ240" s="59">
        <v>7.0000000000000007E-2</v>
      </c>
      <c r="CK240" s="60" t="s">
        <v>98</v>
      </c>
      <c r="CL240" s="60">
        <v>0</v>
      </c>
      <c r="CM240" s="60" t="s">
        <v>98</v>
      </c>
      <c r="CN240" s="60">
        <v>0</v>
      </c>
      <c r="CO240" s="60" t="s">
        <v>98</v>
      </c>
      <c r="CP240" s="60">
        <v>0</v>
      </c>
      <c r="CQ240" s="60" t="s">
        <v>98</v>
      </c>
      <c r="CR240" s="62">
        <v>164.5</v>
      </c>
      <c r="CS240" s="60" t="s">
        <v>98</v>
      </c>
      <c r="CT240" s="59">
        <v>164.5</v>
      </c>
      <c r="CU240" s="60" t="s">
        <v>98</v>
      </c>
      <c r="CV240" s="59">
        <v>97276.9</v>
      </c>
      <c r="CW240" s="60" t="s">
        <v>98</v>
      </c>
      <c r="CX240" s="59">
        <v>126819.74</v>
      </c>
      <c r="CY240" s="60" t="s">
        <v>98</v>
      </c>
    </row>
    <row r="241" spans="1:103" ht="14.5" x14ac:dyDescent="0.35">
      <c r="A241" s="58" t="s">
        <v>364</v>
      </c>
      <c r="B241" s="58" t="s">
        <v>479</v>
      </c>
      <c r="C241" s="43" t="str">
        <f>'Correspondance tables'!K65</f>
        <v>ISIC 96</v>
      </c>
      <c r="D241" s="43" t="str">
        <f>VLOOKUP(C241, 'Correspondance tables'!$O$3:$P$73, 2, FALSE)</f>
        <v>ISIC 90T96</v>
      </c>
      <c r="E241" s="63">
        <v>26.2</v>
      </c>
      <c r="F241" s="63">
        <v>38.47</v>
      </c>
      <c r="G241" s="63">
        <v>55.87</v>
      </c>
      <c r="H241" s="168">
        <v>35.21</v>
      </c>
      <c r="I241" s="63">
        <v>495.49</v>
      </c>
      <c r="J241" s="63">
        <v>119.81</v>
      </c>
      <c r="K241" s="63">
        <v>72.13</v>
      </c>
      <c r="L241" s="63">
        <v>68.040000000000006</v>
      </c>
      <c r="M241" s="63">
        <v>63.14</v>
      </c>
      <c r="N241" s="63">
        <v>132.4</v>
      </c>
      <c r="O241" s="63">
        <v>146.81</v>
      </c>
      <c r="P241" s="63">
        <v>84.68</v>
      </c>
      <c r="Q241" s="63">
        <v>129.44999999999999</v>
      </c>
      <c r="R241" s="168">
        <v>128.31</v>
      </c>
      <c r="S241" s="168">
        <v>132.53</v>
      </c>
      <c r="T241" s="63">
        <v>118.58</v>
      </c>
      <c r="U241" s="63">
        <v>240.93</v>
      </c>
      <c r="V241" s="63">
        <v>230.54</v>
      </c>
      <c r="W241" s="63">
        <v>323.66000000000003</v>
      </c>
      <c r="X241" s="63">
        <v>557.49</v>
      </c>
      <c r="Y241" s="63">
        <v>130.82</v>
      </c>
      <c r="Z241" s="63">
        <v>358.2</v>
      </c>
      <c r="AA241" s="63">
        <v>277.5</v>
      </c>
      <c r="AB241" s="168">
        <v>215.49</v>
      </c>
      <c r="AC241" s="63">
        <v>73.69</v>
      </c>
      <c r="AD241" s="63">
        <v>121.38</v>
      </c>
      <c r="AE241" s="63">
        <v>345.3</v>
      </c>
      <c r="AF241" s="63">
        <v>97.74</v>
      </c>
      <c r="AG241" s="63">
        <v>923.34</v>
      </c>
      <c r="AH241" s="63">
        <v>763.24</v>
      </c>
      <c r="AI241" s="63">
        <v>241.57</v>
      </c>
      <c r="AJ241" s="63">
        <v>57.92</v>
      </c>
      <c r="AK241" s="63">
        <v>124.28</v>
      </c>
      <c r="AL241" s="63">
        <v>185.12</v>
      </c>
      <c r="AM241" s="63">
        <v>41.94</v>
      </c>
      <c r="AN241" s="63">
        <v>383.02</v>
      </c>
      <c r="AO241" s="63">
        <v>74.16</v>
      </c>
      <c r="AP241" s="63">
        <v>340.5</v>
      </c>
      <c r="AQ241" s="63">
        <v>405.72</v>
      </c>
      <c r="AR241" s="63">
        <v>606.02</v>
      </c>
      <c r="AS241" s="63">
        <v>795.61</v>
      </c>
      <c r="AT241" s="63">
        <v>217.3</v>
      </c>
      <c r="AU241" s="63">
        <v>181.68</v>
      </c>
      <c r="AV241" s="63">
        <v>313.35000000000002</v>
      </c>
      <c r="AW241" s="63">
        <v>622.98</v>
      </c>
      <c r="AX241" s="63">
        <v>160.38999999999999</v>
      </c>
      <c r="AY241" s="63">
        <v>142.88</v>
      </c>
      <c r="AZ241" s="63">
        <v>98.08</v>
      </c>
      <c r="BA241" s="63">
        <v>102.09</v>
      </c>
      <c r="BB241" s="63">
        <v>142.22999999999999</v>
      </c>
      <c r="BC241" s="63">
        <v>24.27</v>
      </c>
      <c r="BD241" s="63">
        <v>71.260000000000005</v>
      </c>
      <c r="BE241" s="63">
        <v>207.12</v>
      </c>
      <c r="BF241" s="63">
        <v>2589.4899999999998</v>
      </c>
      <c r="BG241" s="63">
        <v>537.91</v>
      </c>
      <c r="BH241" s="63">
        <v>1104.77</v>
      </c>
      <c r="BI241" s="63">
        <v>351.4</v>
      </c>
      <c r="BJ241" s="63">
        <v>136.87</v>
      </c>
      <c r="BK241" s="63">
        <v>79.989999999999995</v>
      </c>
      <c r="BL241" s="63">
        <v>87.5</v>
      </c>
      <c r="BM241" s="63">
        <v>1205.05</v>
      </c>
      <c r="BN241" s="63">
        <v>58.77</v>
      </c>
      <c r="BO241" s="64">
        <v>0</v>
      </c>
      <c r="BP241" s="65">
        <v>0</v>
      </c>
      <c r="BQ241" s="64" t="s">
        <v>98</v>
      </c>
      <c r="BR241" s="63">
        <v>18197.669999999998</v>
      </c>
      <c r="BS241" s="64" t="s">
        <v>98</v>
      </c>
      <c r="BT241" s="63">
        <v>14755.02</v>
      </c>
      <c r="BU241" s="64" t="s">
        <v>98</v>
      </c>
      <c r="BV241" s="63">
        <v>187.64</v>
      </c>
      <c r="BW241" s="64" t="s">
        <v>98</v>
      </c>
      <c r="BX241" s="64">
        <v>0</v>
      </c>
      <c r="BY241" s="64" t="s">
        <v>98</v>
      </c>
      <c r="BZ241" s="63">
        <v>14942.66</v>
      </c>
      <c r="CA241" s="64" t="s">
        <v>98</v>
      </c>
      <c r="CB241" s="64">
        <v>2168</v>
      </c>
      <c r="CC241" s="64" t="s">
        <v>98</v>
      </c>
      <c r="CD241" s="64">
        <v>0</v>
      </c>
      <c r="CE241" s="64" t="s">
        <v>98</v>
      </c>
      <c r="CF241" s="63">
        <v>179.76</v>
      </c>
      <c r="CG241" s="64" t="s">
        <v>98</v>
      </c>
      <c r="CH241" s="63">
        <v>179.76</v>
      </c>
      <c r="CI241" s="64" t="s">
        <v>98</v>
      </c>
      <c r="CJ241" s="63">
        <v>2347.7600000000002</v>
      </c>
      <c r="CK241" s="64" t="s">
        <v>98</v>
      </c>
      <c r="CL241" s="64">
        <v>0</v>
      </c>
      <c r="CM241" s="64" t="s">
        <v>98</v>
      </c>
      <c r="CN241" s="64">
        <v>0</v>
      </c>
      <c r="CO241" s="64" t="s">
        <v>98</v>
      </c>
      <c r="CP241" s="64">
        <v>0</v>
      </c>
      <c r="CQ241" s="64" t="s">
        <v>98</v>
      </c>
      <c r="CR241" s="66">
        <v>735.07</v>
      </c>
      <c r="CS241" s="64" t="s">
        <v>98</v>
      </c>
      <c r="CT241" s="63">
        <v>735.07</v>
      </c>
      <c r="CU241" s="64" t="s">
        <v>98</v>
      </c>
      <c r="CV241" s="63">
        <v>18025.490000000002</v>
      </c>
      <c r="CW241" s="64" t="s">
        <v>98</v>
      </c>
      <c r="CX241" s="63">
        <v>36223.160000000003</v>
      </c>
      <c r="CY241" s="64" t="s">
        <v>98</v>
      </c>
    </row>
    <row r="242" spans="1:103" ht="14.5" x14ac:dyDescent="0.35">
      <c r="A242" s="58" t="s">
        <v>364</v>
      </c>
      <c r="B242" s="58" t="s">
        <v>480</v>
      </c>
      <c r="C242" s="43" t="str">
        <f>'Correspondance tables'!K66</f>
        <v>ISIC 97-98</v>
      </c>
      <c r="D242" s="43" t="str">
        <f>VLOOKUP(C242, 'Correspondance tables'!$O$3:$P$73, 2, FALSE)</f>
        <v>ISIC 97T98</v>
      </c>
      <c r="E242" s="59">
        <v>58.6</v>
      </c>
      <c r="F242" s="59">
        <v>6.2</v>
      </c>
      <c r="G242" s="59">
        <v>47.26</v>
      </c>
      <c r="H242" s="167">
        <v>67.319999999999993</v>
      </c>
      <c r="I242" s="59">
        <v>452.83</v>
      </c>
      <c r="J242" s="59">
        <v>119.93</v>
      </c>
      <c r="K242" s="59">
        <v>25.75</v>
      </c>
      <c r="L242" s="59">
        <v>58.83</v>
      </c>
      <c r="M242" s="59">
        <v>67.39</v>
      </c>
      <c r="N242" s="59">
        <v>85.76</v>
      </c>
      <c r="O242" s="59">
        <v>259.89999999999998</v>
      </c>
      <c r="P242" s="59">
        <v>128.58000000000001</v>
      </c>
      <c r="Q242" s="59">
        <v>105.37</v>
      </c>
      <c r="R242" s="167">
        <v>90.71</v>
      </c>
      <c r="S242" s="167">
        <v>139.82</v>
      </c>
      <c r="T242" s="59">
        <v>145.66999999999999</v>
      </c>
      <c r="U242" s="59">
        <v>181.37</v>
      </c>
      <c r="V242" s="59">
        <v>130.21</v>
      </c>
      <c r="W242" s="59">
        <v>220.25</v>
      </c>
      <c r="X242" s="59">
        <v>176.19</v>
      </c>
      <c r="Y242" s="59">
        <v>64.25</v>
      </c>
      <c r="Z242" s="59">
        <v>268.19</v>
      </c>
      <c r="AA242" s="59">
        <v>69.7</v>
      </c>
      <c r="AB242" s="167">
        <v>342.9</v>
      </c>
      <c r="AC242" s="59">
        <v>69.22</v>
      </c>
      <c r="AD242" s="59">
        <v>603.94000000000005</v>
      </c>
      <c r="AE242" s="59">
        <v>534.80999999999995</v>
      </c>
      <c r="AF242" s="59">
        <v>152.15</v>
      </c>
      <c r="AG242" s="59">
        <v>607.66999999999996</v>
      </c>
      <c r="AH242" s="59">
        <v>564.26</v>
      </c>
      <c r="AI242" s="59">
        <v>775.78</v>
      </c>
      <c r="AJ242" s="59">
        <v>85.02</v>
      </c>
      <c r="AK242" s="59">
        <v>101.05</v>
      </c>
      <c r="AL242" s="59">
        <v>261.27999999999997</v>
      </c>
      <c r="AM242" s="59">
        <v>60.49</v>
      </c>
      <c r="AN242" s="60">
        <v>2207</v>
      </c>
      <c r="AO242" s="59">
        <v>75.25</v>
      </c>
      <c r="AP242" s="59">
        <v>701.38</v>
      </c>
      <c r="AQ242" s="59">
        <v>321.58</v>
      </c>
      <c r="AR242" s="59">
        <v>439.47</v>
      </c>
      <c r="AS242" s="59">
        <v>651.63</v>
      </c>
      <c r="AT242" s="59">
        <v>184.27</v>
      </c>
      <c r="AU242" s="59">
        <v>54.43</v>
      </c>
      <c r="AV242" s="59">
        <v>215.67</v>
      </c>
      <c r="AW242" s="59">
        <v>1686.49</v>
      </c>
      <c r="AX242" s="59">
        <v>439.58</v>
      </c>
      <c r="AY242" s="59">
        <v>155.05000000000001</v>
      </c>
      <c r="AZ242" s="59">
        <v>508.67</v>
      </c>
      <c r="BA242" s="59">
        <v>414.61</v>
      </c>
      <c r="BB242" s="59">
        <v>1011.39</v>
      </c>
      <c r="BC242" s="59">
        <v>255.39</v>
      </c>
      <c r="BD242" s="59">
        <v>466.49</v>
      </c>
      <c r="BE242" s="59">
        <v>1148.25</v>
      </c>
      <c r="BF242" s="59">
        <v>1483.34</v>
      </c>
      <c r="BG242" s="59">
        <v>496.89</v>
      </c>
      <c r="BH242" s="59">
        <v>4260.53</v>
      </c>
      <c r="BI242" s="59">
        <v>1260.29</v>
      </c>
      <c r="BJ242" s="59">
        <v>436.07</v>
      </c>
      <c r="BK242" s="59">
        <v>563.09</v>
      </c>
      <c r="BL242" s="59">
        <v>336.01</v>
      </c>
      <c r="BM242" s="59">
        <v>8.69</v>
      </c>
      <c r="BN242" s="59">
        <v>9224.44</v>
      </c>
      <c r="BO242" s="60">
        <v>0</v>
      </c>
      <c r="BP242" s="61">
        <v>0</v>
      </c>
      <c r="BQ242" s="60" t="s">
        <v>98</v>
      </c>
      <c r="BR242" s="59">
        <v>36134.58</v>
      </c>
      <c r="BS242" s="60" t="s">
        <v>98</v>
      </c>
      <c r="BT242" s="59">
        <v>144024.21</v>
      </c>
      <c r="BU242" s="60" t="s">
        <v>98</v>
      </c>
      <c r="BV242" s="59">
        <v>17.95</v>
      </c>
      <c r="BW242" s="60" t="s">
        <v>98</v>
      </c>
      <c r="BX242" s="59">
        <v>464.98</v>
      </c>
      <c r="BY242" s="60" t="s">
        <v>98</v>
      </c>
      <c r="BZ242" s="59">
        <v>144507.15</v>
      </c>
      <c r="CA242" s="60" t="s">
        <v>98</v>
      </c>
      <c r="CB242" s="59">
        <v>8.24</v>
      </c>
      <c r="CC242" s="60" t="s">
        <v>98</v>
      </c>
      <c r="CD242" s="60">
        <v>0</v>
      </c>
      <c r="CE242" s="60" t="s">
        <v>98</v>
      </c>
      <c r="CF242" s="59">
        <v>153.26</v>
      </c>
      <c r="CG242" s="60" t="s">
        <v>98</v>
      </c>
      <c r="CH242" s="59">
        <v>153.26</v>
      </c>
      <c r="CI242" s="60" t="s">
        <v>98</v>
      </c>
      <c r="CJ242" s="59">
        <v>161.51</v>
      </c>
      <c r="CK242" s="60" t="s">
        <v>98</v>
      </c>
      <c r="CL242" s="60">
        <v>0</v>
      </c>
      <c r="CM242" s="60" t="s">
        <v>98</v>
      </c>
      <c r="CN242" s="60">
        <v>0</v>
      </c>
      <c r="CO242" s="60" t="s">
        <v>98</v>
      </c>
      <c r="CP242" s="60">
        <v>0</v>
      </c>
      <c r="CQ242" s="60" t="s">
        <v>98</v>
      </c>
      <c r="CR242" s="62">
        <v>1654.01</v>
      </c>
      <c r="CS242" s="60" t="s">
        <v>98</v>
      </c>
      <c r="CT242" s="59">
        <v>1654.01</v>
      </c>
      <c r="CU242" s="60" t="s">
        <v>98</v>
      </c>
      <c r="CV242" s="59">
        <v>146322.66</v>
      </c>
      <c r="CW242" s="60" t="s">
        <v>98</v>
      </c>
      <c r="CX242" s="59">
        <v>182457.24</v>
      </c>
      <c r="CY242" s="60" t="s">
        <v>98</v>
      </c>
    </row>
    <row r="243" spans="1:103" ht="14.5" x14ac:dyDescent="0.35">
      <c r="A243" s="58" t="s">
        <v>364</v>
      </c>
      <c r="B243" s="58" t="s">
        <v>481</v>
      </c>
      <c r="C243" s="43" t="str">
        <f>'Correspondance tables'!K67</f>
        <v>ISIC 99</v>
      </c>
      <c r="D243" s="43" t="str">
        <f>VLOOKUP(C243, 'Correspondance tables'!$O$3:$P$73, 2, FALSE)</f>
        <v>ISIC 99</v>
      </c>
      <c r="E243" s="64">
        <v>0</v>
      </c>
      <c r="F243" s="63">
        <v>13.3</v>
      </c>
      <c r="G243" s="64">
        <v>0</v>
      </c>
      <c r="H243" s="169">
        <v>0</v>
      </c>
      <c r="I243" s="64">
        <v>0</v>
      </c>
      <c r="J243" s="64">
        <v>0</v>
      </c>
      <c r="K243" s="64">
        <v>0</v>
      </c>
      <c r="L243" s="64">
        <v>0</v>
      </c>
      <c r="M243" s="64">
        <v>0</v>
      </c>
      <c r="N243" s="64">
        <v>0</v>
      </c>
      <c r="O243" s="64">
        <v>0</v>
      </c>
      <c r="P243" s="64">
        <v>0</v>
      </c>
      <c r="Q243" s="64">
        <v>0</v>
      </c>
      <c r="R243" s="169">
        <v>0</v>
      </c>
      <c r="S243" s="169">
        <v>0</v>
      </c>
      <c r="T243" s="64">
        <v>0</v>
      </c>
      <c r="U243" s="64">
        <v>0</v>
      </c>
      <c r="V243" s="64">
        <v>0</v>
      </c>
      <c r="W243" s="64">
        <v>0</v>
      </c>
      <c r="X243" s="64">
        <v>0</v>
      </c>
      <c r="Y243" s="64">
        <v>0</v>
      </c>
      <c r="Z243" s="64">
        <v>0</v>
      </c>
      <c r="AA243" s="64">
        <v>0</v>
      </c>
      <c r="AB243" s="169">
        <v>0</v>
      </c>
      <c r="AC243" s="64">
        <v>0</v>
      </c>
      <c r="AD243" s="64">
        <v>0</v>
      </c>
      <c r="AE243" s="63">
        <v>54.88</v>
      </c>
      <c r="AF243" s="64">
        <v>0</v>
      </c>
      <c r="AG243" s="64">
        <v>0</v>
      </c>
      <c r="AH243" s="64">
        <v>0</v>
      </c>
      <c r="AI243" s="64">
        <v>0</v>
      </c>
      <c r="AJ243" s="64">
        <v>0</v>
      </c>
      <c r="AK243" s="64">
        <v>0</v>
      </c>
      <c r="AL243" s="63">
        <v>32.340000000000003</v>
      </c>
      <c r="AM243" s="64">
        <v>0</v>
      </c>
      <c r="AN243" s="63">
        <v>1.21</v>
      </c>
      <c r="AO243" s="64">
        <v>0</v>
      </c>
      <c r="AP243" s="64">
        <v>0</v>
      </c>
      <c r="AQ243" s="64">
        <v>0</v>
      </c>
      <c r="AR243" s="64">
        <v>0</v>
      </c>
      <c r="AS243" s="64">
        <v>0</v>
      </c>
      <c r="AT243" s="64">
        <v>0</v>
      </c>
      <c r="AU243" s="64">
        <v>0</v>
      </c>
      <c r="AV243" s="63">
        <v>3.41</v>
      </c>
      <c r="AW243" s="64">
        <v>0</v>
      </c>
      <c r="AX243" s="63">
        <v>2.12</v>
      </c>
      <c r="AY243" s="63">
        <v>0.11</v>
      </c>
      <c r="AZ243" s="64">
        <v>0</v>
      </c>
      <c r="BA243" s="64">
        <v>0</v>
      </c>
      <c r="BB243" s="64">
        <v>0</v>
      </c>
      <c r="BC243" s="63">
        <v>8.41</v>
      </c>
      <c r="BD243" s="63">
        <v>1.71</v>
      </c>
      <c r="BE243" s="63">
        <v>9.18</v>
      </c>
      <c r="BF243" s="63">
        <v>635.33000000000004</v>
      </c>
      <c r="BG243" s="63">
        <v>527.01</v>
      </c>
      <c r="BH243" s="63">
        <v>155.68</v>
      </c>
      <c r="BI243" s="63">
        <v>144.37</v>
      </c>
      <c r="BJ243" s="63">
        <v>8.0500000000000007</v>
      </c>
      <c r="BK243" s="63">
        <v>18.739999999999998</v>
      </c>
      <c r="BL243" s="63">
        <v>4.53</v>
      </c>
      <c r="BM243" s="64">
        <v>0</v>
      </c>
      <c r="BN243" s="64">
        <v>0</v>
      </c>
      <c r="BO243" s="64">
        <v>0</v>
      </c>
      <c r="BP243" s="65">
        <v>0</v>
      </c>
      <c r="BQ243" s="64" t="s">
        <v>98</v>
      </c>
      <c r="BR243" s="63">
        <v>1620.38</v>
      </c>
      <c r="BS243" s="64" t="s">
        <v>98</v>
      </c>
      <c r="BT243" s="63">
        <v>48478.87</v>
      </c>
      <c r="BU243" s="64" t="s">
        <v>98</v>
      </c>
      <c r="BV243" s="64">
        <v>0</v>
      </c>
      <c r="BW243" s="64" t="s">
        <v>98</v>
      </c>
      <c r="BX243" s="63">
        <v>1501.74</v>
      </c>
      <c r="BY243" s="64" t="s">
        <v>98</v>
      </c>
      <c r="BZ243" s="63">
        <v>49980.61</v>
      </c>
      <c r="CA243" s="64" t="s">
        <v>98</v>
      </c>
      <c r="CB243" s="64">
        <v>0</v>
      </c>
      <c r="CC243" s="64" t="s">
        <v>98</v>
      </c>
      <c r="CD243" s="64">
        <v>0</v>
      </c>
      <c r="CE243" s="64" t="s">
        <v>98</v>
      </c>
      <c r="CF243" s="64">
        <v>0</v>
      </c>
      <c r="CG243" s="64" t="s">
        <v>98</v>
      </c>
      <c r="CH243" s="64">
        <v>0</v>
      </c>
      <c r="CI243" s="64" t="s">
        <v>98</v>
      </c>
      <c r="CJ243" s="64">
        <v>0</v>
      </c>
      <c r="CK243" s="64" t="s">
        <v>98</v>
      </c>
      <c r="CL243" s="64">
        <v>0</v>
      </c>
      <c r="CM243" s="64" t="s">
        <v>98</v>
      </c>
      <c r="CN243" s="64">
        <v>0</v>
      </c>
      <c r="CO243" s="64" t="s">
        <v>98</v>
      </c>
      <c r="CP243" s="64">
        <v>0</v>
      </c>
      <c r="CQ243" s="64" t="s">
        <v>98</v>
      </c>
      <c r="CR243" s="66">
        <v>24.94</v>
      </c>
      <c r="CS243" s="64" t="s">
        <v>98</v>
      </c>
      <c r="CT243" s="63">
        <v>24.94</v>
      </c>
      <c r="CU243" s="64" t="s">
        <v>98</v>
      </c>
      <c r="CV243" s="63">
        <v>50005.56</v>
      </c>
      <c r="CW243" s="64" t="s">
        <v>98</v>
      </c>
      <c r="CX243" s="63">
        <v>51625.93</v>
      </c>
      <c r="CY243" s="64" t="s">
        <v>98</v>
      </c>
    </row>
    <row r="244" spans="1:103" ht="14.5" x14ac:dyDescent="0.35">
      <c r="A244" s="58" t="s">
        <v>364</v>
      </c>
      <c r="B244" s="58" t="s">
        <v>482</v>
      </c>
      <c r="C244" s="43"/>
      <c r="D244" s="43"/>
      <c r="E244" s="60">
        <v>0</v>
      </c>
      <c r="F244" s="60">
        <v>0</v>
      </c>
      <c r="G244" s="60">
        <v>0</v>
      </c>
      <c r="H244" s="171">
        <v>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171">
        <v>0</v>
      </c>
      <c r="S244" s="171">
        <v>0</v>
      </c>
      <c r="T244" s="60">
        <v>0</v>
      </c>
      <c r="U244" s="60">
        <v>0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171">
        <v>0</v>
      </c>
      <c r="AC244" s="60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0">
        <v>0</v>
      </c>
      <c r="AJ244" s="60">
        <v>0</v>
      </c>
      <c r="AK244" s="60">
        <v>0</v>
      </c>
      <c r="AL244" s="60">
        <v>0</v>
      </c>
      <c r="AM244" s="60">
        <v>0</v>
      </c>
      <c r="AN244" s="60">
        <v>0</v>
      </c>
      <c r="AO244" s="60">
        <v>0</v>
      </c>
      <c r="AP244" s="60">
        <v>0</v>
      </c>
      <c r="AQ244" s="60">
        <v>0</v>
      </c>
      <c r="AR244" s="60">
        <v>0</v>
      </c>
      <c r="AS244" s="60">
        <v>0</v>
      </c>
      <c r="AT244" s="60">
        <v>0</v>
      </c>
      <c r="AU244" s="60">
        <v>0</v>
      </c>
      <c r="AV244" s="60">
        <v>0</v>
      </c>
      <c r="AW244" s="60">
        <v>0</v>
      </c>
      <c r="AX244" s="60">
        <v>0</v>
      </c>
      <c r="AY244" s="60">
        <v>0</v>
      </c>
      <c r="AZ244" s="60">
        <v>0</v>
      </c>
      <c r="BA244" s="60">
        <v>0</v>
      </c>
      <c r="BB244" s="60">
        <v>0</v>
      </c>
      <c r="BC244" s="60">
        <v>0</v>
      </c>
      <c r="BD244" s="60">
        <v>0</v>
      </c>
      <c r="BE244" s="60">
        <v>0</v>
      </c>
      <c r="BF244" s="60">
        <v>0</v>
      </c>
      <c r="BG244" s="60">
        <v>0</v>
      </c>
      <c r="BH244" s="60">
        <v>0</v>
      </c>
      <c r="BI244" s="60">
        <v>0</v>
      </c>
      <c r="BJ244" s="60">
        <v>0</v>
      </c>
      <c r="BK244" s="60">
        <v>0</v>
      </c>
      <c r="BL244" s="60">
        <v>0</v>
      </c>
      <c r="BM244" s="60">
        <v>0</v>
      </c>
      <c r="BN244" s="60">
        <v>0</v>
      </c>
      <c r="BO244" s="60">
        <v>0</v>
      </c>
      <c r="BP244" s="61">
        <v>0</v>
      </c>
      <c r="BQ244" s="60" t="s">
        <v>98</v>
      </c>
      <c r="BR244" s="60">
        <v>0</v>
      </c>
      <c r="BS244" s="60" t="s">
        <v>98</v>
      </c>
      <c r="BT244" s="60">
        <v>0</v>
      </c>
      <c r="BU244" s="60" t="s">
        <v>98</v>
      </c>
      <c r="BV244" s="60">
        <v>0</v>
      </c>
      <c r="BW244" s="60" t="s">
        <v>98</v>
      </c>
      <c r="BX244" s="60">
        <v>0</v>
      </c>
      <c r="BY244" s="60" t="s">
        <v>98</v>
      </c>
      <c r="BZ244" s="60">
        <v>0</v>
      </c>
      <c r="CA244" s="60" t="s">
        <v>98</v>
      </c>
      <c r="CB244" s="60">
        <v>0</v>
      </c>
      <c r="CC244" s="60" t="s">
        <v>98</v>
      </c>
      <c r="CD244" s="60">
        <v>0</v>
      </c>
      <c r="CE244" s="60" t="s">
        <v>98</v>
      </c>
      <c r="CF244" s="60">
        <v>0</v>
      </c>
      <c r="CG244" s="60" t="s">
        <v>98</v>
      </c>
      <c r="CH244" s="60">
        <v>0</v>
      </c>
      <c r="CI244" s="60" t="s">
        <v>98</v>
      </c>
      <c r="CJ244" s="60">
        <v>0</v>
      </c>
      <c r="CK244" s="60" t="s">
        <v>98</v>
      </c>
      <c r="CL244" s="60">
        <v>0</v>
      </c>
      <c r="CM244" s="60" t="s">
        <v>98</v>
      </c>
      <c r="CN244" s="60">
        <v>0</v>
      </c>
      <c r="CO244" s="60" t="s">
        <v>98</v>
      </c>
      <c r="CP244" s="60">
        <v>0</v>
      </c>
      <c r="CQ244" s="60" t="s">
        <v>98</v>
      </c>
      <c r="CR244" s="75">
        <v>0</v>
      </c>
      <c r="CS244" s="60" t="s">
        <v>98</v>
      </c>
      <c r="CT244" s="60">
        <v>0</v>
      </c>
      <c r="CU244" s="60" t="s">
        <v>98</v>
      </c>
      <c r="CV244" s="60">
        <v>0</v>
      </c>
      <c r="CW244" s="60" t="s">
        <v>98</v>
      </c>
      <c r="CX244" s="60">
        <v>0</v>
      </c>
      <c r="CY244" s="60" t="s">
        <v>98</v>
      </c>
    </row>
    <row r="245" spans="1:103" ht="14.5" x14ac:dyDescent="0.35">
      <c r="A245" s="58" t="s">
        <v>364</v>
      </c>
      <c r="B245" s="58" t="s">
        <v>407</v>
      </c>
      <c r="C245" s="43"/>
      <c r="D245" s="43"/>
      <c r="E245" s="63">
        <v>228499.94</v>
      </c>
      <c r="F245" s="63">
        <v>22092.51</v>
      </c>
      <c r="G245" s="63">
        <v>7448.85</v>
      </c>
      <c r="H245" s="168">
        <v>65791.72</v>
      </c>
      <c r="I245" s="63">
        <v>755360.55</v>
      </c>
      <c r="J245" s="63">
        <v>111942.39999999999</v>
      </c>
      <c r="K245" s="63">
        <v>84278.34</v>
      </c>
      <c r="L245" s="63">
        <v>114608.67</v>
      </c>
      <c r="M245" s="63">
        <v>49137.54</v>
      </c>
      <c r="N245" s="63">
        <v>135645.65</v>
      </c>
      <c r="O245" s="63">
        <v>304098.5</v>
      </c>
      <c r="P245" s="63">
        <v>109179.06</v>
      </c>
      <c r="Q245" s="63">
        <v>167538.04999999999</v>
      </c>
      <c r="R245" s="168">
        <v>115444.59</v>
      </c>
      <c r="S245" s="168">
        <v>233360.06</v>
      </c>
      <c r="T245" s="63">
        <v>259492.66</v>
      </c>
      <c r="U245" s="63">
        <v>134366.49</v>
      </c>
      <c r="V245" s="63">
        <v>154698.72</v>
      </c>
      <c r="W245" s="63">
        <v>358750.56</v>
      </c>
      <c r="X245" s="63">
        <v>565590.14</v>
      </c>
      <c r="Y245" s="63">
        <v>137601.81</v>
      </c>
      <c r="Z245" s="63">
        <v>116909.44</v>
      </c>
      <c r="AA245" s="63">
        <v>101178.85</v>
      </c>
      <c r="AB245" s="168">
        <v>457025.27</v>
      </c>
      <c r="AC245" s="63">
        <v>29823.02</v>
      </c>
      <c r="AD245" s="63">
        <v>117579.07</v>
      </c>
      <c r="AE245" s="63">
        <v>1048120.85</v>
      </c>
      <c r="AF245" s="63">
        <v>141188.16</v>
      </c>
      <c r="AG245" s="63">
        <v>601862.29</v>
      </c>
      <c r="AH245" s="63">
        <v>384655.44</v>
      </c>
      <c r="AI245" s="63">
        <v>303032.90999999997</v>
      </c>
      <c r="AJ245" s="63">
        <v>72342.11</v>
      </c>
      <c r="AK245" s="63">
        <v>89026.26</v>
      </c>
      <c r="AL245" s="63">
        <v>282733.93</v>
      </c>
      <c r="AM245" s="63">
        <v>48574.15</v>
      </c>
      <c r="AN245" s="63">
        <v>325629.51</v>
      </c>
      <c r="AO245" s="63">
        <v>77023.38</v>
      </c>
      <c r="AP245" s="63">
        <v>86752.1</v>
      </c>
      <c r="AQ245" s="63">
        <v>174173.75</v>
      </c>
      <c r="AR245" s="63">
        <v>258159.29</v>
      </c>
      <c r="AS245" s="63">
        <v>360522.46</v>
      </c>
      <c r="AT245" s="63">
        <v>222022.28</v>
      </c>
      <c r="AU245" s="63">
        <v>107307.3</v>
      </c>
      <c r="AV245" s="63">
        <v>420386.65</v>
      </c>
      <c r="AW245" s="63">
        <v>303294.2</v>
      </c>
      <c r="AX245" s="63">
        <v>153466.13</v>
      </c>
      <c r="AY245" s="63">
        <v>76204.98</v>
      </c>
      <c r="AZ245" s="63">
        <v>78576.47</v>
      </c>
      <c r="BA245" s="63">
        <v>63392.26</v>
      </c>
      <c r="BB245" s="63">
        <v>96313.72</v>
      </c>
      <c r="BC245" s="63">
        <v>37215.160000000003</v>
      </c>
      <c r="BD245" s="63">
        <v>88956.5</v>
      </c>
      <c r="BE245" s="63">
        <v>195392.24</v>
      </c>
      <c r="BF245" s="63">
        <v>354445.93</v>
      </c>
      <c r="BG245" s="63">
        <v>179841.22</v>
      </c>
      <c r="BH245" s="63">
        <v>317477.45</v>
      </c>
      <c r="BI245" s="63">
        <v>109908.11</v>
      </c>
      <c r="BJ245" s="63">
        <v>76769.66</v>
      </c>
      <c r="BK245" s="63">
        <v>56273.14</v>
      </c>
      <c r="BL245" s="63">
        <v>46185.93</v>
      </c>
      <c r="BM245" s="63">
        <v>10895.39</v>
      </c>
      <c r="BN245" s="63">
        <v>52034.25</v>
      </c>
      <c r="BO245" s="64">
        <v>0</v>
      </c>
      <c r="BP245" s="65">
        <v>0</v>
      </c>
      <c r="BQ245" s="64" t="s">
        <v>98</v>
      </c>
      <c r="BR245" s="63">
        <v>12237598.050000001</v>
      </c>
      <c r="BS245" s="64" t="s">
        <v>98</v>
      </c>
      <c r="BT245" s="63">
        <v>6778136.0199999996</v>
      </c>
      <c r="BU245" s="64" t="s">
        <v>98</v>
      </c>
      <c r="BV245" s="63">
        <v>227535.94</v>
      </c>
      <c r="BW245" s="64" t="s">
        <v>98</v>
      </c>
      <c r="BX245" s="63">
        <v>3017937.1</v>
      </c>
      <c r="BY245" s="64" t="s">
        <v>98</v>
      </c>
      <c r="BZ245" s="63">
        <v>10023609.07</v>
      </c>
      <c r="CA245" s="64" t="s">
        <v>98</v>
      </c>
      <c r="CB245" s="63">
        <v>2490644.87</v>
      </c>
      <c r="CC245" s="64" t="s">
        <v>98</v>
      </c>
      <c r="CD245" s="63">
        <v>10671.89</v>
      </c>
      <c r="CE245" s="64" t="s">
        <v>98</v>
      </c>
      <c r="CF245" s="63">
        <v>25741.57</v>
      </c>
      <c r="CG245" s="64" t="s">
        <v>98</v>
      </c>
      <c r="CH245" s="63">
        <v>36413.46</v>
      </c>
      <c r="CI245" s="64" t="s">
        <v>98</v>
      </c>
      <c r="CJ245" s="63">
        <v>2527058.33</v>
      </c>
      <c r="CK245" s="64" t="s">
        <v>98</v>
      </c>
      <c r="CL245" s="64">
        <v>0</v>
      </c>
      <c r="CM245" s="64" t="s">
        <v>98</v>
      </c>
      <c r="CN245" s="64">
        <v>0</v>
      </c>
      <c r="CO245" s="64" t="s">
        <v>98</v>
      </c>
      <c r="CP245" s="64">
        <v>0</v>
      </c>
      <c r="CQ245" s="64" t="s">
        <v>98</v>
      </c>
      <c r="CR245" s="66">
        <v>2451816.71</v>
      </c>
      <c r="CS245" s="64" t="s">
        <v>98</v>
      </c>
      <c r="CT245" s="63">
        <v>2451816.71</v>
      </c>
      <c r="CU245" s="64" t="s">
        <v>98</v>
      </c>
      <c r="CV245" s="63">
        <v>15002484.109999999</v>
      </c>
      <c r="CW245" s="64" t="s">
        <v>98</v>
      </c>
      <c r="CX245" s="63">
        <v>27240082.16</v>
      </c>
      <c r="CY245" s="64" t="s">
        <v>98</v>
      </c>
    </row>
    <row r="246" spans="1:103" ht="14.5" x14ac:dyDescent="0.35">
      <c r="A246" s="58" t="s">
        <v>364</v>
      </c>
      <c r="B246" s="58" t="s">
        <v>365</v>
      </c>
      <c r="C246" s="43"/>
      <c r="D246" s="43"/>
      <c r="E246" s="60" t="s">
        <v>483</v>
      </c>
      <c r="F246" s="60" t="s">
        <v>483</v>
      </c>
      <c r="G246" s="60" t="s">
        <v>483</v>
      </c>
      <c r="H246" s="171" t="s">
        <v>483</v>
      </c>
      <c r="I246" s="60" t="s">
        <v>483</v>
      </c>
      <c r="J246" s="60" t="s">
        <v>483</v>
      </c>
      <c r="K246" s="60" t="s">
        <v>483</v>
      </c>
      <c r="L246" s="60" t="s">
        <v>483</v>
      </c>
      <c r="M246" s="60" t="s">
        <v>483</v>
      </c>
      <c r="N246" s="60" t="s">
        <v>483</v>
      </c>
      <c r="O246" s="60" t="s">
        <v>483</v>
      </c>
      <c r="P246" s="60" t="s">
        <v>483</v>
      </c>
      <c r="Q246" s="60" t="s">
        <v>483</v>
      </c>
      <c r="R246" s="171" t="s">
        <v>483</v>
      </c>
      <c r="S246" s="171" t="s">
        <v>483</v>
      </c>
      <c r="T246" s="60" t="s">
        <v>483</v>
      </c>
      <c r="U246" s="60" t="s">
        <v>483</v>
      </c>
      <c r="V246" s="60" t="s">
        <v>483</v>
      </c>
      <c r="W246" s="60" t="s">
        <v>483</v>
      </c>
      <c r="X246" s="60" t="s">
        <v>483</v>
      </c>
      <c r="Y246" s="60" t="s">
        <v>483</v>
      </c>
      <c r="Z246" s="60" t="s">
        <v>483</v>
      </c>
      <c r="AA246" s="60" t="s">
        <v>483</v>
      </c>
      <c r="AB246" s="171" t="s">
        <v>483</v>
      </c>
      <c r="AC246" s="60" t="s">
        <v>483</v>
      </c>
      <c r="AD246" s="60" t="s">
        <v>483</v>
      </c>
      <c r="AE246" s="60" t="s">
        <v>483</v>
      </c>
      <c r="AF246" s="60" t="s">
        <v>483</v>
      </c>
      <c r="AG246" s="60" t="s">
        <v>483</v>
      </c>
      <c r="AH246" s="60" t="s">
        <v>483</v>
      </c>
      <c r="AI246" s="60" t="s">
        <v>483</v>
      </c>
      <c r="AJ246" s="60" t="s">
        <v>483</v>
      </c>
      <c r="AK246" s="60" t="s">
        <v>483</v>
      </c>
      <c r="AL246" s="60" t="s">
        <v>483</v>
      </c>
      <c r="AM246" s="60" t="s">
        <v>483</v>
      </c>
      <c r="AN246" s="60" t="s">
        <v>483</v>
      </c>
      <c r="AO246" s="60" t="s">
        <v>483</v>
      </c>
      <c r="AP246" s="60" t="s">
        <v>483</v>
      </c>
      <c r="AQ246" s="60" t="s">
        <v>483</v>
      </c>
      <c r="AR246" s="60" t="s">
        <v>483</v>
      </c>
      <c r="AS246" s="60" t="s">
        <v>483</v>
      </c>
      <c r="AT246" s="60" t="s">
        <v>483</v>
      </c>
      <c r="AU246" s="60" t="s">
        <v>483</v>
      </c>
      <c r="AV246" s="60" t="s">
        <v>483</v>
      </c>
      <c r="AW246" s="60" t="s">
        <v>483</v>
      </c>
      <c r="AX246" s="60" t="s">
        <v>483</v>
      </c>
      <c r="AY246" s="60" t="s">
        <v>483</v>
      </c>
      <c r="AZ246" s="60" t="s">
        <v>483</v>
      </c>
      <c r="BA246" s="60" t="s">
        <v>483</v>
      </c>
      <c r="BB246" s="60" t="s">
        <v>483</v>
      </c>
      <c r="BC246" s="60" t="s">
        <v>483</v>
      </c>
      <c r="BD246" s="60" t="s">
        <v>483</v>
      </c>
      <c r="BE246" s="60" t="s">
        <v>483</v>
      </c>
      <c r="BF246" s="60" t="s">
        <v>483</v>
      </c>
      <c r="BG246" s="60" t="s">
        <v>483</v>
      </c>
      <c r="BH246" s="60" t="s">
        <v>483</v>
      </c>
      <c r="BI246" s="60" t="s">
        <v>483</v>
      </c>
      <c r="BJ246" s="60" t="s">
        <v>483</v>
      </c>
      <c r="BK246" s="60" t="s">
        <v>483</v>
      </c>
      <c r="BL246" s="60" t="s">
        <v>483</v>
      </c>
      <c r="BM246" s="60" t="s">
        <v>483</v>
      </c>
      <c r="BN246" s="60" t="s">
        <v>483</v>
      </c>
      <c r="BO246" s="60" t="s">
        <v>483</v>
      </c>
      <c r="BP246" s="61" t="s">
        <v>483</v>
      </c>
      <c r="BQ246" s="60" t="s">
        <v>98</v>
      </c>
      <c r="BR246" s="60" t="s">
        <v>483</v>
      </c>
      <c r="BS246" s="60" t="s">
        <v>98</v>
      </c>
      <c r="BT246" s="60" t="s">
        <v>483</v>
      </c>
      <c r="BU246" s="60" t="s">
        <v>98</v>
      </c>
      <c r="BV246" s="60" t="s">
        <v>483</v>
      </c>
      <c r="BW246" s="60" t="s">
        <v>98</v>
      </c>
      <c r="BX246" s="60" t="s">
        <v>483</v>
      </c>
      <c r="BY246" s="60" t="s">
        <v>98</v>
      </c>
      <c r="BZ246" s="60" t="s">
        <v>483</v>
      </c>
      <c r="CA246" s="60" t="s">
        <v>98</v>
      </c>
      <c r="CB246" s="60" t="s">
        <v>483</v>
      </c>
      <c r="CC246" s="60" t="s">
        <v>98</v>
      </c>
      <c r="CD246" s="60" t="s">
        <v>483</v>
      </c>
      <c r="CE246" s="60" t="s">
        <v>98</v>
      </c>
      <c r="CF246" s="60" t="s">
        <v>483</v>
      </c>
      <c r="CG246" s="60" t="s">
        <v>98</v>
      </c>
      <c r="CH246" s="60" t="s">
        <v>483</v>
      </c>
      <c r="CI246" s="60" t="s">
        <v>98</v>
      </c>
      <c r="CJ246" s="60" t="s">
        <v>483</v>
      </c>
      <c r="CK246" s="60" t="s">
        <v>98</v>
      </c>
      <c r="CL246" s="60" t="s">
        <v>483</v>
      </c>
      <c r="CM246" s="60" t="s">
        <v>98</v>
      </c>
      <c r="CN246" s="60" t="s">
        <v>483</v>
      </c>
      <c r="CO246" s="60" t="s">
        <v>98</v>
      </c>
      <c r="CP246" s="60" t="s">
        <v>483</v>
      </c>
      <c r="CQ246" s="60" t="s">
        <v>98</v>
      </c>
      <c r="CR246" s="75" t="s">
        <v>483</v>
      </c>
      <c r="CS246" s="60" t="s">
        <v>98</v>
      </c>
      <c r="CT246" s="60" t="s">
        <v>483</v>
      </c>
      <c r="CU246" s="60" t="s">
        <v>98</v>
      </c>
      <c r="CV246" s="60" t="s">
        <v>483</v>
      </c>
      <c r="CW246" s="60" t="s">
        <v>98</v>
      </c>
      <c r="CX246" s="60" t="s">
        <v>483</v>
      </c>
      <c r="CY246" s="60" t="s">
        <v>98</v>
      </c>
    </row>
    <row r="247" spans="1:103" ht="14.5" x14ac:dyDescent="0.35">
      <c r="A247" s="58" t="s">
        <v>364</v>
      </c>
      <c r="B247" s="58" t="s">
        <v>484</v>
      </c>
      <c r="C247" s="43"/>
      <c r="D247" s="43"/>
      <c r="E247" s="64" t="s">
        <v>483</v>
      </c>
      <c r="F247" s="64" t="s">
        <v>483</v>
      </c>
      <c r="G247" s="64" t="s">
        <v>483</v>
      </c>
      <c r="H247" s="169" t="s">
        <v>483</v>
      </c>
      <c r="I247" s="64" t="s">
        <v>483</v>
      </c>
      <c r="J247" s="64" t="s">
        <v>483</v>
      </c>
      <c r="K247" s="64" t="s">
        <v>483</v>
      </c>
      <c r="L247" s="64" t="s">
        <v>483</v>
      </c>
      <c r="M247" s="64" t="s">
        <v>483</v>
      </c>
      <c r="N247" s="64" t="s">
        <v>483</v>
      </c>
      <c r="O247" s="64" t="s">
        <v>483</v>
      </c>
      <c r="P247" s="64" t="s">
        <v>483</v>
      </c>
      <c r="Q247" s="64" t="s">
        <v>483</v>
      </c>
      <c r="R247" s="169" t="s">
        <v>483</v>
      </c>
      <c r="S247" s="169" t="s">
        <v>483</v>
      </c>
      <c r="T247" s="64" t="s">
        <v>483</v>
      </c>
      <c r="U247" s="64" t="s">
        <v>483</v>
      </c>
      <c r="V247" s="64" t="s">
        <v>483</v>
      </c>
      <c r="W247" s="64" t="s">
        <v>483</v>
      </c>
      <c r="X247" s="64" t="s">
        <v>483</v>
      </c>
      <c r="Y247" s="64" t="s">
        <v>483</v>
      </c>
      <c r="Z247" s="64" t="s">
        <v>483</v>
      </c>
      <c r="AA247" s="64" t="s">
        <v>483</v>
      </c>
      <c r="AB247" s="169" t="s">
        <v>483</v>
      </c>
      <c r="AC247" s="64" t="s">
        <v>483</v>
      </c>
      <c r="AD247" s="64" t="s">
        <v>483</v>
      </c>
      <c r="AE247" s="64" t="s">
        <v>483</v>
      </c>
      <c r="AF247" s="64" t="s">
        <v>483</v>
      </c>
      <c r="AG247" s="64" t="s">
        <v>483</v>
      </c>
      <c r="AH247" s="64" t="s">
        <v>483</v>
      </c>
      <c r="AI247" s="64" t="s">
        <v>483</v>
      </c>
      <c r="AJ247" s="64" t="s">
        <v>483</v>
      </c>
      <c r="AK247" s="64" t="s">
        <v>483</v>
      </c>
      <c r="AL247" s="64" t="s">
        <v>483</v>
      </c>
      <c r="AM247" s="64" t="s">
        <v>483</v>
      </c>
      <c r="AN247" s="64" t="s">
        <v>483</v>
      </c>
      <c r="AO247" s="64" t="s">
        <v>483</v>
      </c>
      <c r="AP247" s="64" t="s">
        <v>483</v>
      </c>
      <c r="AQ247" s="64" t="s">
        <v>483</v>
      </c>
      <c r="AR247" s="64" t="s">
        <v>483</v>
      </c>
      <c r="AS247" s="64" t="s">
        <v>483</v>
      </c>
      <c r="AT247" s="64" t="s">
        <v>483</v>
      </c>
      <c r="AU247" s="64" t="s">
        <v>483</v>
      </c>
      <c r="AV247" s="64" t="s">
        <v>483</v>
      </c>
      <c r="AW247" s="64" t="s">
        <v>483</v>
      </c>
      <c r="AX247" s="64" t="s">
        <v>483</v>
      </c>
      <c r="AY247" s="64" t="s">
        <v>483</v>
      </c>
      <c r="AZ247" s="64" t="s">
        <v>483</v>
      </c>
      <c r="BA247" s="64" t="s">
        <v>483</v>
      </c>
      <c r="BB247" s="64" t="s">
        <v>483</v>
      </c>
      <c r="BC247" s="64" t="s">
        <v>483</v>
      </c>
      <c r="BD247" s="64" t="s">
        <v>483</v>
      </c>
      <c r="BE247" s="64" t="s">
        <v>483</v>
      </c>
      <c r="BF247" s="64" t="s">
        <v>483</v>
      </c>
      <c r="BG247" s="64" t="s">
        <v>483</v>
      </c>
      <c r="BH247" s="64" t="s">
        <v>483</v>
      </c>
      <c r="BI247" s="64" t="s">
        <v>483</v>
      </c>
      <c r="BJ247" s="64" t="s">
        <v>483</v>
      </c>
      <c r="BK247" s="64" t="s">
        <v>483</v>
      </c>
      <c r="BL247" s="64" t="s">
        <v>483</v>
      </c>
      <c r="BM247" s="64" t="s">
        <v>483</v>
      </c>
      <c r="BN247" s="64" t="s">
        <v>483</v>
      </c>
      <c r="BO247" s="64" t="s">
        <v>483</v>
      </c>
      <c r="BP247" s="65" t="s">
        <v>483</v>
      </c>
      <c r="BQ247" s="64" t="s">
        <v>98</v>
      </c>
      <c r="BR247" s="64" t="s">
        <v>483</v>
      </c>
      <c r="BS247" s="64" t="s">
        <v>98</v>
      </c>
      <c r="BT247" s="64" t="s">
        <v>483</v>
      </c>
      <c r="BU247" s="64" t="s">
        <v>98</v>
      </c>
      <c r="BV247" s="64" t="s">
        <v>483</v>
      </c>
      <c r="BW247" s="64" t="s">
        <v>98</v>
      </c>
      <c r="BX247" s="64" t="s">
        <v>483</v>
      </c>
      <c r="BY247" s="64" t="s">
        <v>98</v>
      </c>
      <c r="BZ247" s="64" t="s">
        <v>483</v>
      </c>
      <c r="CA247" s="64" t="s">
        <v>98</v>
      </c>
      <c r="CB247" s="64" t="s">
        <v>483</v>
      </c>
      <c r="CC247" s="64" t="s">
        <v>98</v>
      </c>
      <c r="CD247" s="64" t="s">
        <v>483</v>
      </c>
      <c r="CE247" s="64" t="s">
        <v>98</v>
      </c>
      <c r="CF247" s="64" t="s">
        <v>483</v>
      </c>
      <c r="CG247" s="64" t="s">
        <v>98</v>
      </c>
      <c r="CH247" s="64" t="s">
        <v>483</v>
      </c>
      <c r="CI247" s="64" t="s">
        <v>98</v>
      </c>
      <c r="CJ247" s="64" t="s">
        <v>483</v>
      </c>
      <c r="CK247" s="64" t="s">
        <v>98</v>
      </c>
      <c r="CL247" s="64" t="s">
        <v>483</v>
      </c>
      <c r="CM247" s="64" t="s">
        <v>98</v>
      </c>
      <c r="CN247" s="64" t="s">
        <v>483</v>
      </c>
      <c r="CO247" s="64" t="s">
        <v>98</v>
      </c>
      <c r="CP247" s="64" t="s">
        <v>483</v>
      </c>
      <c r="CQ247" s="64" t="s">
        <v>98</v>
      </c>
      <c r="CR247" s="67" t="s">
        <v>483</v>
      </c>
      <c r="CS247" s="64" t="s">
        <v>98</v>
      </c>
      <c r="CT247" s="64" t="s">
        <v>483</v>
      </c>
      <c r="CU247" s="64" t="s">
        <v>98</v>
      </c>
      <c r="CV247" s="64" t="s">
        <v>483</v>
      </c>
      <c r="CW247" s="64" t="s">
        <v>98</v>
      </c>
      <c r="CX247" s="64" t="s">
        <v>483</v>
      </c>
      <c r="CY247" s="64" t="s">
        <v>98</v>
      </c>
    </row>
    <row r="248" spans="1:103" ht="14.5" x14ac:dyDescent="0.35">
      <c r="A248" s="58" t="s">
        <v>364</v>
      </c>
      <c r="B248" s="58" t="s">
        <v>485</v>
      </c>
      <c r="C248" s="43"/>
      <c r="D248" s="43"/>
      <c r="E248" s="60">
        <v>0</v>
      </c>
      <c r="F248" s="60">
        <v>0</v>
      </c>
      <c r="G248" s="60">
        <v>0</v>
      </c>
      <c r="H248" s="171">
        <v>0</v>
      </c>
      <c r="I248" s="60">
        <v>0</v>
      </c>
      <c r="J248" s="60">
        <v>0</v>
      </c>
      <c r="K248" s="60">
        <v>0</v>
      </c>
      <c r="L248" s="60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171">
        <v>0</v>
      </c>
      <c r="S248" s="171">
        <v>0</v>
      </c>
      <c r="T248" s="60">
        <v>0</v>
      </c>
      <c r="U248" s="60">
        <v>0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</v>
      </c>
      <c r="AB248" s="171">
        <v>0</v>
      </c>
      <c r="AC248" s="60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0">
        <v>0</v>
      </c>
      <c r="AJ248" s="60">
        <v>0</v>
      </c>
      <c r="AK248" s="60">
        <v>0</v>
      </c>
      <c r="AL248" s="60">
        <v>0</v>
      </c>
      <c r="AM248" s="60">
        <v>0</v>
      </c>
      <c r="AN248" s="60">
        <v>0</v>
      </c>
      <c r="AO248" s="60">
        <v>0</v>
      </c>
      <c r="AP248" s="60">
        <v>0</v>
      </c>
      <c r="AQ248" s="60">
        <v>0</v>
      </c>
      <c r="AR248" s="60">
        <v>0</v>
      </c>
      <c r="AS248" s="60">
        <v>0</v>
      </c>
      <c r="AT248" s="60">
        <v>0</v>
      </c>
      <c r="AU248" s="60">
        <v>0</v>
      </c>
      <c r="AV248" s="60">
        <v>0</v>
      </c>
      <c r="AW248" s="60">
        <v>0</v>
      </c>
      <c r="AX248" s="60">
        <v>0</v>
      </c>
      <c r="AY248" s="60">
        <v>0</v>
      </c>
      <c r="AZ248" s="60">
        <v>0</v>
      </c>
      <c r="BA248" s="60">
        <v>0</v>
      </c>
      <c r="BB248" s="60">
        <v>0</v>
      </c>
      <c r="BC248" s="60">
        <v>0</v>
      </c>
      <c r="BD248" s="60">
        <v>0</v>
      </c>
      <c r="BE248" s="60">
        <v>0</v>
      </c>
      <c r="BF248" s="60">
        <v>0</v>
      </c>
      <c r="BG248" s="60">
        <v>0</v>
      </c>
      <c r="BH248" s="60">
        <v>0</v>
      </c>
      <c r="BI248" s="60">
        <v>0</v>
      </c>
      <c r="BJ248" s="60">
        <v>0</v>
      </c>
      <c r="BK248" s="60">
        <v>0</v>
      </c>
      <c r="BL248" s="60">
        <v>0</v>
      </c>
      <c r="BM248" s="60">
        <v>0</v>
      </c>
      <c r="BN248" s="60">
        <v>0</v>
      </c>
      <c r="BO248" s="60">
        <v>0</v>
      </c>
      <c r="BP248" s="61">
        <v>0</v>
      </c>
      <c r="BQ248" s="60" t="s">
        <v>98</v>
      </c>
      <c r="BR248" s="60">
        <v>0</v>
      </c>
      <c r="BS248" s="60" t="s">
        <v>98</v>
      </c>
      <c r="BT248" s="59">
        <v>-135190.56</v>
      </c>
      <c r="BU248" s="60" t="s">
        <v>98</v>
      </c>
      <c r="BV248" s="60">
        <v>0</v>
      </c>
      <c r="BW248" s="60" t="s">
        <v>98</v>
      </c>
      <c r="BX248" s="60">
        <v>0</v>
      </c>
      <c r="BY248" s="60" t="s">
        <v>98</v>
      </c>
      <c r="BZ248" s="59">
        <v>-135190.56</v>
      </c>
      <c r="CA248" s="60" t="s">
        <v>98</v>
      </c>
      <c r="CB248" s="60">
        <v>0</v>
      </c>
      <c r="CC248" s="60" t="s">
        <v>98</v>
      </c>
      <c r="CD248" s="60">
        <v>0</v>
      </c>
      <c r="CE248" s="60" t="s">
        <v>98</v>
      </c>
      <c r="CF248" s="60">
        <v>0</v>
      </c>
      <c r="CG248" s="60" t="s">
        <v>98</v>
      </c>
      <c r="CH248" s="60">
        <v>0</v>
      </c>
      <c r="CI248" s="60" t="s">
        <v>98</v>
      </c>
      <c r="CJ248" s="60">
        <v>0</v>
      </c>
      <c r="CK248" s="60" t="s">
        <v>98</v>
      </c>
      <c r="CL248" s="60">
        <v>0</v>
      </c>
      <c r="CM248" s="60" t="s">
        <v>98</v>
      </c>
      <c r="CN248" s="60">
        <v>0</v>
      </c>
      <c r="CO248" s="60" t="s">
        <v>98</v>
      </c>
      <c r="CP248" s="60">
        <v>0</v>
      </c>
      <c r="CQ248" s="60" t="s">
        <v>98</v>
      </c>
      <c r="CR248" s="62">
        <v>135190.56</v>
      </c>
      <c r="CS248" s="60" t="s">
        <v>98</v>
      </c>
      <c r="CT248" s="59">
        <v>135190.56</v>
      </c>
      <c r="CU248" s="60" t="s">
        <v>98</v>
      </c>
      <c r="CV248" s="60">
        <v>0</v>
      </c>
      <c r="CW248" s="60" t="s">
        <v>98</v>
      </c>
      <c r="CX248" s="60">
        <v>0</v>
      </c>
      <c r="CY248" s="60" t="s">
        <v>98</v>
      </c>
    </row>
    <row r="249" spans="1:103" ht="14.5" x14ac:dyDescent="0.35">
      <c r="A249" s="58" t="s">
        <v>364</v>
      </c>
      <c r="B249" s="58" t="s">
        <v>486</v>
      </c>
      <c r="C249" s="43"/>
      <c r="D249" s="43"/>
      <c r="E249" s="63">
        <v>250900.78</v>
      </c>
      <c r="F249" s="63">
        <v>23448.03</v>
      </c>
      <c r="G249" s="63">
        <v>8379.56</v>
      </c>
      <c r="H249" s="168">
        <v>73588.55</v>
      </c>
      <c r="I249" s="63">
        <v>820430.41</v>
      </c>
      <c r="J249" s="63">
        <v>137979.70000000001</v>
      </c>
      <c r="K249" s="63">
        <v>90797.8</v>
      </c>
      <c r="L249" s="63">
        <v>126027.73</v>
      </c>
      <c r="M249" s="63">
        <v>53320.84</v>
      </c>
      <c r="N249" s="63">
        <v>301188.21000000002</v>
      </c>
      <c r="O249" s="63">
        <v>361532.47</v>
      </c>
      <c r="P249" s="63">
        <v>150653.75</v>
      </c>
      <c r="Q249" s="63">
        <v>192939.39</v>
      </c>
      <c r="R249" s="168">
        <v>128003.78</v>
      </c>
      <c r="S249" s="168">
        <v>282513.46000000002</v>
      </c>
      <c r="T249" s="63">
        <v>288364.32</v>
      </c>
      <c r="U249" s="63">
        <v>195306.37</v>
      </c>
      <c r="V249" s="63">
        <v>181716.04</v>
      </c>
      <c r="W249" s="63">
        <v>403667.66</v>
      </c>
      <c r="X249" s="63">
        <v>631534.67000000004</v>
      </c>
      <c r="Y249" s="63">
        <v>168156.48</v>
      </c>
      <c r="Z249" s="63">
        <v>135257.99</v>
      </c>
      <c r="AA249" s="63">
        <v>114834.52</v>
      </c>
      <c r="AB249" s="168">
        <v>516345.44</v>
      </c>
      <c r="AC249" s="63">
        <v>31781.55</v>
      </c>
      <c r="AD249" s="63">
        <v>130019.56</v>
      </c>
      <c r="AE249" s="63">
        <v>1117080.33</v>
      </c>
      <c r="AF249" s="63">
        <v>151581.87</v>
      </c>
      <c r="AG249" s="63">
        <v>660664.44999999995</v>
      </c>
      <c r="AH249" s="63">
        <v>407575.64</v>
      </c>
      <c r="AI249" s="63">
        <v>341376.18</v>
      </c>
      <c r="AJ249" s="63">
        <v>103094.06</v>
      </c>
      <c r="AK249" s="63">
        <v>111986.33</v>
      </c>
      <c r="AL249" s="63">
        <v>304954.86</v>
      </c>
      <c r="AM249" s="63">
        <v>56062.77</v>
      </c>
      <c r="AN249" s="63">
        <v>352259.42</v>
      </c>
      <c r="AO249" s="63">
        <v>86457.45</v>
      </c>
      <c r="AP249" s="63">
        <v>96387.48</v>
      </c>
      <c r="AQ249" s="63">
        <v>192647.18</v>
      </c>
      <c r="AR249" s="63">
        <v>306382.2</v>
      </c>
      <c r="AS249" s="63">
        <v>428684.33</v>
      </c>
      <c r="AT249" s="63">
        <v>258543.4</v>
      </c>
      <c r="AU249" s="63">
        <v>125398.09</v>
      </c>
      <c r="AV249" s="63">
        <v>452380.34</v>
      </c>
      <c r="AW249" s="63">
        <v>331393.53000000003</v>
      </c>
      <c r="AX249" s="63">
        <v>164373.47</v>
      </c>
      <c r="AY249" s="63">
        <v>86600.58</v>
      </c>
      <c r="AZ249" s="63">
        <v>83086.98</v>
      </c>
      <c r="BA249" s="63">
        <v>67963.89</v>
      </c>
      <c r="BB249" s="63">
        <v>106406.17</v>
      </c>
      <c r="BC249" s="63">
        <v>39648.26</v>
      </c>
      <c r="BD249" s="63">
        <v>95488.6</v>
      </c>
      <c r="BE249" s="63">
        <v>209948.74</v>
      </c>
      <c r="BF249" s="63">
        <v>424479.6</v>
      </c>
      <c r="BG249" s="63">
        <v>203355.64</v>
      </c>
      <c r="BH249" s="63">
        <v>381669.11</v>
      </c>
      <c r="BI249" s="63">
        <v>127664.35</v>
      </c>
      <c r="BJ249" s="63">
        <v>87981.93</v>
      </c>
      <c r="BK249" s="63">
        <v>63819.95</v>
      </c>
      <c r="BL249" s="63">
        <v>53640.39</v>
      </c>
      <c r="BM249" s="63">
        <v>12666.9</v>
      </c>
      <c r="BN249" s="63">
        <v>56604.06</v>
      </c>
      <c r="BO249" s="63">
        <v>0.15</v>
      </c>
      <c r="BP249" s="65">
        <v>0</v>
      </c>
      <c r="BQ249" s="64" t="s">
        <v>98</v>
      </c>
      <c r="BR249" s="63">
        <v>13948997.75</v>
      </c>
      <c r="BS249" s="64" t="s">
        <v>98</v>
      </c>
      <c r="BT249" s="63">
        <v>8071311.3899999997</v>
      </c>
      <c r="BU249" s="64" t="s">
        <v>98</v>
      </c>
      <c r="BV249" s="63">
        <v>227126.71</v>
      </c>
      <c r="BW249" s="64" t="s">
        <v>98</v>
      </c>
      <c r="BX249" s="63">
        <v>3055497.88</v>
      </c>
      <c r="BY249" s="64" t="s">
        <v>98</v>
      </c>
      <c r="BZ249" s="63">
        <v>11353935.98</v>
      </c>
      <c r="CA249" s="64" t="s">
        <v>98</v>
      </c>
      <c r="CB249" s="63">
        <v>2917273.29</v>
      </c>
      <c r="CC249" s="64" t="s">
        <v>98</v>
      </c>
      <c r="CD249" s="63">
        <v>12360.9</v>
      </c>
      <c r="CE249" s="64" t="s">
        <v>98</v>
      </c>
      <c r="CF249" s="63">
        <v>67422.58</v>
      </c>
      <c r="CG249" s="64" t="s">
        <v>98</v>
      </c>
      <c r="CH249" s="63">
        <v>79783.48</v>
      </c>
      <c r="CI249" s="64" t="s">
        <v>98</v>
      </c>
      <c r="CJ249" s="63">
        <v>2997056.78</v>
      </c>
      <c r="CK249" s="64" t="s">
        <v>98</v>
      </c>
      <c r="CL249" s="64">
        <v>0</v>
      </c>
      <c r="CM249" s="64" t="s">
        <v>98</v>
      </c>
      <c r="CN249" s="64">
        <v>0</v>
      </c>
      <c r="CO249" s="64" t="s">
        <v>98</v>
      </c>
      <c r="CP249" s="64">
        <v>0</v>
      </c>
      <c r="CQ249" s="64" t="s">
        <v>98</v>
      </c>
      <c r="CR249" s="66">
        <v>2587592.2400000002</v>
      </c>
      <c r="CS249" s="64" t="s">
        <v>98</v>
      </c>
      <c r="CT249" s="63">
        <v>2587592.2400000002</v>
      </c>
      <c r="CU249" s="64" t="s">
        <v>98</v>
      </c>
      <c r="CV249" s="64">
        <v>16938585</v>
      </c>
      <c r="CW249" s="64" t="s">
        <v>98</v>
      </c>
      <c r="CX249" s="63">
        <v>30887582.75</v>
      </c>
      <c r="CY249" s="64" t="s">
        <v>98</v>
      </c>
    </row>
    <row r="250" spans="1:103" ht="14.5" x14ac:dyDescent="0.35">
      <c r="A250" s="58" t="s">
        <v>364</v>
      </c>
      <c r="B250" s="58" t="s">
        <v>487</v>
      </c>
      <c r="C250" s="43"/>
      <c r="D250" s="43"/>
      <c r="E250" s="59">
        <v>46621.22</v>
      </c>
      <c r="F250" s="59">
        <v>7786.8</v>
      </c>
      <c r="G250" s="59">
        <v>2722.2</v>
      </c>
      <c r="H250" s="167">
        <v>24663.41</v>
      </c>
      <c r="I250" s="59">
        <v>143102.35999999999</v>
      </c>
      <c r="J250" s="59">
        <v>40775.919999999998</v>
      </c>
      <c r="K250" s="59">
        <v>21618.11</v>
      </c>
      <c r="L250" s="59">
        <v>26672.81</v>
      </c>
      <c r="M250" s="59">
        <v>22017.71</v>
      </c>
      <c r="N250" s="59">
        <v>8818.4</v>
      </c>
      <c r="O250" s="59">
        <v>68544.23</v>
      </c>
      <c r="P250" s="59">
        <v>36323.42</v>
      </c>
      <c r="Q250" s="59">
        <v>58790.82</v>
      </c>
      <c r="R250" s="167">
        <v>41726.519999999997</v>
      </c>
      <c r="S250" s="167">
        <v>43535.32</v>
      </c>
      <c r="T250" s="59">
        <v>122576.65</v>
      </c>
      <c r="U250" s="59">
        <v>57111.12</v>
      </c>
      <c r="V250" s="59">
        <v>61144.13</v>
      </c>
      <c r="W250" s="59">
        <v>142938.06</v>
      </c>
      <c r="X250" s="59">
        <v>117510.85</v>
      </c>
      <c r="Y250" s="59">
        <v>38290.92</v>
      </c>
      <c r="Z250" s="59">
        <v>55500.02</v>
      </c>
      <c r="AA250" s="59">
        <v>57851.32</v>
      </c>
      <c r="AB250" s="167">
        <v>69417.73</v>
      </c>
      <c r="AC250" s="59">
        <v>13677.01</v>
      </c>
      <c r="AD250" s="59">
        <v>44848.92</v>
      </c>
      <c r="AE250" s="59">
        <v>369483.95</v>
      </c>
      <c r="AF250" s="59">
        <v>113288.05</v>
      </c>
      <c r="AG250" s="59">
        <v>374402.36</v>
      </c>
      <c r="AH250" s="59">
        <v>349683.25</v>
      </c>
      <c r="AI250" s="59">
        <v>162651.37</v>
      </c>
      <c r="AJ250" s="59">
        <v>13461.11</v>
      </c>
      <c r="AK250" s="59">
        <v>23502.51</v>
      </c>
      <c r="AL250" s="59">
        <v>116164.55</v>
      </c>
      <c r="AM250" s="59">
        <v>49245.120000000003</v>
      </c>
      <c r="AN250" s="59">
        <v>206932.49</v>
      </c>
      <c r="AO250" s="59">
        <v>40096.620000000003</v>
      </c>
      <c r="AP250" s="59">
        <v>37304.120000000003</v>
      </c>
      <c r="AQ250" s="59">
        <v>64884.83</v>
      </c>
      <c r="AR250" s="59">
        <v>204995.89</v>
      </c>
      <c r="AS250" s="59">
        <v>232999.1</v>
      </c>
      <c r="AT250" s="59">
        <v>57289.42</v>
      </c>
      <c r="AU250" s="59">
        <v>67516.73</v>
      </c>
      <c r="AV250" s="59">
        <v>71851.33</v>
      </c>
      <c r="AW250" s="59">
        <v>265644.11</v>
      </c>
      <c r="AX250" s="59">
        <v>113830.85</v>
      </c>
      <c r="AY250" s="59">
        <v>60678.43</v>
      </c>
      <c r="AZ250" s="59">
        <v>38248.720000000001</v>
      </c>
      <c r="BA250" s="59">
        <v>30633.01</v>
      </c>
      <c r="BB250" s="59">
        <v>32590.61</v>
      </c>
      <c r="BC250" s="59">
        <v>133909.85999999999</v>
      </c>
      <c r="BD250" s="59">
        <v>18837.91</v>
      </c>
      <c r="BE250" s="59">
        <v>171070.47</v>
      </c>
      <c r="BF250" s="59">
        <v>618640.76</v>
      </c>
      <c r="BG250" s="59">
        <v>568266.74</v>
      </c>
      <c r="BH250" s="59">
        <v>462579.49</v>
      </c>
      <c r="BI250" s="59">
        <v>272887.90999999997</v>
      </c>
      <c r="BJ250" s="59">
        <v>48635.02</v>
      </c>
      <c r="BK250" s="59">
        <v>45778.32</v>
      </c>
      <c r="BL250" s="59">
        <v>75602.03</v>
      </c>
      <c r="BM250" s="59">
        <v>10308.4</v>
      </c>
      <c r="BN250" s="59">
        <v>38694.32</v>
      </c>
      <c r="BO250" s="59">
        <v>50347.82</v>
      </c>
      <c r="BP250" s="61">
        <v>0</v>
      </c>
      <c r="BQ250" s="60" t="s">
        <v>98</v>
      </c>
      <c r="BR250" s="59">
        <v>6987523.5</v>
      </c>
      <c r="BS250" s="60" t="s">
        <v>98</v>
      </c>
      <c r="BT250" s="60" t="s">
        <v>483</v>
      </c>
      <c r="BU250" s="60" t="s">
        <v>98</v>
      </c>
      <c r="BV250" s="60" t="s">
        <v>483</v>
      </c>
      <c r="BW250" s="60" t="s">
        <v>98</v>
      </c>
      <c r="BX250" s="60" t="s">
        <v>483</v>
      </c>
      <c r="BY250" s="60" t="s">
        <v>98</v>
      </c>
      <c r="BZ250" s="60" t="s">
        <v>483</v>
      </c>
      <c r="CA250" s="60" t="s">
        <v>98</v>
      </c>
      <c r="CB250" s="60" t="s">
        <v>483</v>
      </c>
      <c r="CC250" s="60" t="s">
        <v>98</v>
      </c>
      <c r="CD250" s="60" t="s">
        <v>483</v>
      </c>
      <c r="CE250" s="60" t="s">
        <v>98</v>
      </c>
      <c r="CF250" s="60" t="s">
        <v>483</v>
      </c>
      <c r="CG250" s="60" t="s">
        <v>98</v>
      </c>
      <c r="CH250" s="60" t="s">
        <v>483</v>
      </c>
      <c r="CI250" s="60" t="s">
        <v>98</v>
      </c>
      <c r="CJ250" s="60" t="s">
        <v>483</v>
      </c>
      <c r="CK250" s="60" t="s">
        <v>98</v>
      </c>
      <c r="CL250" s="60" t="s">
        <v>483</v>
      </c>
      <c r="CM250" s="60" t="s">
        <v>98</v>
      </c>
      <c r="CN250" s="60" t="s">
        <v>483</v>
      </c>
      <c r="CO250" s="60" t="s">
        <v>98</v>
      </c>
      <c r="CP250" s="60" t="s">
        <v>483</v>
      </c>
      <c r="CQ250" s="60" t="s">
        <v>98</v>
      </c>
      <c r="CR250" s="75" t="s">
        <v>483</v>
      </c>
      <c r="CS250" s="60" t="s">
        <v>98</v>
      </c>
      <c r="CT250" s="60" t="s">
        <v>483</v>
      </c>
      <c r="CU250" s="60" t="s">
        <v>98</v>
      </c>
      <c r="CV250" s="60" t="s">
        <v>483</v>
      </c>
      <c r="CW250" s="60" t="s">
        <v>98</v>
      </c>
      <c r="CX250" s="60" t="s">
        <v>483</v>
      </c>
      <c r="CY250" s="60" t="s">
        <v>98</v>
      </c>
    </row>
    <row r="251" spans="1:103" ht="14.5" x14ac:dyDescent="0.35">
      <c r="A251" s="58" t="s">
        <v>364</v>
      </c>
      <c r="B251" s="58" t="s">
        <v>488</v>
      </c>
      <c r="C251" s="43"/>
      <c r="D251" s="43"/>
      <c r="E251" s="63">
        <v>38295.620000000003</v>
      </c>
      <c r="F251" s="63">
        <v>6325.6</v>
      </c>
      <c r="G251" s="63">
        <v>2332.1</v>
      </c>
      <c r="H251" s="168">
        <v>19557.810000000001</v>
      </c>
      <c r="I251" s="63">
        <v>116324.76</v>
      </c>
      <c r="J251" s="63">
        <v>32609.62</v>
      </c>
      <c r="K251" s="63">
        <v>17564.71</v>
      </c>
      <c r="L251" s="63">
        <v>21522.81</v>
      </c>
      <c r="M251" s="63">
        <v>18009.91</v>
      </c>
      <c r="N251" s="64">
        <v>6762</v>
      </c>
      <c r="O251" s="63">
        <v>53838.43</v>
      </c>
      <c r="P251" s="63">
        <v>29202.52</v>
      </c>
      <c r="Q251" s="63">
        <v>47342.12</v>
      </c>
      <c r="R251" s="168">
        <v>33352.42</v>
      </c>
      <c r="S251" s="168">
        <v>34502.32</v>
      </c>
      <c r="T251" s="63">
        <v>99438.45</v>
      </c>
      <c r="U251" s="63">
        <v>46451.72</v>
      </c>
      <c r="V251" s="63">
        <v>49024.03</v>
      </c>
      <c r="W251" s="63">
        <v>116669.86</v>
      </c>
      <c r="X251" s="63">
        <v>94382.55</v>
      </c>
      <c r="Y251" s="63">
        <v>29939.119999999999</v>
      </c>
      <c r="Z251" s="63">
        <v>45285.52</v>
      </c>
      <c r="AA251" s="63">
        <v>45944.62</v>
      </c>
      <c r="AB251" s="168">
        <v>51768.43</v>
      </c>
      <c r="AC251" s="63">
        <v>10643.21</v>
      </c>
      <c r="AD251" s="63">
        <v>35514.720000000001</v>
      </c>
      <c r="AE251" s="63">
        <v>302984.36</v>
      </c>
      <c r="AF251" s="63">
        <v>93332.85</v>
      </c>
      <c r="AG251" s="63">
        <v>302954.06</v>
      </c>
      <c r="AH251" s="63">
        <v>287914.25</v>
      </c>
      <c r="AI251" s="63">
        <v>129817.27</v>
      </c>
      <c r="AJ251" s="63">
        <v>11858.51</v>
      </c>
      <c r="AK251" s="63">
        <v>19012.21</v>
      </c>
      <c r="AL251" s="63">
        <v>93075.15</v>
      </c>
      <c r="AM251" s="63">
        <v>39070.519999999997</v>
      </c>
      <c r="AN251" s="63">
        <v>174232.79</v>
      </c>
      <c r="AO251" s="63">
        <v>32048.22</v>
      </c>
      <c r="AP251" s="63">
        <v>29698.32</v>
      </c>
      <c r="AQ251" s="63">
        <v>51278.53</v>
      </c>
      <c r="AR251" s="63">
        <v>166404.49</v>
      </c>
      <c r="AS251" s="63">
        <v>180220.09</v>
      </c>
      <c r="AT251" s="63">
        <v>45387.62</v>
      </c>
      <c r="AU251" s="63">
        <v>49784.43</v>
      </c>
      <c r="AV251" s="63">
        <v>58703.23</v>
      </c>
      <c r="AW251" s="63">
        <v>210082.91</v>
      </c>
      <c r="AX251" s="63">
        <v>93096.25</v>
      </c>
      <c r="AY251" s="63">
        <v>47639.72</v>
      </c>
      <c r="AZ251" s="63">
        <v>31565.22</v>
      </c>
      <c r="BA251" s="63">
        <v>25252.31</v>
      </c>
      <c r="BB251" s="63">
        <v>26684.31</v>
      </c>
      <c r="BC251" s="63">
        <v>109319.06</v>
      </c>
      <c r="BD251" s="63">
        <v>15391.41</v>
      </c>
      <c r="BE251" s="63">
        <v>137410.07</v>
      </c>
      <c r="BF251" s="63">
        <v>448691.83</v>
      </c>
      <c r="BG251" s="63">
        <v>425002.12</v>
      </c>
      <c r="BH251" s="63">
        <v>371178.99</v>
      </c>
      <c r="BI251" s="63">
        <v>219927.81</v>
      </c>
      <c r="BJ251" s="63">
        <v>38594.620000000003</v>
      </c>
      <c r="BK251" s="63">
        <v>36796.120000000003</v>
      </c>
      <c r="BL251" s="63">
        <v>60351.03</v>
      </c>
      <c r="BM251" s="63">
        <v>8309.2000000000007</v>
      </c>
      <c r="BN251" s="63">
        <v>32555.42</v>
      </c>
      <c r="BO251" s="63">
        <v>45265.82</v>
      </c>
      <c r="BP251" s="65">
        <v>0</v>
      </c>
      <c r="BQ251" s="64" t="s">
        <v>98</v>
      </c>
      <c r="BR251" s="63">
        <v>5553496.0999999996</v>
      </c>
      <c r="BS251" s="64" t="s">
        <v>98</v>
      </c>
      <c r="BT251" s="64" t="s">
        <v>483</v>
      </c>
      <c r="BU251" s="64" t="s">
        <v>98</v>
      </c>
      <c r="BV251" s="64" t="s">
        <v>483</v>
      </c>
      <c r="BW251" s="64" t="s">
        <v>98</v>
      </c>
      <c r="BX251" s="64" t="s">
        <v>483</v>
      </c>
      <c r="BY251" s="64" t="s">
        <v>98</v>
      </c>
      <c r="BZ251" s="64" t="s">
        <v>483</v>
      </c>
      <c r="CA251" s="64" t="s">
        <v>98</v>
      </c>
      <c r="CB251" s="64" t="s">
        <v>483</v>
      </c>
      <c r="CC251" s="64" t="s">
        <v>98</v>
      </c>
      <c r="CD251" s="64" t="s">
        <v>483</v>
      </c>
      <c r="CE251" s="64" t="s">
        <v>98</v>
      </c>
      <c r="CF251" s="64" t="s">
        <v>483</v>
      </c>
      <c r="CG251" s="64" t="s">
        <v>98</v>
      </c>
      <c r="CH251" s="64" t="s">
        <v>483</v>
      </c>
      <c r="CI251" s="64" t="s">
        <v>98</v>
      </c>
      <c r="CJ251" s="64" t="s">
        <v>483</v>
      </c>
      <c r="CK251" s="64" t="s">
        <v>98</v>
      </c>
      <c r="CL251" s="64" t="s">
        <v>483</v>
      </c>
      <c r="CM251" s="64" t="s">
        <v>98</v>
      </c>
      <c r="CN251" s="64" t="s">
        <v>483</v>
      </c>
      <c r="CO251" s="64" t="s">
        <v>98</v>
      </c>
      <c r="CP251" s="64" t="s">
        <v>483</v>
      </c>
      <c r="CQ251" s="64" t="s">
        <v>98</v>
      </c>
      <c r="CR251" s="67" t="s">
        <v>483</v>
      </c>
      <c r="CS251" s="64" t="s">
        <v>98</v>
      </c>
      <c r="CT251" s="64" t="s">
        <v>483</v>
      </c>
      <c r="CU251" s="64" t="s">
        <v>98</v>
      </c>
      <c r="CV251" s="64" t="s">
        <v>483</v>
      </c>
      <c r="CW251" s="64" t="s">
        <v>98</v>
      </c>
      <c r="CX251" s="64" t="s">
        <v>483</v>
      </c>
      <c r="CY251" s="64" t="s">
        <v>98</v>
      </c>
    </row>
    <row r="252" spans="1:103" ht="14.5" x14ac:dyDescent="0.35">
      <c r="A252" s="58" t="s">
        <v>364</v>
      </c>
      <c r="B252" s="58" t="s">
        <v>489</v>
      </c>
      <c r="C252" s="43"/>
      <c r="D252" s="43"/>
      <c r="E252" s="60">
        <v>0</v>
      </c>
      <c r="F252" s="60">
        <v>0</v>
      </c>
      <c r="G252" s="60">
        <v>0</v>
      </c>
      <c r="H252" s="171">
        <v>0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171">
        <v>0</v>
      </c>
      <c r="S252" s="171">
        <v>0</v>
      </c>
      <c r="T252" s="60">
        <v>0</v>
      </c>
      <c r="U252" s="60">
        <v>0</v>
      </c>
      <c r="V252" s="60">
        <v>0</v>
      </c>
      <c r="W252" s="60">
        <v>0</v>
      </c>
      <c r="X252" s="60">
        <v>0</v>
      </c>
      <c r="Y252" s="60">
        <v>0</v>
      </c>
      <c r="Z252" s="60">
        <v>0</v>
      </c>
      <c r="AA252" s="60">
        <v>0</v>
      </c>
      <c r="AB252" s="171">
        <v>0</v>
      </c>
      <c r="AC252" s="60">
        <v>0</v>
      </c>
      <c r="AD252" s="60">
        <v>0</v>
      </c>
      <c r="AE252" s="60">
        <v>0</v>
      </c>
      <c r="AF252" s="60">
        <v>0</v>
      </c>
      <c r="AG252" s="60">
        <v>0</v>
      </c>
      <c r="AH252" s="60">
        <v>0</v>
      </c>
      <c r="AI252" s="60">
        <v>0</v>
      </c>
      <c r="AJ252" s="60">
        <v>0</v>
      </c>
      <c r="AK252" s="60">
        <v>0</v>
      </c>
      <c r="AL252" s="60">
        <v>0</v>
      </c>
      <c r="AM252" s="60">
        <v>0</v>
      </c>
      <c r="AN252" s="60">
        <v>0</v>
      </c>
      <c r="AO252" s="60">
        <v>0</v>
      </c>
      <c r="AP252" s="60">
        <v>0</v>
      </c>
      <c r="AQ252" s="60">
        <v>0</v>
      </c>
      <c r="AR252" s="60">
        <v>0</v>
      </c>
      <c r="AS252" s="60">
        <v>0</v>
      </c>
      <c r="AT252" s="60">
        <v>0</v>
      </c>
      <c r="AU252" s="60">
        <v>0</v>
      </c>
      <c r="AV252" s="60">
        <v>0</v>
      </c>
      <c r="AW252" s="60">
        <v>0</v>
      </c>
      <c r="AX252" s="60">
        <v>0</v>
      </c>
      <c r="AY252" s="60">
        <v>0</v>
      </c>
      <c r="AZ252" s="60">
        <v>0</v>
      </c>
      <c r="BA252" s="60">
        <v>0</v>
      </c>
      <c r="BB252" s="60">
        <v>0</v>
      </c>
      <c r="BC252" s="60">
        <v>0</v>
      </c>
      <c r="BD252" s="60">
        <v>0</v>
      </c>
      <c r="BE252" s="60">
        <v>0</v>
      </c>
      <c r="BF252" s="60">
        <v>0</v>
      </c>
      <c r="BG252" s="60">
        <v>0</v>
      </c>
      <c r="BH252" s="60">
        <v>0</v>
      </c>
      <c r="BI252" s="60">
        <v>0</v>
      </c>
      <c r="BJ252" s="60">
        <v>0</v>
      </c>
      <c r="BK252" s="60">
        <v>0</v>
      </c>
      <c r="BL252" s="60">
        <v>0</v>
      </c>
      <c r="BM252" s="60">
        <v>0</v>
      </c>
      <c r="BN252" s="60">
        <v>0</v>
      </c>
      <c r="BO252" s="60">
        <v>0</v>
      </c>
      <c r="BP252" s="61">
        <v>0</v>
      </c>
      <c r="BQ252" s="60" t="s">
        <v>98</v>
      </c>
      <c r="BR252" s="60">
        <v>0</v>
      </c>
      <c r="BS252" s="60" t="s">
        <v>98</v>
      </c>
      <c r="BT252" s="60" t="s">
        <v>483</v>
      </c>
      <c r="BU252" s="60" t="s">
        <v>98</v>
      </c>
      <c r="BV252" s="60" t="s">
        <v>483</v>
      </c>
      <c r="BW252" s="60" t="s">
        <v>98</v>
      </c>
      <c r="BX252" s="60" t="s">
        <v>483</v>
      </c>
      <c r="BY252" s="60" t="s">
        <v>98</v>
      </c>
      <c r="BZ252" s="60" t="s">
        <v>483</v>
      </c>
      <c r="CA252" s="60" t="s">
        <v>98</v>
      </c>
      <c r="CB252" s="60" t="s">
        <v>483</v>
      </c>
      <c r="CC252" s="60" t="s">
        <v>98</v>
      </c>
      <c r="CD252" s="60" t="s">
        <v>483</v>
      </c>
      <c r="CE252" s="60" t="s">
        <v>98</v>
      </c>
      <c r="CF252" s="60" t="s">
        <v>483</v>
      </c>
      <c r="CG252" s="60" t="s">
        <v>98</v>
      </c>
      <c r="CH252" s="60" t="s">
        <v>483</v>
      </c>
      <c r="CI252" s="60" t="s">
        <v>98</v>
      </c>
      <c r="CJ252" s="60" t="s">
        <v>483</v>
      </c>
      <c r="CK252" s="60" t="s">
        <v>98</v>
      </c>
      <c r="CL252" s="60" t="s">
        <v>483</v>
      </c>
      <c r="CM252" s="60" t="s">
        <v>98</v>
      </c>
      <c r="CN252" s="60" t="s">
        <v>483</v>
      </c>
      <c r="CO252" s="60" t="s">
        <v>98</v>
      </c>
      <c r="CP252" s="60" t="s">
        <v>483</v>
      </c>
      <c r="CQ252" s="60" t="s">
        <v>98</v>
      </c>
      <c r="CR252" s="75" t="s">
        <v>483</v>
      </c>
      <c r="CS252" s="60" t="s">
        <v>98</v>
      </c>
      <c r="CT252" s="60" t="s">
        <v>483</v>
      </c>
      <c r="CU252" s="60" t="s">
        <v>98</v>
      </c>
      <c r="CV252" s="60" t="s">
        <v>483</v>
      </c>
      <c r="CW252" s="60" t="s">
        <v>98</v>
      </c>
      <c r="CX252" s="60" t="s">
        <v>483</v>
      </c>
      <c r="CY252" s="60" t="s">
        <v>98</v>
      </c>
    </row>
    <row r="253" spans="1:103" ht="14.5" x14ac:dyDescent="0.35">
      <c r="A253" s="58" t="s">
        <v>364</v>
      </c>
      <c r="B253" s="58" t="s">
        <v>490</v>
      </c>
      <c r="C253" s="43"/>
      <c r="D253" s="43"/>
      <c r="E253" s="64">
        <v>0</v>
      </c>
      <c r="F253" s="64">
        <v>0</v>
      </c>
      <c r="G253" s="64">
        <v>0</v>
      </c>
      <c r="H253" s="169">
        <v>0</v>
      </c>
      <c r="I253" s="64">
        <v>0</v>
      </c>
      <c r="J253" s="64">
        <v>0</v>
      </c>
      <c r="K253" s="64">
        <v>0</v>
      </c>
      <c r="L253" s="64">
        <v>0</v>
      </c>
      <c r="M253" s="64">
        <v>0</v>
      </c>
      <c r="N253" s="64">
        <v>0</v>
      </c>
      <c r="O253" s="64">
        <v>0</v>
      </c>
      <c r="P253" s="64">
        <v>0</v>
      </c>
      <c r="Q253" s="64">
        <v>0</v>
      </c>
      <c r="R253" s="169">
        <v>0</v>
      </c>
      <c r="S253" s="169">
        <v>0</v>
      </c>
      <c r="T253" s="64">
        <v>0</v>
      </c>
      <c r="U253" s="64">
        <v>0</v>
      </c>
      <c r="V253" s="64">
        <v>0</v>
      </c>
      <c r="W253" s="64">
        <v>0</v>
      </c>
      <c r="X253" s="64">
        <v>0</v>
      </c>
      <c r="Y253" s="64">
        <v>0</v>
      </c>
      <c r="Z253" s="64">
        <v>0</v>
      </c>
      <c r="AA253" s="64">
        <v>0</v>
      </c>
      <c r="AB253" s="169">
        <v>0</v>
      </c>
      <c r="AC253" s="64">
        <v>0</v>
      </c>
      <c r="AD253" s="64">
        <v>0</v>
      </c>
      <c r="AE253" s="64">
        <v>0</v>
      </c>
      <c r="AF253" s="64">
        <v>0</v>
      </c>
      <c r="AG253" s="64">
        <v>0</v>
      </c>
      <c r="AH253" s="64">
        <v>0</v>
      </c>
      <c r="AI253" s="64">
        <v>0</v>
      </c>
      <c r="AJ253" s="64">
        <v>0</v>
      </c>
      <c r="AK253" s="64">
        <v>0</v>
      </c>
      <c r="AL253" s="64">
        <v>0</v>
      </c>
      <c r="AM253" s="64">
        <v>0</v>
      </c>
      <c r="AN253" s="64">
        <v>0</v>
      </c>
      <c r="AO253" s="64">
        <v>0</v>
      </c>
      <c r="AP253" s="64">
        <v>0</v>
      </c>
      <c r="AQ253" s="64">
        <v>0</v>
      </c>
      <c r="AR253" s="64">
        <v>0</v>
      </c>
      <c r="AS253" s="64">
        <v>0</v>
      </c>
      <c r="AT253" s="64">
        <v>0</v>
      </c>
      <c r="AU253" s="64">
        <v>0</v>
      </c>
      <c r="AV253" s="64">
        <v>0</v>
      </c>
      <c r="AW253" s="64">
        <v>0</v>
      </c>
      <c r="AX253" s="64">
        <v>0</v>
      </c>
      <c r="AY253" s="64">
        <v>0</v>
      </c>
      <c r="AZ253" s="64">
        <v>0</v>
      </c>
      <c r="BA253" s="64">
        <v>0</v>
      </c>
      <c r="BB253" s="64">
        <v>0</v>
      </c>
      <c r="BC253" s="64">
        <v>0</v>
      </c>
      <c r="BD253" s="64">
        <v>0</v>
      </c>
      <c r="BE253" s="64">
        <v>0</v>
      </c>
      <c r="BF253" s="64">
        <v>0</v>
      </c>
      <c r="BG253" s="64">
        <v>0</v>
      </c>
      <c r="BH253" s="64">
        <v>0</v>
      </c>
      <c r="BI253" s="64">
        <v>0</v>
      </c>
      <c r="BJ253" s="64">
        <v>0</v>
      </c>
      <c r="BK253" s="64">
        <v>0</v>
      </c>
      <c r="BL253" s="64">
        <v>0</v>
      </c>
      <c r="BM253" s="64">
        <v>0</v>
      </c>
      <c r="BN253" s="64">
        <v>0</v>
      </c>
      <c r="BO253" s="64">
        <v>0</v>
      </c>
      <c r="BP253" s="65">
        <v>0</v>
      </c>
      <c r="BQ253" s="64" t="s">
        <v>98</v>
      </c>
      <c r="BR253" s="64">
        <v>0</v>
      </c>
      <c r="BS253" s="64" t="s">
        <v>98</v>
      </c>
      <c r="BT253" s="64" t="s">
        <v>483</v>
      </c>
      <c r="BU253" s="64" t="s">
        <v>98</v>
      </c>
      <c r="BV253" s="64" t="s">
        <v>483</v>
      </c>
      <c r="BW253" s="64" t="s">
        <v>98</v>
      </c>
      <c r="BX253" s="64" t="s">
        <v>483</v>
      </c>
      <c r="BY253" s="64" t="s">
        <v>98</v>
      </c>
      <c r="BZ253" s="64" t="s">
        <v>483</v>
      </c>
      <c r="CA253" s="64" t="s">
        <v>98</v>
      </c>
      <c r="CB253" s="64" t="s">
        <v>483</v>
      </c>
      <c r="CC253" s="64" t="s">
        <v>98</v>
      </c>
      <c r="CD253" s="64" t="s">
        <v>483</v>
      </c>
      <c r="CE253" s="64" t="s">
        <v>98</v>
      </c>
      <c r="CF253" s="64" t="s">
        <v>483</v>
      </c>
      <c r="CG253" s="64" t="s">
        <v>98</v>
      </c>
      <c r="CH253" s="64" t="s">
        <v>483</v>
      </c>
      <c r="CI253" s="64" t="s">
        <v>98</v>
      </c>
      <c r="CJ253" s="64" t="s">
        <v>483</v>
      </c>
      <c r="CK253" s="64" t="s">
        <v>98</v>
      </c>
      <c r="CL253" s="64" t="s">
        <v>483</v>
      </c>
      <c r="CM253" s="64" t="s">
        <v>98</v>
      </c>
      <c r="CN253" s="64" t="s">
        <v>483</v>
      </c>
      <c r="CO253" s="64" t="s">
        <v>98</v>
      </c>
      <c r="CP253" s="64" t="s">
        <v>483</v>
      </c>
      <c r="CQ253" s="64" t="s">
        <v>98</v>
      </c>
      <c r="CR253" s="67" t="s">
        <v>483</v>
      </c>
      <c r="CS253" s="64" t="s">
        <v>98</v>
      </c>
      <c r="CT253" s="64" t="s">
        <v>483</v>
      </c>
      <c r="CU253" s="64" t="s">
        <v>98</v>
      </c>
      <c r="CV253" s="64" t="s">
        <v>483</v>
      </c>
      <c r="CW253" s="64" t="s">
        <v>98</v>
      </c>
      <c r="CX253" s="64" t="s">
        <v>483</v>
      </c>
      <c r="CY253" s="64" t="s">
        <v>98</v>
      </c>
    </row>
    <row r="254" spans="1:103" ht="14.5" x14ac:dyDescent="0.35">
      <c r="A254" s="58" t="s">
        <v>364</v>
      </c>
      <c r="B254" s="58" t="s">
        <v>491</v>
      </c>
      <c r="C254" s="43"/>
      <c r="D254" s="43"/>
      <c r="E254" s="60">
        <v>0</v>
      </c>
      <c r="F254" s="60">
        <v>0</v>
      </c>
      <c r="G254" s="60">
        <v>0</v>
      </c>
      <c r="H254" s="171">
        <v>0</v>
      </c>
      <c r="I254" s="60">
        <v>0</v>
      </c>
      <c r="J254" s="60">
        <v>0</v>
      </c>
      <c r="K254" s="60">
        <v>0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171">
        <v>0</v>
      </c>
      <c r="S254" s="171">
        <v>0</v>
      </c>
      <c r="T254" s="60">
        <v>0</v>
      </c>
      <c r="U254" s="60">
        <v>0</v>
      </c>
      <c r="V254" s="60">
        <v>0</v>
      </c>
      <c r="W254" s="60">
        <v>0</v>
      </c>
      <c r="X254" s="60">
        <v>0</v>
      </c>
      <c r="Y254" s="60">
        <v>0</v>
      </c>
      <c r="Z254" s="60">
        <v>0</v>
      </c>
      <c r="AA254" s="60">
        <v>0</v>
      </c>
      <c r="AB254" s="171">
        <v>0</v>
      </c>
      <c r="AC254" s="60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0">
        <v>0</v>
      </c>
      <c r="AJ254" s="60">
        <v>0</v>
      </c>
      <c r="AK254" s="60">
        <v>0</v>
      </c>
      <c r="AL254" s="60">
        <v>0</v>
      </c>
      <c r="AM254" s="60">
        <v>0</v>
      </c>
      <c r="AN254" s="60">
        <v>0</v>
      </c>
      <c r="AO254" s="60">
        <v>0</v>
      </c>
      <c r="AP254" s="60">
        <v>0</v>
      </c>
      <c r="AQ254" s="60">
        <v>0</v>
      </c>
      <c r="AR254" s="60">
        <v>0</v>
      </c>
      <c r="AS254" s="60">
        <v>0</v>
      </c>
      <c r="AT254" s="60">
        <v>0</v>
      </c>
      <c r="AU254" s="60">
        <v>0</v>
      </c>
      <c r="AV254" s="60">
        <v>0</v>
      </c>
      <c r="AW254" s="60">
        <v>0</v>
      </c>
      <c r="AX254" s="60">
        <v>0</v>
      </c>
      <c r="AY254" s="60">
        <v>0</v>
      </c>
      <c r="AZ254" s="60">
        <v>0</v>
      </c>
      <c r="BA254" s="60">
        <v>0</v>
      </c>
      <c r="BB254" s="60">
        <v>0</v>
      </c>
      <c r="BC254" s="60">
        <v>0</v>
      </c>
      <c r="BD254" s="60">
        <v>0</v>
      </c>
      <c r="BE254" s="60">
        <v>0</v>
      </c>
      <c r="BF254" s="60">
        <v>0</v>
      </c>
      <c r="BG254" s="60">
        <v>0</v>
      </c>
      <c r="BH254" s="60">
        <v>0</v>
      </c>
      <c r="BI254" s="60">
        <v>0</v>
      </c>
      <c r="BJ254" s="60">
        <v>0</v>
      </c>
      <c r="BK254" s="60">
        <v>0</v>
      </c>
      <c r="BL254" s="60">
        <v>0</v>
      </c>
      <c r="BM254" s="60">
        <v>0</v>
      </c>
      <c r="BN254" s="60">
        <v>0</v>
      </c>
      <c r="BO254" s="60">
        <v>0</v>
      </c>
      <c r="BP254" s="61">
        <v>0</v>
      </c>
      <c r="BQ254" s="60" t="s">
        <v>98</v>
      </c>
      <c r="BR254" s="60">
        <v>0</v>
      </c>
      <c r="BS254" s="60" t="s">
        <v>98</v>
      </c>
      <c r="BT254" s="60" t="s">
        <v>483</v>
      </c>
      <c r="BU254" s="60" t="s">
        <v>98</v>
      </c>
      <c r="BV254" s="60" t="s">
        <v>483</v>
      </c>
      <c r="BW254" s="60" t="s">
        <v>98</v>
      </c>
      <c r="BX254" s="60" t="s">
        <v>483</v>
      </c>
      <c r="BY254" s="60" t="s">
        <v>98</v>
      </c>
      <c r="BZ254" s="60" t="s">
        <v>483</v>
      </c>
      <c r="CA254" s="60" t="s">
        <v>98</v>
      </c>
      <c r="CB254" s="60" t="s">
        <v>483</v>
      </c>
      <c r="CC254" s="60" t="s">
        <v>98</v>
      </c>
      <c r="CD254" s="60" t="s">
        <v>483</v>
      </c>
      <c r="CE254" s="60" t="s">
        <v>98</v>
      </c>
      <c r="CF254" s="60" t="s">
        <v>483</v>
      </c>
      <c r="CG254" s="60" t="s">
        <v>98</v>
      </c>
      <c r="CH254" s="60" t="s">
        <v>483</v>
      </c>
      <c r="CI254" s="60" t="s">
        <v>98</v>
      </c>
      <c r="CJ254" s="60" t="s">
        <v>483</v>
      </c>
      <c r="CK254" s="60" t="s">
        <v>98</v>
      </c>
      <c r="CL254" s="60" t="s">
        <v>483</v>
      </c>
      <c r="CM254" s="60" t="s">
        <v>98</v>
      </c>
      <c r="CN254" s="60" t="s">
        <v>483</v>
      </c>
      <c r="CO254" s="60" t="s">
        <v>98</v>
      </c>
      <c r="CP254" s="60" t="s">
        <v>483</v>
      </c>
      <c r="CQ254" s="60" t="s">
        <v>98</v>
      </c>
      <c r="CR254" s="75" t="s">
        <v>483</v>
      </c>
      <c r="CS254" s="60" t="s">
        <v>98</v>
      </c>
      <c r="CT254" s="60" t="s">
        <v>483</v>
      </c>
      <c r="CU254" s="60" t="s">
        <v>98</v>
      </c>
      <c r="CV254" s="60" t="s">
        <v>483</v>
      </c>
      <c r="CW254" s="60" t="s">
        <v>98</v>
      </c>
      <c r="CX254" s="60" t="s">
        <v>483</v>
      </c>
      <c r="CY254" s="60" t="s">
        <v>98</v>
      </c>
    </row>
    <row r="255" spans="1:103" ht="14.5" x14ac:dyDescent="0.35">
      <c r="A255" s="58" t="s">
        <v>364</v>
      </c>
      <c r="B255" s="58" t="s">
        <v>492</v>
      </c>
      <c r="C255" s="43"/>
      <c r="D255" s="43"/>
      <c r="E255" s="64">
        <v>0</v>
      </c>
      <c r="F255" s="64">
        <v>0</v>
      </c>
      <c r="G255" s="64">
        <v>0</v>
      </c>
      <c r="H255" s="169">
        <v>0</v>
      </c>
      <c r="I255" s="64">
        <v>0</v>
      </c>
      <c r="J255" s="64">
        <v>0</v>
      </c>
      <c r="K255" s="64">
        <v>0</v>
      </c>
      <c r="L255" s="64">
        <v>0</v>
      </c>
      <c r="M255" s="64">
        <v>0</v>
      </c>
      <c r="N255" s="64">
        <v>0</v>
      </c>
      <c r="O255" s="64">
        <v>0</v>
      </c>
      <c r="P255" s="64">
        <v>0</v>
      </c>
      <c r="Q255" s="64">
        <v>0</v>
      </c>
      <c r="R255" s="169">
        <v>0</v>
      </c>
      <c r="S255" s="169">
        <v>0</v>
      </c>
      <c r="T255" s="64">
        <v>0</v>
      </c>
      <c r="U255" s="64">
        <v>0</v>
      </c>
      <c r="V255" s="64">
        <v>0</v>
      </c>
      <c r="W255" s="64">
        <v>0</v>
      </c>
      <c r="X255" s="64">
        <v>0</v>
      </c>
      <c r="Y255" s="64">
        <v>0</v>
      </c>
      <c r="Z255" s="64">
        <v>0</v>
      </c>
      <c r="AA255" s="64">
        <v>0</v>
      </c>
      <c r="AB255" s="169">
        <v>0</v>
      </c>
      <c r="AC255" s="64">
        <v>0</v>
      </c>
      <c r="AD255" s="64">
        <v>0</v>
      </c>
      <c r="AE255" s="64">
        <v>0</v>
      </c>
      <c r="AF255" s="64">
        <v>0</v>
      </c>
      <c r="AG255" s="64">
        <v>0</v>
      </c>
      <c r="AH255" s="64">
        <v>0</v>
      </c>
      <c r="AI255" s="64">
        <v>0</v>
      </c>
      <c r="AJ255" s="64">
        <v>0</v>
      </c>
      <c r="AK255" s="64">
        <v>0</v>
      </c>
      <c r="AL255" s="64">
        <v>0</v>
      </c>
      <c r="AM255" s="64">
        <v>0</v>
      </c>
      <c r="AN255" s="64">
        <v>0</v>
      </c>
      <c r="AO255" s="64">
        <v>0</v>
      </c>
      <c r="AP255" s="64">
        <v>0</v>
      </c>
      <c r="AQ255" s="64">
        <v>0</v>
      </c>
      <c r="AR255" s="64">
        <v>0</v>
      </c>
      <c r="AS255" s="64">
        <v>0</v>
      </c>
      <c r="AT255" s="64">
        <v>0</v>
      </c>
      <c r="AU255" s="64">
        <v>0</v>
      </c>
      <c r="AV255" s="64">
        <v>0</v>
      </c>
      <c r="AW255" s="64">
        <v>0</v>
      </c>
      <c r="AX255" s="64">
        <v>0</v>
      </c>
      <c r="AY255" s="64">
        <v>0</v>
      </c>
      <c r="AZ255" s="64">
        <v>0</v>
      </c>
      <c r="BA255" s="64">
        <v>0</v>
      </c>
      <c r="BB255" s="64">
        <v>0</v>
      </c>
      <c r="BC255" s="64">
        <v>0</v>
      </c>
      <c r="BD255" s="64">
        <v>0</v>
      </c>
      <c r="BE255" s="64">
        <v>0</v>
      </c>
      <c r="BF255" s="64">
        <v>0</v>
      </c>
      <c r="BG255" s="64">
        <v>0</v>
      </c>
      <c r="BH255" s="64">
        <v>0</v>
      </c>
      <c r="BI255" s="64">
        <v>0</v>
      </c>
      <c r="BJ255" s="64">
        <v>0</v>
      </c>
      <c r="BK255" s="64">
        <v>0</v>
      </c>
      <c r="BL255" s="64">
        <v>0</v>
      </c>
      <c r="BM255" s="64">
        <v>0</v>
      </c>
      <c r="BN255" s="64">
        <v>0</v>
      </c>
      <c r="BO255" s="64">
        <v>0</v>
      </c>
      <c r="BP255" s="65">
        <v>0</v>
      </c>
      <c r="BQ255" s="64" t="s">
        <v>98</v>
      </c>
      <c r="BR255" s="64">
        <v>0</v>
      </c>
      <c r="BS255" s="64" t="s">
        <v>98</v>
      </c>
      <c r="BT255" s="64" t="s">
        <v>483</v>
      </c>
      <c r="BU255" s="64" t="s">
        <v>98</v>
      </c>
      <c r="BV255" s="64" t="s">
        <v>483</v>
      </c>
      <c r="BW255" s="64" t="s">
        <v>98</v>
      </c>
      <c r="BX255" s="64" t="s">
        <v>483</v>
      </c>
      <c r="BY255" s="64" t="s">
        <v>98</v>
      </c>
      <c r="BZ255" s="64" t="s">
        <v>483</v>
      </c>
      <c r="CA255" s="64" t="s">
        <v>98</v>
      </c>
      <c r="CB255" s="64" t="s">
        <v>483</v>
      </c>
      <c r="CC255" s="64" t="s">
        <v>98</v>
      </c>
      <c r="CD255" s="64" t="s">
        <v>483</v>
      </c>
      <c r="CE255" s="64" t="s">
        <v>98</v>
      </c>
      <c r="CF255" s="64" t="s">
        <v>483</v>
      </c>
      <c r="CG255" s="64" t="s">
        <v>98</v>
      </c>
      <c r="CH255" s="64" t="s">
        <v>483</v>
      </c>
      <c r="CI255" s="64" t="s">
        <v>98</v>
      </c>
      <c r="CJ255" s="64" t="s">
        <v>483</v>
      </c>
      <c r="CK255" s="64" t="s">
        <v>98</v>
      </c>
      <c r="CL255" s="64" t="s">
        <v>483</v>
      </c>
      <c r="CM255" s="64" t="s">
        <v>98</v>
      </c>
      <c r="CN255" s="64" t="s">
        <v>483</v>
      </c>
      <c r="CO255" s="64" t="s">
        <v>98</v>
      </c>
      <c r="CP255" s="64" t="s">
        <v>483</v>
      </c>
      <c r="CQ255" s="64" t="s">
        <v>98</v>
      </c>
      <c r="CR255" s="67" t="s">
        <v>483</v>
      </c>
      <c r="CS255" s="64" t="s">
        <v>98</v>
      </c>
      <c r="CT255" s="64" t="s">
        <v>483</v>
      </c>
      <c r="CU255" s="64" t="s">
        <v>98</v>
      </c>
      <c r="CV255" s="64" t="s">
        <v>483</v>
      </c>
      <c r="CW255" s="64" t="s">
        <v>98</v>
      </c>
      <c r="CX255" s="64" t="s">
        <v>483</v>
      </c>
      <c r="CY255" s="64" t="s">
        <v>98</v>
      </c>
    </row>
    <row r="256" spans="1:103" ht="14.5" x14ac:dyDescent="0.35">
      <c r="A256" s="58" t="s">
        <v>364</v>
      </c>
      <c r="B256" s="58" t="s">
        <v>493</v>
      </c>
      <c r="C256" s="43"/>
      <c r="D256" s="43"/>
      <c r="E256" s="60">
        <v>0</v>
      </c>
      <c r="F256" s="60">
        <v>0</v>
      </c>
      <c r="G256" s="60">
        <v>0</v>
      </c>
      <c r="H256" s="171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171">
        <v>0</v>
      </c>
      <c r="S256" s="171">
        <v>0</v>
      </c>
      <c r="T256" s="60">
        <v>0</v>
      </c>
      <c r="U256" s="60">
        <v>0</v>
      </c>
      <c r="V256" s="60">
        <v>0</v>
      </c>
      <c r="W256" s="60">
        <v>0</v>
      </c>
      <c r="X256" s="60">
        <v>0</v>
      </c>
      <c r="Y256" s="60">
        <v>0</v>
      </c>
      <c r="Z256" s="60">
        <v>0</v>
      </c>
      <c r="AA256" s="60">
        <v>0</v>
      </c>
      <c r="AB256" s="171">
        <v>0</v>
      </c>
      <c r="AC256" s="60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0">
        <v>0</v>
      </c>
      <c r="AJ256" s="60">
        <v>0</v>
      </c>
      <c r="AK256" s="60">
        <v>0</v>
      </c>
      <c r="AL256" s="60">
        <v>0</v>
      </c>
      <c r="AM256" s="60">
        <v>0</v>
      </c>
      <c r="AN256" s="60">
        <v>0</v>
      </c>
      <c r="AO256" s="60">
        <v>0</v>
      </c>
      <c r="AP256" s="60">
        <v>0</v>
      </c>
      <c r="AQ256" s="60">
        <v>0</v>
      </c>
      <c r="AR256" s="60">
        <v>0</v>
      </c>
      <c r="AS256" s="60">
        <v>0</v>
      </c>
      <c r="AT256" s="60">
        <v>0</v>
      </c>
      <c r="AU256" s="60">
        <v>0</v>
      </c>
      <c r="AV256" s="60">
        <v>0</v>
      </c>
      <c r="AW256" s="60">
        <v>0</v>
      </c>
      <c r="AX256" s="60">
        <v>0</v>
      </c>
      <c r="AY256" s="60">
        <v>0</v>
      </c>
      <c r="AZ256" s="60">
        <v>0</v>
      </c>
      <c r="BA256" s="60">
        <v>0</v>
      </c>
      <c r="BB256" s="60">
        <v>0</v>
      </c>
      <c r="BC256" s="60">
        <v>0</v>
      </c>
      <c r="BD256" s="60">
        <v>0</v>
      </c>
      <c r="BE256" s="60">
        <v>0</v>
      </c>
      <c r="BF256" s="60">
        <v>0</v>
      </c>
      <c r="BG256" s="60">
        <v>0</v>
      </c>
      <c r="BH256" s="60">
        <v>0</v>
      </c>
      <c r="BI256" s="60">
        <v>0</v>
      </c>
      <c r="BJ256" s="60">
        <v>0</v>
      </c>
      <c r="BK256" s="60">
        <v>0</v>
      </c>
      <c r="BL256" s="60">
        <v>0</v>
      </c>
      <c r="BM256" s="60">
        <v>0</v>
      </c>
      <c r="BN256" s="60">
        <v>0</v>
      </c>
      <c r="BO256" s="60">
        <v>0</v>
      </c>
      <c r="BP256" s="61">
        <v>0</v>
      </c>
      <c r="BQ256" s="60" t="s">
        <v>98</v>
      </c>
      <c r="BR256" s="60">
        <v>0</v>
      </c>
      <c r="BS256" s="60" t="s">
        <v>98</v>
      </c>
      <c r="BT256" s="60" t="s">
        <v>483</v>
      </c>
      <c r="BU256" s="60" t="s">
        <v>98</v>
      </c>
      <c r="BV256" s="60" t="s">
        <v>483</v>
      </c>
      <c r="BW256" s="60" t="s">
        <v>98</v>
      </c>
      <c r="BX256" s="60" t="s">
        <v>483</v>
      </c>
      <c r="BY256" s="60" t="s">
        <v>98</v>
      </c>
      <c r="BZ256" s="60" t="s">
        <v>483</v>
      </c>
      <c r="CA256" s="60" t="s">
        <v>98</v>
      </c>
      <c r="CB256" s="60" t="s">
        <v>483</v>
      </c>
      <c r="CC256" s="60" t="s">
        <v>98</v>
      </c>
      <c r="CD256" s="60" t="s">
        <v>483</v>
      </c>
      <c r="CE256" s="60" t="s">
        <v>98</v>
      </c>
      <c r="CF256" s="60" t="s">
        <v>483</v>
      </c>
      <c r="CG256" s="60" t="s">
        <v>98</v>
      </c>
      <c r="CH256" s="60" t="s">
        <v>483</v>
      </c>
      <c r="CI256" s="60" t="s">
        <v>98</v>
      </c>
      <c r="CJ256" s="60" t="s">
        <v>483</v>
      </c>
      <c r="CK256" s="60" t="s">
        <v>98</v>
      </c>
      <c r="CL256" s="60" t="s">
        <v>483</v>
      </c>
      <c r="CM256" s="60" t="s">
        <v>98</v>
      </c>
      <c r="CN256" s="60" t="s">
        <v>483</v>
      </c>
      <c r="CO256" s="60" t="s">
        <v>98</v>
      </c>
      <c r="CP256" s="60" t="s">
        <v>483</v>
      </c>
      <c r="CQ256" s="60" t="s">
        <v>98</v>
      </c>
      <c r="CR256" s="75" t="s">
        <v>483</v>
      </c>
      <c r="CS256" s="60" t="s">
        <v>98</v>
      </c>
      <c r="CT256" s="60" t="s">
        <v>483</v>
      </c>
      <c r="CU256" s="60" t="s">
        <v>98</v>
      </c>
      <c r="CV256" s="60" t="s">
        <v>483</v>
      </c>
      <c r="CW256" s="60" t="s">
        <v>98</v>
      </c>
      <c r="CX256" s="60" t="s">
        <v>483</v>
      </c>
      <c r="CY256" s="60" t="s">
        <v>98</v>
      </c>
    </row>
    <row r="257" spans="1:106" ht="14.5" x14ac:dyDescent="0.35">
      <c r="A257" s="58" t="s">
        <v>364</v>
      </c>
      <c r="B257" s="58" t="s">
        <v>494</v>
      </c>
      <c r="C257" s="43"/>
      <c r="D257" s="43"/>
      <c r="E257" s="63">
        <v>182852.12</v>
      </c>
      <c r="F257" s="63">
        <v>25524.18</v>
      </c>
      <c r="G257" s="63">
        <v>6743.55</v>
      </c>
      <c r="H257" s="168">
        <v>63671.4</v>
      </c>
      <c r="I257" s="63">
        <v>269049.84999999998</v>
      </c>
      <c r="J257" s="63">
        <v>71142.11</v>
      </c>
      <c r="K257" s="63">
        <v>37279.97</v>
      </c>
      <c r="L257" s="63">
        <v>47101.86</v>
      </c>
      <c r="M257" s="63">
        <v>34179.730000000003</v>
      </c>
      <c r="N257" s="63">
        <v>30751.91</v>
      </c>
      <c r="O257" s="63">
        <v>150149.82</v>
      </c>
      <c r="P257" s="63">
        <v>116019.18</v>
      </c>
      <c r="Q257" s="63">
        <v>96947.87</v>
      </c>
      <c r="R257" s="168">
        <v>69195.91</v>
      </c>
      <c r="S257" s="168">
        <v>70457.05</v>
      </c>
      <c r="T257" s="63">
        <v>184927.41</v>
      </c>
      <c r="U257" s="63">
        <v>151287.07999999999</v>
      </c>
      <c r="V257" s="63">
        <v>96846.48</v>
      </c>
      <c r="W257" s="63">
        <v>224360.09</v>
      </c>
      <c r="X257" s="63">
        <v>224242.28</v>
      </c>
      <c r="Y257" s="63">
        <v>65351.02</v>
      </c>
      <c r="Z257" s="63">
        <v>89707.8</v>
      </c>
      <c r="AA257" s="63">
        <v>84463.82</v>
      </c>
      <c r="AB257" s="168">
        <v>246486.82</v>
      </c>
      <c r="AC257" s="63">
        <v>37178.07</v>
      </c>
      <c r="AD257" s="63">
        <v>96348.31</v>
      </c>
      <c r="AE257" s="63">
        <v>700016.21</v>
      </c>
      <c r="AF257" s="63">
        <v>199714.65</v>
      </c>
      <c r="AG257" s="63">
        <v>682216.43</v>
      </c>
      <c r="AH257" s="63">
        <v>598660.87</v>
      </c>
      <c r="AI257" s="63">
        <v>292645.23</v>
      </c>
      <c r="AJ257" s="64">
        <v>38564</v>
      </c>
      <c r="AK257" s="63">
        <v>38015.629999999997</v>
      </c>
      <c r="AL257" s="63">
        <v>225010.64</v>
      </c>
      <c r="AM257" s="63">
        <v>58265.279999999999</v>
      </c>
      <c r="AN257" s="63">
        <v>362574.3</v>
      </c>
      <c r="AO257" s="63">
        <v>82290.83</v>
      </c>
      <c r="AP257" s="63">
        <v>79265.69</v>
      </c>
      <c r="AQ257" s="63">
        <v>177015.32</v>
      </c>
      <c r="AR257" s="63">
        <v>320443.69</v>
      </c>
      <c r="AS257" s="63">
        <v>477604.54</v>
      </c>
      <c r="AT257" s="63">
        <v>123503.4</v>
      </c>
      <c r="AU257" s="63">
        <v>110477.27</v>
      </c>
      <c r="AV257" s="63">
        <v>1524608.17</v>
      </c>
      <c r="AW257" s="63">
        <v>446141.77</v>
      </c>
      <c r="AX257" s="63">
        <v>181734.28</v>
      </c>
      <c r="AY257" s="63">
        <v>113969.19</v>
      </c>
      <c r="AZ257" s="63">
        <v>74690.53</v>
      </c>
      <c r="BA257" s="63">
        <v>67712.89</v>
      </c>
      <c r="BB257" s="63">
        <v>153131.16</v>
      </c>
      <c r="BC257" s="63">
        <v>153608.64000000001</v>
      </c>
      <c r="BD257" s="63">
        <v>35639.25</v>
      </c>
      <c r="BE257" s="63">
        <v>249803.65</v>
      </c>
      <c r="BF257" s="63">
        <v>830689.64</v>
      </c>
      <c r="BG257" s="63">
        <v>681310.88</v>
      </c>
      <c r="BH257" s="63">
        <v>677524.47999999998</v>
      </c>
      <c r="BI257" s="63">
        <v>302525.02</v>
      </c>
      <c r="BJ257" s="63">
        <v>108616.47</v>
      </c>
      <c r="BK257" s="63">
        <v>74873.62</v>
      </c>
      <c r="BL257" s="63">
        <v>85219.28</v>
      </c>
      <c r="BM257" s="63">
        <v>18367.95</v>
      </c>
      <c r="BN257" s="63">
        <v>122205.54</v>
      </c>
      <c r="BO257" s="63">
        <v>50160.52</v>
      </c>
      <c r="BP257" s="65">
        <v>0</v>
      </c>
      <c r="BQ257" s="64" t="s">
        <v>98</v>
      </c>
      <c r="BR257" s="63">
        <v>13291082.59</v>
      </c>
      <c r="BS257" s="64" t="s">
        <v>98</v>
      </c>
      <c r="BT257" s="64" t="s">
        <v>483</v>
      </c>
      <c r="BU257" s="64" t="s">
        <v>98</v>
      </c>
      <c r="BV257" s="64" t="s">
        <v>483</v>
      </c>
      <c r="BW257" s="64" t="s">
        <v>98</v>
      </c>
      <c r="BX257" s="64" t="s">
        <v>483</v>
      </c>
      <c r="BY257" s="64" t="s">
        <v>98</v>
      </c>
      <c r="BZ257" s="64" t="s">
        <v>483</v>
      </c>
      <c r="CA257" s="64" t="s">
        <v>98</v>
      </c>
      <c r="CB257" s="64" t="s">
        <v>483</v>
      </c>
      <c r="CC257" s="64" t="s">
        <v>98</v>
      </c>
      <c r="CD257" s="64" t="s">
        <v>483</v>
      </c>
      <c r="CE257" s="64" t="s">
        <v>98</v>
      </c>
      <c r="CF257" s="64" t="s">
        <v>483</v>
      </c>
      <c r="CG257" s="64" t="s">
        <v>98</v>
      </c>
      <c r="CH257" s="64" t="s">
        <v>483</v>
      </c>
      <c r="CI257" s="64" t="s">
        <v>98</v>
      </c>
      <c r="CJ257" s="64" t="s">
        <v>483</v>
      </c>
      <c r="CK257" s="64" t="s">
        <v>98</v>
      </c>
      <c r="CL257" s="64" t="s">
        <v>483</v>
      </c>
      <c r="CM257" s="64" t="s">
        <v>98</v>
      </c>
      <c r="CN257" s="64" t="s">
        <v>483</v>
      </c>
      <c r="CO257" s="64" t="s">
        <v>98</v>
      </c>
      <c r="CP257" s="64" t="s">
        <v>483</v>
      </c>
      <c r="CQ257" s="64" t="s">
        <v>98</v>
      </c>
      <c r="CR257" s="67" t="s">
        <v>483</v>
      </c>
      <c r="CS257" s="64" t="s">
        <v>98</v>
      </c>
      <c r="CT257" s="64" t="s">
        <v>483</v>
      </c>
      <c r="CU257" s="64" t="s">
        <v>98</v>
      </c>
      <c r="CV257" s="64" t="s">
        <v>483</v>
      </c>
      <c r="CW257" s="64" t="s">
        <v>98</v>
      </c>
      <c r="CX257" s="64" t="s">
        <v>483</v>
      </c>
      <c r="CY257" s="64" t="s">
        <v>98</v>
      </c>
    </row>
    <row r="258" spans="1:106" s="89" customFormat="1" ht="14.5" x14ac:dyDescent="0.35">
      <c r="A258" s="86" t="s">
        <v>364</v>
      </c>
      <c r="B258" s="86" t="s">
        <v>91</v>
      </c>
      <c r="C258" s="83"/>
      <c r="D258" s="83"/>
      <c r="E258" s="87">
        <v>433752.9</v>
      </c>
      <c r="F258" s="87">
        <v>48972.21</v>
      </c>
      <c r="G258" s="87">
        <v>15123.11</v>
      </c>
      <c r="H258" s="169">
        <v>137259.95000000001</v>
      </c>
      <c r="I258" s="87">
        <v>1089480.26</v>
      </c>
      <c r="J258" s="87">
        <v>209121.81</v>
      </c>
      <c r="K258" s="87">
        <v>128077.77</v>
      </c>
      <c r="L258" s="87">
        <v>173129.59</v>
      </c>
      <c r="M258" s="87">
        <v>87500.57</v>
      </c>
      <c r="N258" s="87">
        <v>331940.12</v>
      </c>
      <c r="O258" s="87">
        <v>511682.29</v>
      </c>
      <c r="P258" s="87">
        <v>266672.92</v>
      </c>
      <c r="Q258" s="87">
        <v>289887.27</v>
      </c>
      <c r="R258" s="169">
        <v>197199.69</v>
      </c>
      <c r="S258" s="169">
        <v>352970.51</v>
      </c>
      <c r="T258" s="87">
        <v>473291.74</v>
      </c>
      <c r="U258" s="87">
        <v>346593.45</v>
      </c>
      <c r="V258" s="87">
        <v>278562.52</v>
      </c>
      <c r="W258" s="87">
        <v>628027.75</v>
      </c>
      <c r="X258" s="87">
        <v>855776.95</v>
      </c>
      <c r="Y258" s="87">
        <v>233507.5</v>
      </c>
      <c r="Z258" s="87">
        <v>224965.79</v>
      </c>
      <c r="AA258" s="87">
        <v>199298.34</v>
      </c>
      <c r="AB258" s="169">
        <v>762832.26</v>
      </c>
      <c r="AC258" s="87">
        <v>68959.62</v>
      </c>
      <c r="AD258" s="87">
        <v>226367.86</v>
      </c>
      <c r="AE258" s="87">
        <v>1817096.54</v>
      </c>
      <c r="AF258" s="87">
        <v>351296.52</v>
      </c>
      <c r="AG258" s="87">
        <v>1342880.88</v>
      </c>
      <c r="AH258" s="87">
        <v>1006236.51</v>
      </c>
      <c r="AI258" s="87">
        <v>634021.41</v>
      </c>
      <c r="AJ258" s="87">
        <v>141658.06</v>
      </c>
      <c r="AK258" s="87">
        <v>150001.95000000001</v>
      </c>
      <c r="AL258" s="87">
        <v>529965.5</v>
      </c>
      <c r="AM258" s="87">
        <v>114328.05</v>
      </c>
      <c r="AN258" s="87">
        <v>714833.73</v>
      </c>
      <c r="AO258" s="87">
        <v>168748.28</v>
      </c>
      <c r="AP258" s="87">
        <v>175653.17</v>
      </c>
      <c r="AQ258" s="87">
        <v>369662.5</v>
      </c>
      <c r="AR258" s="87">
        <v>626825.89</v>
      </c>
      <c r="AS258" s="87">
        <v>906288.87</v>
      </c>
      <c r="AT258" s="87">
        <v>382046.8</v>
      </c>
      <c r="AU258" s="87">
        <v>235875.37</v>
      </c>
      <c r="AV258" s="87">
        <v>1976988.51</v>
      </c>
      <c r="AW258" s="87">
        <v>777535.3</v>
      </c>
      <c r="AX258" s="87">
        <v>346107.75</v>
      </c>
      <c r="AY258" s="87">
        <v>200569.77</v>
      </c>
      <c r="AZ258" s="87">
        <v>157777.5</v>
      </c>
      <c r="BA258" s="87">
        <v>135676.76999999999</v>
      </c>
      <c r="BB258" s="87">
        <v>259537.34</v>
      </c>
      <c r="BC258" s="87">
        <v>193256.9</v>
      </c>
      <c r="BD258" s="87">
        <v>131127.85999999999</v>
      </c>
      <c r="BE258" s="87">
        <v>459752.39</v>
      </c>
      <c r="BF258" s="87">
        <v>1255169.24</v>
      </c>
      <c r="BG258" s="87">
        <v>884666.52</v>
      </c>
      <c r="BH258" s="87">
        <v>1059193.5900000001</v>
      </c>
      <c r="BI258" s="87">
        <v>430189.36</v>
      </c>
      <c r="BJ258" s="87">
        <v>196598.39999999999</v>
      </c>
      <c r="BK258" s="87">
        <v>138693.57</v>
      </c>
      <c r="BL258" s="87">
        <v>138859.67000000001</v>
      </c>
      <c r="BM258" s="87">
        <v>31034.85</v>
      </c>
      <c r="BN258" s="87">
        <v>178809.61</v>
      </c>
      <c r="BO258" s="87">
        <v>50160.67</v>
      </c>
      <c r="BP258" s="88">
        <v>0</v>
      </c>
      <c r="BQ258" s="87" t="s">
        <v>98</v>
      </c>
      <c r="BR258" s="87">
        <v>27240080.34</v>
      </c>
      <c r="BS258" s="87" t="s">
        <v>98</v>
      </c>
      <c r="BT258" s="87" t="s">
        <v>483</v>
      </c>
      <c r="BU258" s="87" t="s">
        <v>98</v>
      </c>
      <c r="BV258" s="87" t="s">
        <v>483</v>
      </c>
      <c r="BW258" s="87" t="s">
        <v>98</v>
      </c>
      <c r="BX258" s="87" t="s">
        <v>483</v>
      </c>
      <c r="BY258" s="87" t="s">
        <v>98</v>
      </c>
      <c r="BZ258" s="87" t="s">
        <v>483</v>
      </c>
      <c r="CA258" s="87" t="s">
        <v>98</v>
      </c>
      <c r="CB258" s="87" t="s">
        <v>483</v>
      </c>
      <c r="CC258" s="87" t="s">
        <v>98</v>
      </c>
      <c r="CD258" s="87" t="s">
        <v>483</v>
      </c>
      <c r="CE258" s="87" t="s">
        <v>98</v>
      </c>
      <c r="CF258" s="87" t="s">
        <v>483</v>
      </c>
      <c r="CG258" s="87" t="s">
        <v>98</v>
      </c>
      <c r="CH258" s="87" t="s">
        <v>483</v>
      </c>
      <c r="CI258" s="87" t="s">
        <v>98</v>
      </c>
      <c r="CJ258" s="87" t="s">
        <v>483</v>
      </c>
      <c r="CK258" s="87" t="s">
        <v>98</v>
      </c>
      <c r="CL258" s="87" t="s">
        <v>483</v>
      </c>
      <c r="CM258" s="87" t="s">
        <v>98</v>
      </c>
      <c r="CN258" s="87" t="s">
        <v>483</v>
      </c>
      <c r="CO258" s="87" t="s">
        <v>98</v>
      </c>
      <c r="CP258" s="87" t="s">
        <v>483</v>
      </c>
      <c r="CQ258" s="87" t="s">
        <v>98</v>
      </c>
      <c r="CR258" s="87" t="s">
        <v>483</v>
      </c>
      <c r="CS258" s="87" t="s">
        <v>98</v>
      </c>
      <c r="CT258" s="87" t="s">
        <v>483</v>
      </c>
      <c r="CU258" s="87" t="s">
        <v>98</v>
      </c>
      <c r="CV258" s="87" t="s">
        <v>483</v>
      </c>
      <c r="CW258" s="87" t="s">
        <v>98</v>
      </c>
      <c r="CX258" s="87" t="s">
        <v>483</v>
      </c>
      <c r="CY258" s="87" t="s">
        <v>98</v>
      </c>
      <c r="DB258" s="227"/>
    </row>
    <row r="259" spans="1:106" ht="14.5" x14ac:dyDescent="0.35">
      <c r="A259" s="58" t="s">
        <v>364</v>
      </c>
      <c r="B259" s="58" t="s">
        <v>495</v>
      </c>
      <c r="C259" s="43"/>
      <c r="D259" s="43"/>
      <c r="E259" s="63">
        <v>13441.49</v>
      </c>
      <c r="F259" s="63">
        <v>677.26</v>
      </c>
      <c r="G259" s="63">
        <v>657.97</v>
      </c>
      <c r="H259" s="168">
        <v>6315.66</v>
      </c>
      <c r="I259" s="63">
        <v>58730.44</v>
      </c>
      <c r="J259" s="63">
        <v>24437.67</v>
      </c>
      <c r="K259" s="63">
        <v>5834.83</v>
      </c>
      <c r="L259" s="63">
        <v>10485.120000000001</v>
      </c>
      <c r="M259" s="63">
        <v>3807.07</v>
      </c>
      <c r="N259" s="63">
        <v>161435.82999999999</v>
      </c>
      <c r="O259" s="63">
        <v>51677.5</v>
      </c>
      <c r="P259" s="63">
        <v>40680.06</v>
      </c>
      <c r="Q259" s="63">
        <v>23766.01</v>
      </c>
      <c r="R259" s="168">
        <v>10753.79</v>
      </c>
      <c r="S259" s="168">
        <v>47293.87</v>
      </c>
      <c r="T259" s="63">
        <v>27144.97</v>
      </c>
      <c r="U259" s="63">
        <v>59636.06</v>
      </c>
      <c r="V259" s="63">
        <v>25700.6</v>
      </c>
      <c r="W259" s="63">
        <v>42415.02</v>
      </c>
      <c r="X259" s="63">
        <v>62432.68</v>
      </c>
      <c r="Y259" s="63">
        <v>30379.69</v>
      </c>
      <c r="Z259" s="63">
        <v>17062.86</v>
      </c>
      <c r="AA259" s="63">
        <v>12678.11</v>
      </c>
      <c r="AB259" s="168">
        <v>57316.87</v>
      </c>
      <c r="AC259" s="63">
        <v>1123.3900000000001</v>
      </c>
      <c r="AD259" s="63">
        <v>6436.34</v>
      </c>
      <c r="AE259" s="63">
        <v>49002.34</v>
      </c>
      <c r="AF259" s="63">
        <v>7960.75</v>
      </c>
      <c r="AG259" s="63">
        <v>46443.93</v>
      </c>
      <c r="AH259" s="63">
        <v>15853.42</v>
      </c>
      <c r="AI259" s="63">
        <v>15667.65</v>
      </c>
      <c r="AJ259" s="63">
        <v>28339.89</v>
      </c>
      <c r="AK259" s="63">
        <v>17093.830000000002</v>
      </c>
      <c r="AL259" s="63">
        <v>14592.55</v>
      </c>
      <c r="AM259" s="63">
        <v>3749.77</v>
      </c>
      <c r="AN259" s="63">
        <v>11958.98</v>
      </c>
      <c r="AO259" s="63">
        <v>8984.09</v>
      </c>
      <c r="AP259" s="63">
        <v>8605.7900000000009</v>
      </c>
      <c r="AQ259" s="63">
        <v>16592.04</v>
      </c>
      <c r="AR259" s="63">
        <v>46065.5</v>
      </c>
      <c r="AS259" s="63">
        <v>35979.93</v>
      </c>
      <c r="AT259" s="63">
        <v>16941.099999999999</v>
      </c>
      <c r="AU259" s="63">
        <v>9599.93</v>
      </c>
      <c r="AV259" s="63">
        <v>9675.66</v>
      </c>
      <c r="AW259" s="63">
        <v>22210.57</v>
      </c>
      <c r="AX259" s="63">
        <v>8685.2199999999993</v>
      </c>
      <c r="AY259" s="63">
        <v>6248.14</v>
      </c>
      <c r="AZ259" s="63">
        <v>3815.38</v>
      </c>
      <c r="BA259" s="63">
        <v>3615.13</v>
      </c>
      <c r="BB259" s="63">
        <v>8244.3700000000008</v>
      </c>
      <c r="BC259" s="63">
        <v>2120.36</v>
      </c>
      <c r="BD259" s="63">
        <v>5033.2299999999996</v>
      </c>
      <c r="BE259" s="63">
        <v>11388.12</v>
      </c>
      <c r="BF259" s="63">
        <v>19559.330000000002</v>
      </c>
      <c r="BG259" s="63">
        <v>5762.54</v>
      </c>
      <c r="BH259" s="63">
        <v>27071.53</v>
      </c>
      <c r="BI259" s="63">
        <v>3973.9</v>
      </c>
      <c r="BJ259" s="63">
        <v>4472.1099999999997</v>
      </c>
      <c r="BK259" s="63">
        <v>2401.7399999999998</v>
      </c>
      <c r="BL259" s="63">
        <v>2202.37</v>
      </c>
      <c r="BM259" s="63">
        <v>1565.95</v>
      </c>
      <c r="BN259" s="63">
        <v>2543.5100000000002</v>
      </c>
      <c r="BO259" s="63">
        <v>0.15</v>
      </c>
      <c r="BP259" s="65">
        <v>0</v>
      </c>
      <c r="BQ259" s="64" t="s">
        <v>98</v>
      </c>
      <c r="BR259" s="64">
        <v>1306342</v>
      </c>
      <c r="BS259" s="64" t="s">
        <v>98</v>
      </c>
      <c r="BT259" s="63">
        <v>372457.98</v>
      </c>
      <c r="BU259" s="64" t="s">
        <v>98</v>
      </c>
      <c r="BV259" s="63">
        <v>32.39</v>
      </c>
      <c r="BW259" s="64" t="s">
        <v>98</v>
      </c>
      <c r="BX259" s="63">
        <v>23987.360000000001</v>
      </c>
      <c r="BY259" s="64" t="s">
        <v>98</v>
      </c>
      <c r="BZ259" s="63">
        <v>396477.73</v>
      </c>
      <c r="CA259" s="64" t="s">
        <v>98</v>
      </c>
      <c r="CB259" s="63">
        <v>213585.84</v>
      </c>
      <c r="CC259" s="64" t="s">
        <v>98</v>
      </c>
      <c r="CD259" s="63">
        <v>1126.23</v>
      </c>
      <c r="CE259" s="64" t="s">
        <v>98</v>
      </c>
      <c r="CF259" s="63">
        <v>41323.949999999997</v>
      </c>
      <c r="CG259" s="64" t="s">
        <v>98</v>
      </c>
      <c r="CH259" s="63">
        <v>42450.18</v>
      </c>
      <c r="CI259" s="64" t="s">
        <v>98</v>
      </c>
      <c r="CJ259" s="63">
        <v>256036.01</v>
      </c>
      <c r="CK259" s="64" t="s">
        <v>98</v>
      </c>
      <c r="CL259" s="64">
        <v>0</v>
      </c>
      <c r="CM259" s="64" t="s">
        <v>98</v>
      </c>
      <c r="CN259" s="64">
        <v>0</v>
      </c>
      <c r="CO259" s="64" t="s">
        <v>98</v>
      </c>
      <c r="CP259" s="64">
        <v>0</v>
      </c>
      <c r="CQ259" s="64" t="s">
        <v>98</v>
      </c>
      <c r="CR259" s="66">
        <v>125783.88</v>
      </c>
      <c r="CS259" s="64" t="s">
        <v>98</v>
      </c>
      <c r="CT259" s="63">
        <v>125783.88</v>
      </c>
      <c r="CU259" s="64" t="s">
        <v>98</v>
      </c>
      <c r="CV259" s="63">
        <v>778297.62</v>
      </c>
      <c r="CW259" s="64" t="s">
        <v>98</v>
      </c>
      <c r="CX259" s="63">
        <v>2084639.61</v>
      </c>
      <c r="CY259" s="64" t="s">
        <v>98</v>
      </c>
    </row>
    <row r="260" spans="1:106" ht="14.5" x14ac:dyDescent="0.35">
      <c r="A260" s="58" t="s">
        <v>364</v>
      </c>
      <c r="B260" s="58" t="s">
        <v>496</v>
      </c>
      <c r="C260" s="43"/>
      <c r="D260" s="43"/>
      <c r="E260" s="59">
        <v>8959.35</v>
      </c>
      <c r="F260" s="59">
        <v>678.25</v>
      </c>
      <c r="G260" s="59">
        <v>272.73</v>
      </c>
      <c r="H260" s="167">
        <v>1481.16</v>
      </c>
      <c r="I260" s="59">
        <v>6339.42</v>
      </c>
      <c r="J260" s="59">
        <v>1599.62</v>
      </c>
      <c r="K260" s="59">
        <v>684.63</v>
      </c>
      <c r="L260" s="59">
        <v>933.94</v>
      </c>
      <c r="M260" s="59">
        <v>376.23</v>
      </c>
      <c r="N260" s="59">
        <v>4106.7299999999996</v>
      </c>
      <c r="O260" s="59">
        <v>5756.47</v>
      </c>
      <c r="P260" s="59">
        <v>794.62</v>
      </c>
      <c r="Q260" s="59">
        <v>1635.33</v>
      </c>
      <c r="R260" s="167">
        <v>1805.4</v>
      </c>
      <c r="S260" s="167">
        <v>1859.53</v>
      </c>
      <c r="T260" s="59">
        <v>1726.69</v>
      </c>
      <c r="U260" s="59">
        <v>1303.83</v>
      </c>
      <c r="V260" s="59">
        <v>1316.71</v>
      </c>
      <c r="W260" s="59">
        <v>2502.08</v>
      </c>
      <c r="X260" s="59">
        <v>3511.85</v>
      </c>
      <c r="Y260" s="59">
        <v>174.98</v>
      </c>
      <c r="Z260" s="59">
        <v>1285.69</v>
      </c>
      <c r="AA260" s="59">
        <v>977.55</v>
      </c>
      <c r="AB260" s="167">
        <v>2003.29</v>
      </c>
      <c r="AC260" s="59">
        <v>835.14</v>
      </c>
      <c r="AD260" s="59">
        <v>6004.14</v>
      </c>
      <c r="AE260" s="59">
        <v>19957.14</v>
      </c>
      <c r="AF260" s="59">
        <v>2432.96</v>
      </c>
      <c r="AG260" s="59">
        <v>12358.23</v>
      </c>
      <c r="AH260" s="59">
        <v>7066.78</v>
      </c>
      <c r="AI260" s="59">
        <v>22675.62</v>
      </c>
      <c r="AJ260" s="59">
        <v>2412.0700000000002</v>
      </c>
      <c r="AK260" s="59">
        <v>5866.24</v>
      </c>
      <c r="AL260" s="59">
        <v>7628.38</v>
      </c>
      <c r="AM260" s="59">
        <v>3738.85</v>
      </c>
      <c r="AN260" s="59">
        <v>14670.94</v>
      </c>
      <c r="AO260" s="59">
        <v>449.98</v>
      </c>
      <c r="AP260" s="59">
        <v>1029.58</v>
      </c>
      <c r="AQ260" s="59">
        <v>1881.39</v>
      </c>
      <c r="AR260" s="59">
        <v>2157.41</v>
      </c>
      <c r="AS260" s="59">
        <v>32181.93</v>
      </c>
      <c r="AT260" s="59">
        <v>19580.02</v>
      </c>
      <c r="AU260" s="59">
        <v>8490.86</v>
      </c>
      <c r="AV260" s="59">
        <v>22318.03</v>
      </c>
      <c r="AW260" s="59">
        <v>5888.76</v>
      </c>
      <c r="AX260" s="59">
        <v>2222.11</v>
      </c>
      <c r="AY260" s="59">
        <v>4147.46</v>
      </c>
      <c r="AZ260" s="59">
        <v>695.12</v>
      </c>
      <c r="BA260" s="59">
        <v>956.49</v>
      </c>
      <c r="BB260" s="59">
        <v>1848.08</v>
      </c>
      <c r="BC260" s="59">
        <v>312.75</v>
      </c>
      <c r="BD260" s="59">
        <v>1498.88</v>
      </c>
      <c r="BE260" s="59">
        <v>3168.38</v>
      </c>
      <c r="BF260" s="59">
        <v>50474.34</v>
      </c>
      <c r="BG260" s="59">
        <v>17751.88</v>
      </c>
      <c r="BH260" s="59">
        <v>37120.129999999997</v>
      </c>
      <c r="BI260" s="59">
        <v>13782.34</v>
      </c>
      <c r="BJ260" s="59">
        <v>6740.15</v>
      </c>
      <c r="BK260" s="59">
        <v>5145.08</v>
      </c>
      <c r="BL260" s="59">
        <v>5252.08</v>
      </c>
      <c r="BM260" s="59">
        <v>205.57</v>
      </c>
      <c r="BN260" s="59">
        <v>2026.3</v>
      </c>
      <c r="BO260" s="60">
        <v>0</v>
      </c>
      <c r="BP260" s="61">
        <v>0</v>
      </c>
      <c r="BQ260" s="60" t="s">
        <v>98</v>
      </c>
      <c r="BR260" s="59">
        <v>405057.7</v>
      </c>
      <c r="BS260" s="60" t="s">
        <v>98</v>
      </c>
      <c r="BT260" s="59">
        <v>920717.39</v>
      </c>
      <c r="BU260" s="60" t="s">
        <v>98</v>
      </c>
      <c r="BV260" s="59">
        <v>-441.62</v>
      </c>
      <c r="BW260" s="60" t="s">
        <v>98</v>
      </c>
      <c r="BX260" s="59">
        <v>13573.42</v>
      </c>
      <c r="BY260" s="60" t="s">
        <v>98</v>
      </c>
      <c r="BZ260" s="59">
        <v>933849.19</v>
      </c>
      <c r="CA260" s="60" t="s">
        <v>98</v>
      </c>
      <c r="CB260" s="59">
        <v>213042.59</v>
      </c>
      <c r="CC260" s="60" t="s">
        <v>98</v>
      </c>
      <c r="CD260" s="59">
        <v>562.78</v>
      </c>
      <c r="CE260" s="60" t="s">
        <v>98</v>
      </c>
      <c r="CF260" s="59">
        <v>357.06</v>
      </c>
      <c r="CG260" s="60" t="s">
        <v>98</v>
      </c>
      <c r="CH260" s="59">
        <v>919.84</v>
      </c>
      <c r="CI260" s="60" t="s">
        <v>98</v>
      </c>
      <c r="CJ260" s="59">
        <v>213962.43</v>
      </c>
      <c r="CK260" s="60" t="s">
        <v>98</v>
      </c>
      <c r="CL260" s="60">
        <v>0</v>
      </c>
      <c r="CM260" s="60" t="s">
        <v>98</v>
      </c>
      <c r="CN260" s="60">
        <v>0</v>
      </c>
      <c r="CO260" s="60" t="s">
        <v>98</v>
      </c>
      <c r="CP260" s="60">
        <v>0</v>
      </c>
      <c r="CQ260" s="60" t="s">
        <v>98</v>
      </c>
      <c r="CR260" s="62">
        <v>9991.65</v>
      </c>
      <c r="CS260" s="60" t="s">
        <v>98</v>
      </c>
      <c r="CT260" s="59">
        <v>9991.65</v>
      </c>
      <c r="CU260" s="60" t="s">
        <v>98</v>
      </c>
      <c r="CV260" s="59">
        <v>1157803.27</v>
      </c>
      <c r="CW260" s="60" t="s">
        <v>98</v>
      </c>
      <c r="CX260" s="59">
        <v>1562860.98</v>
      </c>
      <c r="CY260" s="60" t="s">
        <v>98</v>
      </c>
    </row>
    <row r="261" spans="1:106" ht="14.5" x14ac:dyDescent="0.35">
      <c r="A261" s="58" t="s">
        <v>364</v>
      </c>
      <c r="B261" s="58" t="s">
        <v>497</v>
      </c>
      <c r="C261" s="43"/>
      <c r="D261" s="43"/>
      <c r="E261" s="63">
        <v>250900.78</v>
      </c>
      <c r="F261" s="63">
        <v>23448.03</v>
      </c>
      <c r="G261" s="63">
        <v>8379.56</v>
      </c>
      <c r="H261" s="168">
        <v>73588.55</v>
      </c>
      <c r="I261" s="63">
        <v>820430.41</v>
      </c>
      <c r="J261" s="63">
        <v>137979.70000000001</v>
      </c>
      <c r="K261" s="63">
        <v>90797.8</v>
      </c>
      <c r="L261" s="63">
        <v>126027.73</v>
      </c>
      <c r="M261" s="63">
        <v>53320.84</v>
      </c>
      <c r="N261" s="63">
        <v>301188.21000000002</v>
      </c>
      <c r="O261" s="63">
        <v>361532.47</v>
      </c>
      <c r="P261" s="63">
        <v>150653.75</v>
      </c>
      <c r="Q261" s="63">
        <v>192939.39</v>
      </c>
      <c r="R261" s="168">
        <v>128003.78</v>
      </c>
      <c r="S261" s="168">
        <v>282513.46000000002</v>
      </c>
      <c r="T261" s="63">
        <v>288364.32</v>
      </c>
      <c r="U261" s="63">
        <v>195306.37</v>
      </c>
      <c r="V261" s="63">
        <v>181716.04</v>
      </c>
      <c r="W261" s="63">
        <v>403667.66</v>
      </c>
      <c r="X261" s="63">
        <v>631534.67000000004</v>
      </c>
      <c r="Y261" s="63">
        <v>168156.48</v>
      </c>
      <c r="Z261" s="63">
        <v>135257.99</v>
      </c>
      <c r="AA261" s="63">
        <v>114834.52</v>
      </c>
      <c r="AB261" s="168">
        <v>516345.44</v>
      </c>
      <c r="AC261" s="63">
        <v>31781.55</v>
      </c>
      <c r="AD261" s="63">
        <v>130019.56</v>
      </c>
      <c r="AE261" s="63">
        <v>1117080.33</v>
      </c>
      <c r="AF261" s="63">
        <v>151581.87</v>
      </c>
      <c r="AG261" s="63">
        <v>660664.44999999995</v>
      </c>
      <c r="AH261" s="63">
        <v>407575.64</v>
      </c>
      <c r="AI261" s="63">
        <v>341376.18</v>
      </c>
      <c r="AJ261" s="63">
        <v>103094.06</v>
      </c>
      <c r="AK261" s="63">
        <v>111986.33</v>
      </c>
      <c r="AL261" s="63">
        <v>304954.86</v>
      </c>
      <c r="AM261" s="63">
        <v>56062.77</v>
      </c>
      <c r="AN261" s="63">
        <v>352259.42</v>
      </c>
      <c r="AO261" s="63">
        <v>86457.45</v>
      </c>
      <c r="AP261" s="63">
        <v>96387.48</v>
      </c>
      <c r="AQ261" s="63">
        <v>192647.18</v>
      </c>
      <c r="AR261" s="63">
        <v>306382.2</v>
      </c>
      <c r="AS261" s="63">
        <v>428684.33</v>
      </c>
      <c r="AT261" s="63">
        <v>258543.4</v>
      </c>
      <c r="AU261" s="63">
        <v>125398.09</v>
      </c>
      <c r="AV261" s="63">
        <v>452380.34</v>
      </c>
      <c r="AW261" s="63">
        <v>331393.53000000003</v>
      </c>
      <c r="AX261" s="63">
        <v>164373.47</v>
      </c>
      <c r="AY261" s="63">
        <v>86600.58</v>
      </c>
      <c r="AZ261" s="63">
        <v>83086.98</v>
      </c>
      <c r="BA261" s="63">
        <v>67963.89</v>
      </c>
      <c r="BB261" s="63">
        <v>106406.17</v>
      </c>
      <c r="BC261" s="63">
        <v>39648.26</v>
      </c>
      <c r="BD261" s="63">
        <v>95488.6</v>
      </c>
      <c r="BE261" s="63">
        <v>209948.74</v>
      </c>
      <c r="BF261" s="63">
        <v>424479.6</v>
      </c>
      <c r="BG261" s="63">
        <v>203355.64</v>
      </c>
      <c r="BH261" s="63">
        <v>381669.11</v>
      </c>
      <c r="BI261" s="63">
        <v>127664.35</v>
      </c>
      <c r="BJ261" s="63">
        <v>87981.93</v>
      </c>
      <c r="BK261" s="63">
        <v>63819.95</v>
      </c>
      <c r="BL261" s="63">
        <v>53640.39</v>
      </c>
      <c r="BM261" s="63">
        <v>12666.9</v>
      </c>
      <c r="BN261" s="63">
        <v>56604.06</v>
      </c>
      <c r="BO261" s="63">
        <v>0.15</v>
      </c>
      <c r="BP261" s="65">
        <v>0</v>
      </c>
      <c r="BQ261" s="64" t="s">
        <v>98</v>
      </c>
      <c r="BR261" s="63">
        <v>13948997.75</v>
      </c>
      <c r="BS261" s="64" t="s">
        <v>98</v>
      </c>
      <c r="BT261" s="63">
        <v>8071311.5</v>
      </c>
      <c r="BU261" s="64" t="s">
        <v>98</v>
      </c>
      <c r="BV261" s="63">
        <v>227126.71</v>
      </c>
      <c r="BW261" s="64" t="s">
        <v>98</v>
      </c>
      <c r="BX261" s="63">
        <v>3055497.88</v>
      </c>
      <c r="BY261" s="64" t="s">
        <v>98</v>
      </c>
      <c r="BZ261" s="63">
        <v>11353936.09</v>
      </c>
      <c r="CA261" s="64" t="s">
        <v>98</v>
      </c>
      <c r="CB261" s="63">
        <v>2917273.29</v>
      </c>
      <c r="CC261" s="64" t="s">
        <v>98</v>
      </c>
      <c r="CD261" s="63">
        <v>12360.9</v>
      </c>
      <c r="CE261" s="64" t="s">
        <v>98</v>
      </c>
      <c r="CF261" s="63">
        <v>67422.58</v>
      </c>
      <c r="CG261" s="64" t="s">
        <v>98</v>
      </c>
      <c r="CH261" s="63">
        <v>79783.48</v>
      </c>
      <c r="CI261" s="64" t="s">
        <v>98</v>
      </c>
      <c r="CJ261" s="63">
        <v>2997056.78</v>
      </c>
      <c r="CK261" s="64" t="s">
        <v>98</v>
      </c>
      <c r="CL261" s="64">
        <v>0</v>
      </c>
      <c r="CM261" s="64" t="s">
        <v>98</v>
      </c>
      <c r="CN261" s="64">
        <v>0</v>
      </c>
      <c r="CO261" s="64" t="s">
        <v>98</v>
      </c>
      <c r="CP261" s="64">
        <v>0</v>
      </c>
      <c r="CQ261" s="64" t="s">
        <v>98</v>
      </c>
      <c r="CR261" s="66">
        <v>2704953.02</v>
      </c>
      <c r="CS261" s="64" t="s">
        <v>98</v>
      </c>
      <c r="CT261" s="63">
        <v>2704953.02</v>
      </c>
      <c r="CU261" s="64" t="s">
        <v>98</v>
      </c>
      <c r="CV261" s="63">
        <v>17055945.890000001</v>
      </c>
      <c r="CW261" s="64" t="s">
        <v>98</v>
      </c>
      <c r="CX261" s="63">
        <v>31004943.640000001</v>
      </c>
      <c r="CY261" s="64" t="s">
        <v>98</v>
      </c>
    </row>
    <row r="262" spans="1:106" ht="14.5" x14ac:dyDescent="0.35">
      <c r="A262" s="58" t="s">
        <v>364</v>
      </c>
      <c r="B262" s="58" t="s">
        <v>498</v>
      </c>
      <c r="C262" s="43"/>
      <c r="D262" s="43"/>
      <c r="E262" s="60" t="s">
        <v>483</v>
      </c>
      <c r="F262" s="60" t="s">
        <v>483</v>
      </c>
      <c r="G262" s="60" t="s">
        <v>483</v>
      </c>
      <c r="H262" s="171" t="s">
        <v>483</v>
      </c>
      <c r="I262" s="60" t="s">
        <v>483</v>
      </c>
      <c r="J262" s="60" t="s">
        <v>483</v>
      </c>
      <c r="K262" s="60" t="s">
        <v>483</v>
      </c>
      <c r="L262" s="60" t="s">
        <v>483</v>
      </c>
      <c r="M262" s="60" t="s">
        <v>483</v>
      </c>
      <c r="N262" s="60" t="s">
        <v>483</v>
      </c>
      <c r="O262" s="60" t="s">
        <v>483</v>
      </c>
      <c r="P262" s="60" t="s">
        <v>483</v>
      </c>
      <c r="Q262" s="60" t="s">
        <v>483</v>
      </c>
      <c r="R262" s="171" t="s">
        <v>483</v>
      </c>
      <c r="S262" s="171" t="s">
        <v>483</v>
      </c>
      <c r="T262" s="60" t="s">
        <v>483</v>
      </c>
      <c r="U262" s="60" t="s">
        <v>483</v>
      </c>
      <c r="V262" s="60" t="s">
        <v>483</v>
      </c>
      <c r="W262" s="60" t="s">
        <v>483</v>
      </c>
      <c r="X262" s="60" t="s">
        <v>483</v>
      </c>
      <c r="Y262" s="60" t="s">
        <v>483</v>
      </c>
      <c r="Z262" s="60" t="s">
        <v>483</v>
      </c>
      <c r="AA262" s="60" t="s">
        <v>483</v>
      </c>
      <c r="AB262" s="171" t="s">
        <v>483</v>
      </c>
      <c r="AC262" s="60" t="s">
        <v>483</v>
      </c>
      <c r="AD262" s="60" t="s">
        <v>483</v>
      </c>
      <c r="AE262" s="60" t="s">
        <v>483</v>
      </c>
      <c r="AF262" s="60" t="s">
        <v>483</v>
      </c>
      <c r="AG262" s="60" t="s">
        <v>483</v>
      </c>
      <c r="AH262" s="60" t="s">
        <v>483</v>
      </c>
      <c r="AI262" s="60" t="s">
        <v>483</v>
      </c>
      <c r="AJ262" s="60" t="s">
        <v>483</v>
      </c>
      <c r="AK262" s="60" t="s">
        <v>483</v>
      </c>
      <c r="AL262" s="60" t="s">
        <v>483</v>
      </c>
      <c r="AM262" s="60" t="s">
        <v>483</v>
      </c>
      <c r="AN262" s="60" t="s">
        <v>483</v>
      </c>
      <c r="AO262" s="60" t="s">
        <v>483</v>
      </c>
      <c r="AP262" s="60" t="s">
        <v>483</v>
      </c>
      <c r="AQ262" s="60" t="s">
        <v>483</v>
      </c>
      <c r="AR262" s="60" t="s">
        <v>483</v>
      </c>
      <c r="AS262" s="60" t="s">
        <v>483</v>
      </c>
      <c r="AT262" s="60" t="s">
        <v>483</v>
      </c>
      <c r="AU262" s="60" t="s">
        <v>483</v>
      </c>
      <c r="AV262" s="60" t="s">
        <v>483</v>
      </c>
      <c r="AW262" s="60" t="s">
        <v>483</v>
      </c>
      <c r="AX262" s="60" t="s">
        <v>483</v>
      </c>
      <c r="AY262" s="60" t="s">
        <v>483</v>
      </c>
      <c r="AZ262" s="60" t="s">
        <v>483</v>
      </c>
      <c r="BA262" s="60" t="s">
        <v>483</v>
      </c>
      <c r="BB262" s="60" t="s">
        <v>483</v>
      </c>
      <c r="BC262" s="60" t="s">
        <v>483</v>
      </c>
      <c r="BD262" s="60" t="s">
        <v>483</v>
      </c>
      <c r="BE262" s="60" t="s">
        <v>483</v>
      </c>
      <c r="BF262" s="60" t="s">
        <v>483</v>
      </c>
      <c r="BG262" s="60" t="s">
        <v>483</v>
      </c>
      <c r="BH262" s="60" t="s">
        <v>483</v>
      </c>
      <c r="BI262" s="60" t="s">
        <v>483</v>
      </c>
      <c r="BJ262" s="60" t="s">
        <v>483</v>
      </c>
      <c r="BK262" s="60" t="s">
        <v>483</v>
      </c>
      <c r="BL262" s="60" t="s">
        <v>483</v>
      </c>
      <c r="BM262" s="60" t="s">
        <v>483</v>
      </c>
      <c r="BN262" s="60" t="s">
        <v>483</v>
      </c>
      <c r="BO262" s="60" t="s">
        <v>483</v>
      </c>
      <c r="BP262" s="61" t="s">
        <v>483</v>
      </c>
      <c r="BQ262" s="60" t="s">
        <v>98</v>
      </c>
      <c r="BR262" s="60" t="s">
        <v>483</v>
      </c>
      <c r="BS262" s="60" t="s">
        <v>98</v>
      </c>
      <c r="BT262" s="60" t="s">
        <v>483</v>
      </c>
      <c r="BU262" s="60" t="s">
        <v>98</v>
      </c>
      <c r="BV262" s="60" t="s">
        <v>483</v>
      </c>
      <c r="BW262" s="60" t="s">
        <v>98</v>
      </c>
      <c r="BX262" s="60" t="s">
        <v>483</v>
      </c>
      <c r="BY262" s="60" t="s">
        <v>98</v>
      </c>
      <c r="BZ262" s="60" t="s">
        <v>483</v>
      </c>
      <c r="CA262" s="60" t="s">
        <v>98</v>
      </c>
      <c r="CB262" s="60" t="s">
        <v>483</v>
      </c>
      <c r="CC262" s="60" t="s">
        <v>98</v>
      </c>
      <c r="CD262" s="60" t="s">
        <v>483</v>
      </c>
      <c r="CE262" s="60" t="s">
        <v>98</v>
      </c>
      <c r="CF262" s="60" t="s">
        <v>483</v>
      </c>
      <c r="CG262" s="60" t="s">
        <v>98</v>
      </c>
      <c r="CH262" s="60" t="s">
        <v>483</v>
      </c>
      <c r="CI262" s="60" t="s">
        <v>98</v>
      </c>
      <c r="CJ262" s="60" t="s">
        <v>483</v>
      </c>
      <c r="CK262" s="60" t="s">
        <v>98</v>
      </c>
      <c r="CL262" s="60" t="s">
        <v>483</v>
      </c>
      <c r="CM262" s="60" t="s">
        <v>98</v>
      </c>
      <c r="CN262" s="60" t="s">
        <v>483</v>
      </c>
      <c r="CO262" s="60" t="s">
        <v>98</v>
      </c>
      <c r="CP262" s="60" t="s">
        <v>483</v>
      </c>
      <c r="CQ262" s="60" t="s">
        <v>98</v>
      </c>
      <c r="CR262" s="75" t="s">
        <v>483</v>
      </c>
      <c r="CS262" s="60" t="s">
        <v>98</v>
      </c>
      <c r="CT262" s="60" t="s">
        <v>483</v>
      </c>
      <c r="CU262" s="60" t="s">
        <v>98</v>
      </c>
      <c r="CV262" s="60" t="s">
        <v>483</v>
      </c>
      <c r="CW262" s="60" t="s">
        <v>98</v>
      </c>
      <c r="CX262" s="60" t="s">
        <v>483</v>
      </c>
      <c r="CY262" s="60" t="s">
        <v>98</v>
      </c>
    </row>
    <row r="264" spans="1:106" ht="14.5" x14ac:dyDescent="0.35">
      <c r="A264" s="42" t="s">
        <v>500</v>
      </c>
    </row>
    <row r="265" spans="1:106" ht="14.5" x14ac:dyDescent="0.35">
      <c r="A265" s="42" t="s">
        <v>483</v>
      </c>
      <c r="B265" s="37" t="s">
        <v>501</v>
      </c>
      <c r="C265" s="44"/>
      <c r="D265" s="44"/>
    </row>
    <row r="267" spans="1:106" ht="11.5" customHeight="1" x14ac:dyDescent="0.35">
      <c r="E267" s="38" t="s">
        <v>407</v>
      </c>
      <c r="F267" s="38" t="s">
        <v>302</v>
      </c>
    </row>
    <row r="268" spans="1:106" ht="11.5" customHeight="1" x14ac:dyDescent="0.35">
      <c r="D268" s="39" t="s">
        <v>364</v>
      </c>
      <c r="E268" s="90">
        <f>E245</f>
        <v>228499.94</v>
      </c>
      <c r="F268" s="90">
        <f>CR180</f>
        <v>22974.86</v>
      </c>
    </row>
    <row r="269" spans="1:106" ht="11.5" customHeight="1" x14ac:dyDescent="0.35">
      <c r="D269" s="39" t="s">
        <v>303</v>
      </c>
      <c r="E269" s="90">
        <f>E162</f>
        <v>13441.49</v>
      </c>
      <c r="F269" s="90">
        <f>CR97</f>
        <v>703.41</v>
      </c>
      <c r="G269" s="38">
        <f>F269/E269</f>
        <v>5.2331251966857839E-2</v>
      </c>
    </row>
    <row r="270" spans="1:106" ht="11.5" customHeight="1" x14ac:dyDescent="0.35">
      <c r="D270" s="39" t="s">
        <v>407</v>
      </c>
      <c r="E270" s="90">
        <f>E79</f>
        <v>241941.43</v>
      </c>
      <c r="F270" s="90">
        <f>CR15</f>
        <v>23678.27</v>
      </c>
    </row>
    <row r="272" spans="1:106" ht="11.5" customHeight="1" x14ac:dyDescent="0.35">
      <c r="E272" s="91"/>
      <c r="F272" s="90">
        <f>SUM(F268:F269)</f>
        <v>23678.27</v>
      </c>
    </row>
    <row r="280" spans="5:7" ht="11.5" customHeight="1" x14ac:dyDescent="0.35">
      <c r="E280" s="90">
        <f>SUM(E162:BP162)</f>
        <v>1306341.96</v>
      </c>
      <c r="F280" s="90">
        <f>CR162</f>
        <v>125783.88</v>
      </c>
      <c r="G280" s="92">
        <f>F280/E280</f>
        <v>9.6287100813940027E-2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2"/>
  <sheetViews>
    <sheetView workbookViewId="0">
      <selection activeCell="C4" sqref="C4"/>
    </sheetView>
    <sheetView workbookViewId="1"/>
  </sheetViews>
  <sheetFormatPr defaultRowHeight="14.5" x14ac:dyDescent="0.35"/>
  <cols>
    <col min="1" max="1" width="20.1796875" customWidth="1"/>
    <col min="2" max="39" width="10.1796875" customWidth="1"/>
    <col min="40" max="42" width="12" bestFit="1" customWidth="1"/>
  </cols>
  <sheetData>
    <row r="1" spans="1:43" s="2" customFormat="1" ht="15" thickBot="1" x14ac:dyDescent="0.4">
      <c r="A1" s="8" t="s">
        <v>90</v>
      </c>
      <c r="B1" s="251" t="s">
        <v>727</v>
      </c>
      <c r="C1" s="252" t="s">
        <v>728</v>
      </c>
      <c r="D1" s="253" t="s">
        <v>729</v>
      </c>
      <c r="E1" s="251" t="s">
        <v>730</v>
      </c>
      <c r="F1" s="251" t="s">
        <v>731</v>
      </c>
      <c r="G1" s="251" t="s">
        <v>732</v>
      </c>
      <c r="H1" s="251" t="s">
        <v>733</v>
      </c>
      <c r="I1" s="251" t="s">
        <v>734</v>
      </c>
      <c r="J1" s="251" t="s">
        <v>735</v>
      </c>
      <c r="K1" s="251" t="s">
        <v>736</v>
      </c>
      <c r="L1" s="254" t="s">
        <v>737</v>
      </c>
      <c r="M1" s="255" t="s">
        <v>738</v>
      </c>
      <c r="N1" s="251" t="s">
        <v>739</v>
      </c>
      <c r="O1" s="252" t="s">
        <v>740</v>
      </c>
      <c r="P1" s="253" t="s">
        <v>741</v>
      </c>
      <c r="Q1" s="252" t="s">
        <v>742</v>
      </c>
      <c r="R1" s="253" t="s">
        <v>743</v>
      </c>
      <c r="S1" s="251" t="s">
        <v>744</v>
      </c>
      <c r="T1" s="251" t="s">
        <v>745</v>
      </c>
      <c r="U1" s="251" t="s">
        <v>746</v>
      </c>
      <c r="V1" s="251" t="s">
        <v>747</v>
      </c>
      <c r="W1" s="251" t="s">
        <v>748</v>
      </c>
      <c r="X1" s="251" t="s">
        <v>749</v>
      </c>
      <c r="Y1" s="251" t="s">
        <v>750</v>
      </c>
      <c r="Z1" s="252" t="s">
        <v>751</v>
      </c>
      <c r="AA1" s="256" t="s">
        <v>752</v>
      </c>
      <c r="AB1" s="253" t="s">
        <v>753</v>
      </c>
      <c r="AC1" s="251" t="s">
        <v>754</v>
      </c>
      <c r="AD1" s="251" t="s">
        <v>755</v>
      </c>
      <c r="AE1" s="251" t="s">
        <v>756</v>
      </c>
      <c r="AF1" s="251" t="s">
        <v>757</v>
      </c>
      <c r="AG1" s="251" t="s">
        <v>758</v>
      </c>
      <c r="AH1" s="251" t="s">
        <v>759</v>
      </c>
      <c r="AI1" s="251" t="s">
        <v>760</v>
      </c>
      <c r="AJ1" s="251" t="s">
        <v>761</v>
      </c>
      <c r="AK1" s="251" t="s">
        <v>762</v>
      </c>
      <c r="AL1" s="251" t="s">
        <v>763</v>
      </c>
      <c r="AM1" s="251" t="s">
        <v>764</v>
      </c>
      <c r="AN1" s="251" t="s">
        <v>765</v>
      </c>
      <c r="AO1" s="251" t="s">
        <v>766</v>
      </c>
      <c r="AP1" s="251" t="s">
        <v>767</v>
      </c>
      <c r="AQ1" s="251" t="s">
        <v>768</v>
      </c>
    </row>
    <row r="2" spans="1:43" x14ac:dyDescent="0.35">
      <c r="A2" t="s">
        <v>91</v>
      </c>
      <c r="B2" s="12">
        <v>490909545027.05377</v>
      </c>
      <c r="C2">
        <v>10128145956.590662</v>
      </c>
      <c r="D2">
        <v>43104748966.042435</v>
      </c>
      <c r="E2">
        <v>39483155015.176788</v>
      </c>
      <c r="F2">
        <v>4012423122.2710528</v>
      </c>
      <c r="G2" s="12">
        <v>1036929414424.3748</v>
      </c>
      <c r="H2" s="12">
        <v>209286417238.60062</v>
      </c>
      <c r="I2" s="12">
        <v>126756948106.04305</v>
      </c>
      <c r="J2" s="12">
        <v>247723682907.30035</v>
      </c>
      <c r="K2" s="12">
        <v>325026728264.66541</v>
      </c>
      <c r="L2" s="12">
        <v>501609320649.81757</v>
      </c>
      <c r="M2" s="12">
        <v>255216361242.00204</v>
      </c>
      <c r="N2" s="12">
        <v>279562630494.04474</v>
      </c>
      <c r="O2">
        <v>36092546206.467247</v>
      </c>
      <c r="P2" s="12">
        <v>155396899827.9953</v>
      </c>
      <c r="Q2" s="12">
        <v>174568137996.35236</v>
      </c>
      <c r="R2" s="12">
        <v>182453812734.39355</v>
      </c>
      <c r="S2" s="12">
        <v>460724365007.13794</v>
      </c>
      <c r="T2" s="12">
        <v>341311271745.71198</v>
      </c>
      <c r="U2" s="12">
        <v>280314091810.06519</v>
      </c>
      <c r="V2" s="12">
        <v>624762086612.02039</v>
      </c>
      <c r="W2" s="12">
        <v>839959799542.65063</v>
      </c>
      <c r="X2" s="12">
        <v>204180710270.22705</v>
      </c>
      <c r="Y2" s="12">
        <v>1963302480506.7461</v>
      </c>
      <c r="Z2" s="12">
        <v>496948635776.74023</v>
      </c>
      <c r="AA2">
        <v>152997974497.19199</v>
      </c>
      <c r="AB2" s="12">
        <v>258843241629.29074</v>
      </c>
      <c r="AC2" s="12">
        <v>0</v>
      </c>
      <c r="AD2" s="12">
        <v>2434098123871.8242</v>
      </c>
      <c r="AE2" s="12">
        <v>1448847007796.9702</v>
      </c>
      <c r="AF2" s="12">
        <v>635960427915.60535</v>
      </c>
      <c r="AG2" s="12">
        <v>285575127449.61584</v>
      </c>
      <c r="AH2" s="12">
        <v>321840877650.7171</v>
      </c>
      <c r="AI2" s="12">
        <v>555094758306.83374</v>
      </c>
      <c r="AJ2" s="12">
        <v>1256118405407.1279</v>
      </c>
      <c r="AK2" s="12">
        <v>1677363245706.1628</v>
      </c>
      <c r="AL2" s="12">
        <v>2314495885749.9053</v>
      </c>
      <c r="AM2" s="12">
        <v>1127274605958.9775</v>
      </c>
      <c r="AN2" s="12">
        <v>732705846703.62292</v>
      </c>
      <c r="AO2" s="12">
        <v>1286732486532.1653</v>
      </c>
      <c r="AP2" s="12">
        <v>603957904593.38953</v>
      </c>
      <c r="AQ2">
        <v>47731234024.096161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45"/>
  <sheetViews>
    <sheetView workbookViewId="0">
      <selection activeCell="AB23" sqref="AB23"/>
    </sheetView>
    <sheetView workbookViewId="1"/>
  </sheetViews>
  <sheetFormatPr defaultRowHeight="14.5" x14ac:dyDescent="0.35"/>
  <sheetData>
    <row r="1" spans="1:43" x14ac:dyDescent="0.35">
      <c r="B1" t="s">
        <v>2</v>
      </c>
      <c r="C1" t="s">
        <v>57</v>
      </c>
      <c r="D1" t="s">
        <v>56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</v>
      </c>
      <c r="M1" t="s">
        <v>54</v>
      </c>
      <c r="N1" t="s">
        <v>10</v>
      </c>
      <c r="O1" t="s">
        <v>58</v>
      </c>
      <c r="P1" t="s">
        <v>59</v>
      </c>
      <c r="Q1" t="s">
        <v>60</v>
      </c>
      <c r="R1" t="s">
        <v>61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62</v>
      </c>
      <c r="AA1" t="s">
        <v>63</v>
      </c>
      <c r="AB1" t="s">
        <v>64</v>
      </c>
      <c r="AC1" s="304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31</v>
      </c>
      <c r="AQ1" t="s">
        <v>32</v>
      </c>
    </row>
    <row r="2" spans="1:43" x14ac:dyDescent="0.35">
      <c r="A2" t="s">
        <v>2</v>
      </c>
      <c r="B2" s="162">
        <v>1.1856466865504773</v>
      </c>
      <c r="C2" s="162">
        <v>1.9774740076146367E-3</v>
      </c>
      <c r="D2" s="162">
        <v>1.9774740076146367E-3</v>
      </c>
      <c r="E2" s="162">
        <v>1.9774740076146367E-3</v>
      </c>
      <c r="F2" s="162">
        <v>1.9774740076146367E-3</v>
      </c>
      <c r="G2" s="162">
        <v>0.24033520111214599</v>
      </c>
      <c r="H2" s="162">
        <v>1.4972331040556607E-2</v>
      </c>
      <c r="I2" s="162">
        <v>2.5563950315044146E-2</v>
      </c>
      <c r="J2" s="162">
        <v>8.4850917142518349E-3</v>
      </c>
      <c r="K2" s="162">
        <v>2.3040331406234578E-3</v>
      </c>
      <c r="L2" s="162">
        <v>1.0251577881950153E-2</v>
      </c>
      <c r="M2" s="162">
        <v>4.9756364409202824E-3</v>
      </c>
      <c r="N2" s="162">
        <v>9.0918075813295664E-3</v>
      </c>
      <c r="O2" s="162">
        <v>2.3965863563325711E-3</v>
      </c>
      <c r="P2" s="162">
        <v>2.3965863563325711E-3</v>
      </c>
      <c r="Q2" s="162">
        <v>2.4165374317121156E-3</v>
      </c>
      <c r="R2" s="162">
        <v>2.4165374317121156E-3</v>
      </c>
      <c r="S2" s="162">
        <v>2.0331347094300909E-3</v>
      </c>
      <c r="T2" s="162">
        <v>1.878974222603758E-3</v>
      </c>
      <c r="U2" s="162">
        <v>2.1187822648881765E-3</v>
      </c>
      <c r="V2" s="162">
        <v>2.0243059305572919E-3</v>
      </c>
      <c r="W2" s="162">
        <v>2.1786150280514519E-3</v>
      </c>
      <c r="X2" s="162">
        <v>2.0318274502598458E-3</v>
      </c>
      <c r="Y2" s="162">
        <v>3.6673803483095496E-3</v>
      </c>
      <c r="Z2" s="162">
        <v>2.9335612938048124E-3</v>
      </c>
      <c r="AA2" s="162">
        <v>2.9335612938048124E-3</v>
      </c>
      <c r="AB2" s="162">
        <v>2.6102454388466432E-3</v>
      </c>
      <c r="AC2" s="162">
        <v>0</v>
      </c>
      <c r="AD2" s="162">
        <v>4.8530803234710018E-3</v>
      </c>
      <c r="AE2" s="162">
        <v>2.1187215121075552E-3</v>
      </c>
      <c r="AF2" s="162">
        <v>5.2575557164398157E-2</v>
      </c>
      <c r="AG2" s="162">
        <v>2.5216413367532935E-3</v>
      </c>
      <c r="AH2" s="162">
        <v>1.5286867036107248E-3</v>
      </c>
      <c r="AI2" s="162">
        <v>1.4029959208822389E-3</v>
      </c>
      <c r="AJ2" s="162">
        <v>1.0365898914380324E-3</v>
      </c>
      <c r="AK2" s="162">
        <v>5.8628060548172184E-4</v>
      </c>
      <c r="AL2" s="162">
        <v>3.0498029707349593E-3</v>
      </c>
      <c r="AM2" s="162">
        <v>2.6186626311477481E-3</v>
      </c>
      <c r="AN2" s="162">
        <v>2.5242752700692915E-3</v>
      </c>
      <c r="AO2" s="162">
        <v>5.1534773915360831E-3</v>
      </c>
      <c r="AP2" s="162">
        <v>3.958203245815352E-3</v>
      </c>
      <c r="AQ2" s="162">
        <v>0</v>
      </c>
    </row>
    <row r="3" spans="1:43" x14ac:dyDescent="0.35">
      <c r="A3" t="s">
        <v>57</v>
      </c>
      <c r="B3" s="162">
        <v>6.6198694780428323E-3</v>
      </c>
      <c r="C3" s="162">
        <v>1.0544389730915407</v>
      </c>
      <c r="D3" s="162">
        <v>0.01</v>
      </c>
      <c r="E3" s="162">
        <v>0.01</v>
      </c>
      <c r="F3" s="162">
        <v>0.12141572729431048</v>
      </c>
      <c r="G3" s="162">
        <v>5.8403449012532976E-3</v>
      </c>
      <c r="H3" s="162">
        <v>3.2442671686756948E-3</v>
      </c>
      <c r="I3" s="162">
        <v>4.600902707263081E-3</v>
      </c>
      <c r="J3" s="162">
        <v>7.6881815306134469E-3</v>
      </c>
      <c r="K3" s="162">
        <v>0.145375338366169</v>
      </c>
      <c r="L3" s="162">
        <v>1.5756104140402342E-2</v>
      </c>
      <c r="M3" s="162">
        <v>2.6313400847958082E-3</v>
      </c>
      <c r="N3" s="162">
        <v>6.272644187301106E-3</v>
      </c>
      <c r="O3" s="162">
        <v>2.6998157761343476E-2</v>
      </c>
      <c r="P3" s="162">
        <v>2.6998157761343476E-2</v>
      </c>
      <c r="Q3" s="162">
        <v>1.2551835378109435E-2</v>
      </c>
      <c r="R3" s="162">
        <v>1.2551835378109435E-2</v>
      </c>
      <c r="S3" s="162">
        <v>6.6050823028420387E-3</v>
      </c>
      <c r="T3" s="162">
        <v>1.8997710601152136E-3</v>
      </c>
      <c r="U3" s="162">
        <v>4.8789073464335459E-3</v>
      </c>
      <c r="V3" s="162">
        <v>4.1465574597461651E-3</v>
      </c>
      <c r="W3" s="162">
        <v>4.2529392536358526E-3</v>
      </c>
      <c r="X3" s="162">
        <v>3.4122204883302201E-3</v>
      </c>
      <c r="Y3" s="162">
        <v>4.0694479982095804E-3</v>
      </c>
      <c r="Z3" s="162">
        <v>3.3061827194138672E-2</v>
      </c>
      <c r="AA3" s="162">
        <v>1.6530913597069336E-2</v>
      </c>
      <c r="AB3" s="162">
        <v>5.2599906851223633E-3</v>
      </c>
      <c r="AC3" s="162">
        <v>0</v>
      </c>
      <c r="AD3" s="162">
        <v>2.1860845778934779E-3</v>
      </c>
      <c r="AE3" s="162">
        <v>4.8417757170573245E-3</v>
      </c>
      <c r="AF3" s="162">
        <v>3.1169694947031823E-3</v>
      </c>
      <c r="AG3" s="162">
        <v>1.8155170494810282E-3</v>
      </c>
      <c r="AH3" s="162">
        <v>1.7121333354358176E-3</v>
      </c>
      <c r="AI3" s="162">
        <v>8.9930121425583272E-4</v>
      </c>
      <c r="AJ3" s="162">
        <v>8.97699746183627E-4</v>
      </c>
      <c r="AK3" s="162">
        <v>1.3880962916320639E-3</v>
      </c>
      <c r="AL3" s="162">
        <v>1.6405340447660061E-3</v>
      </c>
      <c r="AM3" s="162">
        <v>2.0571366549019033E-3</v>
      </c>
      <c r="AN3" s="162">
        <v>1.169488361457959E-3</v>
      </c>
      <c r="AO3" s="162">
        <v>1.4184556363339277E-3</v>
      </c>
      <c r="AP3" s="162">
        <v>2.0944316870612346E-3</v>
      </c>
      <c r="AQ3" s="162">
        <v>0</v>
      </c>
    </row>
    <row r="4" spans="1:43" x14ac:dyDescent="0.35">
      <c r="A4" t="s">
        <v>56</v>
      </c>
      <c r="B4" s="162">
        <v>6.6198694780428323E-3</v>
      </c>
      <c r="C4" s="162">
        <v>0.01</v>
      </c>
      <c r="D4" s="162">
        <v>1.0544389730915407</v>
      </c>
      <c r="E4" s="162">
        <v>0.01</v>
      </c>
      <c r="F4" s="162">
        <v>0.12141572729431049</v>
      </c>
      <c r="G4" s="162">
        <v>5.8403449012532976E-3</v>
      </c>
      <c r="H4" s="162">
        <v>3.2442671686756948E-3</v>
      </c>
      <c r="I4" s="162">
        <v>4.600902707263081E-3</v>
      </c>
      <c r="J4" s="162">
        <v>7.6881815306134478E-3</v>
      </c>
      <c r="K4" s="162">
        <v>0.145375338366169</v>
      </c>
      <c r="L4" s="162">
        <v>1.5756104140402342E-2</v>
      </c>
      <c r="M4" s="162">
        <v>2.6313400847958082E-3</v>
      </c>
      <c r="N4" s="162">
        <v>6.2726441873011069E-3</v>
      </c>
      <c r="O4" s="162">
        <v>2.6998157761343476E-2</v>
      </c>
      <c r="P4" s="162">
        <v>2.6998157761343476E-2</v>
      </c>
      <c r="Q4" s="162">
        <v>1.2551835378109433E-2</v>
      </c>
      <c r="R4" s="162">
        <v>1.2551835378109433E-2</v>
      </c>
      <c r="S4" s="162">
        <v>6.6050823028420387E-3</v>
      </c>
      <c r="T4" s="162">
        <v>1.8997710601152138E-3</v>
      </c>
      <c r="U4" s="162">
        <v>4.8789073464335459E-3</v>
      </c>
      <c r="V4" s="162">
        <v>4.1465574597461651E-3</v>
      </c>
      <c r="W4" s="162">
        <v>4.2529392536358526E-3</v>
      </c>
      <c r="X4" s="162">
        <v>3.4122204883302201E-3</v>
      </c>
      <c r="Y4" s="162">
        <v>4.0694479982095804E-3</v>
      </c>
      <c r="Z4" s="162">
        <v>3.3061827194138672E-2</v>
      </c>
      <c r="AA4" s="162">
        <v>6.6123654388277345E-2</v>
      </c>
      <c r="AB4" s="162">
        <v>5.2599906851223633E-3</v>
      </c>
      <c r="AC4" s="162">
        <v>0</v>
      </c>
      <c r="AD4" s="162">
        <v>2.1860845778934779E-3</v>
      </c>
      <c r="AE4" s="162">
        <v>4.8417757170573245E-3</v>
      </c>
      <c r="AF4" s="162">
        <v>3.1169694947031827E-3</v>
      </c>
      <c r="AG4" s="162">
        <v>1.8155170494810282E-3</v>
      </c>
      <c r="AH4" s="162">
        <v>1.7121333354358174E-3</v>
      </c>
      <c r="AI4" s="162">
        <v>8.9930121425583294E-4</v>
      </c>
      <c r="AJ4" s="162">
        <v>8.97699746183627E-4</v>
      </c>
      <c r="AK4" s="162">
        <v>1.3880962916320639E-3</v>
      </c>
      <c r="AL4" s="162">
        <v>1.6405340447660061E-3</v>
      </c>
      <c r="AM4" s="162">
        <v>2.0571366549019033E-3</v>
      </c>
      <c r="AN4" s="162">
        <v>1.169488361457959E-3</v>
      </c>
      <c r="AO4" s="162">
        <v>1.4184556363339277E-3</v>
      </c>
      <c r="AP4" s="162">
        <v>2.0944316870612346E-3</v>
      </c>
      <c r="AQ4" s="162">
        <v>0</v>
      </c>
    </row>
    <row r="5" spans="1:43" x14ac:dyDescent="0.35">
      <c r="A5" t="s">
        <v>3</v>
      </c>
      <c r="B5" s="162">
        <v>6.6198694780428323E-3</v>
      </c>
      <c r="C5" s="162">
        <v>0.01</v>
      </c>
      <c r="D5" s="162">
        <v>0.01</v>
      </c>
      <c r="E5" s="162">
        <v>1.0544389730915407</v>
      </c>
      <c r="F5" s="162">
        <v>0.12141572729431047</v>
      </c>
      <c r="G5" s="162">
        <v>5.8403449012532976E-3</v>
      </c>
      <c r="H5" s="162">
        <v>3.2442671686756948E-3</v>
      </c>
      <c r="I5" s="162">
        <v>4.600902707263081E-3</v>
      </c>
      <c r="J5" s="162">
        <v>7.6881815306134461E-3</v>
      </c>
      <c r="K5" s="162">
        <v>3.6343834591542251E-2</v>
      </c>
      <c r="L5" s="162">
        <v>1.5756104140402342E-2</v>
      </c>
      <c r="M5" s="162">
        <v>2.6313400847958082E-3</v>
      </c>
      <c r="N5" s="162">
        <v>6.272644187301106E-3</v>
      </c>
      <c r="O5" s="162">
        <v>0.1079926310453739</v>
      </c>
      <c r="P5" s="162">
        <v>0.1079926310453739</v>
      </c>
      <c r="Q5" s="162">
        <v>5.0207341512437741E-2</v>
      </c>
      <c r="R5" s="162">
        <v>5.0207341512437741E-2</v>
      </c>
      <c r="S5" s="162">
        <v>6.6050823028420387E-3</v>
      </c>
      <c r="T5" s="162">
        <v>1.8997710601152136E-3</v>
      </c>
      <c r="U5" s="162">
        <v>4.8789073464335459E-3</v>
      </c>
      <c r="V5" s="162">
        <v>4.1465574597461651E-3</v>
      </c>
      <c r="W5" s="162">
        <v>4.2529392536358526E-3</v>
      </c>
      <c r="X5" s="162">
        <v>3.4122204883302201E-3</v>
      </c>
      <c r="Y5" s="162">
        <v>4.0694479982095804E-3</v>
      </c>
      <c r="Z5" s="162">
        <v>3.3061827194138672E-2</v>
      </c>
      <c r="AA5" s="162">
        <v>1.6530913597069336E-2</v>
      </c>
      <c r="AB5" s="162">
        <v>5.2599906851223633E-3</v>
      </c>
      <c r="AC5" s="162">
        <v>0</v>
      </c>
      <c r="AD5" s="162">
        <v>2.1860845778934779E-3</v>
      </c>
      <c r="AE5" s="162">
        <v>4.8417757170573245E-3</v>
      </c>
      <c r="AF5" s="162">
        <v>3.1169694947031823E-3</v>
      </c>
      <c r="AG5" s="162">
        <v>1.8155170494810282E-3</v>
      </c>
      <c r="AH5" s="162">
        <v>1.7121333354358174E-3</v>
      </c>
      <c r="AI5" s="162">
        <v>8.9930121425583283E-4</v>
      </c>
      <c r="AJ5" s="162">
        <v>8.9769974618362711E-4</v>
      </c>
      <c r="AK5" s="162">
        <v>1.3880962916320639E-3</v>
      </c>
      <c r="AL5" s="162">
        <v>1.6405340447660061E-3</v>
      </c>
      <c r="AM5" s="162">
        <v>2.0571366549019033E-3</v>
      </c>
      <c r="AN5" s="162">
        <v>1.169488361457959E-3</v>
      </c>
      <c r="AO5" s="162">
        <v>1.4184556363339277E-3</v>
      </c>
      <c r="AP5" s="162">
        <v>2.0944316870612346E-3</v>
      </c>
      <c r="AQ5" s="162">
        <v>0</v>
      </c>
    </row>
    <row r="6" spans="1:43" x14ac:dyDescent="0.35">
      <c r="A6" t="s">
        <v>4</v>
      </c>
      <c r="B6" s="162">
        <v>6.6198694780428323E-3</v>
      </c>
      <c r="C6" s="162">
        <v>0.01</v>
      </c>
      <c r="D6" s="162">
        <v>0.01</v>
      </c>
      <c r="E6" s="162">
        <v>0.01</v>
      </c>
      <c r="F6" s="162">
        <v>1.0544389730915407</v>
      </c>
      <c r="G6" s="162">
        <v>5.8403449012532976E-3</v>
      </c>
      <c r="H6" s="162">
        <v>3.2442671686756948E-3</v>
      </c>
      <c r="I6" s="162">
        <v>4.600902707263081E-3</v>
      </c>
      <c r="J6" s="162">
        <v>7.6881815306134469E-3</v>
      </c>
      <c r="K6" s="162">
        <v>3.6343834591542251E-2</v>
      </c>
      <c r="L6" s="162">
        <v>1.5756104140402342E-2</v>
      </c>
      <c r="M6" s="162">
        <v>2.6313400847958082E-3</v>
      </c>
      <c r="N6" s="162">
        <v>6.272644187301106E-3</v>
      </c>
      <c r="O6" s="162">
        <v>2.6998157761343476E-2</v>
      </c>
      <c r="P6" s="162">
        <v>2.6998157761343476E-2</v>
      </c>
      <c r="Q6" s="162">
        <v>1.2551835378109435E-2</v>
      </c>
      <c r="R6" s="162">
        <v>1.2551835378109435E-2</v>
      </c>
      <c r="S6" s="162">
        <v>6.6050823028420387E-3</v>
      </c>
      <c r="T6" s="162">
        <v>1.8997710601152136E-3</v>
      </c>
      <c r="U6" s="162">
        <v>4.8789073464335459E-3</v>
      </c>
      <c r="V6" s="162">
        <v>4.1465574597461651E-3</v>
      </c>
      <c r="W6" s="162">
        <v>4.2529392536358526E-3</v>
      </c>
      <c r="X6" s="162">
        <v>3.4122204883302201E-3</v>
      </c>
      <c r="Y6" s="162">
        <v>4.0694479982095804E-3</v>
      </c>
      <c r="Z6" s="162">
        <v>3.3061827194138672E-2</v>
      </c>
      <c r="AA6" s="162">
        <v>1.6530913597069336E-2</v>
      </c>
      <c r="AB6" s="162">
        <v>5.2599906851223633E-3</v>
      </c>
      <c r="AC6" s="162">
        <v>0</v>
      </c>
      <c r="AD6" s="162">
        <v>2.1860845778934779E-3</v>
      </c>
      <c r="AE6" s="162">
        <v>4.8417757170573245E-3</v>
      </c>
      <c r="AF6" s="162">
        <v>3.1169694947031823E-3</v>
      </c>
      <c r="AG6" s="162">
        <v>1.8155170494810284E-3</v>
      </c>
      <c r="AH6" s="162">
        <v>1.7121333354358174E-3</v>
      </c>
      <c r="AI6" s="162">
        <v>8.9930121425583283E-4</v>
      </c>
      <c r="AJ6" s="162">
        <v>8.9769974618362711E-4</v>
      </c>
      <c r="AK6" s="162">
        <v>1.3880962916320639E-3</v>
      </c>
      <c r="AL6" s="162">
        <v>1.6405340447660061E-3</v>
      </c>
      <c r="AM6" s="162">
        <v>2.0571366549019033E-3</v>
      </c>
      <c r="AN6" s="162">
        <v>1.169488361457959E-3</v>
      </c>
      <c r="AO6" s="162">
        <v>1.4184556363339277E-3</v>
      </c>
      <c r="AP6" s="162">
        <v>2.0944316870612346E-3</v>
      </c>
      <c r="AQ6" s="162">
        <v>0</v>
      </c>
    </row>
    <row r="7" spans="1:43" x14ac:dyDescent="0.35">
      <c r="A7" t="s">
        <v>5</v>
      </c>
      <c r="B7" s="162">
        <v>0.14313625024618962</v>
      </c>
      <c r="C7" s="162">
        <v>6.0186465451966048E-3</v>
      </c>
      <c r="D7" s="162">
        <v>6.0186465451966048E-3</v>
      </c>
      <c r="E7" s="162">
        <v>6.0186465451966048E-3</v>
      </c>
      <c r="F7" s="162">
        <v>6.0186465451966048E-3</v>
      </c>
      <c r="G7" s="162">
        <v>1.2982144036466001</v>
      </c>
      <c r="H7" s="162">
        <v>2.403280944441975E-2</v>
      </c>
      <c r="I7" s="162">
        <v>7.5449579117692197E-3</v>
      </c>
      <c r="J7" s="162">
        <v>1.1650903109558788E-2</v>
      </c>
      <c r="K7" s="162">
        <v>8.5432289403532136E-3</v>
      </c>
      <c r="L7" s="162">
        <v>3.4517627905154065E-2</v>
      </c>
      <c r="M7" s="162">
        <v>1.8279331644977793E-2</v>
      </c>
      <c r="N7" s="162">
        <v>1.268939115269521E-2</v>
      </c>
      <c r="O7" s="162">
        <v>6.6137368651950816E-3</v>
      </c>
      <c r="P7" s="162">
        <v>6.6137368651950816E-3</v>
      </c>
      <c r="Q7" s="162">
        <v>7.6990378234369312E-3</v>
      </c>
      <c r="R7" s="162">
        <v>7.6990378234369312E-3</v>
      </c>
      <c r="S7" s="162">
        <v>5.8670714812259946E-3</v>
      </c>
      <c r="T7" s="162">
        <v>4.1722688222574997E-3</v>
      </c>
      <c r="U7" s="162">
        <v>5.9083575242027016E-3</v>
      </c>
      <c r="V7" s="162">
        <v>5.78801504736758E-3</v>
      </c>
      <c r="W7" s="162">
        <v>5.5565648274580231E-3</v>
      </c>
      <c r="X7" s="162">
        <v>5.5126843830776784E-3</v>
      </c>
      <c r="Y7" s="162">
        <v>7.683637151355868E-3</v>
      </c>
      <c r="Z7" s="162">
        <v>6.7992893626128148E-3</v>
      </c>
      <c r="AA7" s="162">
        <v>6.7992893626128148E-3</v>
      </c>
      <c r="AB7" s="162">
        <v>9.120286490962675E-3</v>
      </c>
      <c r="AC7" s="162">
        <v>0</v>
      </c>
      <c r="AD7" s="162">
        <v>1.0986585268519011E-2</v>
      </c>
      <c r="AE7" s="162">
        <v>7.7269900152186046E-3</v>
      </c>
      <c r="AF7" s="162">
        <v>0.21212538636117018</v>
      </c>
      <c r="AG7" s="162">
        <v>8.4882958532190109E-3</v>
      </c>
      <c r="AH7" s="162">
        <v>5.3380927909315113E-3</v>
      </c>
      <c r="AI7" s="162">
        <v>5.0539412603717486E-3</v>
      </c>
      <c r="AJ7" s="162">
        <v>3.6112471464472221E-3</v>
      </c>
      <c r="AK7" s="162">
        <v>1.7509334159259153E-3</v>
      </c>
      <c r="AL7" s="162">
        <v>8.5298322412822678E-3</v>
      </c>
      <c r="AM7" s="162">
        <v>8.5761332959414429E-3</v>
      </c>
      <c r="AN7" s="162">
        <v>1.08869583954538E-2</v>
      </c>
      <c r="AO7" s="162">
        <v>2.0565333942177303E-2</v>
      </c>
      <c r="AP7" s="162">
        <v>1.3109950252736313E-2</v>
      </c>
      <c r="AQ7" s="162">
        <v>0</v>
      </c>
    </row>
    <row r="8" spans="1:43" x14ac:dyDescent="0.35">
      <c r="A8" t="s">
        <v>6</v>
      </c>
      <c r="B8" s="162">
        <v>3.3144879824489001E-3</v>
      </c>
      <c r="C8" s="162">
        <v>2.1582008918908579E-3</v>
      </c>
      <c r="D8" s="162">
        <v>2.1582008918908579E-3</v>
      </c>
      <c r="E8" s="162">
        <v>2.1582008918908579E-3</v>
      </c>
      <c r="F8" s="162">
        <v>2.1582008918908579E-3</v>
      </c>
      <c r="G8" s="162">
        <v>2.8091936644754501E-3</v>
      </c>
      <c r="H8" s="162">
        <v>1.2816770485909057</v>
      </c>
      <c r="I8" s="162">
        <v>5.5826300085561461E-3</v>
      </c>
      <c r="J8" s="162">
        <v>9.5909678947465257E-3</v>
      </c>
      <c r="K8" s="162">
        <v>1.3690132654246706E-3</v>
      </c>
      <c r="L8" s="162">
        <v>3.2861896119055507E-3</v>
      </c>
      <c r="M8" s="162">
        <v>2.6774180384214318E-3</v>
      </c>
      <c r="N8" s="162">
        <v>1.1206730515871831E-2</v>
      </c>
      <c r="O8" s="162">
        <v>3.362835712996671E-3</v>
      </c>
      <c r="P8" s="162">
        <v>3.362835712996671E-3</v>
      </c>
      <c r="Q8" s="162">
        <v>2.656837380466542E-3</v>
      </c>
      <c r="R8" s="162">
        <v>2.656837380466542E-3</v>
      </c>
      <c r="S8" s="162">
        <v>3.55662096235016E-3</v>
      </c>
      <c r="T8" s="162">
        <v>1.8596804427248211E-3</v>
      </c>
      <c r="U8" s="162">
        <v>2.8068530441274398E-3</v>
      </c>
      <c r="V8" s="162">
        <v>3.2137653934453604E-3</v>
      </c>
      <c r="W8" s="162">
        <v>8.7173466492202374E-3</v>
      </c>
      <c r="X8" s="162">
        <v>5.1953446721828417E-3</v>
      </c>
      <c r="Y8" s="162">
        <v>1.1424170131388958E-2</v>
      </c>
      <c r="Z8" s="162">
        <v>1.418370050029999E-3</v>
      </c>
      <c r="AA8" s="162">
        <v>1.418370050029999E-3</v>
      </c>
      <c r="AB8" s="162">
        <v>2.4690481920163587E-3</v>
      </c>
      <c r="AC8" s="162">
        <v>0</v>
      </c>
      <c r="AD8" s="162">
        <v>2.6702334905234423E-3</v>
      </c>
      <c r="AE8" s="162">
        <v>1.4945851025691096E-3</v>
      </c>
      <c r="AF8" s="162">
        <v>3.1974878579999646E-3</v>
      </c>
      <c r="AG8" s="162">
        <v>3.8541047713841581E-3</v>
      </c>
      <c r="AH8" s="162">
        <v>1.6344152070339589E-3</v>
      </c>
      <c r="AI8" s="162">
        <v>9.1262486781501213E-4</v>
      </c>
      <c r="AJ8" s="162">
        <v>7.6742770432156114E-4</v>
      </c>
      <c r="AK8" s="162">
        <v>6.5626792159831295E-4</v>
      </c>
      <c r="AL8" s="162">
        <v>2.1330061436158573E-3</v>
      </c>
      <c r="AM8" s="162">
        <v>1.691420238999616E-3</v>
      </c>
      <c r="AN8" s="162">
        <v>8.5293960156019016E-4</v>
      </c>
      <c r="AO8" s="162">
        <v>2.4378303312085647E-3</v>
      </c>
      <c r="AP8" s="162">
        <v>3.9794318133665766E-3</v>
      </c>
      <c r="AQ8" s="162">
        <v>0</v>
      </c>
    </row>
    <row r="9" spans="1:43" x14ac:dyDescent="0.35">
      <c r="A9" t="s">
        <v>7</v>
      </c>
      <c r="B9" s="162">
        <v>6.1114349683920807E-3</v>
      </c>
      <c r="C9" s="162">
        <v>5.5414290508753565E-3</v>
      </c>
      <c r="D9" s="162">
        <v>5.5414290508753565E-3</v>
      </c>
      <c r="E9" s="162">
        <v>5.5414290508753565E-3</v>
      </c>
      <c r="F9" s="162">
        <v>5.5414290508753565E-3</v>
      </c>
      <c r="G9" s="162">
        <v>6.2506828142756231E-3</v>
      </c>
      <c r="H9" s="162">
        <v>3.2278133195106809E-3</v>
      </c>
      <c r="I9" s="162">
        <v>1.2703081504822069</v>
      </c>
      <c r="J9" s="162">
        <v>2.6120433508102635E-2</v>
      </c>
      <c r="K9" s="162">
        <v>1.8674987125388823E-3</v>
      </c>
      <c r="L9" s="162">
        <v>4.6005273132319587E-3</v>
      </c>
      <c r="M9" s="162">
        <v>2.7482663671411448E-3</v>
      </c>
      <c r="N9" s="162">
        <v>5.2442365804049422E-3</v>
      </c>
      <c r="O9" s="162">
        <v>1.061372337545447E-2</v>
      </c>
      <c r="P9" s="162">
        <v>1.061372337545447E-2</v>
      </c>
      <c r="Q9" s="162">
        <v>5.8784240602999527E-3</v>
      </c>
      <c r="R9" s="162">
        <v>5.8784240602999527E-3</v>
      </c>
      <c r="S9" s="162">
        <v>6.6098924380722165E-3</v>
      </c>
      <c r="T9" s="162">
        <v>2.879198762771997E-3</v>
      </c>
      <c r="U9" s="162">
        <v>4.8736225027030695E-3</v>
      </c>
      <c r="V9" s="162">
        <v>4.762719534917902E-3</v>
      </c>
      <c r="W9" s="162">
        <v>5.694324499487367E-3</v>
      </c>
      <c r="X9" s="162">
        <v>9.3023308876732241E-3</v>
      </c>
      <c r="Y9" s="162">
        <v>4.9565099907426149E-2</v>
      </c>
      <c r="Z9" s="162">
        <v>6.9652907452998278E-3</v>
      </c>
      <c r="AA9" s="162">
        <v>6.9652907452998269E-3</v>
      </c>
      <c r="AB9" s="162">
        <v>4.2777856277217176E-3</v>
      </c>
      <c r="AC9" s="162">
        <v>0</v>
      </c>
      <c r="AD9" s="162">
        <v>2.6124266077910347E-3</v>
      </c>
      <c r="AE9" s="162">
        <v>2.4634032596375383E-3</v>
      </c>
      <c r="AF9" s="162">
        <v>3.26955372199447E-3</v>
      </c>
      <c r="AG9" s="162">
        <v>4.257498972347E-3</v>
      </c>
      <c r="AH9" s="162">
        <v>2.4867234095934101E-3</v>
      </c>
      <c r="AI9" s="162">
        <v>1.149387338708121E-3</v>
      </c>
      <c r="AJ9" s="162">
        <v>1.0923168206115404E-3</v>
      </c>
      <c r="AK9" s="162">
        <v>3.232754898280359E-3</v>
      </c>
      <c r="AL9" s="162">
        <v>2.5658670515538492E-3</v>
      </c>
      <c r="AM9" s="162">
        <v>1.7095677446475582E-3</v>
      </c>
      <c r="AN9" s="162">
        <v>1.3348908056663128E-3</v>
      </c>
      <c r="AO9" s="162">
        <v>2.0584721405191293E-3</v>
      </c>
      <c r="AP9" s="162">
        <v>5.1889042865541236E-3</v>
      </c>
      <c r="AQ9" s="162">
        <v>0</v>
      </c>
    </row>
    <row r="10" spans="1:43" x14ac:dyDescent="0.35">
      <c r="A10" t="s">
        <v>8</v>
      </c>
      <c r="B10" s="162">
        <v>5.7792106070819966E-3</v>
      </c>
      <c r="C10" s="162">
        <v>4.697513028041808E-3</v>
      </c>
      <c r="D10" s="162">
        <v>4.697513028041808E-3</v>
      </c>
      <c r="E10" s="162">
        <v>4.697513028041808E-3</v>
      </c>
      <c r="F10" s="162">
        <v>4.697513028041808E-3</v>
      </c>
      <c r="G10" s="162">
        <v>1.9199304225056057E-2</v>
      </c>
      <c r="H10" s="162">
        <v>9.5426403414369688E-3</v>
      </c>
      <c r="I10" s="162">
        <v>1.359840337447466E-2</v>
      </c>
      <c r="J10" s="162">
        <v>1.2434731394476697</v>
      </c>
      <c r="K10" s="162">
        <v>3.58419591027809E-3</v>
      </c>
      <c r="L10" s="162">
        <v>1.3551843633994311E-2</v>
      </c>
      <c r="M10" s="162">
        <v>1.1247158616260093E-2</v>
      </c>
      <c r="N10" s="162">
        <v>1.4592467803577871E-2</v>
      </c>
      <c r="O10" s="162">
        <v>1.1339165431483045E-2</v>
      </c>
      <c r="P10" s="162">
        <v>1.1339165431483045E-2</v>
      </c>
      <c r="Q10" s="162">
        <v>6.3838911173011723E-3</v>
      </c>
      <c r="R10" s="162">
        <v>6.3838911173011723E-3</v>
      </c>
      <c r="S10" s="162">
        <v>6.648440890988404E-3</v>
      </c>
      <c r="T10" s="162">
        <v>5.632543202897751E-3</v>
      </c>
      <c r="U10" s="162">
        <v>9.6525491584718275E-3</v>
      </c>
      <c r="V10" s="162">
        <v>6.5903373033050511E-3</v>
      </c>
      <c r="W10" s="162">
        <v>6.3739466062981819E-3</v>
      </c>
      <c r="X10" s="162">
        <v>5.5823447517177769E-3</v>
      </c>
      <c r="Y10" s="162">
        <v>9.7140183526730241E-3</v>
      </c>
      <c r="Z10" s="162">
        <v>3.8361726670124389E-3</v>
      </c>
      <c r="AA10" s="162">
        <v>3.8361726670124389E-3</v>
      </c>
      <c r="AB10" s="162">
        <v>8.9671256792594172E-3</v>
      </c>
      <c r="AC10" s="162">
        <v>0</v>
      </c>
      <c r="AD10" s="162">
        <v>6.5185204851441313E-3</v>
      </c>
      <c r="AE10" s="162">
        <v>4.5010429842170683E-3</v>
      </c>
      <c r="AF10" s="162">
        <v>7.5839488229006114E-3</v>
      </c>
      <c r="AG10" s="162">
        <v>4.1869179903222656E-2</v>
      </c>
      <c r="AH10" s="162">
        <v>6.8323010352668266E-3</v>
      </c>
      <c r="AI10" s="162">
        <v>5.3353636269052752E-3</v>
      </c>
      <c r="AJ10" s="162">
        <v>6.352630766962122E-3</v>
      </c>
      <c r="AK10" s="162">
        <v>1.807722712567679E-3</v>
      </c>
      <c r="AL10" s="162">
        <v>1.0552934067227179E-2</v>
      </c>
      <c r="AM10" s="162">
        <v>4.1852708881344848E-3</v>
      </c>
      <c r="AN10" s="162">
        <v>3.8862291113845762E-3</v>
      </c>
      <c r="AO10" s="162">
        <v>3.8188065445191291E-3</v>
      </c>
      <c r="AP10" s="162">
        <v>7.1721555018783864E-3</v>
      </c>
      <c r="AQ10" s="162">
        <v>0</v>
      </c>
    </row>
    <row r="11" spans="1:43" x14ac:dyDescent="0.35">
      <c r="A11" t="s">
        <v>9</v>
      </c>
      <c r="B11" s="162">
        <v>2.853509136335141E-2</v>
      </c>
      <c r="C11" s="162">
        <v>1.8599725482238878E-2</v>
      </c>
      <c r="D11" s="162">
        <v>1.8599725482238878E-2</v>
      </c>
      <c r="E11" s="162">
        <v>1.8599725482238878E-2</v>
      </c>
      <c r="F11" s="162">
        <v>1.8599725482238882E-2</v>
      </c>
      <c r="G11" s="162">
        <v>1.5155316880128689E-2</v>
      </c>
      <c r="H11" s="162">
        <v>8.875134678616222E-3</v>
      </c>
      <c r="I11" s="162">
        <v>1.4581047683236696E-2</v>
      </c>
      <c r="J11" s="162">
        <v>1.284422453146784E-2</v>
      </c>
      <c r="K11" s="162">
        <v>1.1205546036933456</v>
      </c>
      <c r="L11" s="162">
        <v>5.0262115116438147E-2</v>
      </c>
      <c r="M11" s="162">
        <v>7.0232625138532383E-3</v>
      </c>
      <c r="N11" s="162">
        <v>1.6500014664451213E-2</v>
      </c>
      <c r="O11" s="162">
        <v>2.2800950674570757E-2</v>
      </c>
      <c r="P11" s="162">
        <v>2.2800950674570757E-2</v>
      </c>
      <c r="Q11" s="162">
        <v>2.4987996993525941E-2</v>
      </c>
      <c r="R11" s="162">
        <v>2.4987996993525937E-2</v>
      </c>
      <c r="S11" s="162">
        <v>1.0007509330133309E-2</v>
      </c>
      <c r="T11" s="162">
        <v>4.7891908300896728E-3</v>
      </c>
      <c r="U11" s="162">
        <v>9.1903128446475541E-3</v>
      </c>
      <c r="V11" s="162">
        <v>8.3200982837490813E-3</v>
      </c>
      <c r="W11" s="162">
        <v>8.7721400837980565E-3</v>
      </c>
      <c r="X11" s="162">
        <v>6.9640956988413633E-3</v>
      </c>
      <c r="Y11" s="162">
        <v>9.0457709260440972E-3</v>
      </c>
      <c r="Z11" s="162">
        <v>2.4469581680547667E-2</v>
      </c>
      <c r="AA11" s="162">
        <v>2.4469581680547667E-2</v>
      </c>
      <c r="AB11" s="162">
        <v>1.2386749448986512E-2</v>
      </c>
      <c r="AC11" s="162">
        <v>0</v>
      </c>
      <c r="AD11" s="162">
        <v>9.6845081233094005E-3</v>
      </c>
      <c r="AE11" s="162">
        <v>4.3195750942741341E-2</v>
      </c>
      <c r="AF11" s="162">
        <v>7.2476056154246217E-3</v>
      </c>
      <c r="AG11" s="162">
        <v>5.9026572966735819E-3</v>
      </c>
      <c r="AH11" s="162">
        <v>4.4627109027189429E-3</v>
      </c>
      <c r="AI11" s="162">
        <v>3.2485950648430215E-3</v>
      </c>
      <c r="AJ11" s="162">
        <v>3.3639035371484474E-3</v>
      </c>
      <c r="AK11" s="162">
        <v>2.0954441515057842E-3</v>
      </c>
      <c r="AL11" s="162">
        <v>5.5586558437303183E-3</v>
      </c>
      <c r="AM11" s="162">
        <v>5.4107201678172409E-3</v>
      </c>
      <c r="AN11" s="162">
        <v>3.3862209693451381E-3</v>
      </c>
      <c r="AO11" s="162">
        <v>3.6677926165643239E-3</v>
      </c>
      <c r="AP11" s="162">
        <v>5.9697228707915832E-3</v>
      </c>
      <c r="AQ11" s="162">
        <v>0</v>
      </c>
    </row>
    <row r="12" spans="1:43" x14ac:dyDescent="0.35">
      <c r="A12" t="s">
        <v>53</v>
      </c>
      <c r="B12" s="162">
        <v>6.4337969755587088E-2</v>
      </c>
      <c r="C12" s="162">
        <v>2.6012639065122682E-2</v>
      </c>
      <c r="D12" s="162">
        <v>2.6012639065122679E-2</v>
      </c>
      <c r="E12" s="162">
        <v>2.6012639065122682E-2</v>
      </c>
      <c r="F12" s="162">
        <v>2.6012639065122682E-2</v>
      </c>
      <c r="G12" s="162">
        <v>3.930311591849181E-2</v>
      </c>
      <c r="H12" s="162">
        <v>7.0828255324357436E-2</v>
      </c>
      <c r="I12" s="162">
        <v>5.5554723812540556E-2</v>
      </c>
      <c r="J12" s="162">
        <v>7.9904605574121199E-2</v>
      </c>
      <c r="K12" s="162">
        <v>8.0182970139461629E-2</v>
      </c>
      <c r="L12" s="162">
        <v>1.3262182440953869</v>
      </c>
      <c r="M12" s="162">
        <v>6.8545250555260645E-2</v>
      </c>
      <c r="N12" s="162">
        <v>0.26256788369894257</v>
      </c>
      <c r="O12" s="162">
        <v>4.7441549047636228E-2</v>
      </c>
      <c r="P12" s="162">
        <v>4.7441549047636228E-2</v>
      </c>
      <c r="Q12" s="162">
        <v>4.667703059384954E-2</v>
      </c>
      <c r="R12" s="162">
        <v>4.667703059384954E-2</v>
      </c>
      <c r="S12" s="162">
        <v>3.4257480666989318E-2</v>
      </c>
      <c r="T12" s="162">
        <v>1.8628433970776785E-2</v>
      </c>
      <c r="U12" s="162">
        <v>3.9635915640784884E-2</v>
      </c>
      <c r="V12" s="162">
        <v>2.6691281571579611E-2</v>
      </c>
      <c r="W12" s="162">
        <v>4.1594972796771934E-2</v>
      </c>
      <c r="X12" s="162">
        <v>2.9305347308545796E-2</v>
      </c>
      <c r="Y12" s="162">
        <v>3.7437479381804653E-2</v>
      </c>
      <c r="Z12" s="162">
        <v>2.5357186931921065E-2</v>
      </c>
      <c r="AA12" s="162">
        <v>2.5357186931921065E-2</v>
      </c>
      <c r="AB12" s="162">
        <v>2.2154845327844438E-2</v>
      </c>
      <c r="AC12" s="162">
        <v>0</v>
      </c>
      <c r="AD12" s="162">
        <v>9.4443919450430212E-3</v>
      </c>
      <c r="AE12" s="162">
        <v>1.0536617756165812E-2</v>
      </c>
      <c r="AF12" s="162">
        <v>1.5728897793749117E-2</v>
      </c>
      <c r="AG12" s="162">
        <v>1.397090031848224E-2</v>
      </c>
      <c r="AH12" s="162">
        <v>6.7219957251357272E-3</v>
      </c>
      <c r="AI12" s="162">
        <v>4.4858952289119989E-3</v>
      </c>
      <c r="AJ12" s="162">
        <v>3.5643004139762884E-3</v>
      </c>
      <c r="AK12" s="162">
        <v>4.5752675769113894E-3</v>
      </c>
      <c r="AL12" s="162">
        <v>9.59312338512322E-3</v>
      </c>
      <c r="AM12" s="162">
        <v>5.4955391837660864E-3</v>
      </c>
      <c r="AN12" s="162">
        <v>4.0852579058662571E-3</v>
      </c>
      <c r="AO12" s="162">
        <v>1.3104851374184417E-2</v>
      </c>
      <c r="AP12" s="162">
        <v>1.2208328828938518E-2</v>
      </c>
      <c r="AQ12" s="162">
        <v>0</v>
      </c>
    </row>
    <row r="13" spans="1:43" x14ac:dyDescent="0.35">
      <c r="A13" t="s">
        <v>54</v>
      </c>
      <c r="B13" s="162">
        <v>3.1941715375002331E-3</v>
      </c>
      <c r="C13" s="162">
        <v>3.3417751482266666E-4</v>
      </c>
      <c r="D13" s="162">
        <v>3.3417751482266666E-4</v>
      </c>
      <c r="E13" s="162">
        <v>3.3417751482266666E-4</v>
      </c>
      <c r="F13" s="162">
        <v>3.3417751482266666E-4</v>
      </c>
      <c r="G13" s="162">
        <v>2.5567449820269182E-3</v>
      </c>
      <c r="H13" s="162">
        <v>5.957673109930156E-4</v>
      </c>
      <c r="I13" s="162">
        <v>4.2089764039281814E-4</v>
      </c>
      <c r="J13" s="162">
        <v>5.5960045224023815E-4</v>
      </c>
      <c r="K13" s="162">
        <v>4.2987603566607257E-4</v>
      </c>
      <c r="L13" s="162">
        <v>3.1951929894283473E-3</v>
      </c>
      <c r="M13" s="162">
        <v>1.0651046204205572</v>
      </c>
      <c r="N13" s="162">
        <v>1.6345234971418992E-3</v>
      </c>
      <c r="O13" s="162">
        <v>7.1101199337418749E-4</v>
      </c>
      <c r="P13" s="162">
        <v>7.1101199337418749E-4</v>
      </c>
      <c r="Q13" s="162">
        <v>4.3278153409939235E-4</v>
      </c>
      <c r="R13" s="162">
        <v>4.3278153409939235E-4</v>
      </c>
      <c r="S13" s="162">
        <v>3.7478766448051251E-4</v>
      </c>
      <c r="T13" s="162">
        <v>3.2579932768812516E-4</v>
      </c>
      <c r="U13" s="162">
        <v>4.6872957786449489E-4</v>
      </c>
      <c r="V13" s="162">
        <v>4.0516401856755126E-4</v>
      </c>
      <c r="W13" s="162">
        <v>5.8422085489843805E-4</v>
      </c>
      <c r="X13" s="162">
        <v>4.6955461747182547E-4</v>
      </c>
      <c r="Y13" s="162">
        <v>5.5652137414376819E-4</v>
      </c>
      <c r="Z13" s="162">
        <v>3.7511776436595221E-4</v>
      </c>
      <c r="AA13" s="162">
        <v>3.7511776436595221E-4</v>
      </c>
      <c r="AB13" s="162">
        <v>4.8771719852691965E-4</v>
      </c>
      <c r="AC13" s="162">
        <v>0</v>
      </c>
      <c r="AD13" s="162">
        <v>4.9673909219801751E-4</v>
      </c>
      <c r="AE13" s="162">
        <v>3.5147537408336397E-4</v>
      </c>
      <c r="AF13" s="162">
        <v>6.624317431250282E-4</v>
      </c>
      <c r="AG13" s="162">
        <v>4.245098193507532E-4</v>
      </c>
      <c r="AH13" s="162">
        <v>4.5342212018543353E-4</v>
      </c>
      <c r="AI13" s="162">
        <v>4.1187137600765271E-4</v>
      </c>
      <c r="AJ13" s="162">
        <v>3.1634906608995843E-4</v>
      </c>
      <c r="AK13" s="162">
        <v>1.2214496559531494E-4</v>
      </c>
      <c r="AL13" s="162">
        <v>9.361587583727488E-4</v>
      </c>
      <c r="AM13" s="162">
        <v>6.9671731259748448E-4</v>
      </c>
      <c r="AN13" s="162">
        <v>1.3601179807995886E-3</v>
      </c>
      <c r="AO13" s="162">
        <v>2.4191016454509766E-2</v>
      </c>
      <c r="AP13" s="162">
        <v>4.261643479256851E-4</v>
      </c>
      <c r="AQ13" s="162">
        <v>0</v>
      </c>
    </row>
    <row r="14" spans="1:43" x14ac:dyDescent="0.35">
      <c r="A14" t="s">
        <v>10</v>
      </c>
      <c r="B14" s="162">
        <v>1.205386421372771E-2</v>
      </c>
      <c r="C14" s="162">
        <v>1.0673599309197604E-2</v>
      </c>
      <c r="D14" s="162">
        <v>1.0673599309197604E-2</v>
      </c>
      <c r="E14" s="162">
        <v>1.0673599309197604E-2</v>
      </c>
      <c r="F14" s="162">
        <v>1.0673599309197604E-2</v>
      </c>
      <c r="G14" s="162">
        <v>2.4504369947819786E-2</v>
      </c>
      <c r="H14" s="162">
        <v>2.3078439759721646E-2</v>
      </c>
      <c r="I14" s="162">
        <v>1.8485218340630931E-2</v>
      </c>
      <c r="J14" s="162">
        <v>2.6462160034282912E-2</v>
      </c>
      <c r="K14" s="162">
        <v>1.166709561613612E-2</v>
      </c>
      <c r="L14" s="162">
        <v>2.6121787590194494E-2</v>
      </c>
      <c r="M14" s="162">
        <v>1.6898273446568354E-2</v>
      </c>
      <c r="N14" s="162">
        <v>1.1524581071233178</v>
      </c>
      <c r="O14" s="162">
        <v>2.2073805793880383E-2</v>
      </c>
      <c r="P14" s="162">
        <v>2.2073805793880383E-2</v>
      </c>
      <c r="Q14" s="162">
        <v>1.3575953771810444E-2</v>
      </c>
      <c r="R14" s="162">
        <v>1.3575953771810444E-2</v>
      </c>
      <c r="S14" s="162">
        <v>2.3333171653759175E-2</v>
      </c>
      <c r="T14" s="162">
        <v>1.6896613160483468E-2</v>
      </c>
      <c r="U14" s="162">
        <v>3.9279701419271985E-2</v>
      </c>
      <c r="V14" s="162">
        <v>3.3247149965527287E-2</v>
      </c>
      <c r="W14" s="162">
        <v>6.817011023408677E-2</v>
      </c>
      <c r="X14" s="162">
        <v>3.0238517458089476E-2</v>
      </c>
      <c r="Y14" s="162">
        <v>2.9615043969690988E-2</v>
      </c>
      <c r="Z14" s="162">
        <v>8.2018032104185651E-3</v>
      </c>
      <c r="AA14" s="162">
        <v>8.2018032104185651E-3</v>
      </c>
      <c r="AB14" s="162">
        <v>1.1819014870135282E-2</v>
      </c>
      <c r="AC14" s="162">
        <v>0</v>
      </c>
      <c r="AD14" s="162">
        <v>9.6184462116190271E-3</v>
      </c>
      <c r="AE14" s="162">
        <v>9.4258732850619753E-3</v>
      </c>
      <c r="AF14" s="162">
        <v>7.9533561873645839E-3</v>
      </c>
      <c r="AG14" s="162">
        <v>7.3810691222281283E-3</v>
      </c>
      <c r="AH14" s="162">
        <v>7.744312635092631E-3</v>
      </c>
      <c r="AI14" s="162">
        <v>3.5257498253645834E-3</v>
      </c>
      <c r="AJ14" s="162">
        <v>2.9266807268217821E-3</v>
      </c>
      <c r="AK14" s="162">
        <v>3.5510920301584071E-3</v>
      </c>
      <c r="AL14" s="162">
        <v>6.6795609600465832E-3</v>
      </c>
      <c r="AM14" s="162">
        <v>3.4855261938842906E-3</v>
      </c>
      <c r="AN14" s="162">
        <v>2.1559158446719075E-3</v>
      </c>
      <c r="AO14" s="162">
        <v>4.9668461253354708E-3</v>
      </c>
      <c r="AP14" s="162">
        <v>5.7129405396807598E-3</v>
      </c>
      <c r="AQ14" s="162">
        <v>0</v>
      </c>
    </row>
    <row r="15" spans="1:43" x14ac:dyDescent="0.35">
      <c r="A15" t="s">
        <v>58</v>
      </c>
      <c r="B15" s="162">
        <v>7.7031635392837694E-3</v>
      </c>
      <c r="C15" s="162">
        <v>1.0969984035234897E-2</v>
      </c>
      <c r="D15" s="162">
        <v>1.0969984035234897E-2</v>
      </c>
      <c r="E15" s="162">
        <v>1.0969984035234897E-2</v>
      </c>
      <c r="F15" s="162">
        <v>1.0969984035234899E-2</v>
      </c>
      <c r="G15" s="162">
        <v>1.0128064282974284E-2</v>
      </c>
      <c r="H15" s="162">
        <v>5.1617434707339959E-3</v>
      </c>
      <c r="I15" s="162">
        <v>2.1294175498259998E-2</v>
      </c>
      <c r="J15" s="162">
        <v>5.0336966923132916E-3</v>
      </c>
      <c r="K15" s="162">
        <v>3.4750968503554974E-3</v>
      </c>
      <c r="L15" s="162">
        <v>9.5805013485121097E-3</v>
      </c>
      <c r="M15" s="162">
        <v>5.848538104506318E-3</v>
      </c>
      <c r="N15" s="162">
        <v>1.0766897100514414E-2</v>
      </c>
      <c r="O15" s="162">
        <v>1.1483103957989631</v>
      </c>
      <c r="P15" s="162">
        <v>0.01</v>
      </c>
      <c r="Q15" s="162">
        <v>1.4170939485475357E-2</v>
      </c>
      <c r="R15" s="162">
        <v>1.4170939485475357E-2</v>
      </c>
      <c r="S15" s="162">
        <v>1.1855462491158814E-2</v>
      </c>
      <c r="T15" s="162">
        <v>6.7982577574990499E-3</v>
      </c>
      <c r="U15" s="162">
        <v>1.2492486489942296E-2</v>
      </c>
      <c r="V15" s="162">
        <v>8.2133741216971687E-3</v>
      </c>
      <c r="W15" s="162">
        <v>1.2533229960973518E-2</v>
      </c>
      <c r="X15" s="162">
        <v>9.0746346109128982E-3</v>
      </c>
      <c r="Y15" s="162">
        <v>1.0858772592114013E-2</v>
      </c>
      <c r="Z15" s="162">
        <v>9.4210220876555003E-3</v>
      </c>
      <c r="AA15" s="162">
        <v>9.4210220876555003E-3</v>
      </c>
      <c r="AB15" s="162">
        <v>8.8766204105421749E-3</v>
      </c>
      <c r="AC15" s="162">
        <v>0</v>
      </c>
      <c r="AD15" s="162">
        <v>3.9137083876141215E-3</v>
      </c>
      <c r="AE15" s="162">
        <v>3.7800933025603951E-3</v>
      </c>
      <c r="AF15" s="162">
        <v>5.2868846119779479E-3</v>
      </c>
      <c r="AG15" s="162">
        <v>2.5483676688009683E-3</v>
      </c>
      <c r="AH15" s="162">
        <v>4.0374853418637556E-3</v>
      </c>
      <c r="AI15" s="162">
        <v>1.6822021623885276E-3</v>
      </c>
      <c r="AJ15" s="162">
        <v>1.6496696562036406E-3</v>
      </c>
      <c r="AK15" s="162">
        <v>6.0421136073891841E-3</v>
      </c>
      <c r="AL15" s="162">
        <v>3.5570705216092947E-3</v>
      </c>
      <c r="AM15" s="162">
        <v>3.2443172455406681E-3</v>
      </c>
      <c r="AN15" s="162">
        <v>2.003949715644761E-3</v>
      </c>
      <c r="AO15" s="162">
        <v>2.7227314306883287E-3</v>
      </c>
      <c r="AP15" s="162">
        <v>3.9189225393173851E-3</v>
      </c>
      <c r="AQ15" s="162">
        <v>0</v>
      </c>
    </row>
    <row r="16" spans="1:43" x14ac:dyDescent="0.35">
      <c r="A16" t="s">
        <v>59</v>
      </c>
      <c r="B16" s="162">
        <v>7.7031635392837703E-3</v>
      </c>
      <c r="C16" s="162">
        <v>1.0969984035234897E-2</v>
      </c>
      <c r="D16" s="162">
        <v>1.0969984035234897E-2</v>
      </c>
      <c r="E16" s="162">
        <v>1.0969984035234897E-2</v>
      </c>
      <c r="F16" s="162">
        <v>1.0969984035234899E-2</v>
      </c>
      <c r="G16" s="162">
        <v>1.0128064282974284E-2</v>
      </c>
      <c r="H16" s="162">
        <v>5.1617434707339959E-3</v>
      </c>
      <c r="I16" s="162">
        <v>2.1294175498259998E-2</v>
      </c>
      <c r="J16" s="162">
        <v>5.0336966923132916E-3</v>
      </c>
      <c r="K16" s="162">
        <v>3.4750968503554974E-3</v>
      </c>
      <c r="L16" s="162">
        <v>9.5805013485121097E-3</v>
      </c>
      <c r="M16" s="162">
        <v>5.848538104506318E-3</v>
      </c>
      <c r="N16" s="162">
        <v>1.0766897100514414E-2</v>
      </c>
      <c r="O16" s="162">
        <v>0.01</v>
      </c>
      <c r="P16" s="162">
        <v>1.1483103957989631</v>
      </c>
      <c r="Q16" s="162">
        <v>1.4170939485475358E-2</v>
      </c>
      <c r="R16" s="162">
        <v>1.4170939485475358E-2</v>
      </c>
      <c r="S16" s="162">
        <v>1.1855462491158814E-2</v>
      </c>
      <c r="T16" s="162">
        <v>6.7982577574990499E-3</v>
      </c>
      <c r="U16" s="162">
        <v>1.2492486489942296E-2</v>
      </c>
      <c r="V16" s="162">
        <v>8.2133741216971687E-3</v>
      </c>
      <c r="W16" s="162">
        <v>1.2533229960973518E-2</v>
      </c>
      <c r="X16" s="162">
        <v>9.0746346109128982E-3</v>
      </c>
      <c r="Y16" s="162">
        <v>1.0858772592114013E-2</v>
      </c>
      <c r="Z16" s="162">
        <v>9.4210220876555003E-3</v>
      </c>
      <c r="AA16" s="162">
        <v>9.4210220876555003E-3</v>
      </c>
      <c r="AB16" s="162">
        <v>8.8766204105421749E-3</v>
      </c>
      <c r="AC16" s="162">
        <v>0</v>
      </c>
      <c r="AD16" s="162">
        <v>3.9137083876141215E-3</v>
      </c>
      <c r="AE16" s="162">
        <v>3.7800933025603956E-3</v>
      </c>
      <c r="AF16" s="162">
        <v>5.2868846119779479E-3</v>
      </c>
      <c r="AG16" s="162">
        <v>2.5483676688009683E-3</v>
      </c>
      <c r="AH16" s="162">
        <v>4.0374853418637556E-3</v>
      </c>
      <c r="AI16" s="162">
        <v>1.6822021623885276E-3</v>
      </c>
      <c r="AJ16" s="162">
        <v>1.6496696562036406E-3</v>
      </c>
      <c r="AK16" s="162">
        <v>6.0421136073891841E-3</v>
      </c>
      <c r="AL16" s="162">
        <v>3.5570705216092942E-3</v>
      </c>
      <c r="AM16" s="162">
        <v>3.2443172455406681E-3</v>
      </c>
      <c r="AN16" s="162">
        <v>2.003949715644761E-3</v>
      </c>
      <c r="AO16" s="162">
        <v>2.7227314306883287E-3</v>
      </c>
      <c r="AP16" s="162">
        <v>3.9189225393173851E-3</v>
      </c>
      <c r="AQ16" s="162">
        <v>0</v>
      </c>
    </row>
    <row r="17" spans="1:43" x14ac:dyDescent="0.35">
      <c r="A17" t="s">
        <v>60</v>
      </c>
      <c r="B17" s="162">
        <v>7.5968981540257066E-3</v>
      </c>
      <c r="C17" s="162">
        <v>2.0790993234610877E-2</v>
      </c>
      <c r="D17" s="162">
        <v>2.0790993234610877E-2</v>
      </c>
      <c r="E17" s="162">
        <v>2.0790993234610877E-2</v>
      </c>
      <c r="F17" s="162">
        <v>2.0790993234610877E-2</v>
      </c>
      <c r="G17" s="162">
        <v>8.6725078400041716E-3</v>
      </c>
      <c r="H17" s="162">
        <v>7.6211328215335305E-3</v>
      </c>
      <c r="I17" s="162">
        <v>1.4350900390971734E-2</v>
      </c>
      <c r="J17" s="162">
        <v>1.193323188946965E-2</v>
      </c>
      <c r="K17" s="162">
        <v>8.9360226853304817E-3</v>
      </c>
      <c r="L17" s="162">
        <v>2.0828354962624238E-2</v>
      </c>
      <c r="M17" s="162">
        <v>7.0248384274370747E-3</v>
      </c>
      <c r="N17" s="162">
        <v>2.1863314900520795E-2</v>
      </c>
      <c r="O17" s="162">
        <v>2.7017326097702393E-2</v>
      </c>
      <c r="P17" s="162">
        <v>2.7017326097702393E-2</v>
      </c>
      <c r="Q17" s="162">
        <v>1.3547451732553004</v>
      </c>
      <c r="R17" s="162">
        <v>0.01</v>
      </c>
      <c r="S17" s="162">
        <v>0.19843342658280724</v>
      </c>
      <c r="T17" s="162">
        <v>2.3007146890814303E-2</v>
      </c>
      <c r="U17" s="162">
        <v>0.11698694039245844</v>
      </c>
      <c r="V17" s="162">
        <v>0.10043704593031892</v>
      </c>
      <c r="W17" s="162">
        <v>9.1254718877304089E-2</v>
      </c>
      <c r="X17" s="162">
        <v>6.0005407221791041E-2</v>
      </c>
      <c r="Y17" s="162">
        <v>5.435333314027125E-2</v>
      </c>
      <c r="Z17" s="162">
        <v>1.1125612992809206E-2</v>
      </c>
      <c r="AA17" s="162">
        <v>1.1125612992809206E-2</v>
      </c>
      <c r="AB17" s="162">
        <v>2.6858973235214155E-2</v>
      </c>
      <c r="AC17" s="162">
        <v>0</v>
      </c>
      <c r="AD17" s="162">
        <v>5.5937350691556654E-3</v>
      </c>
      <c r="AE17" s="162">
        <v>6.3764781735746795E-3</v>
      </c>
      <c r="AF17" s="162">
        <v>4.334275794121361E-3</v>
      </c>
      <c r="AG17" s="162">
        <v>3.9650672521282281E-3</v>
      </c>
      <c r="AH17" s="162">
        <v>6.1412110260546295E-3</v>
      </c>
      <c r="AI17" s="162">
        <v>2.6512234507795568E-3</v>
      </c>
      <c r="AJ17" s="162">
        <v>1.9365535909644162E-3</v>
      </c>
      <c r="AK17" s="162">
        <v>3.6391527015904963E-3</v>
      </c>
      <c r="AL17" s="162">
        <v>4.9582927796222023E-3</v>
      </c>
      <c r="AM17" s="162">
        <v>3.6450427595552514E-3</v>
      </c>
      <c r="AN17" s="162">
        <v>1.7007584415577428E-3</v>
      </c>
      <c r="AO17" s="162">
        <v>3.7899956733370133E-3</v>
      </c>
      <c r="AP17" s="162">
        <v>4.1560951079026237E-3</v>
      </c>
      <c r="AQ17" s="162">
        <v>0</v>
      </c>
    </row>
    <row r="18" spans="1:43" x14ac:dyDescent="0.35">
      <c r="A18" t="s">
        <v>61</v>
      </c>
      <c r="B18" s="162">
        <v>1.4693082366612577E-2</v>
      </c>
      <c r="C18" s="162">
        <v>2.0790993234610877E-2</v>
      </c>
      <c r="D18" s="162">
        <v>2.0790993234610877E-2</v>
      </c>
      <c r="E18" s="162">
        <v>2.0790993234610877E-2</v>
      </c>
      <c r="F18" s="162">
        <v>2.0790993234610877E-2</v>
      </c>
      <c r="G18" s="162">
        <v>8.6725078400041716E-3</v>
      </c>
      <c r="H18" s="162">
        <v>7.6211328215335305E-3</v>
      </c>
      <c r="I18" s="162">
        <v>1.4350900390971734E-2</v>
      </c>
      <c r="J18" s="162">
        <v>1.193323188946965E-2</v>
      </c>
      <c r="K18" s="162">
        <v>8.9360226853304817E-3</v>
      </c>
      <c r="L18" s="162">
        <v>2.0828354962624238E-2</v>
      </c>
      <c r="M18" s="162">
        <v>7.0248384274370756E-3</v>
      </c>
      <c r="N18" s="162">
        <v>2.1863314900520795E-2</v>
      </c>
      <c r="O18" s="162">
        <v>2.7017326097702386E-2</v>
      </c>
      <c r="P18" s="162">
        <v>2.7017326097702386E-2</v>
      </c>
      <c r="Q18" s="162">
        <v>0.01</v>
      </c>
      <c r="R18" s="162">
        <v>1.3547451732553004</v>
      </c>
      <c r="S18" s="162">
        <v>0.19843342658280724</v>
      </c>
      <c r="T18" s="162">
        <v>2.3007146890814303E-2</v>
      </c>
      <c r="U18" s="162">
        <v>0.11698694039245845</v>
      </c>
      <c r="V18" s="162">
        <v>0.10043704593031894</v>
      </c>
      <c r="W18" s="162">
        <v>9.1254718877304089E-2</v>
      </c>
      <c r="X18" s="162">
        <v>6.0005407221791041E-2</v>
      </c>
      <c r="Y18" s="162">
        <v>5.435333314027125E-2</v>
      </c>
      <c r="Z18" s="162">
        <v>1.1125612992809206E-2</v>
      </c>
      <c r="AA18" s="162">
        <v>1.1125612992809206E-2</v>
      </c>
      <c r="AB18" s="162">
        <v>2.6858973235214155E-2</v>
      </c>
      <c r="AC18" s="162">
        <v>0</v>
      </c>
      <c r="AD18" s="162">
        <v>5.5937350691556654E-3</v>
      </c>
      <c r="AE18" s="162">
        <v>6.3764781735746795E-3</v>
      </c>
      <c r="AF18" s="162">
        <v>4.334275794121361E-3</v>
      </c>
      <c r="AG18" s="162">
        <v>3.9650672521282281E-3</v>
      </c>
      <c r="AH18" s="162">
        <v>6.1412110260546295E-3</v>
      </c>
      <c r="AI18" s="162">
        <v>2.6512234507795568E-3</v>
      </c>
      <c r="AJ18" s="162">
        <v>1.9365535909644158E-3</v>
      </c>
      <c r="AK18" s="162">
        <v>3.6391527015904963E-3</v>
      </c>
      <c r="AL18" s="162">
        <v>4.9582927796222023E-3</v>
      </c>
      <c r="AM18" s="162">
        <v>3.6450427595552514E-3</v>
      </c>
      <c r="AN18" s="162">
        <v>1.7007584415577428E-3</v>
      </c>
      <c r="AO18" s="162">
        <v>3.7899956733370129E-3</v>
      </c>
      <c r="AP18" s="162">
        <v>4.1560951079026237E-3</v>
      </c>
      <c r="AQ18" s="162">
        <v>0</v>
      </c>
    </row>
    <row r="19" spans="1:43" x14ac:dyDescent="0.35">
      <c r="A19" t="s">
        <v>11</v>
      </c>
      <c r="B19" s="162">
        <v>1.4693082366612577E-2</v>
      </c>
      <c r="C19" s="162">
        <v>2.3981425401282588E-2</v>
      </c>
      <c r="D19" s="162">
        <v>2.3981425401282588E-2</v>
      </c>
      <c r="E19" s="162">
        <v>2.3981425401282588E-2</v>
      </c>
      <c r="F19" s="162">
        <v>2.3981425401282588E-2</v>
      </c>
      <c r="G19" s="162">
        <v>1.8431821073181594E-2</v>
      </c>
      <c r="H19" s="162">
        <v>1.2946380348325294E-2</v>
      </c>
      <c r="I19" s="162">
        <v>2.7180689653813008E-2</v>
      </c>
      <c r="J19" s="162">
        <v>1.6782936262177316E-2</v>
      </c>
      <c r="K19" s="162">
        <v>1.4217440921114651E-2</v>
      </c>
      <c r="L19" s="162">
        <v>1.8849722611500801E-2</v>
      </c>
      <c r="M19" s="162">
        <v>7.6161496396028559E-3</v>
      </c>
      <c r="N19" s="162">
        <v>2.7803851696002347E-2</v>
      </c>
      <c r="O19" s="162">
        <v>2.4129488037395074E-2</v>
      </c>
      <c r="P19" s="162">
        <v>2.4129488037395074E-2</v>
      </c>
      <c r="Q19" s="162">
        <v>5.4423024962437123E-2</v>
      </c>
      <c r="R19" s="162">
        <v>5.442302496243713E-2</v>
      </c>
      <c r="S19" s="162">
        <v>1.2235827381952316</v>
      </c>
      <c r="T19" s="162">
        <v>2.5543394013034876E-2</v>
      </c>
      <c r="U19" s="162">
        <v>6.8690484761766535E-2</v>
      </c>
      <c r="V19" s="162">
        <v>0.1402371016514605</v>
      </c>
      <c r="W19" s="162">
        <v>0.10244415250445861</v>
      </c>
      <c r="X19" s="162">
        <v>8.67690781036978E-2</v>
      </c>
      <c r="Y19" s="162">
        <v>6.4607560119310792E-2</v>
      </c>
      <c r="Z19" s="162">
        <v>1.8339132628180932E-2</v>
      </c>
      <c r="AA19" s="162">
        <v>1.8339132628180932E-2</v>
      </c>
      <c r="AB19" s="162">
        <v>2.8415810176416745E-2</v>
      </c>
      <c r="AC19" s="162">
        <v>0</v>
      </c>
      <c r="AD19" s="162">
        <v>8.2201689753073088E-3</v>
      </c>
      <c r="AE19" s="162">
        <v>1.040106126280178E-2</v>
      </c>
      <c r="AF19" s="162">
        <v>8.1191692167805578E-3</v>
      </c>
      <c r="AG19" s="162">
        <v>5.8298596710737918E-3</v>
      </c>
      <c r="AH19" s="162">
        <v>8.9822338969107341E-3</v>
      </c>
      <c r="AI19" s="162">
        <v>4.3600230098124557E-3</v>
      </c>
      <c r="AJ19" s="162">
        <v>3.0321398603487433E-3</v>
      </c>
      <c r="AK19" s="162">
        <v>5.7730353233079752E-3</v>
      </c>
      <c r="AL19" s="162">
        <v>7.4885025894846644E-3</v>
      </c>
      <c r="AM19" s="162">
        <v>6.9839334165444321E-3</v>
      </c>
      <c r="AN19" s="162">
        <v>2.9092365242264018E-3</v>
      </c>
      <c r="AO19" s="162">
        <v>4.1559949614878109E-3</v>
      </c>
      <c r="AP19" s="162">
        <v>6.4079868239336323E-3</v>
      </c>
      <c r="AQ19" s="162">
        <v>0</v>
      </c>
    </row>
    <row r="20" spans="1:43" x14ac:dyDescent="0.35">
      <c r="A20" t="s">
        <v>12</v>
      </c>
      <c r="B20" s="162">
        <v>2.1055154702230836E-3</v>
      </c>
      <c r="C20" s="162">
        <v>3.2259255022321345E-3</v>
      </c>
      <c r="D20" s="162">
        <v>3.2259255022321345E-3</v>
      </c>
      <c r="E20" s="162">
        <v>3.2259255022321345E-3</v>
      </c>
      <c r="F20" s="162">
        <v>3.2259255022321345E-3</v>
      </c>
      <c r="G20" s="162">
        <v>2.6577480321606796E-3</v>
      </c>
      <c r="H20" s="162">
        <v>2.1703529825899373E-3</v>
      </c>
      <c r="I20" s="162">
        <v>2.9662991855927191E-3</v>
      </c>
      <c r="J20" s="162">
        <v>4.3452476869202889E-3</v>
      </c>
      <c r="K20" s="162">
        <v>2.4079474452658777E-3</v>
      </c>
      <c r="L20" s="162">
        <v>3.4257279759035823E-3</v>
      </c>
      <c r="M20" s="162">
        <v>3.3647210476953765E-3</v>
      </c>
      <c r="N20" s="162">
        <v>3.6027998542392881E-3</v>
      </c>
      <c r="O20" s="162">
        <v>3.839775963063459E-3</v>
      </c>
      <c r="P20" s="162">
        <v>3.8397759630634581E-3</v>
      </c>
      <c r="Q20" s="162">
        <v>4.0454028765289805E-3</v>
      </c>
      <c r="R20" s="162">
        <v>4.0454028765289805E-3</v>
      </c>
      <c r="S20" s="162">
        <v>4.8414916982717476E-3</v>
      </c>
      <c r="T20" s="162">
        <v>1.0986458196721267</v>
      </c>
      <c r="U20" s="162">
        <v>2.6238173675047639E-2</v>
      </c>
      <c r="V20" s="162">
        <v>1.1183453060265381E-2</v>
      </c>
      <c r="W20" s="162">
        <v>1.2243362512838404E-2</v>
      </c>
      <c r="X20" s="162">
        <v>2.7010052697205092E-2</v>
      </c>
      <c r="Y20" s="162">
        <v>1.4281803227442862E-2</v>
      </c>
      <c r="Z20" s="162">
        <v>6.4300018013191884E-3</v>
      </c>
      <c r="AA20" s="162">
        <v>6.4300018013191884E-3</v>
      </c>
      <c r="AB20" s="162">
        <v>3.7616727397997173E-3</v>
      </c>
      <c r="AC20" s="162">
        <v>0</v>
      </c>
      <c r="AD20" s="162">
        <v>2.8832419904770501E-3</v>
      </c>
      <c r="AE20" s="162">
        <v>2.9432690381420118E-3</v>
      </c>
      <c r="AF20" s="162">
        <v>2.2191736894492395E-3</v>
      </c>
      <c r="AG20" s="162">
        <v>5.4868674181709921E-3</v>
      </c>
      <c r="AH20" s="162">
        <v>2.5247037608505898E-2</v>
      </c>
      <c r="AI20" s="162">
        <v>8.7776283339162584E-3</v>
      </c>
      <c r="AJ20" s="162">
        <v>2.6131357310079273E-3</v>
      </c>
      <c r="AK20" s="162">
        <v>1.1040544091918331E-3</v>
      </c>
      <c r="AL20" s="162">
        <v>5.0267929775406296E-3</v>
      </c>
      <c r="AM20" s="162">
        <v>2.9362371190956218E-3</v>
      </c>
      <c r="AN20" s="162">
        <v>1.5282241278211949E-3</v>
      </c>
      <c r="AO20" s="162">
        <v>3.5965459539365218E-3</v>
      </c>
      <c r="AP20" s="162">
        <v>4.5975982053222302E-3</v>
      </c>
      <c r="AQ20" s="162">
        <v>0</v>
      </c>
    </row>
    <row r="21" spans="1:43" x14ac:dyDescent="0.35">
      <c r="A21" t="s">
        <v>13</v>
      </c>
      <c r="B21" s="162">
        <v>3.7210577964686999E-3</v>
      </c>
      <c r="C21" s="162">
        <v>6.4244087260578071E-3</v>
      </c>
      <c r="D21" s="162">
        <v>6.4244087260578071E-3</v>
      </c>
      <c r="E21" s="162">
        <v>6.4244087260578071E-3</v>
      </c>
      <c r="F21" s="162">
        <v>6.4244087260578071E-3</v>
      </c>
      <c r="G21" s="162">
        <v>3.9798681230520001E-3</v>
      </c>
      <c r="H21" s="162">
        <v>3.2602552529198453E-3</v>
      </c>
      <c r="I21" s="162">
        <v>4.6052529110569129E-3</v>
      </c>
      <c r="J21" s="162">
        <v>5.061927859232632E-3</v>
      </c>
      <c r="K21" s="162">
        <v>3.8692264312892768E-3</v>
      </c>
      <c r="L21" s="162">
        <v>5.0886706135579302E-3</v>
      </c>
      <c r="M21" s="162">
        <v>2.2562448568483151E-3</v>
      </c>
      <c r="N21" s="162">
        <v>5.8092646149434206E-3</v>
      </c>
      <c r="O21" s="162">
        <v>6.3531816686504027E-3</v>
      </c>
      <c r="P21" s="162">
        <v>6.3531816686504027E-3</v>
      </c>
      <c r="Q21" s="162">
        <v>9.3626680780699439E-3</v>
      </c>
      <c r="R21" s="162">
        <v>9.3626680780699439E-3</v>
      </c>
      <c r="S21" s="162">
        <v>1.1715968684820674E-2</v>
      </c>
      <c r="T21" s="162">
        <v>2.2330940989378628E-2</v>
      </c>
      <c r="U21" s="162">
        <v>1.1469698948411418</v>
      </c>
      <c r="V21" s="162">
        <v>2.9244037043707868E-2</v>
      </c>
      <c r="W21" s="162">
        <v>2.9916905576349247E-2</v>
      </c>
      <c r="X21" s="162">
        <v>2.3380713501308253E-2</v>
      </c>
      <c r="Y21" s="162">
        <v>1.8723217211977224E-2</v>
      </c>
      <c r="Z21" s="162">
        <v>1.7681649444326427E-2</v>
      </c>
      <c r="AA21" s="162">
        <v>1.7681649444326427E-2</v>
      </c>
      <c r="AB21" s="162">
        <v>6.1810313397688407E-3</v>
      </c>
      <c r="AC21" s="162">
        <v>0</v>
      </c>
      <c r="AD21" s="162">
        <v>3.5489300762360761E-3</v>
      </c>
      <c r="AE21" s="162">
        <v>4.3923271678219791E-3</v>
      </c>
      <c r="AF21" s="162">
        <v>4.2026577197420327E-3</v>
      </c>
      <c r="AG21" s="162">
        <v>2.9967031191214834E-3</v>
      </c>
      <c r="AH21" s="162">
        <v>1.1510287030499866E-2</v>
      </c>
      <c r="AI21" s="162">
        <v>3.5025772780279576E-3</v>
      </c>
      <c r="AJ21" s="162">
        <v>1.5888339902732458E-3</v>
      </c>
      <c r="AK21" s="162">
        <v>2.4540857060184858E-3</v>
      </c>
      <c r="AL21" s="162">
        <v>3.9304499005738134E-3</v>
      </c>
      <c r="AM21" s="162">
        <v>2.3008235129509604E-3</v>
      </c>
      <c r="AN21" s="162">
        <v>1.322606844354459E-3</v>
      </c>
      <c r="AO21" s="162">
        <v>1.7564806390893194E-3</v>
      </c>
      <c r="AP21" s="162">
        <v>4.1099422481529393E-3</v>
      </c>
      <c r="AQ21" s="162">
        <v>0</v>
      </c>
    </row>
    <row r="22" spans="1:43" x14ac:dyDescent="0.35">
      <c r="A22" t="s">
        <v>14</v>
      </c>
      <c r="B22" s="162">
        <v>1.1332243758328571E-2</v>
      </c>
      <c r="C22" s="162">
        <v>2.0962216042336963E-2</v>
      </c>
      <c r="D22" s="162">
        <v>2.0962216042336963E-2</v>
      </c>
      <c r="E22" s="162">
        <v>2.0962216042336963E-2</v>
      </c>
      <c r="F22" s="162">
        <v>2.0962216042336963E-2</v>
      </c>
      <c r="G22" s="162">
        <v>9.1331016951906215E-3</v>
      </c>
      <c r="H22" s="162">
        <v>8.1391512416710173E-3</v>
      </c>
      <c r="I22" s="162">
        <v>1.0642729378933735E-2</v>
      </c>
      <c r="J22" s="162">
        <v>1.1917400970158505E-2</v>
      </c>
      <c r="K22" s="162">
        <v>8.6286839624162125E-3</v>
      </c>
      <c r="L22" s="162">
        <v>9.5794819752843575E-3</v>
      </c>
      <c r="M22" s="162">
        <v>6.0824086778414862E-3</v>
      </c>
      <c r="N22" s="162">
        <v>1.2554935853349715E-2</v>
      </c>
      <c r="O22" s="162">
        <v>1.3394102828425273E-2</v>
      </c>
      <c r="P22" s="162">
        <v>1.3394102828425273E-2</v>
      </c>
      <c r="Q22" s="162">
        <v>1.7350337239487004E-2</v>
      </c>
      <c r="R22" s="162">
        <v>1.7350337239487004E-2</v>
      </c>
      <c r="S22" s="162">
        <v>2.12947669738844E-2</v>
      </c>
      <c r="T22" s="162">
        <v>9.4971963316487964E-3</v>
      </c>
      <c r="U22" s="162">
        <v>2.4183563071201227E-2</v>
      </c>
      <c r="V22" s="162">
        <v>1.1655805406239059</v>
      </c>
      <c r="W22" s="162">
        <v>6.070786364715524E-2</v>
      </c>
      <c r="X22" s="162">
        <v>5.1172874467728585E-2</v>
      </c>
      <c r="Y22" s="162">
        <v>3.4067762688312485E-2</v>
      </c>
      <c r="Z22" s="162">
        <v>1.0735059533181485E-2</v>
      </c>
      <c r="AA22" s="162">
        <v>1.0735059533181485E-2</v>
      </c>
      <c r="AB22" s="162">
        <v>1.3741000674540991E-2</v>
      </c>
      <c r="AC22" s="162">
        <v>0</v>
      </c>
      <c r="AD22" s="162">
        <v>4.8673444038595855E-3</v>
      </c>
      <c r="AE22" s="162">
        <v>5.7150513661576342E-3</v>
      </c>
      <c r="AF22" s="162">
        <v>4.5050176500145665E-3</v>
      </c>
      <c r="AG22" s="162">
        <v>3.8642235627273569E-3</v>
      </c>
      <c r="AH22" s="162">
        <v>5.2608931658414864E-3</v>
      </c>
      <c r="AI22" s="162">
        <v>2.4449789335246577E-3</v>
      </c>
      <c r="AJ22" s="162">
        <v>1.7488650520927098E-3</v>
      </c>
      <c r="AK22" s="162">
        <v>1.9746712831356541E-3</v>
      </c>
      <c r="AL22" s="162">
        <v>4.4450102048006921E-3</v>
      </c>
      <c r="AM22" s="162">
        <v>2.6125083301345451E-3</v>
      </c>
      <c r="AN22" s="162">
        <v>1.3158962539229105E-3</v>
      </c>
      <c r="AO22" s="162">
        <v>2.3549028669862374E-3</v>
      </c>
      <c r="AP22" s="162">
        <v>3.6946939763056004E-3</v>
      </c>
      <c r="AQ22" s="162">
        <v>0</v>
      </c>
    </row>
    <row r="23" spans="1:43" x14ac:dyDescent="0.35">
      <c r="A23" t="s">
        <v>15</v>
      </c>
      <c r="B23" s="162">
        <v>5.0141484581547602E-3</v>
      </c>
      <c r="C23" s="162">
        <v>5.1093179587323127E-3</v>
      </c>
      <c r="D23" s="162">
        <v>5.1093179587323127E-3</v>
      </c>
      <c r="E23" s="162">
        <v>5.1093179587323127E-3</v>
      </c>
      <c r="F23" s="162">
        <v>5.1093179587323127E-3</v>
      </c>
      <c r="G23" s="162">
        <v>4.0629618517482834E-3</v>
      </c>
      <c r="H23" s="162">
        <v>2.6489178675071058E-3</v>
      </c>
      <c r="I23" s="162">
        <v>5.8023494938519273E-3</v>
      </c>
      <c r="J23" s="162">
        <v>3.8407076343566168E-3</v>
      </c>
      <c r="K23" s="162">
        <v>3.7225832675618466E-3</v>
      </c>
      <c r="L23" s="162">
        <v>5.6957210873721893E-3</v>
      </c>
      <c r="M23" s="162">
        <v>1.698488196105731E-3</v>
      </c>
      <c r="N23" s="162">
        <v>6.2871065577791638E-3</v>
      </c>
      <c r="O23" s="162">
        <v>8.8118965816568456E-3</v>
      </c>
      <c r="P23" s="162">
        <v>8.8118965816568456E-3</v>
      </c>
      <c r="Q23" s="162">
        <v>5.5380230743265098E-3</v>
      </c>
      <c r="R23" s="162">
        <v>5.5380230743265098E-3</v>
      </c>
      <c r="S23" s="162">
        <v>8.0358696817308464E-3</v>
      </c>
      <c r="T23" s="162">
        <v>3.4159886400916958E-3</v>
      </c>
      <c r="U23" s="162">
        <v>1.5131886123980993E-2</v>
      </c>
      <c r="V23" s="162">
        <v>3.6171724430035579E-2</v>
      </c>
      <c r="W23" s="162">
        <v>1.3725014393178732</v>
      </c>
      <c r="X23" s="162">
        <v>1.6076439079349206E-2</v>
      </c>
      <c r="Y23" s="162">
        <v>1.2899637893945038E-2</v>
      </c>
      <c r="Z23" s="162">
        <v>3.5737292375355076E-3</v>
      </c>
      <c r="AA23" s="162">
        <v>3.5737292375355076E-3</v>
      </c>
      <c r="AB23" s="162">
        <v>9.8978778375817898E-3</v>
      </c>
      <c r="AC23" s="162">
        <v>0</v>
      </c>
      <c r="AD23" s="162">
        <v>1.1923786704670238E-2</v>
      </c>
      <c r="AE23" s="162">
        <v>1.1823344721029668E-2</v>
      </c>
      <c r="AF23" s="162">
        <v>1.930027283419739E-3</v>
      </c>
      <c r="AG23" s="162">
        <v>2.2400157755583208E-3</v>
      </c>
      <c r="AH23" s="162">
        <v>2.2308222453285326E-3</v>
      </c>
      <c r="AI23" s="162">
        <v>1.2058520702563928E-3</v>
      </c>
      <c r="AJ23" s="162">
        <v>1.0201911391992365E-3</v>
      </c>
      <c r="AK23" s="162">
        <v>7.7497187466110044E-4</v>
      </c>
      <c r="AL23" s="162">
        <v>2.5460829549482128E-3</v>
      </c>
      <c r="AM23" s="162">
        <v>1.8360687603656946E-3</v>
      </c>
      <c r="AN23" s="162">
        <v>9.0855580166078627E-4</v>
      </c>
      <c r="AO23" s="162">
        <v>1.2255769764781097E-3</v>
      </c>
      <c r="AP23" s="162">
        <v>2.0907068015760984E-3</v>
      </c>
      <c r="AQ23" s="162">
        <v>0</v>
      </c>
    </row>
    <row r="24" spans="1:43" x14ac:dyDescent="0.35">
      <c r="A24" t="s">
        <v>16</v>
      </c>
      <c r="B24" s="162">
        <v>1.5943762867232497E-3</v>
      </c>
      <c r="C24" s="162">
        <v>1.9686324659594543E-3</v>
      </c>
      <c r="D24" s="162">
        <v>1.9686324659594543E-3</v>
      </c>
      <c r="E24" s="162">
        <v>1.9686324659594543E-3</v>
      </c>
      <c r="F24" s="162">
        <v>1.9686324659594543E-3</v>
      </c>
      <c r="G24" s="162">
        <v>1.1942719466150411E-3</v>
      </c>
      <c r="H24" s="162">
        <v>8.8752519171639418E-4</v>
      </c>
      <c r="I24" s="162">
        <v>1.4475211206684021E-3</v>
      </c>
      <c r="J24" s="162">
        <v>1.3386411606030101E-3</v>
      </c>
      <c r="K24" s="162">
        <v>8.4534219945473648E-4</v>
      </c>
      <c r="L24" s="162">
        <v>1.1037855486569759E-3</v>
      </c>
      <c r="M24" s="162">
        <v>5.9334091960922192E-4</v>
      </c>
      <c r="N24" s="162">
        <v>1.4569948118783999E-3</v>
      </c>
      <c r="O24" s="162">
        <v>1.4168778146403179E-3</v>
      </c>
      <c r="P24" s="162">
        <v>1.4168778146403179E-3</v>
      </c>
      <c r="Q24" s="162">
        <v>1.6249178108850802E-3</v>
      </c>
      <c r="R24" s="162">
        <v>1.6249178108850802E-3</v>
      </c>
      <c r="S24" s="162">
        <v>1.4485360093683228E-3</v>
      </c>
      <c r="T24" s="162">
        <v>8.2198828428104115E-4</v>
      </c>
      <c r="U24" s="162">
        <v>2.5664381830216728E-3</v>
      </c>
      <c r="V24" s="162">
        <v>1.7361344883419633E-3</v>
      </c>
      <c r="W24" s="162">
        <v>2.6153483356591771E-3</v>
      </c>
      <c r="X24" s="162">
        <v>1.1922733620375843</v>
      </c>
      <c r="Y24" s="162">
        <v>1.3231338767872199E-2</v>
      </c>
      <c r="Z24" s="162">
        <v>1.3165280507806704E-3</v>
      </c>
      <c r="AA24" s="162">
        <v>1.3165280507806704E-3</v>
      </c>
      <c r="AB24" s="162">
        <v>1.1593743785923481E-3</v>
      </c>
      <c r="AC24" s="162">
        <v>0</v>
      </c>
      <c r="AD24" s="162">
        <v>1.1956497393821397E-3</v>
      </c>
      <c r="AE24" s="162">
        <v>5.1764376852257337E-3</v>
      </c>
      <c r="AF24" s="162">
        <v>7.6125853444444259E-4</v>
      </c>
      <c r="AG24" s="162">
        <v>8.1594105952734436E-4</v>
      </c>
      <c r="AH24" s="162">
        <v>8.0935027094149105E-4</v>
      </c>
      <c r="AI24" s="162">
        <v>6.8206000745209673E-4</v>
      </c>
      <c r="AJ24" s="162">
        <v>5.0570443522986121E-4</v>
      </c>
      <c r="AK24" s="162">
        <v>3.0559524661455823E-4</v>
      </c>
      <c r="AL24" s="162">
        <v>1.4737995032223521E-3</v>
      </c>
      <c r="AM24" s="162">
        <v>5.2598396085533974E-3</v>
      </c>
      <c r="AN24" s="162">
        <v>3.7120102788396948E-4</v>
      </c>
      <c r="AO24" s="162">
        <v>5.7278058667755859E-4</v>
      </c>
      <c r="AP24" s="162">
        <v>1.1032446305310746E-3</v>
      </c>
      <c r="AQ24" s="162">
        <v>0</v>
      </c>
    </row>
    <row r="25" spans="1:43" x14ac:dyDescent="0.35">
      <c r="A25" t="s">
        <v>17</v>
      </c>
      <c r="B25" s="162">
        <v>1.3193671925513784E-2</v>
      </c>
      <c r="C25" s="162">
        <v>1.9301463398438787E-2</v>
      </c>
      <c r="D25" s="162">
        <v>1.9301463398438787E-2</v>
      </c>
      <c r="E25" s="162">
        <v>1.9301463398438787E-2</v>
      </c>
      <c r="F25" s="162">
        <v>1.9301463398438787E-2</v>
      </c>
      <c r="G25" s="162">
        <v>8.8525688254510286E-3</v>
      </c>
      <c r="H25" s="162">
        <v>7.4904707666283675E-3</v>
      </c>
      <c r="I25" s="162">
        <v>1.3053714771961504E-2</v>
      </c>
      <c r="J25" s="162">
        <v>1.2473646508832851E-2</v>
      </c>
      <c r="K25" s="162">
        <v>6.4268604837519894E-3</v>
      </c>
      <c r="L25" s="162">
        <v>9.5878353339197524E-3</v>
      </c>
      <c r="M25" s="162">
        <v>5.1186729984133098E-3</v>
      </c>
      <c r="N25" s="162">
        <v>7.9032661962267093E-3</v>
      </c>
      <c r="O25" s="162">
        <v>1.1845571625555145E-2</v>
      </c>
      <c r="P25" s="162">
        <v>1.1845571625555145E-2</v>
      </c>
      <c r="Q25" s="162">
        <v>1.6105175154760495E-2</v>
      </c>
      <c r="R25" s="162">
        <v>1.6105175154760495E-2</v>
      </c>
      <c r="S25" s="162">
        <v>1.1931893709403002E-2</v>
      </c>
      <c r="T25" s="162">
        <v>7.2051511264090038E-3</v>
      </c>
      <c r="U25" s="162">
        <v>1.0524970397101031E-2</v>
      </c>
      <c r="V25" s="162">
        <v>1.2687695031897164E-2</v>
      </c>
      <c r="W25" s="162">
        <v>1.3361765957655262E-2</v>
      </c>
      <c r="X25" s="162">
        <v>3.3488796215184975E-2</v>
      </c>
      <c r="Y25" s="162">
        <v>1.0761219610594341</v>
      </c>
      <c r="Z25" s="162">
        <v>1.0954765425356786E-2</v>
      </c>
      <c r="AA25" s="162">
        <v>1.0954765425356788E-2</v>
      </c>
      <c r="AB25" s="162">
        <v>9.8050970290181408E-3</v>
      </c>
      <c r="AC25" s="162">
        <v>0</v>
      </c>
      <c r="AD25" s="162">
        <v>4.5328596791478692E-3</v>
      </c>
      <c r="AE25" s="162">
        <v>9.8259836835563243E-3</v>
      </c>
      <c r="AF25" s="162">
        <v>5.2550640799090683E-3</v>
      </c>
      <c r="AG25" s="162">
        <v>4.8229963355299731E-3</v>
      </c>
      <c r="AH25" s="162">
        <v>7.8856456274218022E-3</v>
      </c>
      <c r="AI25" s="162">
        <v>2.8900165018770044E-3</v>
      </c>
      <c r="AJ25" s="162">
        <v>2.1452994168176293E-3</v>
      </c>
      <c r="AK25" s="162">
        <v>3.0236294565026225E-3</v>
      </c>
      <c r="AL25" s="162">
        <v>4.3666173799794955E-3</v>
      </c>
      <c r="AM25" s="162">
        <v>4.4990012878504534E-3</v>
      </c>
      <c r="AN25" s="162">
        <v>2.2675547648011232E-3</v>
      </c>
      <c r="AO25" s="162">
        <v>9.006948157120765E-3</v>
      </c>
      <c r="AP25" s="162">
        <v>5.4451701250598237E-3</v>
      </c>
      <c r="AQ25" s="162">
        <v>0</v>
      </c>
    </row>
    <row r="26" spans="1:43" x14ac:dyDescent="0.35">
      <c r="A26" t="s">
        <v>62</v>
      </c>
      <c r="B26" s="162">
        <v>3.9886106854092281E-2</v>
      </c>
      <c r="C26" s="162">
        <v>7.9844792947764906E-2</v>
      </c>
      <c r="D26" s="162">
        <v>7.9844792947764906E-2</v>
      </c>
      <c r="E26" s="162">
        <v>7.9844792947764906E-2</v>
      </c>
      <c r="F26" s="162">
        <v>7.9844792947764906E-2</v>
      </c>
      <c r="G26" s="162">
        <v>4.8299886650529249E-2</v>
      </c>
      <c r="H26" s="162">
        <v>3.792988937789709E-2</v>
      </c>
      <c r="I26" s="162">
        <v>5.5701165709500844E-2</v>
      </c>
      <c r="J26" s="162">
        <v>8.4078082995504469E-2</v>
      </c>
      <c r="K26" s="162">
        <v>3.859192081833946E-2</v>
      </c>
      <c r="L26" s="162">
        <v>7.5829560977689725E-2</v>
      </c>
      <c r="M26" s="162">
        <v>2.2204353946843742E-2</v>
      </c>
      <c r="N26" s="162">
        <v>5.7769993093725047E-2</v>
      </c>
      <c r="O26" s="162">
        <v>9.8860720961302703E-2</v>
      </c>
      <c r="P26" s="162">
        <v>9.8860720961302703E-2</v>
      </c>
      <c r="Q26" s="162">
        <v>0.11861335163618628</v>
      </c>
      <c r="R26" s="162">
        <v>0.11861335163618628</v>
      </c>
      <c r="S26" s="162">
        <v>4.9399745717299055E-2</v>
      </c>
      <c r="T26" s="162">
        <v>1.9548487899201519E-2</v>
      </c>
      <c r="U26" s="162">
        <v>3.5695808669402335E-2</v>
      </c>
      <c r="V26" s="162">
        <v>3.5076029387804547E-2</v>
      </c>
      <c r="W26" s="162">
        <v>3.6281303503050387E-2</v>
      </c>
      <c r="X26" s="162">
        <v>2.6304700064384925E-2</v>
      </c>
      <c r="Y26" s="162">
        <v>3.1888113245887258E-2</v>
      </c>
      <c r="Z26" s="162">
        <v>1.4093052352600515</v>
      </c>
      <c r="AA26" s="162">
        <v>0.01</v>
      </c>
      <c r="AB26" s="162">
        <v>4.7552814498739188E-2</v>
      </c>
      <c r="AC26" s="162">
        <v>0</v>
      </c>
      <c r="AD26" s="162">
        <v>2.5837362830968567E-2</v>
      </c>
      <c r="AE26" s="162">
        <v>2.9660874769471761E-2</v>
      </c>
      <c r="AF26" s="162">
        <v>3.8424071164621917E-2</v>
      </c>
      <c r="AG26" s="162">
        <v>2.8277435010142894E-2</v>
      </c>
      <c r="AH26" s="162">
        <v>3.1002830533358262E-2</v>
      </c>
      <c r="AI26" s="162">
        <v>1.1576785975362954E-2</v>
      </c>
      <c r="AJ26" s="162">
        <v>1.0942578418668051E-2</v>
      </c>
      <c r="AK26" s="162">
        <v>1.1960953580603386E-2</v>
      </c>
      <c r="AL26" s="162">
        <v>1.6717847710902557E-2</v>
      </c>
      <c r="AM26" s="162">
        <v>1.9210702655683691E-2</v>
      </c>
      <c r="AN26" s="162">
        <v>1.6745243468073927E-2</v>
      </c>
      <c r="AO26" s="162">
        <v>1.9736002460549164E-2</v>
      </c>
      <c r="AP26" s="162">
        <v>3.1124461147892225E-2</v>
      </c>
      <c r="AQ26" s="162">
        <v>0</v>
      </c>
    </row>
    <row r="27" spans="1:43" x14ac:dyDescent="0.35">
      <c r="A27" t="s">
        <v>63</v>
      </c>
      <c r="B27" s="162">
        <v>3.9886106854092281E-2</v>
      </c>
      <c r="C27" s="162">
        <v>7.9844792947764906E-2</v>
      </c>
      <c r="D27" s="162">
        <v>7.9844792947764906E-2</v>
      </c>
      <c r="E27" s="162">
        <v>7.9844792947764906E-2</v>
      </c>
      <c r="F27" s="162">
        <v>7.9844792947764906E-2</v>
      </c>
      <c r="G27" s="162">
        <v>4.8299886650529249E-2</v>
      </c>
      <c r="H27" s="162">
        <v>3.792988937789709E-2</v>
      </c>
      <c r="I27" s="162">
        <v>5.5701165709500844E-2</v>
      </c>
      <c r="J27" s="162">
        <v>8.4078082995504469E-2</v>
      </c>
      <c r="K27" s="162">
        <v>3.859192081833946E-2</v>
      </c>
      <c r="L27" s="162">
        <v>7.5829560977689725E-2</v>
      </c>
      <c r="M27" s="162">
        <v>2.2204353946843742E-2</v>
      </c>
      <c r="N27" s="162">
        <v>5.7769993093725047E-2</v>
      </c>
      <c r="O27" s="162">
        <v>9.8860720961302703E-2</v>
      </c>
      <c r="P27" s="162">
        <v>9.8860720961302703E-2</v>
      </c>
      <c r="Q27" s="162">
        <v>0.11861335163618629</v>
      </c>
      <c r="R27" s="162">
        <v>0.11861335163618629</v>
      </c>
      <c r="S27" s="162">
        <v>4.9399745717299055E-2</v>
      </c>
      <c r="T27" s="162">
        <v>1.9548487899201519E-2</v>
      </c>
      <c r="U27" s="162">
        <v>3.5695808669402335E-2</v>
      </c>
      <c r="V27" s="162">
        <v>3.5076029387804547E-2</v>
      </c>
      <c r="W27" s="162">
        <v>3.6281303503050387E-2</v>
      </c>
      <c r="X27" s="162">
        <v>2.6304700064384925E-2</v>
      </c>
      <c r="Y27" s="162">
        <v>3.1888113245887258E-2</v>
      </c>
      <c r="Z27" s="162">
        <v>0.01</v>
      </c>
      <c r="AA27" s="162">
        <v>1.4093052352600515</v>
      </c>
      <c r="AB27" s="162">
        <v>4.7552814498739188E-2</v>
      </c>
      <c r="AC27" s="162">
        <v>0</v>
      </c>
      <c r="AD27" s="162">
        <v>2.5837362830968567E-2</v>
      </c>
      <c r="AE27" s="162">
        <v>2.9660874769471761E-2</v>
      </c>
      <c r="AF27" s="162">
        <v>3.8424071164621924E-2</v>
      </c>
      <c r="AG27" s="162">
        <v>2.8277435010142894E-2</v>
      </c>
      <c r="AH27" s="162">
        <v>3.1002830533358259E-2</v>
      </c>
      <c r="AI27" s="162">
        <v>1.1576785975362954E-2</v>
      </c>
      <c r="AJ27" s="162">
        <v>1.0942578418668051E-2</v>
      </c>
      <c r="AK27" s="162">
        <v>1.1960953580603386E-2</v>
      </c>
      <c r="AL27" s="162">
        <v>1.6717847710902557E-2</v>
      </c>
      <c r="AM27" s="162">
        <v>1.9210702655683691E-2</v>
      </c>
      <c r="AN27" s="162">
        <v>1.6745243468073927E-2</v>
      </c>
      <c r="AO27" s="162">
        <v>1.9736002460549164E-2</v>
      </c>
      <c r="AP27" s="162">
        <v>3.1124461147892225E-2</v>
      </c>
      <c r="AQ27" s="162">
        <v>0</v>
      </c>
    </row>
    <row r="28" spans="1:43" x14ac:dyDescent="0.35">
      <c r="A28" t="s">
        <v>64</v>
      </c>
      <c r="B28" s="162">
        <v>9.8734570491615225E-3</v>
      </c>
      <c r="C28" s="162">
        <v>1.2457317416628423E-2</v>
      </c>
      <c r="D28" s="162">
        <v>1.2457317416628423E-2</v>
      </c>
      <c r="E28" s="162">
        <v>1.2457317416628423E-2</v>
      </c>
      <c r="F28" s="162">
        <v>1.2457317416628422E-2</v>
      </c>
      <c r="G28" s="162">
        <v>1.3109232228466912E-2</v>
      </c>
      <c r="H28" s="162">
        <v>1.2421233666916966E-2</v>
      </c>
      <c r="I28" s="162">
        <v>1.5605660883916158E-2</v>
      </c>
      <c r="J28" s="162">
        <v>3.2612402617349358E-2</v>
      </c>
      <c r="K28" s="162">
        <v>8.2892759559967302E-3</v>
      </c>
      <c r="L28" s="162">
        <v>1.4923450554136467E-2</v>
      </c>
      <c r="M28" s="162">
        <v>6.4169075919323047E-3</v>
      </c>
      <c r="N28" s="162">
        <v>2.2697958844701459E-2</v>
      </c>
      <c r="O28" s="162">
        <v>1.8771269388664975E-2</v>
      </c>
      <c r="P28" s="162">
        <v>1.8771269388664975E-2</v>
      </c>
      <c r="Q28" s="162">
        <v>9.6903299295918913E-2</v>
      </c>
      <c r="R28" s="162">
        <v>9.6903299295918927E-2</v>
      </c>
      <c r="S28" s="162">
        <v>3.2065716516936078E-2</v>
      </c>
      <c r="T28" s="162">
        <v>5.7485640458652407E-3</v>
      </c>
      <c r="U28" s="162">
        <v>1.4978729397704232E-2</v>
      </c>
      <c r="V28" s="162">
        <v>1.4857815676759997E-2</v>
      </c>
      <c r="W28" s="162">
        <v>1.4144058440193568E-2</v>
      </c>
      <c r="X28" s="162">
        <v>1.2575673548224598E-2</v>
      </c>
      <c r="Y28" s="162">
        <v>1.1702148859829523E-2</v>
      </c>
      <c r="Z28" s="162">
        <v>9.412591492215747E-3</v>
      </c>
      <c r="AA28" s="162">
        <v>9.412591492215747E-3</v>
      </c>
      <c r="AB28" s="162">
        <v>1.1956750888052343</v>
      </c>
      <c r="AC28" s="162">
        <v>0</v>
      </c>
      <c r="AD28" s="162">
        <v>6.4010332488794583E-3</v>
      </c>
      <c r="AE28" s="162">
        <v>5.1558067693184073E-3</v>
      </c>
      <c r="AF28" s="162">
        <v>1.0228735075221512E-2</v>
      </c>
      <c r="AG28" s="162">
        <v>7.0124087268261595E-3</v>
      </c>
      <c r="AH28" s="162">
        <v>6.041583286359343E-3</v>
      </c>
      <c r="AI28" s="162">
        <v>4.1989767365983926E-3</v>
      </c>
      <c r="AJ28" s="162">
        <v>3.1502965181113055E-3</v>
      </c>
      <c r="AK28" s="162">
        <v>6.3208789520716102E-3</v>
      </c>
      <c r="AL28" s="162">
        <v>6.3847862465432744E-3</v>
      </c>
      <c r="AM28" s="162">
        <v>1.5438713694801459E-2</v>
      </c>
      <c r="AN28" s="162">
        <v>3.4774440817770943E-3</v>
      </c>
      <c r="AO28" s="162">
        <v>5.2978504179055893E-3</v>
      </c>
      <c r="AP28" s="162">
        <v>6.7125548806385472E-3</v>
      </c>
      <c r="AQ28" s="162">
        <v>0</v>
      </c>
    </row>
    <row r="29" spans="1:43" x14ac:dyDescent="0.35">
      <c r="A29" t="s">
        <v>18</v>
      </c>
      <c r="B29" s="162">
        <v>0</v>
      </c>
      <c r="C29" s="162">
        <v>0</v>
      </c>
      <c r="D29" s="162">
        <v>0</v>
      </c>
      <c r="E29" s="162">
        <v>0</v>
      </c>
      <c r="F29" s="162">
        <v>0</v>
      </c>
      <c r="G29" s="162">
        <v>0</v>
      </c>
      <c r="H29" s="162">
        <v>0</v>
      </c>
      <c r="I29" s="162">
        <v>0</v>
      </c>
      <c r="J29" s="162">
        <v>0</v>
      </c>
      <c r="K29" s="162">
        <v>0</v>
      </c>
      <c r="L29" s="162">
        <v>0</v>
      </c>
      <c r="M29" s="162">
        <v>0</v>
      </c>
      <c r="N29" s="162">
        <v>0</v>
      </c>
      <c r="O29" s="162">
        <v>0</v>
      </c>
      <c r="P29" s="162">
        <v>0</v>
      </c>
      <c r="Q29" s="162">
        <v>0</v>
      </c>
      <c r="R29" s="162">
        <v>0</v>
      </c>
      <c r="S29" s="162">
        <v>0</v>
      </c>
      <c r="T29" s="162">
        <v>0</v>
      </c>
      <c r="U29" s="162">
        <v>0</v>
      </c>
      <c r="V29" s="162">
        <v>0</v>
      </c>
      <c r="W29" s="162">
        <v>0</v>
      </c>
      <c r="X29" s="162">
        <v>0</v>
      </c>
      <c r="Y29" s="162">
        <v>0</v>
      </c>
      <c r="Z29" s="162">
        <v>0</v>
      </c>
      <c r="AA29" s="162">
        <v>0</v>
      </c>
      <c r="AB29" s="162">
        <v>0</v>
      </c>
      <c r="AC29" s="305">
        <v>1</v>
      </c>
      <c r="AD29" s="162">
        <v>0</v>
      </c>
      <c r="AE29" s="162">
        <v>0</v>
      </c>
      <c r="AF29" s="162">
        <v>0</v>
      </c>
      <c r="AG29" s="162">
        <v>0</v>
      </c>
      <c r="AH29" s="162">
        <v>0</v>
      </c>
      <c r="AI29" s="162">
        <v>0</v>
      </c>
      <c r="AJ29" s="162">
        <v>0</v>
      </c>
      <c r="AK29" s="162">
        <v>0</v>
      </c>
      <c r="AL29" s="162">
        <v>0</v>
      </c>
      <c r="AM29" s="162">
        <v>0</v>
      </c>
      <c r="AN29" s="162">
        <v>0</v>
      </c>
      <c r="AO29" s="162">
        <v>0</v>
      </c>
      <c r="AP29" s="162">
        <v>0</v>
      </c>
      <c r="AQ29" s="162">
        <v>0</v>
      </c>
    </row>
    <row r="30" spans="1:43" x14ac:dyDescent="0.35">
      <c r="A30" t="s">
        <v>19</v>
      </c>
      <c r="B30" s="162">
        <v>5.7678499614890841E-2</v>
      </c>
      <c r="C30" s="162">
        <v>2.9086995295618905E-2</v>
      </c>
      <c r="D30" s="162">
        <v>2.9086995295618905E-2</v>
      </c>
      <c r="E30" s="162">
        <v>2.9086995295618905E-2</v>
      </c>
      <c r="F30" s="162">
        <v>2.9086995295618905E-2</v>
      </c>
      <c r="G30" s="162">
        <v>8.1534433434994155E-2</v>
      </c>
      <c r="H30" s="162">
        <v>6.3327544307540645E-2</v>
      </c>
      <c r="I30" s="162">
        <v>6.8398232745149348E-2</v>
      </c>
      <c r="J30" s="162">
        <v>5.5559327348857081E-2</v>
      </c>
      <c r="K30" s="162">
        <v>3.970901610148278E-2</v>
      </c>
      <c r="L30" s="162">
        <v>5.5626971864803414E-2</v>
      </c>
      <c r="M30" s="162">
        <v>5.7443174077141217E-2</v>
      </c>
      <c r="N30" s="162">
        <v>5.2376325291821402E-2</v>
      </c>
      <c r="O30" s="162">
        <v>5.3578039613606E-2</v>
      </c>
      <c r="P30" s="162">
        <v>5.3578039613606E-2</v>
      </c>
      <c r="Q30" s="162">
        <v>5.3626194611699159E-2</v>
      </c>
      <c r="R30" s="162">
        <v>5.3626194611699159E-2</v>
      </c>
      <c r="S30" s="162">
        <v>4.8542419859557102E-2</v>
      </c>
      <c r="T30" s="162">
        <v>6.5855820209101787E-2</v>
      </c>
      <c r="U30" s="162">
        <v>5.7188429272374941E-2</v>
      </c>
      <c r="V30" s="162">
        <v>5.4570572056840301E-2</v>
      </c>
      <c r="W30" s="162">
        <v>5.5985756136524255E-2</v>
      </c>
      <c r="X30" s="162">
        <v>5.3825368723191491E-2</v>
      </c>
      <c r="Y30" s="162">
        <v>6.2650425871583967E-2</v>
      </c>
      <c r="Z30" s="162">
        <v>2.7363129113756619E-2</v>
      </c>
      <c r="AA30" s="162">
        <v>2.7363129113756619E-2</v>
      </c>
      <c r="AB30" s="162">
        <v>3.1667593028148658E-2</v>
      </c>
      <c r="AC30" s="162">
        <v>0</v>
      </c>
      <c r="AD30" s="162">
        <v>1.0588081493152615</v>
      </c>
      <c r="AE30" s="162">
        <v>2.3373622907261804E-2</v>
      </c>
      <c r="AF30" s="162">
        <v>5.5191438925604186E-2</v>
      </c>
      <c r="AG30" s="162">
        <v>3.4233673318878312E-2</v>
      </c>
      <c r="AH30" s="162">
        <v>2.7018909555252012E-2</v>
      </c>
      <c r="AI30" s="162">
        <v>3.1410723392784848E-2</v>
      </c>
      <c r="AJ30" s="162">
        <v>1.338072219314337E-2</v>
      </c>
      <c r="AK30" s="162">
        <v>6.867338483480985E-3</v>
      </c>
      <c r="AL30" s="162">
        <v>1.8054770052368704E-2</v>
      </c>
      <c r="AM30" s="162">
        <v>1.2345854563233082E-2</v>
      </c>
      <c r="AN30" s="162">
        <v>9.744645908552417E-3</v>
      </c>
      <c r="AO30" s="162">
        <v>2.6103788108280974E-2</v>
      </c>
      <c r="AP30" s="162">
        <v>2.0088945244138835E-2</v>
      </c>
      <c r="AQ30" s="162">
        <v>0</v>
      </c>
    </row>
    <row r="31" spans="1:43" x14ac:dyDescent="0.35">
      <c r="A31" t="s">
        <v>20</v>
      </c>
      <c r="B31" s="162">
        <v>2.4729576681122207E-2</v>
      </c>
      <c r="C31" s="162">
        <v>3.9443313840123714E-2</v>
      </c>
      <c r="D31" s="162">
        <v>3.9443313840123714E-2</v>
      </c>
      <c r="E31" s="162">
        <v>3.9443313840123714E-2</v>
      </c>
      <c r="F31" s="162">
        <v>3.9443313840123714E-2</v>
      </c>
      <c r="G31" s="162">
        <v>4.3305782780805366E-2</v>
      </c>
      <c r="H31" s="162">
        <v>2.6116220328862114E-2</v>
      </c>
      <c r="I31" s="162">
        <v>5.13487054990295E-2</v>
      </c>
      <c r="J31" s="162">
        <v>4.5966816901473279E-2</v>
      </c>
      <c r="K31" s="162">
        <v>3.4882664182049578E-2</v>
      </c>
      <c r="L31" s="162">
        <v>3.8181000064576878E-2</v>
      </c>
      <c r="M31" s="162">
        <v>1.7961762935765152E-2</v>
      </c>
      <c r="N31" s="162">
        <v>3.3910930358196062E-2</v>
      </c>
      <c r="O31" s="162">
        <v>5.1679494532189771E-2</v>
      </c>
      <c r="P31" s="162">
        <v>5.1679494532189771E-2</v>
      </c>
      <c r="Q31" s="162">
        <v>4.4053896646480517E-2</v>
      </c>
      <c r="R31" s="162">
        <v>4.4053896646480517E-2</v>
      </c>
      <c r="S31" s="162">
        <v>2.6403671705185726E-2</v>
      </c>
      <c r="T31" s="162">
        <v>1.8909498690482539E-2</v>
      </c>
      <c r="U31" s="162">
        <v>2.7977395138115965E-2</v>
      </c>
      <c r="V31" s="162">
        <v>2.7695348678536631E-2</v>
      </c>
      <c r="W31" s="162">
        <v>3.1178978794618017E-2</v>
      </c>
      <c r="X31" s="162">
        <v>2.1843874051621952E-2</v>
      </c>
      <c r="Y31" s="162">
        <v>2.6281278366946666E-2</v>
      </c>
      <c r="Z31" s="162">
        <v>3.2330074562734165E-2</v>
      </c>
      <c r="AA31" s="162">
        <v>3.2330074562734165E-2</v>
      </c>
      <c r="AB31" s="162">
        <v>2.3523625685707705E-2</v>
      </c>
      <c r="AC31" s="162">
        <v>0</v>
      </c>
      <c r="AD31" s="162">
        <v>4.460851777252238E-2</v>
      </c>
      <c r="AE31" s="162">
        <v>1.1714341153818204</v>
      </c>
      <c r="AF31" s="162">
        <v>1.9072368673942634E-2</v>
      </c>
      <c r="AG31" s="162">
        <v>2.0366350661811625E-2</v>
      </c>
      <c r="AH31" s="162">
        <v>1.3643405834538103E-2</v>
      </c>
      <c r="AI31" s="162">
        <v>9.7255254556075782E-3</v>
      </c>
      <c r="AJ31" s="162">
        <v>7.1530566352101749E-3</v>
      </c>
      <c r="AK31" s="162">
        <v>3.6902832901768005E-3</v>
      </c>
      <c r="AL31" s="162">
        <v>1.2890772583195202E-2</v>
      </c>
      <c r="AM31" s="162">
        <v>1.128638339571335E-2</v>
      </c>
      <c r="AN31" s="162">
        <v>1.2006707618297493E-2</v>
      </c>
      <c r="AO31" s="162">
        <v>8.4693211704338633E-3</v>
      </c>
      <c r="AP31" s="162">
        <v>1.2131778579363182E-2</v>
      </c>
      <c r="AQ31" s="162">
        <v>0</v>
      </c>
    </row>
    <row r="32" spans="1:43" x14ac:dyDescent="0.35">
      <c r="A32" t="s">
        <v>21</v>
      </c>
      <c r="B32" s="162">
        <v>6.3537325654928816E-3</v>
      </c>
      <c r="C32" s="162">
        <v>8.528998063000141E-3</v>
      </c>
      <c r="D32" s="162">
        <v>8.528998063000141E-3</v>
      </c>
      <c r="E32" s="162">
        <v>8.528998063000141E-3</v>
      </c>
      <c r="F32" s="162">
        <v>8.528998063000141E-3</v>
      </c>
      <c r="G32" s="162">
        <v>8.9170834351451813E-3</v>
      </c>
      <c r="H32" s="162">
        <v>9.4682284177612479E-3</v>
      </c>
      <c r="I32" s="162">
        <v>1.0311918688779873E-2</v>
      </c>
      <c r="J32" s="162">
        <v>8.5487023331349294E-3</v>
      </c>
      <c r="K32" s="162">
        <v>5.3311756091542059E-3</v>
      </c>
      <c r="L32" s="162">
        <v>9.2790362531687768E-3</v>
      </c>
      <c r="M32" s="162">
        <v>7.7010961667927317E-3</v>
      </c>
      <c r="N32" s="162">
        <v>1.1048653946196899E-2</v>
      </c>
      <c r="O32" s="162">
        <v>1.0520501132513075E-2</v>
      </c>
      <c r="P32" s="162">
        <v>1.0520501132513075E-2</v>
      </c>
      <c r="Q32" s="162">
        <v>1.1173855192210631E-2</v>
      </c>
      <c r="R32" s="162">
        <v>1.1173855192210631E-2</v>
      </c>
      <c r="S32" s="162">
        <v>1.0911209128184397E-2</v>
      </c>
      <c r="T32" s="162">
        <v>7.0776535927317332E-3</v>
      </c>
      <c r="U32" s="162">
        <v>1.0363438293873E-2</v>
      </c>
      <c r="V32" s="162">
        <v>1.138550324593453E-2</v>
      </c>
      <c r="W32" s="162">
        <v>8.718750907651545E-3</v>
      </c>
      <c r="X32" s="162">
        <v>1.1112622014974417E-2</v>
      </c>
      <c r="Y32" s="162">
        <v>1.1687337830145451E-2</v>
      </c>
      <c r="Z32" s="162">
        <v>9.8426435753953805E-3</v>
      </c>
      <c r="AA32" s="162">
        <v>9.8426435753953805E-3</v>
      </c>
      <c r="AB32" s="162">
        <v>9.6056501259616893E-3</v>
      </c>
      <c r="AC32" s="162">
        <v>0</v>
      </c>
      <c r="AD32" s="162">
        <v>1.1762361693236268E-2</v>
      </c>
      <c r="AE32" s="162">
        <v>1.3041760791187268E-2</v>
      </c>
      <c r="AF32" s="162">
        <v>1.0124545566776499</v>
      </c>
      <c r="AG32" s="162">
        <v>1.2585821068199115E-2</v>
      </c>
      <c r="AH32" s="162">
        <v>9.3758660884556023E-3</v>
      </c>
      <c r="AI32" s="162">
        <v>1.0440342374633066E-2</v>
      </c>
      <c r="AJ32" s="162">
        <v>8.9224437157406997E-3</v>
      </c>
      <c r="AK32" s="162">
        <v>2.9938453311165051E-3</v>
      </c>
      <c r="AL32" s="162">
        <v>1.7825218281767811E-2</v>
      </c>
      <c r="AM32" s="162">
        <v>7.1939822674731597E-3</v>
      </c>
      <c r="AN32" s="162">
        <v>7.8725419765301955E-3</v>
      </c>
      <c r="AO32" s="162">
        <v>9.7348275048305954E-3</v>
      </c>
      <c r="AP32" s="162">
        <v>1.3047769970223362E-2</v>
      </c>
      <c r="AQ32" s="162">
        <v>0</v>
      </c>
    </row>
    <row r="33" spans="1:43" x14ac:dyDescent="0.35">
      <c r="A33" t="s">
        <v>22</v>
      </c>
      <c r="B33" s="162">
        <v>2.1972435681199528E-3</v>
      </c>
      <c r="C33" s="162">
        <v>4.0710946635315716E-3</v>
      </c>
      <c r="D33" s="162">
        <v>4.0710946635315716E-3</v>
      </c>
      <c r="E33" s="162">
        <v>4.0710946635315716E-3</v>
      </c>
      <c r="F33" s="162">
        <v>4.0710946635315716E-3</v>
      </c>
      <c r="G33" s="162">
        <v>3.7130585698789591E-3</v>
      </c>
      <c r="H33" s="162">
        <v>2.9538552542362159E-3</v>
      </c>
      <c r="I33" s="162">
        <v>2.9613155060921907E-3</v>
      </c>
      <c r="J33" s="162">
        <v>6.2768568075348939E-3</v>
      </c>
      <c r="K33" s="162">
        <v>2.7302636203589059E-3</v>
      </c>
      <c r="L33" s="162">
        <v>3.5943890420037572E-3</v>
      </c>
      <c r="M33" s="162">
        <v>4.713607105103281E-3</v>
      </c>
      <c r="N33" s="162">
        <v>3.1281517456366549E-3</v>
      </c>
      <c r="O33" s="162">
        <v>3.2638548213895923E-3</v>
      </c>
      <c r="P33" s="162">
        <v>3.2638548213895923E-3</v>
      </c>
      <c r="Q33" s="162">
        <v>3.2047999076534849E-3</v>
      </c>
      <c r="R33" s="162">
        <v>3.2047999076534853E-3</v>
      </c>
      <c r="S33" s="162">
        <v>2.9033785913068016E-3</v>
      </c>
      <c r="T33" s="162">
        <v>3.1057006124163089E-3</v>
      </c>
      <c r="U33" s="162">
        <v>3.63377989610752E-3</v>
      </c>
      <c r="V33" s="162">
        <v>3.1905249022220641E-3</v>
      </c>
      <c r="W33" s="162">
        <v>3.4345376712257348E-3</v>
      </c>
      <c r="X33" s="162">
        <v>3.2994727309887187E-3</v>
      </c>
      <c r="Y33" s="162">
        <v>3.1154924898628687E-3</v>
      </c>
      <c r="Z33" s="162">
        <v>2.9409413198106496E-3</v>
      </c>
      <c r="AA33" s="162">
        <v>2.9409413198106496E-3</v>
      </c>
      <c r="AB33" s="162">
        <v>4.5430585189262405E-3</v>
      </c>
      <c r="AC33" s="162">
        <v>0</v>
      </c>
      <c r="AD33" s="162">
        <v>4.4675610416468623E-3</v>
      </c>
      <c r="AE33" s="162">
        <v>2.8264353769854324E-3</v>
      </c>
      <c r="AF33" s="162">
        <v>4.1475185797674782E-3</v>
      </c>
      <c r="AG33" s="162">
        <v>1.1039306575618772</v>
      </c>
      <c r="AH33" s="162">
        <v>1.2637250411993633E-2</v>
      </c>
      <c r="AI33" s="162">
        <v>9.6465691516238548E-3</v>
      </c>
      <c r="AJ33" s="162">
        <v>6.4919348429267705E-3</v>
      </c>
      <c r="AK33" s="162">
        <v>1.3600580552052838E-3</v>
      </c>
      <c r="AL33" s="162">
        <v>1.1519975425612358E-2</v>
      </c>
      <c r="AM33" s="162">
        <v>4.2997255518650032E-3</v>
      </c>
      <c r="AN33" s="162">
        <v>5.5272122421874256E-3</v>
      </c>
      <c r="AO33" s="162">
        <v>2.9582076816883794E-3</v>
      </c>
      <c r="AP33" s="162">
        <v>8.4775883762956278E-3</v>
      </c>
      <c r="AQ33" s="162">
        <v>0</v>
      </c>
    </row>
    <row r="34" spans="1:43" x14ac:dyDescent="0.35">
      <c r="A34" t="s">
        <v>23</v>
      </c>
      <c r="B34" s="162">
        <v>6.4542132135628118E-3</v>
      </c>
      <c r="C34" s="162">
        <v>9.1543943764148261E-3</v>
      </c>
      <c r="D34" s="162">
        <v>9.1543943764148261E-3</v>
      </c>
      <c r="E34" s="162">
        <v>9.1543943764148261E-3</v>
      </c>
      <c r="F34" s="162">
        <v>9.1543943764148261E-3</v>
      </c>
      <c r="G34" s="162">
        <v>1.0055349960775355E-2</v>
      </c>
      <c r="H34" s="162">
        <v>9.9771059248415211E-3</v>
      </c>
      <c r="I34" s="162">
        <v>9.7876220382149132E-3</v>
      </c>
      <c r="J34" s="162">
        <v>1.1021996096062326E-2</v>
      </c>
      <c r="K34" s="162">
        <v>5.9909287242242686E-3</v>
      </c>
      <c r="L34" s="162">
        <v>9.8296410864096035E-3</v>
      </c>
      <c r="M34" s="162">
        <v>8.3493145092836188E-3</v>
      </c>
      <c r="N34" s="162">
        <v>1.0628554074405801E-2</v>
      </c>
      <c r="O34" s="162">
        <v>1.2459373820527813E-2</v>
      </c>
      <c r="P34" s="162">
        <v>1.2459373820527813E-2</v>
      </c>
      <c r="Q34" s="162">
        <v>1.0779417796536571E-2</v>
      </c>
      <c r="R34" s="162">
        <v>1.0779417796536571E-2</v>
      </c>
      <c r="S34" s="162">
        <v>9.6720375396123388E-3</v>
      </c>
      <c r="T34" s="162">
        <v>7.5686972255508472E-3</v>
      </c>
      <c r="U34" s="162">
        <v>9.1516909177191495E-3</v>
      </c>
      <c r="V34" s="162">
        <v>9.7755309000789152E-3</v>
      </c>
      <c r="W34" s="162">
        <v>8.5560635577005238E-3</v>
      </c>
      <c r="X34" s="162">
        <v>8.846947843013455E-3</v>
      </c>
      <c r="Y34" s="162">
        <v>9.0471110883709096E-3</v>
      </c>
      <c r="Z34" s="162">
        <v>1.1097681692904607E-2</v>
      </c>
      <c r="AA34" s="162">
        <v>1.1097681692904607E-2</v>
      </c>
      <c r="AB34" s="162">
        <v>1.1565690300798492E-2</v>
      </c>
      <c r="AC34" s="162">
        <v>0</v>
      </c>
      <c r="AD34" s="162">
        <v>1.2582303118342268E-2</v>
      </c>
      <c r="AE34" s="162">
        <v>1.0479183513247677E-2</v>
      </c>
      <c r="AF34" s="162">
        <v>1.3320646239547413E-2</v>
      </c>
      <c r="AG34" s="162">
        <v>2.4228688616502028E-2</v>
      </c>
      <c r="AH34" s="162">
        <v>1.1975067037232583</v>
      </c>
      <c r="AI34" s="162">
        <v>1.7020165596544099E-2</v>
      </c>
      <c r="AJ34" s="162">
        <v>2.0449184474138002E-2</v>
      </c>
      <c r="AK34" s="162">
        <v>4.380190844597758E-3</v>
      </c>
      <c r="AL34" s="162">
        <v>1.4416795197700444E-2</v>
      </c>
      <c r="AM34" s="162">
        <v>1.0942800936643319E-2</v>
      </c>
      <c r="AN34" s="162">
        <v>5.0476805369772037E-3</v>
      </c>
      <c r="AO34" s="162">
        <v>6.5911879766541179E-3</v>
      </c>
      <c r="AP34" s="162">
        <v>1.2452808233554127E-2</v>
      </c>
      <c r="AQ34" s="162">
        <v>0</v>
      </c>
    </row>
    <row r="35" spans="1:43" x14ac:dyDescent="0.35">
      <c r="A35" t="s">
        <v>24</v>
      </c>
      <c r="B35" s="162">
        <v>1.0804677792742754E-2</v>
      </c>
      <c r="C35" s="162">
        <v>1.647363509922966E-2</v>
      </c>
      <c r="D35" s="162">
        <v>1.647363509922966E-2</v>
      </c>
      <c r="E35" s="162">
        <v>1.647363509922966E-2</v>
      </c>
      <c r="F35" s="162">
        <v>1.647363509922966E-2</v>
      </c>
      <c r="G35" s="162">
        <v>1.7202187820288352E-2</v>
      </c>
      <c r="H35" s="162">
        <v>1.6670269934903097E-2</v>
      </c>
      <c r="I35" s="162">
        <v>1.646690294957406E-2</v>
      </c>
      <c r="J35" s="162">
        <v>2.3783919920301447E-2</v>
      </c>
      <c r="K35" s="162">
        <v>1.4249338780874294E-2</v>
      </c>
      <c r="L35" s="162">
        <v>2.2529366012075891E-2</v>
      </c>
      <c r="M35" s="162">
        <v>1.7297370973160909E-2</v>
      </c>
      <c r="N35" s="162">
        <v>1.8890646188876922E-2</v>
      </c>
      <c r="O35" s="162">
        <v>1.9187703973824355E-2</v>
      </c>
      <c r="P35" s="162">
        <v>1.9187703973824355E-2</v>
      </c>
      <c r="Q35" s="162">
        <v>2.1853288382527914E-2</v>
      </c>
      <c r="R35" s="162">
        <v>2.1853288382527914E-2</v>
      </c>
      <c r="S35" s="162">
        <v>2.0038602825117862E-2</v>
      </c>
      <c r="T35" s="162">
        <v>2.0640892825651767E-2</v>
      </c>
      <c r="U35" s="162">
        <v>2.2890064001938045E-2</v>
      </c>
      <c r="V35" s="162">
        <v>2.3654553902920105E-2</v>
      </c>
      <c r="W35" s="162">
        <v>2.124084215707769E-2</v>
      </c>
      <c r="X35" s="162">
        <v>2.2828748496274694E-2</v>
      </c>
      <c r="Y35" s="162">
        <v>1.9218215606297169E-2</v>
      </c>
      <c r="Z35" s="162">
        <v>2.1851779642807517E-2</v>
      </c>
      <c r="AA35" s="162">
        <v>2.1851779642807517E-2</v>
      </c>
      <c r="AB35" s="162">
        <v>2.810501669651469E-2</v>
      </c>
      <c r="AC35" s="162">
        <v>0</v>
      </c>
      <c r="AD35" s="162">
        <v>2.1895897754882182E-2</v>
      </c>
      <c r="AE35" s="162">
        <v>2.2991086310890883E-2</v>
      </c>
      <c r="AF35" s="162">
        <v>1.3621948442315892E-2</v>
      </c>
      <c r="AG35" s="162">
        <v>5.4084893043874135E-2</v>
      </c>
      <c r="AH35" s="162">
        <v>5.4126001602133204E-2</v>
      </c>
      <c r="AI35" s="162">
        <v>1.239322917453934</v>
      </c>
      <c r="AJ35" s="162">
        <v>5.0286084131019836E-2</v>
      </c>
      <c r="AK35" s="162">
        <v>8.7181156911509995E-3</v>
      </c>
      <c r="AL35" s="162">
        <v>3.0309237594069012E-2</v>
      </c>
      <c r="AM35" s="162">
        <v>1.9864011768350613E-2</v>
      </c>
      <c r="AN35" s="162">
        <v>1.1932098724889132E-2</v>
      </c>
      <c r="AO35" s="162">
        <v>1.2442838449269394E-2</v>
      </c>
      <c r="AP35" s="162">
        <v>1.9041979428643996E-2</v>
      </c>
      <c r="AQ35" s="162">
        <v>0</v>
      </c>
    </row>
    <row r="36" spans="1:43" x14ac:dyDescent="0.35">
      <c r="A36" t="s">
        <v>25</v>
      </c>
      <c r="B36" s="162">
        <v>2.5702011115450143E-2</v>
      </c>
      <c r="C36" s="162">
        <v>1.8870660437028331E-2</v>
      </c>
      <c r="D36" s="162">
        <v>1.8870660437028331E-2</v>
      </c>
      <c r="E36" s="162">
        <v>1.8870660437028331E-2</v>
      </c>
      <c r="F36" s="162">
        <v>1.8870660437028331E-2</v>
      </c>
      <c r="G36" s="162">
        <v>2.6456383143254769E-2</v>
      </c>
      <c r="H36" s="162">
        <v>2.3480041700067022E-2</v>
      </c>
      <c r="I36" s="162">
        <v>2.4288543330140695E-2</v>
      </c>
      <c r="J36" s="162">
        <v>2.3849009096710481E-2</v>
      </c>
      <c r="K36" s="162">
        <v>1.7509040844849711E-2</v>
      </c>
      <c r="L36" s="162">
        <v>2.2061368492780939E-2</v>
      </c>
      <c r="M36" s="162">
        <v>1.4854183728761058E-2</v>
      </c>
      <c r="N36" s="162">
        <v>2.1875745161722096E-2</v>
      </c>
      <c r="O36" s="162">
        <v>2.2712648406153876E-2</v>
      </c>
      <c r="P36" s="162">
        <v>2.2712648406153876E-2</v>
      </c>
      <c r="Q36" s="162">
        <v>2.3142257151909193E-2</v>
      </c>
      <c r="R36" s="162">
        <v>2.3142257151909193E-2</v>
      </c>
      <c r="S36" s="162">
        <v>2.0977526894054653E-2</v>
      </c>
      <c r="T36" s="162">
        <v>1.5497814118411375E-2</v>
      </c>
      <c r="U36" s="162">
        <v>1.9829071973613006E-2</v>
      </c>
      <c r="V36" s="162">
        <v>2.1097348222436831E-2</v>
      </c>
      <c r="W36" s="162">
        <v>2.041930024998885E-2</v>
      </c>
      <c r="X36" s="162">
        <v>1.9462355197199382E-2</v>
      </c>
      <c r="Y36" s="162">
        <v>1.9956783289174461E-2</v>
      </c>
      <c r="Z36" s="162">
        <v>2.3429080468771419E-2</v>
      </c>
      <c r="AA36" s="162">
        <v>2.3429080468771419E-2</v>
      </c>
      <c r="AB36" s="162">
        <v>2.3082530120571178E-2</v>
      </c>
      <c r="AC36" s="162">
        <v>0</v>
      </c>
      <c r="AD36" s="162">
        <v>2.7223676245350232E-2</v>
      </c>
      <c r="AE36" s="162">
        <v>2.4764963902984011E-2</v>
      </c>
      <c r="AF36" s="162">
        <v>2.3725656958827907E-2</v>
      </c>
      <c r="AG36" s="162">
        <v>1.9029875207286294E-2</v>
      </c>
      <c r="AH36" s="162">
        <v>2.2390000606165233E-2</v>
      </c>
      <c r="AI36" s="162">
        <v>1.5884383360700628E-2</v>
      </c>
      <c r="AJ36" s="162">
        <v>1.1590236307259543</v>
      </c>
      <c r="AK36" s="162">
        <v>5.5214169797089707E-2</v>
      </c>
      <c r="AL36" s="162">
        <v>2.2655065099175871E-2</v>
      </c>
      <c r="AM36" s="162">
        <v>2.0889859868412703E-2</v>
      </c>
      <c r="AN36" s="162">
        <v>8.5184003726545519E-3</v>
      </c>
      <c r="AO36" s="162">
        <v>1.2841008095472669E-2</v>
      </c>
      <c r="AP36" s="162">
        <v>2.0800350279124122E-2</v>
      </c>
      <c r="AQ36" s="162">
        <v>0</v>
      </c>
    </row>
    <row r="37" spans="1:43" x14ac:dyDescent="0.35">
      <c r="A37" t="s">
        <v>26</v>
      </c>
      <c r="B37" s="162">
        <v>2.0381016579038028E-2</v>
      </c>
      <c r="C37" s="162">
        <v>2.0243644116231915E-2</v>
      </c>
      <c r="D37" s="162">
        <v>2.0243644116231915E-2</v>
      </c>
      <c r="E37" s="162">
        <v>2.0243644116231915E-2</v>
      </c>
      <c r="F37" s="162">
        <v>2.0243644116231915E-2</v>
      </c>
      <c r="G37" s="162">
        <v>3.0800148065705871E-2</v>
      </c>
      <c r="H37" s="162">
        <v>3.4089141604519958E-2</v>
      </c>
      <c r="I37" s="162">
        <v>3.1410688142382528E-2</v>
      </c>
      <c r="J37" s="162">
        <v>3.3500930352247868E-2</v>
      </c>
      <c r="K37" s="162">
        <v>1.5203638260076889E-2</v>
      </c>
      <c r="L37" s="162">
        <v>2.5783403146575318E-2</v>
      </c>
      <c r="M37" s="162">
        <v>2.0648502232259648E-2</v>
      </c>
      <c r="N37" s="162">
        <v>3.0144150768723833E-2</v>
      </c>
      <c r="O37" s="162">
        <v>3.1213881791522732E-2</v>
      </c>
      <c r="P37" s="162">
        <v>3.1213881791522732E-2</v>
      </c>
      <c r="Q37" s="162">
        <v>2.6779117497066716E-2</v>
      </c>
      <c r="R37" s="162">
        <v>2.6779117497066716E-2</v>
      </c>
      <c r="S37" s="162">
        <v>3.203482401564671E-2</v>
      </c>
      <c r="T37" s="162">
        <v>2.1279618437801288E-2</v>
      </c>
      <c r="U37" s="162">
        <v>2.9198974160992083E-2</v>
      </c>
      <c r="V37" s="162">
        <v>3.1327170524097635E-2</v>
      </c>
      <c r="W37" s="162">
        <v>3.1577894875545166E-2</v>
      </c>
      <c r="X37" s="162">
        <v>2.7204986018357996E-2</v>
      </c>
      <c r="Y37" s="162">
        <v>3.1216985124995315E-2</v>
      </c>
      <c r="Z37" s="162">
        <v>2.6320287687105082E-2</v>
      </c>
      <c r="AA37" s="162">
        <v>2.6320287687105082E-2</v>
      </c>
      <c r="AB37" s="162">
        <v>2.9676016960280622E-2</v>
      </c>
      <c r="AC37" s="162">
        <v>0</v>
      </c>
      <c r="AD37" s="162">
        <v>6.9494570947357309E-2</v>
      </c>
      <c r="AE37" s="162">
        <v>3.3298647935510274E-2</v>
      </c>
      <c r="AF37" s="162">
        <v>6.6838573950686292E-2</v>
      </c>
      <c r="AG37" s="162">
        <v>4.2369021589495778E-2</v>
      </c>
      <c r="AH37" s="162">
        <v>6.713287160014518E-2</v>
      </c>
      <c r="AI37" s="162">
        <v>3.3377875155068647E-2</v>
      </c>
      <c r="AJ37" s="162">
        <v>4.8105224950931842E-2</v>
      </c>
      <c r="AK37" s="162">
        <v>1.0318944491388651</v>
      </c>
      <c r="AL37" s="162">
        <v>4.5491858564735414E-2</v>
      </c>
      <c r="AM37" s="162">
        <v>2.8664526057891052E-2</v>
      </c>
      <c r="AN37" s="162">
        <v>1.9407817808946029E-2</v>
      </c>
      <c r="AO37" s="162">
        <v>2.6963993607868927E-2</v>
      </c>
      <c r="AP37" s="162">
        <v>3.9401400138671376E-2</v>
      </c>
      <c r="AQ37" s="162">
        <v>0</v>
      </c>
    </row>
    <row r="38" spans="1:43" x14ac:dyDescent="0.35">
      <c r="A38" t="s">
        <v>27</v>
      </c>
      <c r="B38" s="162">
        <v>9.3718158261342759E-3</v>
      </c>
      <c r="C38" s="162">
        <v>1.1139214247993863E-2</v>
      </c>
      <c r="D38" s="162">
        <v>1.1139214247993863E-2</v>
      </c>
      <c r="E38" s="162">
        <v>1.1139214247993863E-2</v>
      </c>
      <c r="F38" s="162">
        <v>1.1139214247993863E-2</v>
      </c>
      <c r="G38" s="162">
        <v>1.3301957653282613E-2</v>
      </c>
      <c r="H38" s="162">
        <v>1.1064570674443417E-2</v>
      </c>
      <c r="I38" s="162">
        <v>1.1137306395793464E-2</v>
      </c>
      <c r="J38" s="162">
        <v>1.3255399863609584E-2</v>
      </c>
      <c r="K38" s="162">
        <v>9.2697052829423168E-3</v>
      </c>
      <c r="L38" s="162">
        <v>1.2766090939096374E-2</v>
      </c>
      <c r="M38" s="162">
        <v>1.4483330196143207E-2</v>
      </c>
      <c r="N38" s="162">
        <v>1.2856545438500969E-2</v>
      </c>
      <c r="O38" s="162">
        <v>1.3317147786264846E-2</v>
      </c>
      <c r="P38" s="162">
        <v>1.3317147786264846E-2</v>
      </c>
      <c r="Q38" s="162">
        <v>1.2183163361749367E-2</v>
      </c>
      <c r="R38" s="162">
        <v>1.2183163361749367E-2</v>
      </c>
      <c r="S38" s="162">
        <v>1.1719848231951758E-2</v>
      </c>
      <c r="T38" s="162">
        <v>1.0034044437472696E-2</v>
      </c>
      <c r="U38" s="162">
        <v>1.2898156955316053E-2</v>
      </c>
      <c r="V38" s="162">
        <v>1.3291925787036874E-2</v>
      </c>
      <c r="W38" s="162">
        <v>1.265170307785631E-2</v>
      </c>
      <c r="X38" s="162">
        <v>1.4033132526229964E-2</v>
      </c>
      <c r="Y38" s="162">
        <v>1.1866384441818617E-2</v>
      </c>
      <c r="Z38" s="162">
        <v>1.0148507571010615E-2</v>
      </c>
      <c r="AA38" s="162">
        <v>1.0148507571010615E-2</v>
      </c>
      <c r="AB38" s="162">
        <v>1.3702023836316433E-2</v>
      </c>
      <c r="AC38" s="162">
        <v>0</v>
      </c>
      <c r="AD38" s="162">
        <v>1.3208773369185776E-2</v>
      </c>
      <c r="AE38" s="162">
        <v>1.2565374007134991E-2</v>
      </c>
      <c r="AF38" s="162">
        <v>9.9062844387959662E-3</v>
      </c>
      <c r="AG38" s="162">
        <v>1.5150003622698787E-2</v>
      </c>
      <c r="AH38" s="162">
        <v>1.2443975767787377E-2</v>
      </c>
      <c r="AI38" s="162">
        <v>1.4318994239210785E-2</v>
      </c>
      <c r="AJ38" s="162">
        <v>1.3385648439812549E-2</v>
      </c>
      <c r="AK38" s="162">
        <v>5.1275576291486356E-3</v>
      </c>
      <c r="AL38" s="162">
        <v>1.0172919699497815</v>
      </c>
      <c r="AM38" s="162">
        <v>6.7292403652676608E-3</v>
      </c>
      <c r="AN38" s="162">
        <v>4.1246742989828238E-3</v>
      </c>
      <c r="AO38" s="162">
        <v>5.5853550640919776E-3</v>
      </c>
      <c r="AP38" s="162">
        <v>9.9894213561748414E-3</v>
      </c>
      <c r="AQ38" s="162">
        <v>0</v>
      </c>
    </row>
    <row r="39" spans="1:43" x14ac:dyDescent="0.35">
      <c r="A39" t="s">
        <v>28</v>
      </c>
      <c r="B39" s="162">
        <v>1.7345780953807999E-2</v>
      </c>
      <c r="C39" s="162">
        <v>2.2918414869812137E-2</v>
      </c>
      <c r="D39" s="162">
        <v>2.2918414869812137E-2</v>
      </c>
      <c r="E39" s="162">
        <v>2.2918414869812137E-2</v>
      </c>
      <c r="F39" s="162">
        <v>2.2918414869812137E-2</v>
      </c>
      <c r="G39" s="162">
        <v>2.8098600557332671E-2</v>
      </c>
      <c r="H39" s="162">
        <v>2.9949115213767096E-2</v>
      </c>
      <c r="I39" s="162">
        <v>2.591421187983373E-2</v>
      </c>
      <c r="J39" s="162">
        <v>3.3227191561367428E-2</v>
      </c>
      <c r="K39" s="162">
        <v>1.8613704937984008E-2</v>
      </c>
      <c r="L39" s="162">
        <v>2.8031238278055613E-2</v>
      </c>
      <c r="M39" s="162">
        <v>2.0754338412308029E-2</v>
      </c>
      <c r="N39" s="162">
        <v>2.5987890056304547E-2</v>
      </c>
      <c r="O39" s="162">
        <v>3.0302578096847818E-2</v>
      </c>
      <c r="P39" s="162">
        <v>3.0302578096847818E-2</v>
      </c>
      <c r="Q39" s="162">
        <v>3.2897384703732463E-2</v>
      </c>
      <c r="R39" s="162">
        <v>3.2897384703732463E-2</v>
      </c>
      <c r="S39" s="162">
        <v>2.6884367331339497E-2</v>
      </c>
      <c r="T39" s="162">
        <v>1.8412110821002078E-2</v>
      </c>
      <c r="U39" s="162">
        <v>2.6938729980002664E-2</v>
      </c>
      <c r="V39" s="162">
        <v>2.7730572369729964E-2</v>
      </c>
      <c r="W39" s="162">
        <v>2.6538667257972093E-2</v>
      </c>
      <c r="X39" s="162">
        <v>2.6389175676880063E-2</v>
      </c>
      <c r="Y39" s="162">
        <v>2.5628196842275908E-2</v>
      </c>
      <c r="Z39" s="162">
        <v>2.5905589547817107E-2</v>
      </c>
      <c r="AA39" s="162">
        <v>2.5905589547817107E-2</v>
      </c>
      <c r="AB39" s="162">
        <v>4.9413182427865965E-2</v>
      </c>
      <c r="AC39" s="162">
        <v>0</v>
      </c>
      <c r="AD39" s="162">
        <v>3.1213638741078156E-2</v>
      </c>
      <c r="AE39" s="162">
        <v>2.5748048322231449E-2</v>
      </c>
      <c r="AF39" s="162">
        <v>2.2853825768779423E-2</v>
      </c>
      <c r="AG39" s="162">
        <v>4.2803358907113155E-2</v>
      </c>
      <c r="AH39" s="162">
        <v>3.2625625977729319E-2</v>
      </c>
      <c r="AI39" s="162">
        <v>2.5432027160735098E-2</v>
      </c>
      <c r="AJ39" s="162">
        <v>3.2953210545021636E-2</v>
      </c>
      <c r="AK39" s="162">
        <v>1.607831729612106E-2</v>
      </c>
      <c r="AL39" s="162">
        <v>4.2651353831804219E-2</v>
      </c>
      <c r="AM39" s="162">
        <v>1.0331467045671523</v>
      </c>
      <c r="AN39" s="162">
        <v>1.6329537586488304E-2</v>
      </c>
      <c r="AO39" s="162">
        <v>2.1308358713221259E-2</v>
      </c>
      <c r="AP39" s="162">
        <v>2.7472126399465824E-2</v>
      </c>
      <c r="AQ39" s="162">
        <v>0</v>
      </c>
    </row>
    <row r="40" spans="1:43" x14ac:dyDescent="0.35">
      <c r="A40" t="s">
        <v>29</v>
      </c>
      <c r="B40" s="162">
        <v>4.8702202788234328E-3</v>
      </c>
      <c r="C40" s="162">
        <v>7.3173605626182716E-3</v>
      </c>
      <c r="D40" s="162">
        <v>7.3173605626182716E-3</v>
      </c>
      <c r="E40" s="162">
        <v>7.3173605626182716E-3</v>
      </c>
      <c r="F40" s="162">
        <v>7.3173605626182716E-3</v>
      </c>
      <c r="G40" s="162">
        <v>6.4706528233468815E-3</v>
      </c>
      <c r="H40" s="162">
        <v>5.4643940187819283E-3</v>
      </c>
      <c r="I40" s="162">
        <v>7.4354001689699604E-3</v>
      </c>
      <c r="J40" s="162">
        <v>9.188017557428917E-3</v>
      </c>
      <c r="K40" s="162">
        <v>4.5858167360489652E-3</v>
      </c>
      <c r="L40" s="162">
        <v>8.3054490880494648E-3</v>
      </c>
      <c r="M40" s="162">
        <v>5.5355893802450911E-3</v>
      </c>
      <c r="N40" s="162">
        <v>7.5625367373764732E-3</v>
      </c>
      <c r="O40" s="162">
        <v>9.4465426997645055E-3</v>
      </c>
      <c r="P40" s="162">
        <v>9.4465426997645055E-3</v>
      </c>
      <c r="Q40" s="162">
        <v>9.3484849230244787E-3</v>
      </c>
      <c r="R40" s="162">
        <v>9.3484849230244787E-3</v>
      </c>
      <c r="S40" s="162">
        <v>6.3038472759240939E-3</v>
      </c>
      <c r="T40" s="162">
        <v>4.4196110910254124E-3</v>
      </c>
      <c r="U40" s="162">
        <v>6.9923140651395894E-3</v>
      </c>
      <c r="V40" s="162">
        <v>6.1207624211661949E-3</v>
      </c>
      <c r="W40" s="162">
        <v>6.4569486069408957E-3</v>
      </c>
      <c r="X40" s="162">
        <v>4.58702351783471E-3</v>
      </c>
      <c r="Y40" s="162">
        <v>5.2868845912762393E-3</v>
      </c>
      <c r="Z40" s="162">
        <v>2.7370266157121077E-2</v>
      </c>
      <c r="AA40" s="162">
        <v>2.7370266157121077E-2</v>
      </c>
      <c r="AB40" s="162">
        <v>9.1188751918711286E-3</v>
      </c>
      <c r="AC40" s="162">
        <v>0</v>
      </c>
      <c r="AD40" s="162">
        <v>4.9932159988721756E-3</v>
      </c>
      <c r="AE40" s="162">
        <v>5.1804694253983563E-3</v>
      </c>
      <c r="AF40" s="162">
        <v>4.9308533670429236E-3</v>
      </c>
      <c r="AG40" s="162">
        <v>5.263205972740638E-3</v>
      </c>
      <c r="AH40" s="162">
        <v>4.9745605151253775E-3</v>
      </c>
      <c r="AI40" s="162">
        <v>4.4547271401172983E-3</v>
      </c>
      <c r="AJ40" s="162">
        <v>3.8287747025578644E-3</v>
      </c>
      <c r="AK40" s="162">
        <v>3.083268898792809E-3</v>
      </c>
      <c r="AL40" s="162">
        <v>8.1153038136395871E-3</v>
      </c>
      <c r="AM40" s="162">
        <v>1.1238173122742614E-2</v>
      </c>
      <c r="AN40" s="162">
        <v>1.0037859918369862</v>
      </c>
      <c r="AO40" s="162">
        <v>4.3755515625734818E-3</v>
      </c>
      <c r="AP40" s="162">
        <v>5.3369474609448299E-3</v>
      </c>
      <c r="AQ40" s="162">
        <v>0</v>
      </c>
    </row>
    <row r="41" spans="1:43" x14ac:dyDescent="0.35">
      <c r="A41" t="s">
        <v>30</v>
      </c>
      <c r="B41" s="162">
        <v>2.3719008363430436E-3</v>
      </c>
      <c r="C41" s="162">
        <v>3.1510666504344993E-3</v>
      </c>
      <c r="D41" s="162">
        <v>3.1510666504344989E-3</v>
      </c>
      <c r="E41" s="162">
        <v>3.1510666504344993E-3</v>
      </c>
      <c r="F41" s="162">
        <v>3.1510666504344993E-3</v>
      </c>
      <c r="G41" s="162">
        <v>3.7703086065079242E-3</v>
      </c>
      <c r="H41" s="162">
        <v>2.8174889022939873E-3</v>
      </c>
      <c r="I41" s="162">
        <v>2.9567615052765706E-3</v>
      </c>
      <c r="J41" s="162">
        <v>3.8549020309968131E-3</v>
      </c>
      <c r="K41" s="162">
        <v>2.4930553810701569E-3</v>
      </c>
      <c r="L41" s="162">
        <v>3.797052213028407E-3</v>
      </c>
      <c r="M41" s="162">
        <v>4.0992383599754477E-3</v>
      </c>
      <c r="N41" s="162">
        <v>3.5379503404820386E-3</v>
      </c>
      <c r="O41" s="162">
        <v>3.5542771447815125E-3</v>
      </c>
      <c r="P41" s="162">
        <v>3.5542771447815134E-3</v>
      </c>
      <c r="Q41" s="162">
        <v>3.9814953717931256E-3</v>
      </c>
      <c r="R41" s="162">
        <v>3.9814953717931256E-3</v>
      </c>
      <c r="S41" s="162">
        <v>3.3535961707125E-3</v>
      </c>
      <c r="T41" s="162">
        <v>2.9404409304045623E-3</v>
      </c>
      <c r="U41" s="162">
        <v>4.180623344575197E-3</v>
      </c>
      <c r="V41" s="162">
        <v>3.9803886564282005E-3</v>
      </c>
      <c r="W41" s="162">
        <v>4.9132818873373818E-3</v>
      </c>
      <c r="X41" s="162">
        <v>5.2680966607731331E-3</v>
      </c>
      <c r="Y41" s="162">
        <v>3.8184502692462244E-3</v>
      </c>
      <c r="Z41" s="162">
        <v>4.1924875966312765E-3</v>
      </c>
      <c r="AA41" s="162">
        <v>4.1924875966312765E-3</v>
      </c>
      <c r="AB41" s="162">
        <v>4.0516258912865451E-3</v>
      </c>
      <c r="AC41" s="162">
        <v>0</v>
      </c>
      <c r="AD41" s="162">
        <v>3.6664123320666905E-3</v>
      </c>
      <c r="AE41" s="162">
        <v>4.5309912631555978E-3</v>
      </c>
      <c r="AF41" s="162">
        <v>2.7781523091113458E-3</v>
      </c>
      <c r="AG41" s="162">
        <v>4.0372019212112772E-3</v>
      </c>
      <c r="AH41" s="162">
        <v>6.4423528249686647E-3</v>
      </c>
      <c r="AI41" s="162">
        <v>5.9708515814144948E-3</v>
      </c>
      <c r="AJ41" s="162">
        <v>4.1814113822395129E-3</v>
      </c>
      <c r="AK41" s="162">
        <v>1.3147794653129701E-3</v>
      </c>
      <c r="AL41" s="162">
        <v>5.0884784515585419E-3</v>
      </c>
      <c r="AM41" s="162">
        <v>7.0496018029979502E-3</v>
      </c>
      <c r="AN41" s="162">
        <v>2.1778005246453489E-2</v>
      </c>
      <c r="AO41" s="162">
        <v>1.0079476111452184</v>
      </c>
      <c r="AP41" s="162">
        <v>4.0755296177533941E-3</v>
      </c>
      <c r="AQ41" s="162">
        <v>0</v>
      </c>
    </row>
    <row r="42" spans="1:43" x14ac:dyDescent="0.35">
      <c r="A42" t="s">
        <v>31</v>
      </c>
      <c r="B42" s="162">
        <v>7.0145820128502832E-4</v>
      </c>
      <c r="C42" s="162">
        <v>7.218292221908161E-4</v>
      </c>
      <c r="D42" s="162">
        <v>7.218292221908161E-4</v>
      </c>
      <c r="E42" s="162">
        <v>7.218292221908161E-4</v>
      </c>
      <c r="F42" s="162">
        <v>7.218292221908161E-4</v>
      </c>
      <c r="G42" s="162">
        <v>1.2619703619672605E-3</v>
      </c>
      <c r="H42" s="162">
        <v>1.7005243414303422E-3</v>
      </c>
      <c r="I42" s="162">
        <v>1.0005848711274236E-3</v>
      </c>
      <c r="J42" s="162">
        <v>1.4788298654723493E-3</v>
      </c>
      <c r="K42" s="162">
        <v>6.7053850220796557E-4</v>
      </c>
      <c r="L42" s="162">
        <v>8.6701855101314397E-4</v>
      </c>
      <c r="M42" s="162">
        <v>9.7619100967695819E-4</v>
      </c>
      <c r="N42" s="162">
        <v>1.3286748093823517E-3</v>
      </c>
      <c r="O42" s="162">
        <v>1.1683933575444699E-3</v>
      </c>
      <c r="P42" s="162">
        <v>1.1683933575444699E-3</v>
      </c>
      <c r="Q42" s="162">
        <v>9.7859842812889736E-4</v>
      </c>
      <c r="R42" s="162">
        <v>9.7859842812889736E-4</v>
      </c>
      <c r="S42" s="162">
        <v>8.2794838280880235E-4</v>
      </c>
      <c r="T42" s="162">
        <v>7.4882250820590488E-4</v>
      </c>
      <c r="U42" s="162">
        <v>1.2203425362421253E-3</v>
      </c>
      <c r="V42" s="162">
        <v>9.1903094552911056E-4</v>
      </c>
      <c r="W42" s="162">
        <v>1.0343430762295223E-3</v>
      </c>
      <c r="X42" s="162">
        <v>1.1222136945367115E-3</v>
      </c>
      <c r="Y42" s="162">
        <v>1.4351958765751714E-3</v>
      </c>
      <c r="Z42" s="162">
        <v>8.9546187843478147E-4</v>
      </c>
      <c r="AA42" s="162">
        <v>8.9546187843478147E-4</v>
      </c>
      <c r="AB42" s="162">
        <v>1.0575262461170398E-3</v>
      </c>
      <c r="AC42" s="162">
        <v>0</v>
      </c>
      <c r="AD42" s="162">
        <v>1.0736334441272034E-3</v>
      </c>
      <c r="AE42" s="162">
        <v>8.3389112568548862E-4</v>
      </c>
      <c r="AF42" s="162">
        <v>1.7575975868231763E-3</v>
      </c>
      <c r="AG42" s="162">
        <v>6.47459318407923E-3</v>
      </c>
      <c r="AH42" s="162">
        <v>1.6525797884313687E-3</v>
      </c>
      <c r="AI42" s="162">
        <v>1.1475401801091848E-3</v>
      </c>
      <c r="AJ42" s="162">
        <v>1.0862383748575586E-3</v>
      </c>
      <c r="AK42" s="162">
        <v>3.8959322871457493E-4</v>
      </c>
      <c r="AL42" s="162">
        <v>1.8952793435756804E-3</v>
      </c>
      <c r="AM42" s="162">
        <v>1.7995821697015077E-3</v>
      </c>
      <c r="AN42" s="162">
        <v>1.1485960693112874E-3</v>
      </c>
      <c r="AO42" s="162">
        <v>2.3581698909587523E-3</v>
      </c>
      <c r="AP42" s="162">
        <v>1.007264480184592</v>
      </c>
      <c r="AQ42" s="162">
        <v>0</v>
      </c>
    </row>
    <row r="43" spans="1:43" x14ac:dyDescent="0.35">
      <c r="A43" t="s">
        <v>32</v>
      </c>
      <c r="B43" s="162">
        <v>1.0130626141451546E-3</v>
      </c>
      <c r="C43" s="162">
        <v>1.6041581799548139E-3</v>
      </c>
      <c r="D43" s="162">
        <v>1.6041581799548143E-3</v>
      </c>
      <c r="E43" s="162">
        <v>1.6041581799548139E-3</v>
      </c>
      <c r="F43" s="162">
        <v>1.6041581799548139E-3</v>
      </c>
      <c r="G43" s="162">
        <v>1.6730760586750901E-3</v>
      </c>
      <c r="H43" s="162">
        <v>1.6586593767951173E-3</v>
      </c>
      <c r="I43" s="162">
        <v>1.2660390473602965E-3</v>
      </c>
      <c r="J43" s="162">
        <v>1.7848026978438659E-3</v>
      </c>
      <c r="K43" s="162">
        <v>1.0225274790913825E-3</v>
      </c>
      <c r="L43" s="162">
        <v>1.6770827612269488E-3</v>
      </c>
      <c r="M43" s="162">
        <v>1.4013971001382436E-3</v>
      </c>
      <c r="N43" s="162">
        <v>1.5587780306343879E-3</v>
      </c>
      <c r="O43" s="162">
        <v>1.6403305350277373E-3</v>
      </c>
      <c r="P43" s="162">
        <v>1.6403305350277373E-3</v>
      </c>
      <c r="Q43" s="162">
        <v>1.8973786399728578E-3</v>
      </c>
      <c r="R43" s="162">
        <v>1.8973786399728578E-3</v>
      </c>
      <c r="S43" s="162">
        <v>1.3877973299046265E-3</v>
      </c>
      <c r="T43" s="162">
        <v>1.2606070123083032E-3</v>
      </c>
      <c r="U43" s="162">
        <v>1.5670366732713856E-3</v>
      </c>
      <c r="V43" s="162">
        <v>1.423760320773809E-3</v>
      </c>
      <c r="W43" s="162">
        <v>1.3704449183867666E-3</v>
      </c>
      <c r="X43" s="162">
        <v>1.4255506131459704E-3</v>
      </c>
      <c r="Y43" s="162">
        <v>1.9646782670442895E-3</v>
      </c>
      <c r="Z43" s="162">
        <v>1.5689734515134818E-3</v>
      </c>
      <c r="AA43" s="162">
        <v>1.5689734515134818E-3</v>
      </c>
      <c r="AB43" s="162">
        <v>4.2834204469199676E-3</v>
      </c>
      <c r="AC43" s="162">
        <v>0</v>
      </c>
      <c r="AD43" s="162">
        <v>1.4364532538402302E-3</v>
      </c>
      <c r="AE43" s="162">
        <v>1.9632120879397941E-3</v>
      </c>
      <c r="AF43" s="162">
        <v>4.2705325000278668E-3</v>
      </c>
      <c r="AG43" s="162">
        <v>2.0515118974851268E-3</v>
      </c>
      <c r="AH43" s="162">
        <v>2.1550348638865414E-3</v>
      </c>
      <c r="AI43" s="162">
        <v>1.7835494291385974E-3</v>
      </c>
      <c r="AJ43" s="162">
        <v>1.1174849390766944E-3</v>
      </c>
      <c r="AK43" s="162">
        <v>4.5782399715032991E-4</v>
      </c>
      <c r="AL43" s="162">
        <v>3.8254111469795851E-3</v>
      </c>
      <c r="AM43" s="162">
        <v>1.542572362771734E-3</v>
      </c>
      <c r="AN43" s="162">
        <v>1.2284790474340048E-3</v>
      </c>
      <c r="AO43" s="162">
        <v>4.6864136260336602E-3</v>
      </c>
      <c r="AP43" s="162">
        <v>1.7380608374810324E-2</v>
      </c>
      <c r="AQ43" s="162">
        <v>1</v>
      </c>
    </row>
    <row r="45" spans="1:43" x14ac:dyDescent="0.35">
      <c r="A45" t="s">
        <v>782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U73"/>
  <sheetViews>
    <sheetView workbookViewId="0">
      <selection activeCell="U12" sqref="U12"/>
    </sheetView>
    <sheetView workbookViewId="1"/>
  </sheetViews>
  <sheetFormatPr defaultColWidth="9.1796875" defaultRowHeight="14.5" x14ac:dyDescent="0.35"/>
  <cols>
    <col min="1" max="1" width="67.7265625" style="94" customWidth="1"/>
    <col min="2" max="2" width="4" style="94" customWidth="1"/>
    <col min="3" max="3" width="88" style="94" customWidth="1"/>
    <col min="4" max="4" width="9.81640625" style="94" customWidth="1"/>
    <col min="5" max="5" width="10.81640625" style="94" customWidth="1"/>
    <col min="6" max="7" width="9.81640625" style="94" customWidth="1"/>
    <col min="9" max="9" width="7.1796875" style="94" customWidth="1"/>
    <col min="10" max="10" width="12.54296875" style="94" customWidth="1"/>
    <col min="11" max="11" width="10" style="94" customWidth="1"/>
    <col min="12" max="13" width="9.81640625" style="94" customWidth="1"/>
    <col min="14" max="14" width="9.1796875" style="94"/>
    <col min="15" max="17" width="21.26953125" style="94" customWidth="1"/>
    <col min="18" max="19" width="9.1796875" style="94" customWidth="1"/>
    <col min="20" max="20" width="16.54296875" style="94" customWidth="1"/>
    <col min="21" max="21" width="23.7265625" style="94" customWidth="1"/>
    <col min="22" max="16384" width="9.1796875" style="94"/>
  </cols>
  <sheetData>
    <row r="1" spans="1:21" ht="19" customHeight="1" x14ac:dyDescent="0.35">
      <c r="A1" s="93"/>
      <c r="B1" s="298" t="s">
        <v>502</v>
      </c>
      <c r="C1" s="298"/>
      <c r="D1" s="298"/>
      <c r="E1" s="298"/>
      <c r="F1" s="298"/>
      <c r="G1" s="298"/>
      <c r="I1" s="93"/>
      <c r="J1" s="93"/>
      <c r="K1" s="93"/>
      <c r="L1" s="93"/>
      <c r="M1" s="93"/>
    </row>
    <row r="2" spans="1:21" ht="32.25" customHeight="1" x14ac:dyDescent="0.35">
      <c r="A2" s="95"/>
      <c r="B2" s="96"/>
      <c r="C2" s="97" t="s">
        <v>503</v>
      </c>
      <c r="D2" s="98" t="s">
        <v>504</v>
      </c>
      <c r="E2" s="98" t="s">
        <v>505</v>
      </c>
      <c r="F2" s="98" t="s">
        <v>506</v>
      </c>
      <c r="G2" s="99" t="s">
        <v>507</v>
      </c>
      <c r="I2" s="95"/>
      <c r="J2" s="100" t="s">
        <v>508</v>
      </c>
      <c r="K2" s="100" t="s">
        <v>509</v>
      </c>
      <c r="L2" s="100" t="s">
        <v>510</v>
      </c>
      <c r="M2" s="95"/>
      <c r="O2" s="101" t="s">
        <v>511</v>
      </c>
      <c r="P2" s="101" t="s">
        <v>510</v>
      </c>
      <c r="Q2" s="102" t="s">
        <v>512</v>
      </c>
      <c r="T2" s="101" t="s">
        <v>513</v>
      </c>
      <c r="U2" s="101" t="s">
        <v>514</v>
      </c>
    </row>
    <row r="3" spans="1:21" ht="15" customHeight="1" x14ac:dyDescent="0.35">
      <c r="A3" s="58" t="s">
        <v>422</v>
      </c>
      <c r="B3" s="103">
        <v>1</v>
      </c>
      <c r="C3" s="104" t="s">
        <v>515</v>
      </c>
      <c r="D3" s="105">
        <v>1</v>
      </c>
      <c r="E3" s="279" t="s">
        <v>516</v>
      </c>
      <c r="F3" s="279" t="s">
        <v>516</v>
      </c>
      <c r="G3" s="281" t="s">
        <v>516</v>
      </c>
      <c r="I3" s="106"/>
      <c r="J3" s="107" t="s">
        <v>517</v>
      </c>
      <c r="K3" s="107" t="str">
        <f t="shared" ref="K3:K46" si="0">"ISIC "&amp;D3</f>
        <v>ISIC 1</v>
      </c>
      <c r="L3" s="108" t="str">
        <f>'Correspondance tables'!P3</f>
        <v>ISIC 01T03</v>
      </c>
      <c r="M3" s="106"/>
      <c r="O3" s="109" t="s">
        <v>518</v>
      </c>
      <c r="P3" s="109" t="str">
        <f>Q3</f>
        <v>ISIC 01T03</v>
      </c>
      <c r="Q3" s="275" t="s">
        <v>2</v>
      </c>
      <c r="T3" s="110" t="str" cm="1">
        <f t="array" ref="T3:T40">IF(ISTEXT(_xlfn.UNIQUE(P3:P73)), _xlfn.UNIQUE(P3:P73), "")</f>
        <v>ISIC 01T03</v>
      </c>
      <c r="U3" s="110" t="str">
        <f>T3</f>
        <v>ISIC 01T03</v>
      </c>
    </row>
    <row r="4" spans="1:21" ht="14.15" customHeight="1" x14ac:dyDescent="0.35">
      <c r="A4" s="58" t="s">
        <v>423</v>
      </c>
      <c r="B4" s="111">
        <v>2</v>
      </c>
      <c r="C4" s="112" t="s">
        <v>519</v>
      </c>
      <c r="D4" s="113">
        <v>2</v>
      </c>
      <c r="E4" s="284"/>
      <c r="F4" s="284"/>
      <c r="G4" s="282"/>
      <c r="I4" s="106"/>
      <c r="J4" s="107" t="s">
        <v>517</v>
      </c>
      <c r="K4" s="107" t="str">
        <f t="shared" si="0"/>
        <v>ISIC 2</v>
      </c>
      <c r="L4" s="108" t="str">
        <f>'Correspondance tables'!P4</f>
        <v>ISIC 01T03</v>
      </c>
      <c r="M4" s="106"/>
      <c r="O4" s="109" t="s">
        <v>520</v>
      </c>
      <c r="P4" s="109" t="str">
        <f>Q3</f>
        <v>ISIC 01T03</v>
      </c>
      <c r="Q4" s="275"/>
      <c r="T4" s="110" t="str">
        <v>ISIC 05T09</v>
      </c>
      <c r="U4" s="110" t="str">
        <f>T4</f>
        <v>ISIC 05T09</v>
      </c>
    </row>
    <row r="5" spans="1:21" ht="15" customHeight="1" thickBot="1" x14ac:dyDescent="0.4">
      <c r="A5" s="58" t="s">
        <v>424</v>
      </c>
      <c r="B5" s="114">
        <v>3</v>
      </c>
      <c r="C5" s="97" t="s">
        <v>521</v>
      </c>
      <c r="D5" s="115">
        <v>3</v>
      </c>
      <c r="E5" s="280"/>
      <c r="F5" s="280"/>
      <c r="G5" s="283"/>
      <c r="I5" s="106"/>
      <c r="J5" s="107" t="s">
        <v>517</v>
      </c>
      <c r="K5" s="107" t="str">
        <f t="shared" si="0"/>
        <v>ISIC 3</v>
      </c>
      <c r="L5" s="108" t="str">
        <f>'Correspondance tables'!P5</f>
        <v>ISIC 01T03</v>
      </c>
      <c r="M5" s="106"/>
      <c r="O5" s="116" t="s">
        <v>522</v>
      </c>
      <c r="P5" s="109" t="str">
        <f>Q3</f>
        <v>ISIC 01T03</v>
      </c>
      <c r="Q5" s="299"/>
      <c r="T5" s="110" t="str">
        <v/>
      </c>
      <c r="U5" s="110" t="str">
        <f t="shared" ref="U5:U39" si="1">T6</f>
        <v>ISIC 10T12</v>
      </c>
    </row>
    <row r="6" spans="1:21" ht="14.15" customHeight="1" x14ac:dyDescent="0.35">
      <c r="A6" s="58" t="s">
        <v>319</v>
      </c>
      <c r="B6" s="117">
        <v>4</v>
      </c>
      <c r="C6" s="118" t="s">
        <v>523</v>
      </c>
      <c r="D6" s="119" t="s">
        <v>524</v>
      </c>
      <c r="E6" s="119" t="s">
        <v>525</v>
      </c>
      <c r="F6" s="119" t="s">
        <v>525</v>
      </c>
      <c r="G6" s="281" t="s">
        <v>526</v>
      </c>
      <c r="I6" s="106"/>
      <c r="J6" s="107" t="s">
        <v>310</v>
      </c>
      <c r="K6" s="107" t="str">
        <f t="shared" si="0"/>
        <v>ISIC 05-09</v>
      </c>
      <c r="L6" s="108" t="str">
        <f>'Correspondance tables'!P6</f>
        <v>ISIC 05T09</v>
      </c>
      <c r="M6" s="106"/>
      <c r="O6" s="300" t="s">
        <v>527</v>
      </c>
      <c r="P6" s="300" t="s">
        <v>528</v>
      </c>
      <c r="Q6" s="120" t="s">
        <v>57</v>
      </c>
      <c r="T6" s="110" t="str">
        <v>ISIC 10T12</v>
      </c>
      <c r="U6" s="110" t="str">
        <f t="shared" si="1"/>
        <v>ISIC 13T15</v>
      </c>
    </row>
    <row r="7" spans="1:21" ht="15" customHeight="1" x14ac:dyDescent="0.35">
      <c r="A7" s="58" t="s">
        <v>425</v>
      </c>
      <c r="B7" s="117">
        <v>5</v>
      </c>
      <c r="C7" s="118" t="s">
        <v>529</v>
      </c>
      <c r="D7" s="119" t="s">
        <v>530</v>
      </c>
      <c r="E7" s="119" t="s">
        <v>531</v>
      </c>
      <c r="F7" s="279" t="s">
        <v>532</v>
      </c>
      <c r="G7" s="282"/>
      <c r="I7" s="106"/>
      <c r="J7" s="107" t="s">
        <v>533</v>
      </c>
      <c r="K7" s="107" t="str">
        <f t="shared" si="0"/>
        <v>ISIC 10-12</v>
      </c>
      <c r="L7" s="108" t="str">
        <f>'Correspondance tables'!P10</f>
        <v>ISIC 10T12</v>
      </c>
      <c r="M7" s="106"/>
      <c r="O7" s="301"/>
      <c r="P7" s="301"/>
      <c r="Q7" s="121" t="s">
        <v>56</v>
      </c>
      <c r="T7" s="110" t="str">
        <v>ISIC 13T15</v>
      </c>
      <c r="U7" s="110" t="str">
        <f t="shared" si="1"/>
        <v>ISIC 16</v>
      </c>
    </row>
    <row r="8" spans="1:21" ht="15" customHeight="1" x14ac:dyDescent="0.35">
      <c r="A8" s="58" t="s">
        <v>426</v>
      </c>
      <c r="B8" s="117">
        <v>6</v>
      </c>
      <c r="C8" s="118" t="s">
        <v>534</v>
      </c>
      <c r="D8" s="119" t="s">
        <v>535</v>
      </c>
      <c r="E8" s="119" t="s">
        <v>536</v>
      </c>
      <c r="F8" s="284"/>
      <c r="G8" s="282"/>
      <c r="I8" s="106"/>
      <c r="J8" s="107" t="s">
        <v>537</v>
      </c>
      <c r="K8" s="107" t="str">
        <f t="shared" si="0"/>
        <v>ISIC 13-15</v>
      </c>
      <c r="L8" s="108" t="str">
        <f>'Correspondance tables'!P11</f>
        <v>ISIC 13T15</v>
      </c>
      <c r="M8" s="106"/>
      <c r="O8" s="301"/>
      <c r="P8" s="301"/>
      <c r="Q8" s="121" t="s">
        <v>3</v>
      </c>
      <c r="T8" s="110" t="str">
        <v>ISIC 16</v>
      </c>
      <c r="U8" s="110" t="str">
        <f t="shared" si="1"/>
        <v>ISIC 17T18</v>
      </c>
    </row>
    <row r="9" spans="1:21" ht="27" customHeight="1" thickBot="1" x14ac:dyDescent="0.4">
      <c r="A9" s="58" t="s">
        <v>427</v>
      </c>
      <c r="B9" s="103">
        <v>7</v>
      </c>
      <c r="C9" s="104" t="s">
        <v>538</v>
      </c>
      <c r="D9" s="122">
        <v>16</v>
      </c>
      <c r="E9" s="279" t="s">
        <v>539</v>
      </c>
      <c r="F9" s="284"/>
      <c r="G9" s="282"/>
      <c r="I9" s="106"/>
      <c r="J9" s="107" t="s">
        <v>540</v>
      </c>
      <c r="K9" s="107" t="str">
        <f t="shared" si="0"/>
        <v>ISIC 16</v>
      </c>
      <c r="L9" s="108" t="str">
        <f>'Correspondance tables'!P12</f>
        <v>ISIC 16</v>
      </c>
      <c r="M9" s="106"/>
      <c r="O9" s="302"/>
      <c r="P9" s="302"/>
      <c r="Q9" s="123" t="s">
        <v>4</v>
      </c>
      <c r="T9" s="110" t="str">
        <v>ISIC 17T18</v>
      </c>
      <c r="U9" s="110" t="str">
        <f t="shared" si="1"/>
        <v>ISIC 19</v>
      </c>
    </row>
    <row r="10" spans="1:21" ht="15" customHeight="1" x14ac:dyDescent="0.35">
      <c r="A10" s="58" t="s">
        <v>239</v>
      </c>
      <c r="B10" s="111">
        <v>8</v>
      </c>
      <c r="C10" s="112" t="s">
        <v>541</v>
      </c>
      <c r="D10" s="124">
        <v>17</v>
      </c>
      <c r="E10" s="284"/>
      <c r="F10" s="284"/>
      <c r="G10" s="282"/>
      <c r="I10" s="106"/>
      <c r="J10" s="107" t="s">
        <v>540</v>
      </c>
      <c r="K10" s="107" t="str">
        <f t="shared" si="0"/>
        <v>ISIC 17</v>
      </c>
      <c r="L10" s="108" t="str">
        <f>'Correspondance tables'!P13</f>
        <v>ISIC 17T18</v>
      </c>
      <c r="M10" s="106"/>
      <c r="O10" s="125" t="s">
        <v>542</v>
      </c>
      <c r="P10" s="126" t="s">
        <v>5</v>
      </c>
      <c r="Q10" s="126" t="s">
        <v>5</v>
      </c>
      <c r="T10" s="110" t="str">
        <v>ISIC 19</v>
      </c>
      <c r="U10" s="110" t="str">
        <f t="shared" si="1"/>
        <v>ISIC 20</v>
      </c>
    </row>
    <row r="11" spans="1:21" ht="14.15" customHeight="1" x14ac:dyDescent="0.35">
      <c r="A11" s="58" t="s">
        <v>428</v>
      </c>
      <c r="B11" s="114">
        <v>9</v>
      </c>
      <c r="C11" s="97" t="s">
        <v>543</v>
      </c>
      <c r="D11" s="127">
        <v>18</v>
      </c>
      <c r="E11" s="280"/>
      <c r="F11" s="284"/>
      <c r="G11" s="282"/>
      <c r="I11" s="106"/>
      <c r="J11" s="107" t="s">
        <v>540</v>
      </c>
      <c r="K11" s="107" t="str">
        <f t="shared" si="0"/>
        <v>ISIC 18</v>
      </c>
      <c r="L11" s="108" t="str">
        <f>'Correspondance tables'!P14</f>
        <v>ISIC 17T18</v>
      </c>
      <c r="M11" s="106"/>
      <c r="O11" s="109" t="s">
        <v>544</v>
      </c>
      <c r="P11" s="128" t="s">
        <v>6</v>
      </c>
      <c r="Q11" s="128" t="s">
        <v>6</v>
      </c>
      <c r="T11" s="110" t="str">
        <v>ISIC 20</v>
      </c>
      <c r="U11" s="110" t="str">
        <f t="shared" si="1"/>
        <v>ISIC 21</v>
      </c>
    </row>
    <row r="12" spans="1:21" ht="15" customHeight="1" x14ac:dyDescent="0.35">
      <c r="A12" s="58" t="s">
        <v>429</v>
      </c>
      <c r="B12" s="117">
        <v>10</v>
      </c>
      <c r="C12" s="118" t="s">
        <v>545</v>
      </c>
      <c r="D12" s="129">
        <v>19</v>
      </c>
      <c r="E12" s="119" t="s">
        <v>546</v>
      </c>
      <c r="F12" s="284"/>
      <c r="G12" s="282"/>
      <c r="I12" s="106"/>
      <c r="J12" s="107" t="s">
        <v>547</v>
      </c>
      <c r="K12" s="107" t="str">
        <f t="shared" si="0"/>
        <v>ISIC 19</v>
      </c>
      <c r="L12" s="108" t="str">
        <f>'Correspondance tables'!P15</f>
        <v>ISIC 19</v>
      </c>
      <c r="M12" s="106"/>
      <c r="O12" s="109" t="s">
        <v>7</v>
      </c>
      <c r="P12" s="128" t="s">
        <v>7</v>
      </c>
      <c r="Q12" s="128" t="s">
        <v>7</v>
      </c>
      <c r="T12" s="110" t="str">
        <v>ISIC 21</v>
      </c>
      <c r="U12" s="110" t="str">
        <f t="shared" si="1"/>
        <v>ISIC 22</v>
      </c>
    </row>
    <row r="13" spans="1:21" ht="14.15" customHeight="1" x14ac:dyDescent="0.35">
      <c r="A13" s="58" t="s">
        <v>430</v>
      </c>
      <c r="B13" s="117">
        <v>11</v>
      </c>
      <c r="C13" s="118" t="s">
        <v>548</v>
      </c>
      <c r="D13" s="129">
        <v>20</v>
      </c>
      <c r="E13" s="119" t="s">
        <v>549</v>
      </c>
      <c r="F13" s="284"/>
      <c r="G13" s="282"/>
      <c r="I13" s="106"/>
      <c r="J13" s="107" t="s">
        <v>550</v>
      </c>
      <c r="K13" s="107" t="str">
        <f t="shared" si="0"/>
        <v>ISIC 20</v>
      </c>
      <c r="L13" s="108" t="str">
        <f>'Correspondance tables'!P16</f>
        <v>ISIC 20</v>
      </c>
      <c r="M13" s="106"/>
      <c r="O13" s="109" t="s">
        <v>551</v>
      </c>
      <c r="P13" s="109" t="str">
        <f>Q13</f>
        <v>ISIC 17T18</v>
      </c>
      <c r="Q13" s="275" t="s">
        <v>8</v>
      </c>
      <c r="T13" s="110" t="str">
        <v>ISIC 22</v>
      </c>
      <c r="U13" s="110" t="str">
        <f t="shared" si="1"/>
        <v>ISIC 23</v>
      </c>
    </row>
    <row r="14" spans="1:21" ht="15" customHeight="1" x14ac:dyDescent="0.35">
      <c r="A14" s="58" t="s">
        <v>431</v>
      </c>
      <c r="B14" s="117">
        <v>12</v>
      </c>
      <c r="C14" s="118" t="s">
        <v>552</v>
      </c>
      <c r="D14" s="129">
        <v>21</v>
      </c>
      <c r="E14" s="119" t="s">
        <v>553</v>
      </c>
      <c r="F14" s="284"/>
      <c r="G14" s="282"/>
      <c r="I14" s="106"/>
      <c r="J14" s="107" t="s">
        <v>550</v>
      </c>
      <c r="K14" s="107" t="str">
        <f t="shared" si="0"/>
        <v>ISIC 21</v>
      </c>
      <c r="L14" s="108" t="str">
        <f>'Correspondance tables'!P17</f>
        <v>ISIC 21</v>
      </c>
      <c r="M14" s="106"/>
      <c r="O14" s="109" t="s">
        <v>554</v>
      </c>
      <c r="P14" s="109" t="str">
        <f>Q13</f>
        <v>ISIC 17T18</v>
      </c>
      <c r="Q14" s="275"/>
      <c r="T14" s="110" t="str">
        <v>ISIC 23</v>
      </c>
      <c r="U14" s="110" t="str">
        <f t="shared" si="1"/>
        <v>ISIC 24</v>
      </c>
    </row>
    <row r="15" spans="1:21" ht="15" customHeight="1" x14ac:dyDescent="0.35">
      <c r="A15" s="58" t="s">
        <v>432</v>
      </c>
      <c r="B15" s="103">
        <v>13</v>
      </c>
      <c r="C15" s="104" t="s">
        <v>555</v>
      </c>
      <c r="D15" s="122">
        <v>22</v>
      </c>
      <c r="E15" s="277" t="s">
        <v>556</v>
      </c>
      <c r="F15" s="284"/>
      <c r="G15" s="282"/>
      <c r="I15" s="106"/>
      <c r="J15" s="107" t="s">
        <v>557</v>
      </c>
      <c r="K15" s="107" t="str">
        <f t="shared" si="0"/>
        <v>ISIC 22</v>
      </c>
      <c r="L15" s="108" t="str">
        <f>'Correspondance tables'!P18</f>
        <v>ISIC 22</v>
      </c>
      <c r="M15" s="106"/>
      <c r="O15" s="109" t="s">
        <v>9</v>
      </c>
      <c r="P15" s="128" t="s">
        <v>9</v>
      </c>
      <c r="Q15" s="128" t="s">
        <v>9</v>
      </c>
      <c r="T15" s="110" t="str">
        <v>ISIC 24</v>
      </c>
      <c r="U15" s="110" t="str">
        <f t="shared" si="1"/>
        <v>ISIC 25</v>
      </c>
    </row>
    <row r="16" spans="1:21" ht="14.15" customHeight="1" x14ac:dyDescent="0.35">
      <c r="A16" s="58" t="s">
        <v>198</v>
      </c>
      <c r="B16" s="114">
        <v>14</v>
      </c>
      <c r="C16" s="97" t="s">
        <v>558</v>
      </c>
      <c r="D16" s="127">
        <v>23</v>
      </c>
      <c r="E16" s="278"/>
      <c r="F16" s="284"/>
      <c r="G16" s="282"/>
      <c r="I16" s="106"/>
      <c r="J16" s="107" t="s">
        <v>557</v>
      </c>
      <c r="K16" s="107" t="str">
        <f t="shared" si="0"/>
        <v>ISIC 23</v>
      </c>
      <c r="L16" s="108" t="str">
        <f>'Correspondance tables'!P19</f>
        <v>ISIC 23</v>
      </c>
      <c r="M16" s="106"/>
      <c r="O16" s="109" t="s">
        <v>53</v>
      </c>
      <c r="P16" s="128" t="s">
        <v>53</v>
      </c>
      <c r="Q16" s="128" t="s">
        <v>53</v>
      </c>
      <c r="T16" s="110" t="str">
        <v>ISIC 25</v>
      </c>
      <c r="U16" s="110" t="str">
        <f t="shared" si="1"/>
        <v>ISIC 26</v>
      </c>
    </row>
    <row r="17" spans="1:21" ht="15" customHeight="1" x14ac:dyDescent="0.35">
      <c r="A17" s="58" t="s">
        <v>433</v>
      </c>
      <c r="B17" s="103">
        <v>15</v>
      </c>
      <c r="C17" s="104" t="s">
        <v>559</v>
      </c>
      <c r="D17" s="122">
        <v>24</v>
      </c>
      <c r="E17" s="277" t="s">
        <v>560</v>
      </c>
      <c r="F17" s="284"/>
      <c r="G17" s="282"/>
      <c r="I17" s="106"/>
      <c r="J17" s="107" t="s">
        <v>561</v>
      </c>
      <c r="K17" s="107" t="str">
        <f t="shared" si="0"/>
        <v>ISIC 24</v>
      </c>
      <c r="L17" s="108" t="str">
        <f>'Correspondance tables'!P21</f>
        <v>ISIC 24</v>
      </c>
      <c r="M17" s="106"/>
      <c r="O17" s="109" t="s">
        <v>54</v>
      </c>
      <c r="P17" s="128" t="s">
        <v>54</v>
      </c>
      <c r="Q17" s="128" t="s">
        <v>54</v>
      </c>
      <c r="T17" s="110" t="str">
        <v>ISIC 26</v>
      </c>
      <c r="U17" s="110" t="str">
        <f t="shared" si="1"/>
        <v>ISIC 27</v>
      </c>
    </row>
    <row r="18" spans="1:21" ht="15" customHeight="1" thickBot="1" x14ac:dyDescent="0.4">
      <c r="A18" s="58" t="s">
        <v>434</v>
      </c>
      <c r="B18" s="114">
        <v>16</v>
      </c>
      <c r="C18" s="97" t="s">
        <v>562</v>
      </c>
      <c r="D18" s="127">
        <v>25</v>
      </c>
      <c r="E18" s="278"/>
      <c r="F18" s="284"/>
      <c r="G18" s="282"/>
      <c r="I18" s="106"/>
      <c r="J18" s="107" t="s">
        <v>561</v>
      </c>
      <c r="K18" s="107" t="str">
        <f t="shared" si="0"/>
        <v>ISIC 25</v>
      </c>
      <c r="L18" s="108" t="str">
        <f>'Correspondance tables'!P23</f>
        <v>ISIC 25</v>
      </c>
      <c r="M18" s="106"/>
      <c r="O18" s="116" t="s">
        <v>10</v>
      </c>
      <c r="P18" s="130" t="s">
        <v>10</v>
      </c>
      <c r="Q18" s="130" t="s">
        <v>10</v>
      </c>
      <c r="T18" s="110" t="str">
        <v>ISIC 27</v>
      </c>
      <c r="U18" s="110" t="str">
        <f t="shared" si="1"/>
        <v>ISIC 28</v>
      </c>
    </row>
    <row r="19" spans="1:21" ht="14.15" customHeight="1" x14ac:dyDescent="0.35">
      <c r="A19" s="58" t="s">
        <v>435</v>
      </c>
      <c r="B19" s="117">
        <v>17</v>
      </c>
      <c r="C19" s="118" t="s">
        <v>563</v>
      </c>
      <c r="D19" s="129">
        <v>26</v>
      </c>
      <c r="E19" s="119" t="s">
        <v>564</v>
      </c>
      <c r="F19" s="284"/>
      <c r="G19" s="282"/>
      <c r="I19" s="106"/>
      <c r="J19" s="107" t="s">
        <v>565</v>
      </c>
      <c r="K19" s="107" t="str">
        <f t="shared" si="0"/>
        <v>ISIC 26</v>
      </c>
      <c r="L19" s="108" t="str">
        <f>'Correspondance tables'!P24</f>
        <v>ISIC 26</v>
      </c>
      <c r="M19" s="106"/>
      <c r="O19" s="300" t="s">
        <v>308</v>
      </c>
      <c r="P19" s="300" t="s">
        <v>308</v>
      </c>
      <c r="Q19" s="120" t="s">
        <v>58</v>
      </c>
      <c r="T19" s="110" t="str">
        <v>ISIC 28</v>
      </c>
      <c r="U19" s="110" t="str">
        <f t="shared" si="1"/>
        <v>ISIC 29</v>
      </c>
    </row>
    <row r="20" spans="1:21" ht="15" customHeight="1" thickBot="1" x14ac:dyDescent="0.4">
      <c r="A20" s="58" t="s">
        <v>436</v>
      </c>
      <c r="B20" s="117">
        <v>18</v>
      </c>
      <c r="C20" s="118" t="s">
        <v>566</v>
      </c>
      <c r="D20" s="129">
        <v>27</v>
      </c>
      <c r="E20" s="119" t="s">
        <v>567</v>
      </c>
      <c r="F20" s="284"/>
      <c r="G20" s="282"/>
      <c r="I20" s="106"/>
      <c r="J20" s="107" t="s">
        <v>565</v>
      </c>
      <c r="K20" s="107" t="str">
        <f t="shared" si="0"/>
        <v>ISIC 27</v>
      </c>
      <c r="L20" s="108" t="str">
        <f>'Correspondance tables'!P25</f>
        <v>ISIC 27</v>
      </c>
      <c r="M20" s="106"/>
      <c r="O20" s="303"/>
      <c r="P20" s="303"/>
      <c r="Q20" s="131" t="s">
        <v>59</v>
      </c>
      <c r="T20" s="110" t="str">
        <v>ISIC 29</v>
      </c>
      <c r="U20" s="110" t="str">
        <f t="shared" si="1"/>
        <v>ISIC 30</v>
      </c>
    </row>
    <row r="21" spans="1:21" ht="15" customHeight="1" x14ac:dyDescent="0.35">
      <c r="A21" s="58" t="s">
        <v>437</v>
      </c>
      <c r="B21" s="117">
        <v>19</v>
      </c>
      <c r="C21" s="118" t="s">
        <v>568</v>
      </c>
      <c r="D21" s="129">
        <v>28</v>
      </c>
      <c r="E21" s="119" t="s">
        <v>569</v>
      </c>
      <c r="F21" s="284"/>
      <c r="G21" s="282"/>
      <c r="I21" s="106"/>
      <c r="J21" s="107" t="s">
        <v>570</v>
      </c>
      <c r="K21" s="107" t="str">
        <f t="shared" si="0"/>
        <v>ISIC 28</v>
      </c>
      <c r="L21" s="108" t="str">
        <f>'Correspondance tables'!P26</f>
        <v>ISIC 28</v>
      </c>
      <c r="M21" s="106"/>
      <c r="O21" s="300" t="s">
        <v>571</v>
      </c>
      <c r="P21" s="300" t="s">
        <v>571</v>
      </c>
      <c r="Q21" s="120" t="s">
        <v>60</v>
      </c>
      <c r="T21" s="110" t="str">
        <v>ISIC 30</v>
      </c>
      <c r="U21" s="110" t="str">
        <f t="shared" si="1"/>
        <v>ISIC 31T33</v>
      </c>
    </row>
    <row r="22" spans="1:21" ht="14.15" customHeight="1" thickBot="1" x14ac:dyDescent="0.4">
      <c r="A22" s="58" t="s">
        <v>438</v>
      </c>
      <c r="B22" s="103">
        <v>20</v>
      </c>
      <c r="C22" s="104" t="s">
        <v>572</v>
      </c>
      <c r="D22" s="122">
        <v>29</v>
      </c>
      <c r="E22" s="277" t="s">
        <v>573</v>
      </c>
      <c r="F22" s="284"/>
      <c r="G22" s="282"/>
      <c r="I22" s="106"/>
      <c r="J22" s="107" t="s">
        <v>574</v>
      </c>
      <c r="K22" s="107" t="str">
        <f t="shared" si="0"/>
        <v>ISIC 29</v>
      </c>
      <c r="L22" s="108" t="str">
        <f>'Correspondance tables'!P27</f>
        <v>ISIC 29</v>
      </c>
      <c r="M22" s="106"/>
      <c r="O22" s="302"/>
      <c r="P22" s="302"/>
      <c r="Q22" s="123" t="s">
        <v>61</v>
      </c>
      <c r="T22" s="110" t="str">
        <v>ISIC 31T33</v>
      </c>
      <c r="U22" s="110" t="str">
        <f t="shared" si="1"/>
        <v>ISIC 35</v>
      </c>
    </row>
    <row r="23" spans="1:21" ht="15" customHeight="1" x14ac:dyDescent="0.35">
      <c r="A23" s="58" t="s">
        <v>439</v>
      </c>
      <c r="B23" s="114">
        <v>21</v>
      </c>
      <c r="C23" s="97" t="s">
        <v>575</v>
      </c>
      <c r="D23" s="127">
        <v>30</v>
      </c>
      <c r="E23" s="278"/>
      <c r="F23" s="284"/>
      <c r="G23" s="282"/>
      <c r="I23" s="106"/>
      <c r="J23" s="107" t="s">
        <v>574</v>
      </c>
      <c r="K23" s="107" t="str">
        <f t="shared" si="0"/>
        <v>ISIC 30</v>
      </c>
      <c r="L23" s="108" t="str">
        <f>'Correspondance tables'!P28</f>
        <v>ISIC 30</v>
      </c>
      <c r="M23" s="106"/>
      <c r="O23" s="125" t="s">
        <v>11</v>
      </c>
      <c r="P23" s="126" t="s">
        <v>11</v>
      </c>
      <c r="Q23" s="126" t="s">
        <v>11</v>
      </c>
      <c r="T23" s="110" t="str">
        <v>ISIC 35</v>
      </c>
      <c r="U23" s="110" t="str">
        <f t="shared" si="1"/>
        <v>ISIC 36T39</v>
      </c>
    </row>
    <row r="24" spans="1:21" ht="15" customHeight="1" x14ac:dyDescent="0.35">
      <c r="A24" s="58" t="s">
        <v>440</v>
      </c>
      <c r="B24" s="103">
        <v>22</v>
      </c>
      <c r="C24" s="104" t="s">
        <v>576</v>
      </c>
      <c r="D24" s="132" t="s">
        <v>577</v>
      </c>
      <c r="E24" s="277" t="s">
        <v>578</v>
      </c>
      <c r="F24" s="284"/>
      <c r="G24" s="282"/>
      <c r="I24" s="106"/>
      <c r="J24" s="107" t="s">
        <v>579</v>
      </c>
      <c r="K24" s="107" t="str">
        <f t="shared" si="0"/>
        <v>ISIC 31-32</v>
      </c>
      <c r="L24" s="108" t="str">
        <f>'Correspondance tables'!P29</f>
        <v>ISIC 31T33</v>
      </c>
      <c r="M24" s="106"/>
      <c r="O24" s="109" t="s">
        <v>12</v>
      </c>
      <c r="P24" s="128" t="s">
        <v>12</v>
      </c>
      <c r="Q24" s="128" t="s">
        <v>12</v>
      </c>
      <c r="T24" s="110" t="str">
        <v>ISIC 36T39</v>
      </c>
      <c r="U24" s="110" t="str">
        <f t="shared" si="1"/>
        <v>ISIC 41T43</v>
      </c>
    </row>
    <row r="25" spans="1:21" ht="14.15" customHeight="1" x14ac:dyDescent="0.35">
      <c r="A25" s="58" t="s">
        <v>441</v>
      </c>
      <c r="B25" s="114">
        <v>23</v>
      </c>
      <c r="C25" s="97" t="s">
        <v>580</v>
      </c>
      <c r="D25" s="127">
        <v>33</v>
      </c>
      <c r="E25" s="278"/>
      <c r="F25" s="280"/>
      <c r="G25" s="282"/>
      <c r="I25" s="106"/>
      <c r="J25" s="107" t="s">
        <v>579</v>
      </c>
      <c r="K25" s="107" t="str">
        <f t="shared" si="0"/>
        <v>ISIC 33</v>
      </c>
      <c r="L25" s="108" t="str">
        <f>'Correspondance tables'!P30</f>
        <v>ISIC 31T33</v>
      </c>
      <c r="M25" s="106"/>
      <c r="O25" s="109" t="s">
        <v>13</v>
      </c>
      <c r="P25" s="128" t="s">
        <v>13</v>
      </c>
      <c r="Q25" s="128" t="s">
        <v>13</v>
      </c>
      <c r="T25" s="110" t="str">
        <v>ISIC 41T43</v>
      </c>
      <c r="U25" s="110" t="str">
        <f t="shared" si="1"/>
        <v>ISIC 45T47</v>
      </c>
    </row>
    <row r="26" spans="1:21" ht="15" customHeight="1" x14ac:dyDescent="0.35">
      <c r="A26" s="58" t="s">
        <v>442</v>
      </c>
      <c r="B26" s="117">
        <v>24</v>
      </c>
      <c r="C26" s="118" t="s">
        <v>581</v>
      </c>
      <c r="D26" s="129">
        <v>35</v>
      </c>
      <c r="E26" s="119" t="s">
        <v>582</v>
      </c>
      <c r="F26" s="119" t="s">
        <v>582</v>
      </c>
      <c r="G26" s="282"/>
      <c r="I26" s="106"/>
      <c r="J26" s="107" t="s">
        <v>583</v>
      </c>
      <c r="K26" s="107" t="str">
        <f t="shared" si="0"/>
        <v>ISIC 35</v>
      </c>
      <c r="L26" s="108" t="str">
        <f>'Correspondance tables'!P31</f>
        <v>ISIC 35</v>
      </c>
      <c r="M26" s="106"/>
      <c r="O26" s="109" t="s">
        <v>14</v>
      </c>
      <c r="P26" s="128" t="s">
        <v>14</v>
      </c>
      <c r="Q26" s="128" t="s">
        <v>14</v>
      </c>
      <c r="T26" s="110" t="str">
        <v>ISIC 45T47</v>
      </c>
      <c r="U26" s="110" t="str">
        <f t="shared" si="1"/>
        <v>ISIC 49T53</v>
      </c>
    </row>
    <row r="27" spans="1:21" ht="15" customHeight="1" x14ac:dyDescent="0.35">
      <c r="A27" s="58" t="s">
        <v>443</v>
      </c>
      <c r="B27" s="103">
        <v>25</v>
      </c>
      <c r="C27" s="104" t="s">
        <v>584</v>
      </c>
      <c r="D27" s="122">
        <v>36</v>
      </c>
      <c r="E27" s="279" t="s">
        <v>585</v>
      </c>
      <c r="F27" s="279" t="s">
        <v>585</v>
      </c>
      <c r="G27" s="282"/>
      <c r="I27" s="106"/>
      <c r="J27" s="107" t="s">
        <v>583</v>
      </c>
      <c r="K27" s="107" t="str">
        <f t="shared" si="0"/>
        <v>ISIC 36</v>
      </c>
      <c r="L27" s="108" t="str">
        <f>'Correspondance tables'!P33</f>
        <v>ISIC 36T39</v>
      </c>
      <c r="M27" s="106"/>
      <c r="O27" s="109" t="s">
        <v>15</v>
      </c>
      <c r="P27" s="128" t="s">
        <v>15</v>
      </c>
      <c r="Q27" s="128" t="s">
        <v>15</v>
      </c>
      <c r="T27" s="110" t="str">
        <v>ISIC 49T53</v>
      </c>
      <c r="U27" s="110" t="str">
        <f t="shared" si="1"/>
        <v>ISIC 55T56</v>
      </c>
    </row>
    <row r="28" spans="1:21" ht="27" customHeight="1" x14ac:dyDescent="0.35">
      <c r="A28" s="58" t="s">
        <v>444</v>
      </c>
      <c r="B28" s="114">
        <v>26</v>
      </c>
      <c r="C28" s="97" t="s">
        <v>586</v>
      </c>
      <c r="D28" s="133" t="s">
        <v>587</v>
      </c>
      <c r="E28" s="280"/>
      <c r="F28" s="280"/>
      <c r="G28" s="283"/>
      <c r="I28" s="106"/>
      <c r="J28" s="107" t="s">
        <v>583</v>
      </c>
      <c r="K28" s="107" t="str">
        <f t="shared" si="0"/>
        <v>ISIC 37-39</v>
      </c>
      <c r="L28" s="108" t="str">
        <f>'Correspondance tables'!P34</f>
        <v>ISIC 36T39</v>
      </c>
      <c r="M28" s="106"/>
      <c r="O28" s="109" t="s">
        <v>16</v>
      </c>
      <c r="P28" s="128" t="s">
        <v>16</v>
      </c>
      <c r="Q28" s="128" t="s">
        <v>16</v>
      </c>
      <c r="T28" s="110" t="str">
        <v>ISIC 55T56</v>
      </c>
      <c r="U28" s="110" t="str">
        <f t="shared" si="1"/>
        <v>ISIC 58T60</v>
      </c>
    </row>
    <row r="29" spans="1:21" ht="14.15" customHeight="1" x14ac:dyDescent="0.35">
      <c r="A29" s="58" t="s">
        <v>445</v>
      </c>
      <c r="B29" s="117">
        <v>27</v>
      </c>
      <c r="C29" s="118" t="s">
        <v>588</v>
      </c>
      <c r="D29" s="119" t="s">
        <v>589</v>
      </c>
      <c r="E29" s="119" t="s">
        <v>590</v>
      </c>
      <c r="F29" s="119" t="s">
        <v>590</v>
      </c>
      <c r="G29" s="134" t="s">
        <v>590</v>
      </c>
      <c r="I29" s="135"/>
      <c r="J29" s="107" t="s">
        <v>311</v>
      </c>
      <c r="K29" s="107" t="str">
        <f t="shared" si="0"/>
        <v>ISIC 41-43</v>
      </c>
      <c r="L29" s="108" t="str">
        <f>'Correspondance tables'!P35</f>
        <v>ISIC 41T43</v>
      </c>
      <c r="M29" s="106"/>
      <c r="O29" s="109" t="s">
        <v>591</v>
      </c>
      <c r="P29" s="109" t="str">
        <f>Q29</f>
        <v>ISIC 31T33</v>
      </c>
      <c r="Q29" s="292" t="s">
        <v>17</v>
      </c>
      <c r="T29" s="110" t="str">
        <v>ISIC 58T60</v>
      </c>
      <c r="U29" s="110" t="str">
        <f t="shared" si="1"/>
        <v>ISIC 61</v>
      </c>
    </row>
    <row r="30" spans="1:21" ht="15" customHeight="1" thickBot="1" x14ac:dyDescent="0.4">
      <c r="A30" s="58" t="s">
        <v>446</v>
      </c>
      <c r="B30" s="103">
        <v>28</v>
      </c>
      <c r="C30" s="104" t="s">
        <v>592</v>
      </c>
      <c r="D30" s="122">
        <v>45</v>
      </c>
      <c r="E30" s="279" t="s">
        <v>593</v>
      </c>
      <c r="F30" s="279" t="s">
        <v>593</v>
      </c>
      <c r="G30" s="281" t="s">
        <v>594</v>
      </c>
      <c r="I30" s="106"/>
      <c r="J30" s="107" t="s">
        <v>595</v>
      </c>
      <c r="K30" s="107" t="str">
        <f t="shared" si="0"/>
        <v>ISIC 45</v>
      </c>
      <c r="L30" s="108" t="str">
        <f>'Correspondance tables'!P36</f>
        <v>ISIC 45T47</v>
      </c>
      <c r="M30" s="106"/>
      <c r="O30" s="116" t="s">
        <v>596</v>
      </c>
      <c r="P30" s="116" t="str">
        <f>Q29</f>
        <v>ISIC 31T33</v>
      </c>
      <c r="Q30" s="293"/>
      <c r="T30" s="110" t="str">
        <v>ISIC 61</v>
      </c>
      <c r="U30" s="110" t="str">
        <f t="shared" si="1"/>
        <v>ISIC 62T63</v>
      </c>
    </row>
    <row r="31" spans="1:21" ht="15" customHeight="1" x14ac:dyDescent="0.35">
      <c r="A31" s="58" t="s">
        <v>447</v>
      </c>
      <c r="B31" s="111">
        <v>29</v>
      </c>
      <c r="C31" s="112" t="s">
        <v>597</v>
      </c>
      <c r="D31" s="124">
        <v>46</v>
      </c>
      <c r="E31" s="284"/>
      <c r="F31" s="284"/>
      <c r="G31" s="282"/>
      <c r="I31" s="106"/>
      <c r="J31" s="107" t="s">
        <v>598</v>
      </c>
      <c r="K31" s="107" t="str">
        <f t="shared" si="0"/>
        <v>ISIC 46</v>
      </c>
      <c r="L31" s="108" t="str">
        <f>'Correspondance tables'!P37</f>
        <v>ISIC 45T47</v>
      </c>
      <c r="M31" s="106"/>
      <c r="O31" s="294" t="s">
        <v>599</v>
      </c>
      <c r="P31" s="294" t="s">
        <v>599</v>
      </c>
      <c r="Q31" s="120" t="s">
        <v>62</v>
      </c>
      <c r="T31" s="110" t="str">
        <v>ISIC 62T63</v>
      </c>
      <c r="U31" s="110" t="str">
        <f t="shared" si="1"/>
        <v>ISIC 64T66</v>
      </c>
    </row>
    <row r="32" spans="1:21" ht="14.15" customHeight="1" thickBot="1" x14ac:dyDescent="0.4">
      <c r="A32" s="58" t="s">
        <v>448</v>
      </c>
      <c r="B32" s="114">
        <v>30</v>
      </c>
      <c r="C32" s="97" t="s">
        <v>600</v>
      </c>
      <c r="D32" s="127">
        <v>47</v>
      </c>
      <c r="E32" s="280"/>
      <c r="F32" s="280"/>
      <c r="G32" s="282"/>
      <c r="I32" s="106"/>
      <c r="J32" s="107" t="s">
        <v>601</v>
      </c>
      <c r="K32" s="107" t="str">
        <f t="shared" si="0"/>
        <v>ISIC 47</v>
      </c>
      <c r="L32" s="108" t="str">
        <f>'Correspondance tables'!P38</f>
        <v>ISIC 45T47</v>
      </c>
      <c r="M32" s="106"/>
      <c r="O32" s="295"/>
      <c r="P32" s="295"/>
      <c r="Q32" s="123" t="s">
        <v>63</v>
      </c>
      <c r="T32" s="110" t="str">
        <v>ISIC 64T66</v>
      </c>
      <c r="U32" s="110" t="str">
        <f t="shared" si="1"/>
        <v>ISIC 68</v>
      </c>
    </row>
    <row r="33" spans="1:21" ht="15" customHeight="1" x14ac:dyDescent="0.35">
      <c r="A33" s="58" t="s">
        <v>449</v>
      </c>
      <c r="B33" s="103">
        <v>31</v>
      </c>
      <c r="C33" s="104" t="s">
        <v>602</v>
      </c>
      <c r="D33" s="122">
        <v>49</v>
      </c>
      <c r="E33" s="279" t="s">
        <v>603</v>
      </c>
      <c r="F33" s="279" t="s">
        <v>603</v>
      </c>
      <c r="G33" s="282"/>
      <c r="I33" s="106"/>
      <c r="J33" s="107" t="s">
        <v>604</v>
      </c>
      <c r="K33" s="107" t="str">
        <f t="shared" si="0"/>
        <v>ISIC 49</v>
      </c>
      <c r="L33" s="108" t="str">
        <f>'Correspondance tables'!P39</f>
        <v>ISIC 49T53</v>
      </c>
      <c r="M33" s="106"/>
      <c r="O33" s="136" t="s">
        <v>605</v>
      </c>
      <c r="P33" s="137" t="str">
        <f>Q33</f>
        <v>ISIC 36T39</v>
      </c>
      <c r="Q33" s="296" t="s">
        <v>64</v>
      </c>
      <c r="T33" s="110" t="str">
        <v>ISIC 68</v>
      </c>
      <c r="U33" s="110" t="str">
        <f t="shared" si="1"/>
        <v>ISIC 69T82</v>
      </c>
    </row>
    <row r="34" spans="1:21" ht="15" customHeight="1" thickBot="1" x14ac:dyDescent="0.4">
      <c r="A34" s="58" t="s">
        <v>450</v>
      </c>
      <c r="B34" s="111">
        <v>32</v>
      </c>
      <c r="C34" s="112" t="s">
        <v>606</v>
      </c>
      <c r="D34" s="124">
        <v>50</v>
      </c>
      <c r="E34" s="284"/>
      <c r="F34" s="284"/>
      <c r="G34" s="282"/>
      <c r="I34" s="106"/>
      <c r="J34" s="107" t="s">
        <v>604</v>
      </c>
      <c r="K34" s="107" t="str">
        <f t="shared" si="0"/>
        <v>ISIC 50</v>
      </c>
      <c r="L34" s="108" t="str">
        <f>'Correspondance tables'!P40</f>
        <v>ISIC 49T53</v>
      </c>
      <c r="M34" s="106"/>
      <c r="O34" s="138" t="s">
        <v>607</v>
      </c>
      <c r="P34" s="139" t="str">
        <f>Q33</f>
        <v>ISIC 36T39</v>
      </c>
      <c r="Q34" s="297"/>
      <c r="T34" s="110" t="str">
        <v>ISIC 69T82</v>
      </c>
      <c r="U34" s="110" t="str">
        <f t="shared" si="1"/>
        <v>ISIC 84</v>
      </c>
    </row>
    <row r="35" spans="1:21" ht="14.15" customHeight="1" x14ac:dyDescent="0.35">
      <c r="A35" s="58" t="s">
        <v>451</v>
      </c>
      <c r="B35" s="111">
        <v>33</v>
      </c>
      <c r="C35" s="112" t="s">
        <v>608</v>
      </c>
      <c r="D35" s="124">
        <v>51</v>
      </c>
      <c r="E35" s="284"/>
      <c r="F35" s="284"/>
      <c r="G35" s="282"/>
      <c r="I35" s="106"/>
      <c r="J35" s="107" t="s">
        <v>604</v>
      </c>
      <c r="K35" s="107" t="str">
        <f t="shared" si="0"/>
        <v>ISIC 51</v>
      </c>
      <c r="L35" s="108" t="str">
        <f>'Correspondance tables'!P41</f>
        <v>ISIC 49T53</v>
      </c>
      <c r="M35" s="106"/>
      <c r="O35" s="125" t="s">
        <v>609</v>
      </c>
      <c r="P35" s="125" t="str">
        <f>Q35</f>
        <v>ISIC 41T43</v>
      </c>
      <c r="Q35" s="126" t="s">
        <v>18</v>
      </c>
      <c r="T35" s="110" t="str">
        <v>ISIC 84</v>
      </c>
      <c r="U35" s="110" t="str">
        <f t="shared" si="1"/>
        <v>ISIC 85</v>
      </c>
    </row>
    <row r="36" spans="1:21" ht="15" customHeight="1" x14ac:dyDescent="0.35">
      <c r="A36" s="58" t="s">
        <v>452</v>
      </c>
      <c r="B36" s="111">
        <v>34</v>
      </c>
      <c r="C36" s="112" t="s">
        <v>610</v>
      </c>
      <c r="D36" s="124">
        <v>52</v>
      </c>
      <c r="E36" s="284"/>
      <c r="F36" s="284"/>
      <c r="G36" s="282"/>
      <c r="I36" s="106"/>
      <c r="J36" s="107" t="s">
        <v>604</v>
      </c>
      <c r="K36" s="107" t="str">
        <f t="shared" si="0"/>
        <v>ISIC 52</v>
      </c>
      <c r="L36" s="108" t="str">
        <f>'Correspondance tables'!P42</f>
        <v>ISIC 49T53</v>
      </c>
      <c r="M36" s="106"/>
      <c r="O36" s="109" t="s">
        <v>611</v>
      </c>
      <c r="P36" s="109" t="str">
        <f>Q36</f>
        <v>ISIC 45T47</v>
      </c>
      <c r="Q36" s="275" t="s">
        <v>19</v>
      </c>
      <c r="T36" s="110" t="str">
        <v>ISIC 85</v>
      </c>
      <c r="U36" s="110" t="str">
        <f t="shared" si="1"/>
        <v>ISIC 86T88</v>
      </c>
    </row>
    <row r="37" spans="1:21" ht="14.15" customHeight="1" x14ac:dyDescent="0.35">
      <c r="A37" s="58" t="s">
        <v>453</v>
      </c>
      <c r="B37" s="114">
        <v>35</v>
      </c>
      <c r="C37" s="97" t="s">
        <v>612</v>
      </c>
      <c r="D37" s="127">
        <v>53</v>
      </c>
      <c r="E37" s="280"/>
      <c r="F37" s="280"/>
      <c r="G37" s="282"/>
      <c r="I37" s="106"/>
      <c r="J37" s="107" t="s">
        <v>613</v>
      </c>
      <c r="K37" s="107" t="str">
        <f t="shared" si="0"/>
        <v>ISIC 53</v>
      </c>
      <c r="L37" s="108" t="str">
        <f>'Correspondance tables'!P43</f>
        <v>ISIC 49T53</v>
      </c>
      <c r="M37" s="106"/>
      <c r="O37" s="109" t="s">
        <v>614</v>
      </c>
      <c r="P37" s="109" t="str">
        <f>Q36</f>
        <v>ISIC 45T47</v>
      </c>
      <c r="Q37" s="275"/>
      <c r="T37" s="110" t="str">
        <v>ISIC 86T88</v>
      </c>
      <c r="U37" s="110" t="str">
        <f t="shared" si="1"/>
        <v>ISIC 90T96</v>
      </c>
    </row>
    <row r="38" spans="1:21" ht="15" customHeight="1" x14ac:dyDescent="0.35">
      <c r="A38" s="58" t="s">
        <v>454</v>
      </c>
      <c r="B38" s="117">
        <v>36</v>
      </c>
      <c r="C38" s="118" t="s">
        <v>615</v>
      </c>
      <c r="D38" s="119" t="s">
        <v>616</v>
      </c>
      <c r="E38" s="119" t="s">
        <v>617</v>
      </c>
      <c r="F38" s="119" t="s">
        <v>617</v>
      </c>
      <c r="G38" s="283"/>
      <c r="I38" s="106"/>
      <c r="J38" s="107" t="s">
        <v>312</v>
      </c>
      <c r="K38" s="107" t="str">
        <f t="shared" si="0"/>
        <v>ISIC 55-56</v>
      </c>
      <c r="L38" s="108" t="str">
        <f>'Correspondance tables'!P44</f>
        <v>ISIC 55T56</v>
      </c>
      <c r="M38" s="106"/>
      <c r="O38" s="109" t="s">
        <v>618</v>
      </c>
      <c r="P38" s="109" t="str">
        <f>Q36</f>
        <v>ISIC 45T47</v>
      </c>
      <c r="Q38" s="275"/>
      <c r="T38" s="110" t="str">
        <v>ISIC 90T96</v>
      </c>
      <c r="U38" s="110" t="str">
        <f t="shared" si="1"/>
        <v>ISIC 97T98</v>
      </c>
    </row>
    <row r="39" spans="1:21" ht="15" customHeight="1" x14ac:dyDescent="0.35">
      <c r="A39" s="58" t="s">
        <v>455</v>
      </c>
      <c r="B39" s="103">
        <v>37</v>
      </c>
      <c r="C39" s="104" t="s">
        <v>619</v>
      </c>
      <c r="D39" s="122">
        <v>58</v>
      </c>
      <c r="E39" s="277" t="s">
        <v>620</v>
      </c>
      <c r="F39" s="277" t="s">
        <v>621</v>
      </c>
      <c r="G39" s="289" t="s">
        <v>621</v>
      </c>
      <c r="I39" s="135"/>
      <c r="J39" s="107" t="s">
        <v>622</v>
      </c>
      <c r="K39" s="107" t="str">
        <f t="shared" si="0"/>
        <v>ISIC 58</v>
      </c>
      <c r="L39" s="108" t="str">
        <f>'Correspondance tables'!P45</f>
        <v>ISIC 58T60</v>
      </c>
      <c r="M39" s="106"/>
      <c r="O39" s="109" t="s">
        <v>623</v>
      </c>
      <c r="P39" s="109" t="str">
        <f>Q39</f>
        <v>ISIC 49T53</v>
      </c>
      <c r="Q39" s="275" t="s">
        <v>20</v>
      </c>
      <c r="T39" s="110" t="str">
        <v>ISIC 97T98</v>
      </c>
      <c r="U39" s="110" t="str">
        <f t="shared" si="1"/>
        <v>ISIC 99</v>
      </c>
    </row>
    <row r="40" spans="1:21" ht="14.15" customHeight="1" x14ac:dyDescent="0.35">
      <c r="A40" s="58" t="s">
        <v>456</v>
      </c>
      <c r="B40" s="114">
        <v>38</v>
      </c>
      <c r="C40" s="97" t="s">
        <v>624</v>
      </c>
      <c r="D40" s="133" t="s">
        <v>625</v>
      </c>
      <c r="E40" s="278"/>
      <c r="F40" s="288"/>
      <c r="G40" s="290"/>
      <c r="I40" s="135"/>
      <c r="J40" s="107" t="s">
        <v>622</v>
      </c>
      <c r="K40" s="107" t="str">
        <f t="shared" si="0"/>
        <v>ISIC 59-60</v>
      </c>
      <c r="L40" s="108" t="str">
        <f>'Correspondance tables'!P46</f>
        <v>ISIC 58T60</v>
      </c>
      <c r="M40" s="106"/>
      <c r="O40" s="109" t="s">
        <v>626</v>
      </c>
      <c r="P40" s="109" t="str">
        <f>Q39</f>
        <v>ISIC 49T53</v>
      </c>
      <c r="Q40" s="275"/>
      <c r="T40" s="94" t="str">
        <v>ISIC 99</v>
      </c>
    </row>
    <row r="41" spans="1:21" ht="12.75" customHeight="1" x14ac:dyDescent="0.35">
      <c r="A41" s="58" t="s">
        <v>457</v>
      </c>
      <c r="B41" s="117">
        <v>39</v>
      </c>
      <c r="C41" s="118" t="s">
        <v>627</v>
      </c>
      <c r="D41" s="129">
        <v>61</v>
      </c>
      <c r="E41" s="119" t="s">
        <v>628</v>
      </c>
      <c r="F41" s="288"/>
      <c r="G41" s="290"/>
      <c r="I41" s="135"/>
      <c r="J41" s="107" t="s">
        <v>629</v>
      </c>
      <c r="K41" s="107" t="str">
        <f t="shared" si="0"/>
        <v>ISIC 61</v>
      </c>
      <c r="L41" s="108" t="str">
        <f>'Correspondance tables'!P48</f>
        <v>ISIC 61</v>
      </c>
      <c r="M41" s="106"/>
      <c r="O41" s="109" t="s">
        <v>630</v>
      </c>
      <c r="P41" s="109" t="str">
        <f>Q39</f>
        <v>ISIC 49T53</v>
      </c>
      <c r="Q41" s="275"/>
    </row>
    <row r="42" spans="1:21" ht="12.75" customHeight="1" x14ac:dyDescent="0.35">
      <c r="A42" s="58" t="s">
        <v>458</v>
      </c>
      <c r="B42" s="117">
        <v>40</v>
      </c>
      <c r="C42" s="118" t="s">
        <v>631</v>
      </c>
      <c r="D42" s="119" t="s">
        <v>632</v>
      </c>
      <c r="E42" s="119" t="s">
        <v>633</v>
      </c>
      <c r="F42" s="278"/>
      <c r="G42" s="291"/>
      <c r="I42" s="135"/>
      <c r="J42" s="107" t="s">
        <v>634</v>
      </c>
      <c r="K42" s="107" t="str">
        <f t="shared" si="0"/>
        <v>ISIC 62-63</v>
      </c>
      <c r="L42" s="108" t="str">
        <f>'Correspondance tables'!P49</f>
        <v>ISIC 62T63</v>
      </c>
      <c r="M42" s="106"/>
      <c r="O42" s="109" t="s">
        <v>635</v>
      </c>
      <c r="P42" s="109" t="str">
        <f>Q39</f>
        <v>ISIC 49T53</v>
      </c>
      <c r="Q42" s="275"/>
    </row>
    <row r="43" spans="1:21" ht="12.75" customHeight="1" x14ac:dyDescent="0.35">
      <c r="A43" s="58" t="s">
        <v>459</v>
      </c>
      <c r="B43" s="103">
        <v>41</v>
      </c>
      <c r="C43" s="104" t="s">
        <v>636</v>
      </c>
      <c r="D43" s="122">
        <v>64</v>
      </c>
      <c r="E43" s="279" t="s">
        <v>637</v>
      </c>
      <c r="F43" s="279" t="s">
        <v>637</v>
      </c>
      <c r="G43" s="281" t="s">
        <v>637</v>
      </c>
      <c r="I43" s="106"/>
      <c r="J43" s="107" t="s">
        <v>638</v>
      </c>
      <c r="K43" s="107" t="str">
        <f t="shared" si="0"/>
        <v>ISIC 64</v>
      </c>
      <c r="L43" s="108" t="str">
        <f>'Correspondance tables'!P50</f>
        <v>ISIC 64T66</v>
      </c>
      <c r="M43" s="106"/>
      <c r="O43" s="109" t="s">
        <v>639</v>
      </c>
      <c r="P43" s="109" t="str">
        <f>Q39</f>
        <v>ISIC 49T53</v>
      </c>
      <c r="Q43" s="275"/>
    </row>
    <row r="44" spans="1:21" ht="13" customHeight="1" x14ac:dyDescent="0.35">
      <c r="A44" s="58" t="s">
        <v>460</v>
      </c>
      <c r="B44" s="111">
        <v>42</v>
      </c>
      <c r="C44" s="112" t="s">
        <v>640</v>
      </c>
      <c r="D44" s="124">
        <v>65</v>
      </c>
      <c r="E44" s="284"/>
      <c r="F44" s="284"/>
      <c r="G44" s="282"/>
      <c r="I44" s="106"/>
      <c r="J44" s="107" t="s">
        <v>638</v>
      </c>
      <c r="K44" s="107" t="str">
        <f t="shared" si="0"/>
        <v>ISIC 65</v>
      </c>
      <c r="L44" s="108" t="str">
        <f>'Correspondance tables'!P51</f>
        <v>ISIC 64T66</v>
      </c>
      <c r="M44" s="106"/>
      <c r="O44" s="109" t="s">
        <v>641</v>
      </c>
      <c r="P44" s="109" t="str">
        <f>Q44</f>
        <v>ISIC 55T56</v>
      </c>
      <c r="Q44" s="128" t="s">
        <v>21</v>
      </c>
    </row>
    <row r="45" spans="1:21" ht="13" customHeight="1" x14ac:dyDescent="0.35">
      <c r="A45" s="58" t="s">
        <v>461</v>
      </c>
      <c r="B45" s="114">
        <v>43</v>
      </c>
      <c r="C45" s="97" t="s">
        <v>642</v>
      </c>
      <c r="D45" s="127">
        <v>66</v>
      </c>
      <c r="E45" s="280"/>
      <c r="F45" s="280"/>
      <c r="G45" s="283"/>
      <c r="I45" s="106"/>
      <c r="J45" s="107" t="s">
        <v>638</v>
      </c>
      <c r="K45" s="107" t="str">
        <f t="shared" si="0"/>
        <v>ISIC 66</v>
      </c>
      <c r="L45" s="108" t="str">
        <f>'Correspondance tables'!P52</f>
        <v>ISIC 64T66</v>
      </c>
      <c r="M45" s="106"/>
      <c r="O45" s="109" t="s">
        <v>643</v>
      </c>
      <c r="P45" s="109" t="str">
        <f>Q45</f>
        <v>ISIC 58T60</v>
      </c>
      <c r="Q45" s="275" t="s">
        <v>22</v>
      </c>
    </row>
    <row r="46" spans="1:21" ht="12.75" customHeight="1" x14ac:dyDescent="0.35">
      <c r="A46" s="58" t="s">
        <v>462</v>
      </c>
      <c r="B46" s="117">
        <v>44</v>
      </c>
      <c r="C46" s="118" t="s">
        <v>644</v>
      </c>
      <c r="D46" s="129">
        <v>68</v>
      </c>
      <c r="E46" s="119" t="s">
        <v>645</v>
      </c>
      <c r="F46" s="119" t="s">
        <v>645</v>
      </c>
      <c r="G46" s="134" t="s">
        <v>645</v>
      </c>
      <c r="I46" s="135"/>
      <c r="J46" s="107" t="s">
        <v>646</v>
      </c>
      <c r="K46" s="107" t="str">
        <f t="shared" si="0"/>
        <v>ISIC 68</v>
      </c>
      <c r="L46" s="108" t="str">
        <f>'Correspondance tables'!P53</f>
        <v>ISIC 68</v>
      </c>
      <c r="M46" s="106"/>
      <c r="O46" s="109" t="s">
        <v>647</v>
      </c>
      <c r="P46" s="109" t="str">
        <f>Q45</f>
        <v>ISIC 58T60</v>
      </c>
      <c r="Q46" s="275"/>
    </row>
    <row r="47" spans="1:21" s="150" customFormat="1" ht="12.75" customHeight="1" x14ac:dyDescent="0.35">
      <c r="A47" s="140" t="s">
        <v>499</v>
      </c>
      <c r="B47" s="141"/>
      <c r="C47" s="142"/>
      <c r="D47" s="143"/>
      <c r="E47" s="144"/>
      <c r="F47" s="144"/>
      <c r="G47" s="145"/>
      <c r="H47" s="34"/>
      <c r="I47" s="146"/>
      <c r="J47" s="147" t="s">
        <v>646</v>
      </c>
      <c r="K47" s="147" t="s">
        <v>26</v>
      </c>
      <c r="L47" s="148" t="s">
        <v>26</v>
      </c>
      <c r="M47" s="149"/>
      <c r="O47" s="151"/>
      <c r="P47" s="151"/>
      <c r="Q47" s="152"/>
    </row>
    <row r="48" spans="1:21" ht="12.75" customHeight="1" x14ac:dyDescent="0.35">
      <c r="A48" s="58" t="s">
        <v>463</v>
      </c>
      <c r="B48" s="103">
        <v>45</v>
      </c>
      <c r="C48" s="104" t="s">
        <v>648</v>
      </c>
      <c r="D48" s="132" t="s">
        <v>649</v>
      </c>
      <c r="E48" s="277" t="s">
        <v>650</v>
      </c>
      <c r="F48" s="279" t="s">
        <v>651</v>
      </c>
      <c r="G48" s="285" t="s">
        <v>652</v>
      </c>
      <c r="I48" s="153"/>
      <c r="J48" s="107" t="s">
        <v>653</v>
      </c>
      <c r="K48" s="107" t="str">
        <f t="shared" ref="K48:K67" si="2">"ISIC "&amp;D48</f>
        <v>ISIC 69-70</v>
      </c>
      <c r="L48" s="108" t="str">
        <f>'Correspondance tables'!P54</f>
        <v>ISIC 69T82</v>
      </c>
      <c r="M48" s="106"/>
      <c r="O48" s="109" t="s">
        <v>23</v>
      </c>
      <c r="P48" s="109" t="str">
        <f>Q48</f>
        <v>ISIC 61</v>
      </c>
      <c r="Q48" s="128" t="s">
        <v>23</v>
      </c>
    </row>
    <row r="49" spans="1:17" ht="12.75" customHeight="1" x14ac:dyDescent="0.35">
      <c r="A49" s="58" t="s">
        <v>464</v>
      </c>
      <c r="B49" s="114">
        <v>46</v>
      </c>
      <c r="C49" s="97" t="s">
        <v>654</v>
      </c>
      <c r="D49" s="127">
        <v>71</v>
      </c>
      <c r="E49" s="278"/>
      <c r="F49" s="284"/>
      <c r="G49" s="286"/>
      <c r="I49" s="153"/>
      <c r="J49" s="107" t="s">
        <v>653</v>
      </c>
      <c r="K49" s="107" t="str">
        <f t="shared" si="2"/>
        <v>ISIC 71</v>
      </c>
      <c r="L49" s="108" t="str">
        <f>'Correspondance tables'!P55</f>
        <v>ISIC 69T82</v>
      </c>
      <c r="M49" s="106"/>
      <c r="O49" s="109" t="s">
        <v>655</v>
      </c>
      <c r="P49" s="109" t="str">
        <f>Q49</f>
        <v>ISIC 62T63</v>
      </c>
      <c r="Q49" s="128" t="s">
        <v>24</v>
      </c>
    </row>
    <row r="50" spans="1:17" ht="12.75" customHeight="1" x14ac:dyDescent="0.35">
      <c r="A50" s="58" t="s">
        <v>465</v>
      </c>
      <c r="B50" s="117">
        <v>47</v>
      </c>
      <c r="C50" s="118" t="s">
        <v>656</v>
      </c>
      <c r="D50" s="129">
        <v>72</v>
      </c>
      <c r="E50" s="119" t="s">
        <v>657</v>
      </c>
      <c r="F50" s="284"/>
      <c r="G50" s="286"/>
      <c r="I50" s="153"/>
      <c r="J50" s="107" t="s">
        <v>653</v>
      </c>
      <c r="K50" s="107" t="str">
        <f t="shared" si="2"/>
        <v>ISIC 72</v>
      </c>
      <c r="L50" s="108" t="str">
        <f>'Correspondance tables'!P56</f>
        <v>ISIC 69T82</v>
      </c>
      <c r="M50" s="106"/>
      <c r="O50" s="109" t="s">
        <v>658</v>
      </c>
      <c r="P50" s="109" t="str">
        <f>Q50</f>
        <v>ISIC 64T66</v>
      </c>
      <c r="Q50" s="275" t="s">
        <v>25</v>
      </c>
    </row>
    <row r="51" spans="1:17" ht="12.75" customHeight="1" x14ac:dyDescent="0.35">
      <c r="A51" s="58" t="s">
        <v>466</v>
      </c>
      <c r="B51" s="103">
        <v>48</v>
      </c>
      <c r="C51" s="104" t="s">
        <v>659</v>
      </c>
      <c r="D51" s="122">
        <v>73</v>
      </c>
      <c r="E51" s="277" t="s">
        <v>660</v>
      </c>
      <c r="F51" s="284"/>
      <c r="G51" s="286"/>
      <c r="I51" s="153"/>
      <c r="J51" s="107" t="s">
        <v>653</v>
      </c>
      <c r="K51" s="107" t="str">
        <f t="shared" si="2"/>
        <v>ISIC 73</v>
      </c>
      <c r="L51" s="108" t="str">
        <f>'Correspondance tables'!P57</f>
        <v>ISIC 69T82</v>
      </c>
      <c r="M51" s="106"/>
      <c r="O51" s="109" t="s">
        <v>661</v>
      </c>
      <c r="P51" s="109" t="str">
        <f>Q50</f>
        <v>ISIC 64T66</v>
      </c>
      <c r="Q51" s="275"/>
    </row>
    <row r="52" spans="1:17" ht="12.75" customHeight="1" x14ac:dyDescent="0.35">
      <c r="A52" s="58" t="s">
        <v>467</v>
      </c>
      <c r="B52" s="114">
        <v>49</v>
      </c>
      <c r="C52" s="97" t="s">
        <v>662</v>
      </c>
      <c r="D52" s="133" t="s">
        <v>663</v>
      </c>
      <c r="E52" s="278"/>
      <c r="F52" s="280"/>
      <c r="G52" s="286"/>
      <c r="I52" s="153"/>
      <c r="J52" s="107" t="s">
        <v>653</v>
      </c>
      <c r="K52" s="107" t="str">
        <f t="shared" si="2"/>
        <v>ISIC 74-75</v>
      </c>
      <c r="L52" s="108" t="str">
        <f>'Correspondance tables'!P58</f>
        <v>ISIC 69T82</v>
      </c>
      <c r="M52" s="106"/>
      <c r="O52" s="109" t="s">
        <v>664</v>
      </c>
      <c r="P52" s="109" t="str">
        <f>Q50</f>
        <v>ISIC 64T66</v>
      </c>
      <c r="Q52" s="275"/>
    </row>
    <row r="53" spans="1:17" ht="12.75" customHeight="1" x14ac:dyDescent="0.35">
      <c r="A53" s="58" t="s">
        <v>468</v>
      </c>
      <c r="B53" s="103">
        <v>50</v>
      </c>
      <c r="C53" s="104" t="s">
        <v>665</v>
      </c>
      <c r="D53" s="122">
        <v>77</v>
      </c>
      <c r="E53" s="279" t="s">
        <v>666</v>
      </c>
      <c r="F53" s="279" t="s">
        <v>666</v>
      </c>
      <c r="G53" s="286"/>
      <c r="I53" s="153"/>
      <c r="J53" s="107" t="s">
        <v>653</v>
      </c>
      <c r="K53" s="107" t="str">
        <f t="shared" si="2"/>
        <v>ISIC 77</v>
      </c>
      <c r="L53" s="108" t="str">
        <f>'Correspondance tables'!P59</f>
        <v>ISIC 69T82</v>
      </c>
      <c r="M53" s="106"/>
      <c r="O53" s="109" t="s">
        <v>26</v>
      </c>
      <c r="P53" s="109" t="str">
        <f>Q53</f>
        <v>ISIC 68</v>
      </c>
      <c r="Q53" s="128" t="s">
        <v>26</v>
      </c>
    </row>
    <row r="54" spans="1:17" ht="12.75" customHeight="1" x14ac:dyDescent="0.35">
      <c r="A54" s="58" t="s">
        <v>469</v>
      </c>
      <c r="B54" s="111">
        <v>51</v>
      </c>
      <c r="C54" s="112" t="s">
        <v>667</v>
      </c>
      <c r="D54" s="124">
        <v>78</v>
      </c>
      <c r="E54" s="284"/>
      <c r="F54" s="284"/>
      <c r="G54" s="286"/>
      <c r="I54" s="153"/>
      <c r="J54" s="107" t="s">
        <v>653</v>
      </c>
      <c r="K54" s="107" t="str">
        <f t="shared" si="2"/>
        <v>ISIC 78</v>
      </c>
      <c r="L54" s="108" t="str">
        <f>'Correspondance tables'!P60</f>
        <v>ISIC 69T82</v>
      </c>
      <c r="M54" s="106"/>
      <c r="O54" s="109" t="s">
        <v>668</v>
      </c>
      <c r="P54" s="109" t="str">
        <f>Q54</f>
        <v>ISIC 69T82</v>
      </c>
      <c r="Q54" s="275" t="s">
        <v>27</v>
      </c>
    </row>
    <row r="55" spans="1:17" ht="13" customHeight="1" x14ac:dyDescent="0.35">
      <c r="A55" s="58" t="s">
        <v>470</v>
      </c>
      <c r="B55" s="111">
        <v>52</v>
      </c>
      <c r="C55" s="112" t="s">
        <v>669</v>
      </c>
      <c r="D55" s="124">
        <v>79</v>
      </c>
      <c r="E55" s="284"/>
      <c r="F55" s="284"/>
      <c r="G55" s="286"/>
      <c r="I55" s="153"/>
      <c r="J55" s="107" t="s">
        <v>653</v>
      </c>
      <c r="K55" s="107" t="str">
        <f t="shared" si="2"/>
        <v>ISIC 79</v>
      </c>
      <c r="L55" s="108" t="str">
        <f>'Correspondance tables'!P61</f>
        <v>ISIC 69T82</v>
      </c>
      <c r="M55" s="106"/>
      <c r="O55" s="109" t="s">
        <v>670</v>
      </c>
      <c r="P55" s="109" t="str">
        <f>Q54</f>
        <v>ISIC 69T82</v>
      </c>
      <c r="Q55" s="275"/>
    </row>
    <row r="56" spans="1:17" ht="28" customHeight="1" x14ac:dyDescent="0.35">
      <c r="A56" s="58" t="s">
        <v>471</v>
      </c>
      <c r="B56" s="114">
        <v>53</v>
      </c>
      <c r="C56" s="97" t="s">
        <v>671</v>
      </c>
      <c r="D56" s="133" t="s">
        <v>672</v>
      </c>
      <c r="E56" s="280"/>
      <c r="F56" s="280"/>
      <c r="G56" s="287"/>
      <c r="I56" s="153"/>
      <c r="J56" s="107" t="s">
        <v>653</v>
      </c>
      <c r="K56" s="107" t="str">
        <f t="shared" si="2"/>
        <v>ISIC 80-82</v>
      </c>
      <c r="L56" s="108" t="str">
        <f>'Correspondance tables'!P62</f>
        <v>ISIC 69T82</v>
      </c>
      <c r="M56" s="106"/>
      <c r="O56" s="109" t="s">
        <v>673</v>
      </c>
      <c r="P56" s="109" t="str">
        <f>Q54</f>
        <v>ISIC 69T82</v>
      </c>
      <c r="Q56" s="275"/>
    </row>
    <row r="57" spans="1:17" ht="12.75" customHeight="1" x14ac:dyDescent="0.35">
      <c r="A57" s="58" t="s">
        <v>472</v>
      </c>
      <c r="B57" s="117">
        <v>54</v>
      </c>
      <c r="C57" s="118" t="s">
        <v>674</v>
      </c>
      <c r="D57" s="129">
        <v>84</v>
      </c>
      <c r="E57" s="119" t="s">
        <v>675</v>
      </c>
      <c r="F57" s="119" t="s">
        <v>675</v>
      </c>
      <c r="G57" s="285" t="s">
        <v>676</v>
      </c>
      <c r="I57" s="153"/>
      <c r="J57" s="107" t="s">
        <v>677</v>
      </c>
      <c r="K57" s="107" t="str">
        <f t="shared" si="2"/>
        <v>ISIC 84</v>
      </c>
      <c r="L57" s="108" t="str">
        <f>'Correspondance tables'!P63</f>
        <v>ISIC 84</v>
      </c>
      <c r="M57" s="106"/>
      <c r="O57" s="109" t="s">
        <v>678</v>
      </c>
      <c r="P57" s="109" t="str">
        <f>Q54</f>
        <v>ISIC 69T82</v>
      </c>
      <c r="Q57" s="275"/>
    </row>
    <row r="58" spans="1:17" ht="12.75" customHeight="1" x14ac:dyDescent="0.35">
      <c r="A58" s="58" t="s">
        <v>473</v>
      </c>
      <c r="B58" s="117">
        <v>55</v>
      </c>
      <c r="C58" s="118" t="s">
        <v>679</v>
      </c>
      <c r="D58" s="129">
        <v>85</v>
      </c>
      <c r="E58" s="119" t="s">
        <v>680</v>
      </c>
      <c r="F58" s="119" t="s">
        <v>680</v>
      </c>
      <c r="G58" s="286"/>
      <c r="I58" s="153"/>
      <c r="J58" s="107" t="s">
        <v>681</v>
      </c>
      <c r="K58" s="107" t="str">
        <f t="shared" si="2"/>
        <v>ISIC 85</v>
      </c>
      <c r="L58" s="108" t="str">
        <f>'Correspondance tables'!P64</f>
        <v>ISIC 85</v>
      </c>
      <c r="M58" s="106"/>
      <c r="O58" s="109" t="s">
        <v>682</v>
      </c>
      <c r="P58" s="109" t="str">
        <f>Q54</f>
        <v>ISIC 69T82</v>
      </c>
      <c r="Q58" s="275"/>
    </row>
    <row r="59" spans="1:17" ht="12.75" customHeight="1" x14ac:dyDescent="0.35">
      <c r="A59" s="58" t="s">
        <v>474</v>
      </c>
      <c r="B59" s="117">
        <v>56</v>
      </c>
      <c r="C59" s="118" t="s">
        <v>683</v>
      </c>
      <c r="D59" s="129">
        <v>86</v>
      </c>
      <c r="E59" s="119" t="s">
        <v>684</v>
      </c>
      <c r="F59" s="277" t="s">
        <v>685</v>
      </c>
      <c r="G59" s="286"/>
      <c r="I59" s="153"/>
      <c r="J59" s="107" t="s">
        <v>313</v>
      </c>
      <c r="K59" s="107" t="str">
        <f t="shared" si="2"/>
        <v>ISIC 86</v>
      </c>
      <c r="L59" s="108" t="str">
        <f>'Correspondance tables'!P65</f>
        <v>ISIC 86T88</v>
      </c>
      <c r="M59" s="106"/>
      <c r="O59" s="109" t="s">
        <v>686</v>
      </c>
      <c r="P59" s="109" t="str">
        <f>Q54</f>
        <v>ISIC 69T82</v>
      </c>
      <c r="Q59" s="275"/>
    </row>
    <row r="60" spans="1:17" ht="12.75" customHeight="1" x14ac:dyDescent="0.35">
      <c r="A60" s="58" t="s">
        <v>475</v>
      </c>
      <c r="B60" s="117">
        <v>57</v>
      </c>
      <c r="C60" s="118" t="s">
        <v>687</v>
      </c>
      <c r="D60" s="119" t="s">
        <v>688</v>
      </c>
      <c r="E60" s="119" t="s">
        <v>689</v>
      </c>
      <c r="F60" s="278"/>
      <c r="G60" s="287"/>
      <c r="I60" s="153"/>
      <c r="J60" s="107" t="s">
        <v>313</v>
      </c>
      <c r="K60" s="107" t="str">
        <f t="shared" si="2"/>
        <v>ISIC 87-88</v>
      </c>
      <c r="L60" s="108" t="str">
        <f>'Correspondance tables'!P66</f>
        <v>ISIC 86T88</v>
      </c>
      <c r="M60" s="106"/>
      <c r="O60" s="109" t="s">
        <v>690</v>
      </c>
      <c r="P60" s="109" t="str">
        <f>Q54</f>
        <v>ISIC 69T82</v>
      </c>
      <c r="Q60" s="275"/>
    </row>
    <row r="61" spans="1:17" ht="25.5" customHeight="1" x14ac:dyDescent="0.35">
      <c r="A61" s="58" t="s">
        <v>476</v>
      </c>
      <c r="B61" s="103">
        <v>58</v>
      </c>
      <c r="C61" s="154" t="s">
        <v>691</v>
      </c>
      <c r="D61" s="132" t="s">
        <v>692</v>
      </c>
      <c r="E61" s="279" t="s">
        <v>693</v>
      </c>
      <c r="F61" s="279" t="s">
        <v>693</v>
      </c>
      <c r="G61" s="281" t="s">
        <v>694</v>
      </c>
      <c r="I61" s="106"/>
      <c r="J61" s="107" t="s">
        <v>695</v>
      </c>
      <c r="K61" s="107" t="str">
        <f t="shared" si="2"/>
        <v>ISIC 90-92</v>
      </c>
      <c r="L61" s="108" t="str">
        <f>'Correspondance tables'!P67</f>
        <v>ISIC 90T96</v>
      </c>
      <c r="M61" s="106"/>
      <c r="O61" s="109" t="s">
        <v>696</v>
      </c>
      <c r="P61" s="109" t="str">
        <f>Q54</f>
        <v>ISIC 69T82</v>
      </c>
      <c r="Q61" s="275"/>
    </row>
    <row r="62" spans="1:17" ht="12.75" customHeight="1" x14ac:dyDescent="0.35">
      <c r="A62" s="58" t="s">
        <v>477</v>
      </c>
      <c r="B62" s="114">
        <v>59</v>
      </c>
      <c r="C62" s="97" t="s">
        <v>697</v>
      </c>
      <c r="D62" s="127">
        <v>93</v>
      </c>
      <c r="E62" s="280"/>
      <c r="F62" s="280"/>
      <c r="G62" s="282"/>
      <c r="I62" s="106"/>
      <c r="J62" s="107" t="s">
        <v>695</v>
      </c>
      <c r="K62" s="107" t="str">
        <f t="shared" si="2"/>
        <v>ISIC 93</v>
      </c>
      <c r="L62" s="108" t="str">
        <f>'Correspondance tables'!P68</f>
        <v>ISIC 90T96</v>
      </c>
      <c r="M62" s="106"/>
      <c r="O62" s="109" t="s">
        <v>698</v>
      </c>
      <c r="P62" s="109" t="str">
        <f>Q54</f>
        <v>ISIC 69T82</v>
      </c>
      <c r="Q62" s="275"/>
    </row>
    <row r="63" spans="1:17" ht="12.75" customHeight="1" x14ac:dyDescent="0.35">
      <c r="A63" s="58" t="s">
        <v>478</v>
      </c>
      <c r="B63" s="103">
        <v>60</v>
      </c>
      <c r="C63" s="104" t="s">
        <v>699</v>
      </c>
      <c r="D63" s="122">
        <v>94</v>
      </c>
      <c r="E63" s="279" t="s">
        <v>700</v>
      </c>
      <c r="F63" s="279" t="s">
        <v>700</v>
      </c>
      <c r="G63" s="282"/>
      <c r="I63" s="106"/>
      <c r="J63" s="107" t="s">
        <v>701</v>
      </c>
      <c r="K63" s="107" t="str">
        <f t="shared" si="2"/>
        <v>ISIC 94</v>
      </c>
      <c r="L63" s="108" t="str">
        <f>'Correspondance tables'!P69</f>
        <v>ISIC 90T96</v>
      </c>
      <c r="M63" s="106"/>
      <c r="O63" s="109" t="s">
        <v>28</v>
      </c>
      <c r="P63" s="109" t="str">
        <f>Q63</f>
        <v>ISIC 84</v>
      </c>
      <c r="Q63" s="128" t="s">
        <v>28</v>
      </c>
    </row>
    <row r="64" spans="1:17" ht="12.75" customHeight="1" x14ac:dyDescent="0.35">
      <c r="A64" s="58" t="s">
        <v>479</v>
      </c>
      <c r="B64" s="111">
        <v>61</v>
      </c>
      <c r="C64" s="112" t="s">
        <v>702</v>
      </c>
      <c r="D64" s="124">
        <v>95</v>
      </c>
      <c r="E64" s="284"/>
      <c r="F64" s="284"/>
      <c r="G64" s="282"/>
      <c r="I64" s="106"/>
      <c r="J64" s="107" t="s">
        <v>701</v>
      </c>
      <c r="K64" s="107" t="str">
        <f t="shared" si="2"/>
        <v>ISIC 95</v>
      </c>
      <c r="L64" s="108" t="str">
        <f>'Correspondance tables'!P70</f>
        <v>ISIC 90T96</v>
      </c>
      <c r="M64" s="106"/>
      <c r="O64" s="109" t="s">
        <v>29</v>
      </c>
      <c r="P64" s="109" t="str">
        <f>Q64</f>
        <v>ISIC 85</v>
      </c>
      <c r="Q64" s="128" t="s">
        <v>29</v>
      </c>
    </row>
    <row r="65" spans="1:17" ht="12.75" customHeight="1" x14ac:dyDescent="0.35">
      <c r="A65" s="58" t="s">
        <v>480</v>
      </c>
      <c r="B65" s="114">
        <v>62</v>
      </c>
      <c r="C65" s="97" t="s">
        <v>703</v>
      </c>
      <c r="D65" s="127">
        <v>96</v>
      </c>
      <c r="E65" s="280"/>
      <c r="F65" s="280"/>
      <c r="G65" s="282"/>
      <c r="I65" s="106"/>
      <c r="J65" s="107" t="s">
        <v>701</v>
      </c>
      <c r="K65" s="107" t="str">
        <f t="shared" si="2"/>
        <v>ISIC 96</v>
      </c>
      <c r="L65" s="108" t="str">
        <f>'Correspondance tables'!P71</f>
        <v>ISIC 90T96</v>
      </c>
      <c r="M65" s="106"/>
      <c r="O65" s="109" t="s">
        <v>704</v>
      </c>
      <c r="P65" s="109" t="str">
        <f>Q65</f>
        <v>ISIC 86T88</v>
      </c>
      <c r="Q65" s="275" t="s">
        <v>30</v>
      </c>
    </row>
    <row r="66" spans="1:17" ht="25.5" customHeight="1" x14ac:dyDescent="0.35">
      <c r="A66" s="155" t="s">
        <v>481</v>
      </c>
      <c r="B66" s="117">
        <v>63</v>
      </c>
      <c r="C66" s="156" t="s">
        <v>705</v>
      </c>
      <c r="D66" s="119" t="s">
        <v>706</v>
      </c>
      <c r="E66" s="119" t="s">
        <v>707</v>
      </c>
      <c r="F66" s="119" t="s">
        <v>707</v>
      </c>
      <c r="G66" s="282"/>
      <c r="I66" s="106"/>
      <c r="J66" s="107" t="s">
        <v>314</v>
      </c>
      <c r="K66" s="107" t="str">
        <f t="shared" si="2"/>
        <v>ISIC 97-98</v>
      </c>
      <c r="L66" s="108" t="str">
        <f>'Correspondance tables'!P72</f>
        <v>ISIC 97T98</v>
      </c>
      <c r="M66" s="106"/>
      <c r="O66" s="109" t="s">
        <v>708</v>
      </c>
      <c r="P66" s="109" t="str">
        <f>Q65</f>
        <v>ISIC 86T88</v>
      </c>
      <c r="Q66" s="275"/>
    </row>
    <row r="67" spans="1:17" ht="12.75" customHeight="1" x14ac:dyDescent="0.35">
      <c r="A67" s="74" t="s">
        <v>482</v>
      </c>
      <c r="B67" s="117">
        <v>64</v>
      </c>
      <c r="C67" s="118" t="s">
        <v>709</v>
      </c>
      <c r="D67" s="129">
        <v>99</v>
      </c>
      <c r="E67" s="119" t="s">
        <v>710</v>
      </c>
      <c r="F67" s="119" t="s">
        <v>710</v>
      </c>
      <c r="G67" s="283"/>
      <c r="I67" s="106"/>
      <c r="J67" s="107" t="s">
        <v>315</v>
      </c>
      <c r="K67" s="107" t="str">
        <f t="shared" si="2"/>
        <v>ISIC 99</v>
      </c>
      <c r="L67" s="108" t="s">
        <v>711</v>
      </c>
      <c r="M67" s="106"/>
      <c r="O67" s="109" t="s">
        <v>712</v>
      </c>
      <c r="P67" s="109" t="str">
        <f>Q67</f>
        <v>ISIC 90T96</v>
      </c>
      <c r="Q67" s="275" t="s">
        <v>31</v>
      </c>
    </row>
    <row r="68" spans="1:17" ht="27.75" customHeight="1" x14ac:dyDescent="0.35">
      <c r="B68" s="276" t="s">
        <v>713</v>
      </c>
      <c r="C68" s="276"/>
      <c r="D68" s="276"/>
      <c r="E68" s="276"/>
      <c r="F68" s="276"/>
      <c r="G68" s="276"/>
      <c r="I68" s="157"/>
      <c r="J68" s="157"/>
      <c r="K68" s="157"/>
      <c r="L68" s="157"/>
      <c r="M68" s="157"/>
      <c r="O68" s="109" t="s">
        <v>714</v>
      </c>
      <c r="P68" s="109" t="str">
        <f>Q67</f>
        <v>ISIC 90T96</v>
      </c>
      <c r="Q68" s="275"/>
    </row>
    <row r="69" spans="1:17" x14ac:dyDescent="0.35">
      <c r="O69" s="109" t="s">
        <v>715</v>
      </c>
      <c r="P69" s="109" t="str">
        <f>Q67</f>
        <v>ISIC 90T96</v>
      </c>
      <c r="Q69" s="275"/>
    </row>
    <row r="70" spans="1:17" x14ac:dyDescent="0.35">
      <c r="O70" s="109" t="s">
        <v>716</v>
      </c>
      <c r="P70" s="109" t="str">
        <f>Q67</f>
        <v>ISIC 90T96</v>
      </c>
      <c r="Q70" s="275"/>
    </row>
    <row r="71" spans="1:17" x14ac:dyDescent="0.35">
      <c r="O71" s="109" t="s">
        <v>717</v>
      </c>
      <c r="P71" s="109" t="str">
        <f>Q67</f>
        <v>ISIC 90T96</v>
      </c>
      <c r="Q71" s="275"/>
    </row>
    <row r="72" spans="1:17" ht="12.75" customHeight="1" x14ac:dyDescent="0.35">
      <c r="O72" s="109" t="s">
        <v>718</v>
      </c>
      <c r="P72" s="109" t="str">
        <f>Q72</f>
        <v>ISIC 97T98</v>
      </c>
      <c r="Q72" s="158" t="s">
        <v>32</v>
      </c>
    </row>
    <row r="73" spans="1:17" ht="12.75" customHeight="1" x14ac:dyDescent="0.35">
      <c r="O73" s="109" t="s">
        <v>711</v>
      </c>
      <c r="P73" s="109" t="str">
        <f>O73</f>
        <v>ISIC 99</v>
      </c>
      <c r="Q73" s="158" t="s">
        <v>711</v>
      </c>
    </row>
  </sheetData>
  <mergeCells count="57"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  <mergeCell ref="E22:E23"/>
    <mergeCell ref="B1:G1"/>
    <mergeCell ref="E3:E5"/>
    <mergeCell ref="F3:F5"/>
    <mergeCell ref="G3:G5"/>
    <mergeCell ref="E9:E11"/>
    <mergeCell ref="E15:E16"/>
    <mergeCell ref="E17:E18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39:E40"/>
    <mergeCell ref="F39:F42"/>
    <mergeCell ref="G39:G42"/>
    <mergeCell ref="Q39:Q43"/>
    <mergeCell ref="E43:E45"/>
    <mergeCell ref="F43:F45"/>
    <mergeCell ref="G43:G45"/>
    <mergeCell ref="Q45:Q46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</mergeCells>
  <hyperlinks>
    <hyperlink ref="B68" r:id="rId1" display="http://eur-lex.europa.eu/LexUriServ/LexUriServ.do?uri=OJ%3AL%3A2010%3A210%3A0001%3A0021%3AEN%3APDF" xr:uid="{00000000-0004-0000-04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Q183"/>
  <sheetViews>
    <sheetView workbookViewId="0">
      <selection activeCell="C13" sqref="C13"/>
    </sheetView>
    <sheetView topLeftCell="W163" workbookViewId="1">
      <selection activeCell="AC172" sqref="AC172"/>
    </sheetView>
  </sheetViews>
  <sheetFormatPr defaultRowHeight="14.5" x14ac:dyDescent="0.35"/>
  <cols>
    <col min="2" max="2" width="19.26953125" bestFit="1" customWidth="1"/>
    <col min="3" max="3" width="15.26953125" bestFit="1" customWidth="1"/>
    <col min="4" max="4" width="18" bestFit="1" customWidth="1"/>
    <col min="5" max="5" width="16.81640625" bestFit="1" customWidth="1"/>
    <col min="6" max="6" width="15.26953125" bestFit="1" customWidth="1"/>
    <col min="7" max="7" width="19" bestFit="1" customWidth="1"/>
    <col min="8" max="11" width="18" bestFit="1" customWidth="1"/>
    <col min="12" max="12" width="19" bestFit="1" customWidth="1"/>
    <col min="13" max="18" width="18" bestFit="1" customWidth="1"/>
    <col min="19" max="20" width="19" bestFit="1" customWidth="1"/>
    <col min="21" max="22" width="18" bestFit="1" customWidth="1"/>
    <col min="23" max="23" width="19" bestFit="1" customWidth="1"/>
    <col min="24" max="25" width="18" bestFit="1" customWidth="1"/>
    <col min="26" max="26" width="19" bestFit="1" customWidth="1"/>
    <col min="27" max="28" width="18" bestFit="1" customWidth="1"/>
    <col min="29" max="32" width="19" bestFit="1" customWidth="1"/>
    <col min="33" max="35" width="18" bestFit="1" customWidth="1"/>
    <col min="36" max="38" width="19" bestFit="1" customWidth="1"/>
    <col min="39" max="39" width="18" bestFit="1" customWidth="1"/>
    <col min="40" max="40" width="19" bestFit="1" customWidth="1"/>
    <col min="41" max="42" width="18" bestFit="1" customWidth="1"/>
    <col min="43" max="43" width="11.54296875" bestFit="1" customWidth="1"/>
  </cols>
  <sheetData>
    <row r="1" spans="1:43" x14ac:dyDescent="0.35">
      <c r="A1" s="1" t="s">
        <v>95</v>
      </c>
    </row>
    <row r="3" spans="1:43" x14ac:dyDescent="0.35">
      <c r="B3" t="s">
        <v>2</v>
      </c>
      <c r="C3" t="s">
        <v>57</v>
      </c>
      <c r="D3" t="s">
        <v>56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53</v>
      </c>
      <c r="M3" t="s">
        <v>54</v>
      </c>
      <c r="N3" t="s">
        <v>10</v>
      </c>
      <c r="O3" t="s">
        <v>58</v>
      </c>
      <c r="P3" t="s">
        <v>59</v>
      </c>
      <c r="Q3" t="s">
        <v>60</v>
      </c>
      <c r="R3" t="s">
        <v>61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62</v>
      </c>
      <c r="AA3" t="s">
        <v>63</v>
      </c>
      <c r="AB3" t="s">
        <v>64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MINVERSE(DLIM!B2:AQ43)</f>
        <v>0.86315894821271477</v>
      </c>
      <c r="C4">
        <v>-1.9145753053374331E-4</v>
      </c>
      <c r="D4">
        <v>-1.9145753053374337E-4</v>
      </c>
      <c r="E4">
        <v>-1.9145753053374459E-4</v>
      </c>
      <c r="F4">
        <v>-1.3018622442598156E-4</v>
      </c>
      <c r="G4">
        <v>-0.15920992651218158</v>
      </c>
      <c r="H4">
        <v>-6.5810289166497137E-3</v>
      </c>
      <c r="I4">
        <v>-1.5898403798655619E-2</v>
      </c>
      <c r="J4">
        <v>-3.4736738156952813E-3</v>
      </c>
      <c r="K4">
        <v>-5.8148086294335419E-5</v>
      </c>
      <c r="L4">
        <v>-2.0423234561863339E-3</v>
      </c>
      <c r="M4">
        <v>-7.4867463568339E-4</v>
      </c>
      <c r="N4">
        <v>-4.0849304104428139E-3</v>
      </c>
      <c r="O4">
        <v>-1.1593757038955553E-4</v>
      </c>
      <c r="P4">
        <v>-1.1593757038955536E-4</v>
      </c>
      <c r="Q4">
        <v>-5.2875369655874884E-5</v>
      </c>
      <c r="R4">
        <v>-5.2875369655874254E-5</v>
      </c>
      <c r="S4">
        <v>-1.0622286206149366E-4</v>
      </c>
      <c r="T4">
        <v>-4.4591637823388283E-4</v>
      </c>
      <c r="U4">
        <v>-1.2794235487567602E-4</v>
      </c>
      <c r="V4">
        <v>-1.1885818413596625E-4</v>
      </c>
      <c r="W4">
        <v>-7.9426246193867425E-5</v>
      </c>
      <c r="X4">
        <v>-1.0267954697207013E-4</v>
      </c>
      <c r="Y4">
        <v>-4.4054304627706736E-4</v>
      </c>
      <c r="Z4">
        <v>-6.8963187581721976E-4</v>
      </c>
      <c r="AA4">
        <v>-6.9116985135914285E-4</v>
      </c>
      <c r="AB4">
        <v>-2.3187303359338145E-4</v>
      </c>
      <c r="AC4">
        <v>0</v>
      </c>
      <c r="AD4">
        <v>-1.9559210446766333E-3</v>
      </c>
      <c r="AE4">
        <v>-1.5901717619225982E-4</v>
      </c>
      <c r="AF4">
        <v>-1.1095275013660333E-2</v>
      </c>
      <c r="AG4">
        <v>-1.9036606613096577E-4</v>
      </c>
      <c r="AH4">
        <v>-6.3544974894883259E-5</v>
      </c>
      <c r="AI4">
        <v>-7.7476156670067573E-5</v>
      </c>
      <c r="AJ4">
        <v>-5.5029896085577482E-5</v>
      </c>
      <c r="AK4">
        <v>-4.8031254346794645E-5</v>
      </c>
      <c r="AL4">
        <v>-8.0918680315866635E-4</v>
      </c>
      <c r="AM4">
        <v>-6.3035105178187872E-4</v>
      </c>
      <c r="AN4">
        <v>-2.1376066984399794E-4</v>
      </c>
      <c r="AO4">
        <v>-8.1768143586334998E-4</v>
      </c>
      <c r="AP4">
        <v>-8.6400107594416891E-4</v>
      </c>
      <c r="AQ4">
        <v>0</v>
      </c>
    </row>
    <row r="5" spans="1:43" x14ac:dyDescent="0.35">
      <c r="A5" t="s">
        <v>57</v>
      </c>
      <c r="B5">
        <v>-4.3272280894876981E-4</v>
      </c>
      <c r="C5">
        <v>0.95392279708074967</v>
      </c>
      <c r="D5">
        <v>-3.5290270693954183E-3</v>
      </c>
      <c r="E5">
        <v>-3.5290270693954231E-3</v>
      </c>
      <c r="F5">
        <v>-0.10453600469294341</v>
      </c>
      <c r="G5">
        <v>-1.0056411120817857E-3</v>
      </c>
      <c r="H5">
        <v>-1.7085572766819209E-4</v>
      </c>
      <c r="I5">
        <v>1.416135892025884E-4</v>
      </c>
      <c r="J5">
        <v>-1.8804798221855315E-3</v>
      </c>
      <c r="K5">
        <v>-0.11853814917312244</v>
      </c>
      <c r="L5">
        <v>-3.7514989069982203E-3</v>
      </c>
      <c r="M5">
        <v>-2.996419669120487E-4</v>
      </c>
      <c r="N5">
        <v>-3.5280365500103979E-4</v>
      </c>
      <c r="O5">
        <v>-1.4641573565968038E-2</v>
      </c>
      <c r="P5">
        <v>-1.4641573565968026E-2</v>
      </c>
      <c r="Q5">
        <v>-2.7939245468602048E-3</v>
      </c>
      <c r="R5">
        <v>-2.7939245468602027E-3</v>
      </c>
      <c r="S5">
        <v>-1.2400105916487638E-3</v>
      </c>
      <c r="T5">
        <v>-8.5481721969818229E-5</v>
      </c>
      <c r="U5">
        <v>-7.3456023666227451E-4</v>
      </c>
      <c r="V5">
        <v>-4.3810054031816887E-4</v>
      </c>
      <c r="W5">
        <v>-2.9953163126131201E-4</v>
      </c>
      <c r="X5">
        <v>-4.170593781730943E-4</v>
      </c>
      <c r="Y5">
        <v>-6.2675574881462847E-4</v>
      </c>
      <c r="Z5">
        <v>-1.7314678698128045E-2</v>
      </c>
      <c r="AA5">
        <v>-7.2386228371633769E-3</v>
      </c>
      <c r="AB5">
        <v>-1.024957627716566E-3</v>
      </c>
      <c r="AC5">
        <v>0</v>
      </c>
      <c r="AD5">
        <v>1.3626382351200291E-4</v>
      </c>
      <c r="AE5">
        <v>1.7381331334809578E-3</v>
      </c>
      <c r="AF5">
        <v>-3.0466096542076005E-4</v>
      </c>
      <c r="AG5">
        <v>1.1239496452355077E-4</v>
      </c>
      <c r="AH5">
        <v>8.0750631185565861E-5</v>
      </c>
      <c r="AI5">
        <v>2.4743605460881535E-5</v>
      </c>
      <c r="AJ5">
        <v>2.6270633887227651E-5</v>
      </c>
      <c r="AK5">
        <v>-3.7678888422650926E-4</v>
      </c>
      <c r="AL5">
        <v>-7.2765449644437703E-5</v>
      </c>
      <c r="AM5">
        <v>-4.2634199970665069E-4</v>
      </c>
      <c r="AN5">
        <v>-6.2969183116128949E-5</v>
      </c>
      <c r="AO5">
        <v>-6.2976198580534247E-5</v>
      </c>
      <c r="AP5">
        <v>-4.833790030613722E-5</v>
      </c>
      <c r="AQ5">
        <v>0</v>
      </c>
    </row>
    <row r="6" spans="1:43" x14ac:dyDescent="0.35">
      <c r="A6" t="s">
        <v>56</v>
      </c>
      <c r="B6">
        <v>2.8543401303982355E-4</v>
      </c>
      <c r="C6">
        <v>-1.3328178907888628E-3</v>
      </c>
      <c r="D6">
        <v>0.9561190062593562</v>
      </c>
      <c r="E6">
        <v>-1.3328178907888711E-3</v>
      </c>
      <c r="F6">
        <v>-0.10304263861736832</v>
      </c>
      <c r="G6">
        <v>-1.9822434225762924E-4</v>
      </c>
      <c r="H6">
        <v>5.2178577467526836E-4</v>
      </c>
      <c r="I6">
        <v>1.2248729265467357E-3</v>
      </c>
      <c r="J6">
        <v>1.1169631061025482E-5</v>
      </c>
      <c r="K6">
        <v>-0.11833317683659854</v>
      </c>
      <c r="L6">
        <v>-2.1902751530942332E-3</v>
      </c>
      <c r="M6">
        <v>7.582613639793631E-5</v>
      </c>
      <c r="N6">
        <v>6.4062661002330871E-4</v>
      </c>
      <c r="O6">
        <v>-1.244713768197479E-2</v>
      </c>
      <c r="P6">
        <v>-1.2447137681974772E-2</v>
      </c>
      <c r="Q6">
        <v>-2.7038531552562786E-4</v>
      </c>
      <c r="R6">
        <v>-2.7038531552562553E-4</v>
      </c>
      <c r="S6">
        <v>-9.7456775859351588E-4</v>
      </c>
      <c r="T6">
        <v>2.0826996389025716E-4</v>
      </c>
      <c r="U6">
        <v>-5.2873589512239028E-4</v>
      </c>
      <c r="V6">
        <v>-1.4993012621877268E-4</v>
      </c>
      <c r="W6">
        <v>-4.9578253016681742E-5</v>
      </c>
      <c r="X6">
        <v>-2.1588168602150926E-4</v>
      </c>
      <c r="Y6">
        <v>-2.6073457249134663E-4</v>
      </c>
      <c r="Z6">
        <v>-1.7478923516654088E-2</v>
      </c>
      <c r="AA6">
        <v>-4.1318250971441497E-2</v>
      </c>
      <c r="AB6">
        <v>-1.946804175739475E-5</v>
      </c>
      <c r="AC6">
        <v>0</v>
      </c>
      <c r="AD6">
        <v>7.4551270368374532E-4</v>
      </c>
      <c r="AE6">
        <v>2.4034331898295808E-3</v>
      </c>
      <c r="AF6">
        <v>5.4590641580750179E-4</v>
      </c>
      <c r="AG6">
        <v>7.0934524645088054E-4</v>
      </c>
      <c r="AH6">
        <v>7.7647375709267378E-4</v>
      </c>
      <c r="AI6">
        <v>2.1984863395156941E-4</v>
      </c>
      <c r="AJ6">
        <v>2.2507222102453468E-4</v>
      </c>
      <c r="AK6">
        <v>-1.0061259659537955E-4</v>
      </c>
      <c r="AL6">
        <v>2.6633357076632803E-4</v>
      </c>
      <c r="AM6">
        <v>5.1062468177727503E-5</v>
      </c>
      <c r="AN6">
        <v>3.8813829686753419E-4</v>
      </c>
      <c r="AO6">
        <v>4.2290772459661614E-4</v>
      </c>
      <c r="AP6">
        <v>7.9555502466689297E-4</v>
      </c>
      <c r="AQ6">
        <v>0</v>
      </c>
    </row>
    <row r="7" spans="1:43" x14ac:dyDescent="0.35">
      <c r="A7" t="s">
        <v>3</v>
      </c>
      <c r="B7">
        <v>-1.4194711394538784E-3</v>
      </c>
      <c r="C7">
        <v>-2.9185281151703664E-3</v>
      </c>
      <c r="D7">
        <v>-2.9185281151703677E-3</v>
      </c>
      <c r="E7">
        <v>0.95453329603497539</v>
      </c>
      <c r="F7">
        <v>-0.10412088101697728</v>
      </c>
      <c r="G7">
        <v>-5.7494164595239448E-4</v>
      </c>
      <c r="H7">
        <v>3.3872963352241637E-5</v>
      </c>
      <c r="I7">
        <v>1.8654551963336822E-3</v>
      </c>
      <c r="J7">
        <v>-1.8205512814441639E-3</v>
      </c>
      <c r="K7">
        <v>-2.4678643641158685E-2</v>
      </c>
      <c r="L7">
        <v>-5.6330396247354511E-3</v>
      </c>
      <c r="M7">
        <v>2.0626877452783443E-4</v>
      </c>
      <c r="N7">
        <v>7.7665543622236499E-4</v>
      </c>
      <c r="O7">
        <v>-8.236561202893887E-2</v>
      </c>
      <c r="P7">
        <v>-8.2365612028938828E-2</v>
      </c>
      <c r="Q7">
        <v>-2.9915199391927699E-2</v>
      </c>
      <c r="R7">
        <v>-2.9915199391927685E-2</v>
      </c>
      <c r="S7">
        <v>8.002418728459389E-3</v>
      </c>
      <c r="T7">
        <v>1.1518990353985548E-3</v>
      </c>
      <c r="U7">
        <v>4.8757238417378428E-3</v>
      </c>
      <c r="V7">
        <v>3.1896326176676145E-3</v>
      </c>
      <c r="W7">
        <v>2.9870179699874105E-3</v>
      </c>
      <c r="X7">
        <v>1.7633943607894621E-3</v>
      </c>
      <c r="Y7">
        <v>1.8596288805046233E-3</v>
      </c>
      <c r="Z7">
        <v>-1.7848961065242742E-2</v>
      </c>
      <c r="AA7">
        <v>-7.7680010751098464E-3</v>
      </c>
      <c r="AB7">
        <v>-3.067261759637469E-5</v>
      </c>
      <c r="AC7">
        <v>0</v>
      </c>
      <c r="AD7">
        <v>-8.5609267570332579E-6</v>
      </c>
      <c r="AE7">
        <v>-1.1843744925756207E-3</v>
      </c>
      <c r="AF7">
        <v>-1.6459979264704544E-4</v>
      </c>
      <c r="AG7">
        <v>6.1043811675575146E-5</v>
      </c>
      <c r="AH7">
        <v>2.8828855431643828E-4</v>
      </c>
      <c r="AI7">
        <v>1.1360382381655304E-5</v>
      </c>
      <c r="AJ7">
        <v>-2.2206709743930474E-5</v>
      </c>
      <c r="AK7">
        <v>3.4683948293361523E-4</v>
      </c>
      <c r="AL7">
        <v>3.1905412210505374E-5</v>
      </c>
      <c r="AM7">
        <v>-4.0514687114967627E-4</v>
      </c>
      <c r="AN7">
        <v>-3.9379290535362821E-5</v>
      </c>
      <c r="AO7">
        <v>9.4103736124498099E-5</v>
      </c>
      <c r="AP7">
        <v>5.350731493213058E-5</v>
      </c>
      <c r="AQ7">
        <v>0</v>
      </c>
    </row>
    <row r="8" spans="1:43" x14ac:dyDescent="0.35">
      <c r="A8" t="s">
        <v>4</v>
      </c>
      <c r="B8">
        <v>-2.4728815936365788E-3</v>
      </c>
      <c r="C8">
        <v>-5.1813674100661018E-3</v>
      </c>
      <c r="D8">
        <v>-5.1813674100661027E-3</v>
      </c>
      <c r="E8">
        <v>-5.1813674100661027E-3</v>
      </c>
      <c r="F8">
        <v>0.95392862681964674</v>
      </c>
      <c r="G8">
        <v>-1.5049643999648836E-3</v>
      </c>
      <c r="H8">
        <v>-4.2499887675371482E-4</v>
      </c>
      <c r="I8">
        <v>-4.1342628185813351E-4</v>
      </c>
      <c r="J8">
        <v>-2.4544344744528699E-3</v>
      </c>
      <c r="K8">
        <v>-2.7465369631131064E-2</v>
      </c>
      <c r="L8">
        <v>-7.7055450376937113E-3</v>
      </c>
      <c r="M8">
        <v>-5.4993513230412153E-4</v>
      </c>
      <c r="N8">
        <v>-6.508542393392076E-4</v>
      </c>
      <c r="O8">
        <v>-1.7557774884279131E-2</v>
      </c>
      <c r="P8">
        <v>-1.7557774884279113E-2</v>
      </c>
      <c r="Q8">
        <v>-4.3417454443220836E-3</v>
      </c>
      <c r="R8">
        <v>-4.3417454443220819E-3</v>
      </c>
      <c r="S8">
        <v>-1.4209120185689345E-3</v>
      </c>
      <c r="T8">
        <v>-2.2515349224386209E-4</v>
      </c>
      <c r="U8">
        <v>-9.7139833412941419E-4</v>
      </c>
      <c r="V8">
        <v>-6.4565385570177197E-4</v>
      </c>
      <c r="W8">
        <v>-4.4989078226372791E-4</v>
      </c>
      <c r="X8">
        <v>-6.0648045396935533E-4</v>
      </c>
      <c r="Y8">
        <v>-9.9064336194840466E-4</v>
      </c>
      <c r="Z8">
        <v>-2.0852063253662449E-2</v>
      </c>
      <c r="AA8">
        <v>-9.5826766249502635E-3</v>
      </c>
      <c r="AB8">
        <v>-1.818217486723152E-3</v>
      </c>
      <c r="AC8">
        <v>0</v>
      </c>
      <c r="AD8">
        <v>-4.5733174158244969E-4</v>
      </c>
      <c r="AE8">
        <v>-1.729512592701302E-3</v>
      </c>
      <c r="AF8">
        <v>-5.5978369242405874E-4</v>
      </c>
      <c r="AG8">
        <v>-1.3373598367646643E-4</v>
      </c>
      <c r="AH8">
        <v>-6.8364973792323645E-5</v>
      </c>
      <c r="AI8">
        <v>-1.1637010487981649E-4</v>
      </c>
      <c r="AJ8">
        <v>-1.5563779061413745E-4</v>
      </c>
      <c r="AK8">
        <v>-5.0790790606489687E-4</v>
      </c>
      <c r="AL8">
        <v>-4.2620126355899507E-4</v>
      </c>
      <c r="AM8">
        <v>-8.3787101476949781E-4</v>
      </c>
      <c r="AN8">
        <v>-2.6204751069205956E-4</v>
      </c>
      <c r="AO8">
        <v>-2.2513997099274735E-4</v>
      </c>
      <c r="AP8">
        <v>-3.9833316617239649E-4</v>
      </c>
      <c r="AQ8">
        <v>0</v>
      </c>
    </row>
    <row r="9" spans="1:43" x14ac:dyDescent="0.35">
      <c r="A9" t="s">
        <v>5</v>
      </c>
      <c r="B9">
        <v>-9.2713385985707469E-2</v>
      </c>
      <c r="C9">
        <v>-1.5884082613077553E-3</v>
      </c>
      <c r="D9">
        <v>-1.5884082613077555E-3</v>
      </c>
      <c r="E9">
        <v>-1.5884082613077555E-3</v>
      </c>
      <c r="F9">
        <v>-1.080076995719152E-3</v>
      </c>
      <c r="G9">
        <v>0.79011199787166031</v>
      </c>
      <c r="H9">
        <v>-1.0782769110509358E-2</v>
      </c>
      <c r="I9">
        <v>2.6882496885212009E-4</v>
      </c>
      <c r="J9">
        <v>-3.3883544915519442E-3</v>
      </c>
      <c r="K9">
        <v>-2.6434076606266614E-3</v>
      </c>
      <c r="L9">
        <v>-1.7632466702557675E-2</v>
      </c>
      <c r="M9">
        <v>-1.0010187902572009E-2</v>
      </c>
      <c r="N9">
        <v>-1.3014537357726415E-3</v>
      </c>
      <c r="O9">
        <v>-7.0547791936077862E-4</v>
      </c>
      <c r="P9">
        <v>-7.0547791936077732E-4</v>
      </c>
      <c r="Q9">
        <v>-1.0786580227436441E-3</v>
      </c>
      <c r="R9">
        <v>-1.0786580227436424E-3</v>
      </c>
      <c r="S9">
        <v>-4.6972692994336917E-4</v>
      </c>
      <c r="T9">
        <v>-6.9800190300572018E-4</v>
      </c>
      <c r="U9">
        <v>-6.4034722345799276E-4</v>
      </c>
      <c r="V9">
        <v>-6.4965157644370744E-4</v>
      </c>
      <c r="W9">
        <v>-4.3679054934973031E-4</v>
      </c>
      <c r="X9">
        <v>-5.2376669807336501E-4</v>
      </c>
      <c r="Y9">
        <v>-1.7894181070014685E-3</v>
      </c>
      <c r="Z9">
        <v>-1.4005186181696846E-3</v>
      </c>
      <c r="AA9">
        <v>-1.4132782784957608E-3</v>
      </c>
      <c r="AB9">
        <v>-3.3094719476910932E-3</v>
      </c>
      <c r="AC9">
        <v>0</v>
      </c>
      <c r="AD9">
        <v>-5.1674988306203351E-3</v>
      </c>
      <c r="AE9">
        <v>-2.4308366675777201E-3</v>
      </c>
      <c r="AF9">
        <v>-0.15954045073491113</v>
      </c>
      <c r="AG9">
        <v>-2.8463636934593275E-3</v>
      </c>
      <c r="AH9">
        <v>-1.3255369766268473E-3</v>
      </c>
      <c r="AI9">
        <v>-1.1844623068441096E-3</v>
      </c>
      <c r="AJ9">
        <v>-5.8522576903312492E-4</v>
      </c>
      <c r="AK9">
        <v>-4.1908562799287518E-4</v>
      </c>
      <c r="AL9">
        <v>-2.6207685738475141E-3</v>
      </c>
      <c r="AM9">
        <v>-4.5697894963831033E-3</v>
      </c>
      <c r="AN9">
        <v>-6.3795598098907117E-3</v>
      </c>
      <c r="AO9">
        <v>-1.310590470224106E-2</v>
      </c>
      <c r="AP9">
        <v>-6.9274420840051299E-3</v>
      </c>
      <c r="AQ9">
        <v>0</v>
      </c>
    </row>
    <row r="10" spans="1:43" x14ac:dyDescent="0.35">
      <c r="A10" t="s">
        <v>6</v>
      </c>
      <c r="B10">
        <v>-1.5382798114312029E-3</v>
      </c>
      <c r="C10">
        <v>-9.3120639066097022E-4</v>
      </c>
      <c r="D10">
        <v>-9.3120639066097044E-4</v>
      </c>
      <c r="E10">
        <v>-9.3120639066097076E-4</v>
      </c>
      <c r="F10">
        <v>-6.331965309671145E-4</v>
      </c>
      <c r="G10">
        <v>-7.6268509113047852E-4</v>
      </c>
      <c r="H10">
        <v>0.78080866547886685</v>
      </c>
      <c r="I10">
        <v>-2.7358703489347726E-3</v>
      </c>
      <c r="J10">
        <v>-5.284398453478255E-3</v>
      </c>
      <c r="K10">
        <v>-1.9227642121447138E-4</v>
      </c>
      <c r="L10">
        <v>-1.2931484059768236E-3</v>
      </c>
      <c r="M10">
        <v>-1.3884515830682304E-3</v>
      </c>
      <c r="N10">
        <v>-6.7562515764027211E-3</v>
      </c>
      <c r="O10">
        <v>-1.3868954613894574E-3</v>
      </c>
      <c r="P10">
        <v>-1.3868954613894563E-3</v>
      </c>
      <c r="Q10">
        <v>-7.9533097267162631E-4</v>
      </c>
      <c r="R10">
        <v>-7.9533097267162566E-4</v>
      </c>
      <c r="S10">
        <v>-1.4050663628055531E-3</v>
      </c>
      <c r="T10">
        <v>-7.8326140203226961E-4</v>
      </c>
      <c r="U10">
        <v>-8.9262144543933127E-4</v>
      </c>
      <c r="V10">
        <v>-1.0926405807613047E-3</v>
      </c>
      <c r="W10">
        <v>-3.9631891106220556E-3</v>
      </c>
      <c r="X10">
        <v>-2.3935662213545881E-3</v>
      </c>
      <c r="Y10">
        <v>-7.2944924115220825E-3</v>
      </c>
      <c r="Z10">
        <v>-3.315260831925342E-4</v>
      </c>
      <c r="AA10">
        <v>-3.3900645050598634E-4</v>
      </c>
      <c r="AB10">
        <v>-1.0473550767531334E-3</v>
      </c>
      <c r="AC10">
        <v>0</v>
      </c>
      <c r="AD10">
        <v>-1.5427383210709852E-3</v>
      </c>
      <c r="AE10">
        <v>-5.736862649090474E-4</v>
      </c>
      <c r="AF10">
        <v>-1.7774169096276171E-3</v>
      </c>
      <c r="AG10">
        <v>-2.1379466023995135E-3</v>
      </c>
      <c r="AH10">
        <v>-6.6203832509688387E-4</v>
      </c>
      <c r="AI10">
        <v>-3.2146732333905733E-4</v>
      </c>
      <c r="AJ10">
        <v>-2.7816553735786852E-4</v>
      </c>
      <c r="AK10">
        <v>-3.0200861473922121E-4</v>
      </c>
      <c r="AL10">
        <v>-1.2115714017322721E-3</v>
      </c>
      <c r="AM10">
        <v>-9.9308242887753109E-4</v>
      </c>
      <c r="AN10">
        <v>-4.2919497759186432E-4</v>
      </c>
      <c r="AO10">
        <v>-1.5103396253980472E-3</v>
      </c>
      <c r="AP10">
        <v>-2.6807262774002703E-3</v>
      </c>
      <c r="AQ10">
        <v>0</v>
      </c>
    </row>
    <row r="11" spans="1:43" x14ac:dyDescent="0.35">
      <c r="A11" t="s">
        <v>7</v>
      </c>
      <c r="B11">
        <v>-2.6729188071715282E-3</v>
      </c>
      <c r="C11">
        <v>-2.3780428958835031E-3</v>
      </c>
      <c r="D11">
        <v>-2.3780428958835031E-3</v>
      </c>
      <c r="E11">
        <v>-2.378042895883504E-3</v>
      </c>
      <c r="F11">
        <v>-1.6170083531059415E-3</v>
      </c>
      <c r="G11">
        <v>-2.1069640034791534E-3</v>
      </c>
      <c r="H11">
        <v>-9.7691271222852261E-4</v>
      </c>
      <c r="I11">
        <v>0.78870775636958335</v>
      </c>
      <c r="J11">
        <v>-1.5189459029308235E-2</v>
      </c>
      <c r="K11">
        <v>3.0183256655925636E-4</v>
      </c>
      <c r="L11">
        <v>-1.3916279045886018E-3</v>
      </c>
      <c r="M11">
        <v>-1.0821314599034743E-3</v>
      </c>
      <c r="N11">
        <v>-1.9473027663237594E-3</v>
      </c>
      <c r="O11">
        <v>-5.3110743892654244E-3</v>
      </c>
      <c r="P11">
        <v>-5.3110743892654183E-3</v>
      </c>
      <c r="Q11">
        <v>-1.620962121958541E-3</v>
      </c>
      <c r="R11">
        <v>-1.6209621219585393E-3</v>
      </c>
      <c r="S11">
        <v>-2.5464632205486931E-3</v>
      </c>
      <c r="T11">
        <v>-1.1412881732732342E-3</v>
      </c>
      <c r="U11">
        <v>-1.6422053258206052E-3</v>
      </c>
      <c r="V11">
        <v>-1.4528317407758863E-3</v>
      </c>
      <c r="W11">
        <v>-1.7152471309791722E-3</v>
      </c>
      <c r="X11">
        <v>-4.0722009529179206E-3</v>
      </c>
      <c r="Y11">
        <v>-3.5028382748615958E-2</v>
      </c>
      <c r="Z11">
        <v>-2.9836358077736883E-3</v>
      </c>
      <c r="AA11">
        <v>-3.0027385915676517E-3</v>
      </c>
      <c r="AB11">
        <v>-1.6374903036794237E-3</v>
      </c>
      <c r="AC11">
        <v>0</v>
      </c>
      <c r="AD11">
        <v>-1.0953096855930303E-3</v>
      </c>
      <c r="AE11">
        <v>-7.9869929499373023E-4</v>
      </c>
      <c r="AF11">
        <v>-9.7347671621938851E-4</v>
      </c>
      <c r="AG11">
        <v>-1.7669768728905758E-3</v>
      </c>
      <c r="AH11">
        <v>-7.5116420210966464E-4</v>
      </c>
      <c r="AI11">
        <v>-2.8231123092694097E-4</v>
      </c>
      <c r="AJ11">
        <v>-2.8481074182170945E-4</v>
      </c>
      <c r="AK11">
        <v>-2.0777954433410864E-3</v>
      </c>
      <c r="AL11">
        <v>-1.1780968092910608E-3</v>
      </c>
      <c r="AM11">
        <v>-6.6480349327468959E-4</v>
      </c>
      <c r="AN11">
        <v>-5.8812905886188884E-4</v>
      </c>
      <c r="AO11">
        <v>-7.764703617415032E-4</v>
      </c>
      <c r="AP11">
        <v>-3.1900777467714779E-3</v>
      </c>
      <c r="AQ11">
        <v>0</v>
      </c>
    </row>
    <row r="12" spans="1:43" x14ac:dyDescent="0.35">
      <c r="A12" t="s">
        <v>8</v>
      </c>
      <c r="B12">
        <v>-1.2611089615714056E-3</v>
      </c>
      <c r="C12">
        <v>-1.9404329770273589E-3</v>
      </c>
      <c r="D12">
        <v>-1.9404329770273589E-3</v>
      </c>
      <c r="E12">
        <v>-1.9404329770273596E-3</v>
      </c>
      <c r="F12">
        <v>-1.3194447997245805E-3</v>
      </c>
      <c r="G12">
        <v>-1.0209283718404774E-2</v>
      </c>
      <c r="H12">
        <v>-4.3997608447454576E-3</v>
      </c>
      <c r="I12">
        <v>-6.9095615906252404E-3</v>
      </c>
      <c r="J12">
        <v>0.80633800423564317</v>
      </c>
      <c r="K12">
        <v>-5.3393571078999905E-4</v>
      </c>
      <c r="L12">
        <v>-6.6405479843303908E-3</v>
      </c>
      <c r="M12">
        <v>-6.821617311641907E-3</v>
      </c>
      <c r="N12">
        <v>-7.2625245748999118E-3</v>
      </c>
      <c r="O12">
        <v>-5.8125410015843568E-3</v>
      </c>
      <c r="P12">
        <v>-5.8125410015843508E-3</v>
      </c>
      <c r="Q12">
        <v>-1.8018715476105611E-3</v>
      </c>
      <c r="R12">
        <v>-1.8018715476105576E-3</v>
      </c>
      <c r="S12">
        <v>-2.2782683480820779E-3</v>
      </c>
      <c r="T12">
        <v>-2.7932247768579894E-3</v>
      </c>
      <c r="U12">
        <v>-4.561612425905321E-3</v>
      </c>
      <c r="V12">
        <v>-2.3854989442181869E-3</v>
      </c>
      <c r="W12">
        <v>-1.6021703348839205E-3</v>
      </c>
      <c r="X12">
        <v>-1.7148751674339706E-3</v>
      </c>
      <c r="Y12">
        <v>-4.887369121290769E-3</v>
      </c>
      <c r="Z12">
        <v>-9.6792968644418868E-4</v>
      </c>
      <c r="AA12">
        <v>-9.8351715616182777E-4</v>
      </c>
      <c r="AB12">
        <v>-4.6211406677258366E-3</v>
      </c>
      <c r="AC12">
        <v>0</v>
      </c>
      <c r="AD12">
        <v>-3.7901544202807291E-3</v>
      </c>
      <c r="AE12">
        <v>-2.0884709263233217E-3</v>
      </c>
      <c r="AF12">
        <v>-2.6026063901451865E-3</v>
      </c>
      <c r="AG12">
        <v>-2.9406909419915157E-2</v>
      </c>
      <c r="AH12">
        <v>-3.3043159532621593E-3</v>
      </c>
      <c r="AI12">
        <v>-2.6215314870480784E-3</v>
      </c>
      <c r="AJ12">
        <v>-3.6310032103708235E-3</v>
      </c>
      <c r="AK12">
        <v>-7.3260807968938719E-4</v>
      </c>
      <c r="AL12">
        <v>-7.0652679525028787E-3</v>
      </c>
      <c r="AM12">
        <v>-2.3714033158207968E-3</v>
      </c>
      <c r="AN12">
        <v>-2.3717711174832024E-3</v>
      </c>
      <c r="AO12">
        <v>-1.8737589697577128E-3</v>
      </c>
      <c r="AP12">
        <v>-4.4397579714171645E-3</v>
      </c>
      <c r="AQ12">
        <v>0</v>
      </c>
    </row>
    <row r="13" spans="1:43" x14ac:dyDescent="0.35">
      <c r="A13" t="s">
        <v>9</v>
      </c>
      <c r="B13">
        <v>-1.7016214401575944E-2</v>
      </c>
      <c r="C13">
        <v>-1.0533495278669437E-2</v>
      </c>
      <c r="D13">
        <v>-1.0533495278669437E-2</v>
      </c>
      <c r="E13">
        <v>-1.0533495278669435E-2</v>
      </c>
      <c r="F13">
        <v>-7.1625074057725963E-3</v>
      </c>
      <c r="G13">
        <v>-3.2452638605680252E-3</v>
      </c>
      <c r="H13">
        <v>-2.0002058409388382E-3</v>
      </c>
      <c r="I13">
        <v>-4.8943934973398173E-3</v>
      </c>
      <c r="J13">
        <v>-2.9899432206462895E-3</v>
      </c>
      <c r="K13">
        <v>0.90047400132380162</v>
      </c>
      <c r="L13">
        <v>-3.0002713550464084E-2</v>
      </c>
      <c r="M13">
        <v>-1.8356576491623845E-3</v>
      </c>
      <c r="N13">
        <v>-2.1900115061285071E-3</v>
      </c>
      <c r="O13">
        <v>-9.9932773015357721E-3</v>
      </c>
      <c r="P13">
        <v>-9.99327730153576E-3</v>
      </c>
      <c r="Q13">
        <v>-1.0390260640727242E-2</v>
      </c>
      <c r="R13">
        <v>-1.0390260640727228E-2</v>
      </c>
      <c r="S13">
        <v>-2.8091472219372968E-4</v>
      </c>
      <c r="T13">
        <v>-1.1078724592607761E-3</v>
      </c>
      <c r="U13">
        <v>-1.2760888605702224E-3</v>
      </c>
      <c r="V13">
        <v>-1.3284305237777857E-3</v>
      </c>
      <c r="W13">
        <v>-9.805977617254563E-4</v>
      </c>
      <c r="X13">
        <v>-1.1947674617698674E-3</v>
      </c>
      <c r="Y13">
        <v>-2.4734608345754953E-3</v>
      </c>
      <c r="Z13">
        <v>-1.257741526204267E-2</v>
      </c>
      <c r="AA13">
        <v>-1.2662030675520485E-2</v>
      </c>
      <c r="AB13">
        <v>-5.7408498204970177E-3</v>
      </c>
      <c r="AC13">
        <v>0</v>
      </c>
      <c r="AD13">
        <v>-5.218862201625255E-3</v>
      </c>
      <c r="AE13">
        <v>-3.1450079281733004E-2</v>
      </c>
      <c r="AF13">
        <v>-1.8718572588578176E-3</v>
      </c>
      <c r="AG13">
        <v>-2.2210870667060895E-3</v>
      </c>
      <c r="AH13">
        <v>-1.3585542795473515E-3</v>
      </c>
      <c r="AI13">
        <v>-1.2328473348833786E-3</v>
      </c>
      <c r="AJ13">
        <v>-1.5835033405026801E-3</v>
      </c>
      <c r="AK13">
        <v>-7.3700614030788576E-4</v>
      </c>
      <c r="AL13">
        <v>-2.9501254559452243E-3</v>
      </c>
      <c r="AM13">
        <v>-3.0859423354899006E-3</v>
      </c>
      <c r="AN13">
        <v>-1.6392413553995198E-3</v>
      </c>
      <c r="AO13">
        <v>-1.3233425691159078E-3</v>
      </c>
      <c r="AP13">
        <v>-2.9456451166406284E-3</v>
      </c>
      <c r="AQ13">
        <v>0</v>
      </c>
    </row>
    <row r="14" spans="1:43" x14ac:dyDescent="0.35">
      <c r="A14" t="s">
        <v>53</v>
      </c>
      <c r="B14">
        <v>-3.458041626584836E-2</v>
      </c>
      <c r="C14">
        <v>-1.175801792179235E-2</v>
      </c>
      <c r="D14">
        <v>-1.1758017921792345E-2</v>
      </c>
      <c r="E14">
        <v>-1.1758017921792353E-2</v>
      </c>
      <c r="F14">
        <v>-7.9951514871407919E-3</v>
      </c>
      <c r="G14">
        <v>-9.7949084227388176E-3</v>
      </c>
      <c r="H14">
        <v>-3.6107814215094715E-2</v>
      </c>
      <c r="I14">
        <v>-2.5967423440876106E-2</v>
      </c>
      <c r="J14">
        <v>-4.0737816601733867E-2</v>
      </c>
      <c r="K14">
        <v>-4.7075994838666743E-2</v>
      </c>
      <c r="L14">
        <v>0.76361596398867682</v>
      </c>
      <c r="M14">
        <v>-4.3613161943257768E-2</v>
      </c>
      <c r="N14">
        <v>-0.16855843093253636</v>
      </c>
      <c r="O14">
        <v>-2.085943217802462E-2</v>
      </c>
      <c r="P14">
        <v>-2.0859432178024603E-2</v>
      </c>
      <c r="Q14">
        <v>-1.8646502408661027E-2</v>
      </c>
      <c r="R14">
        <v>-1.8646502408661021E-2</v>
      </c>
      <c r="S14">
        <v>-8.7571415071824033E-3</v>
      </c>
      <c r="T14">
        <v>-7.2187611326110113E-3</v>
      </c>
      <c r="U14">
        <v>-1.2981257511921078E-2</v>
      </c>
      <c r="V14">
        <v>-5.1879265057561633E-3</v>
      </c>
      <c r="W14">
        <v>-8.54527584982997E-3</v>
      </c>
      <c r="X14">
        <v>-8.5616439757357117E-3</v>
      </c>
      <c r="Y14">
        <v>-1.4624819257535174E-2</v>
      </c>
      <c r="Z14">
        <v>-9.0523172853864322E-3</v>
      </c>
      <c r="AA14">
        <v>-9.1467692713427615E-3</v>
      </c>
      <c r="AB14">
        <v>-8.3715248847970776E-3</v>
      </c>
      <c r="AC14">
        <v>0</v>
      </c>
      <c r="AD14">
        <v>-2.5059910708301516E-3</v>
      </c>
      <c r="AE14">
        <v>-1.6575814218440503E-3</v>
      </c>
      <c r="AF14">
        <v>-3.8490158304088839E-3</v>
      </c>
      <c r="AG14">
        <v>-4.8467401737894876E-3</v>
      </c>
      <c r="AH14">
        <v>-7.7049481181137814E-4</v>
      </c>
      <c r="AI14">
        <v>-9.8324589349694635E-4</v>
      </c>
      <c r="AJ14">
        <v>-6.5962427351328107E-4</v>
      </c>
      <c r="AK14">
        <v>-1.506551896289714E-3</v>
      </c>
      <c r="AL14">
        <v>-3.6079115807504934E-3</v>
      </c>
      <c r="AM14">
        <v>-1.4610102782986693E-3</v>
      </c>
      <c r="AN14">
        <v>-1.1519353468174109E-3</v>
      </c>
      <c r="AO14">
        <v>-5.986582855895769E-3</v>
      </c>
      <c r="AP14">
        <v>-5.5135474302297769E-3</v>
      </c>
      <c r="AQ14">
        <v>0</v>
      </c>
    </row>
    <row r="15" spans="1:43" x14ac:dyDescent="0.35">
      <c r="A15" t="s">
        <v>54</v>
      </c>
      <c r="B15">
        <v>-2.1599706024605664E-3</v>
      </c>
      <c r="C15">
        <v>-8.6927130505526907E-5</v>
      </c>
      <c r="D15">
        <v>-8.6927130505526866E-5</v>
      </c>
      <c r="E15">
        <v>-8.6927130505526839E-5</v>
      </c>
      <c r="F15">
        <v>-5.9108225668378926E-5</v>
      </c>
      <c r="G15">
        <v>-1.2413688155343814E-3</v>
      </c>
      <c r="H15">
        <v>-1.5680239106227525E-4</v>
      </c>
      <c r="I15">
        <v>-3.4179705885486821E-5</v>
      </c>
      <c r="J15">
        <v>-1.0382295047344233E-4</v>
      </c>
      <c r="K15">
        <v>-6.7016319432975984E-5</v>
      </c>
      <c r="L15">
        <v>-2.0663552690275049E-3</v>
      </c>
      <c r="M15">
        <v>0.93919435971303744</v>
      </c>
      <c r="N15">
        <v>-6.8702076624160163E-4</v>
      </c>
      <c r="O15">
        <v>-3.0778724370718108E-4</v>
      </c>
      <c r="P15">
        <v>-3.077872437071807E-4</v>
      </c>
      <c r="Q15">
        <v>-5.5596857741927365E-5</v>
      </c>
      <c r="R15">
        <v>-5.5596857741927297E-5</v>
      </c>
      <c r="S15">
        <v>-6.2168290253533819E-5</v>
      </c>
      <c r="T15">
        <v>-1.0611800632696243E-4</v>
      </c>
      <c r="U15">
        <v>-1.1089110762052506E-4</v>
      </c>
      <c r="V15">
        <v>-8.7004412183752999E-5</v>
      </c>
      <c r="W15">
        <v>-1.4107750682889475E-4</v>
      </c>
      <c r="X15">
        <v>-1.128297477829694E-4</v>
      </c>
      <c r="Y15">
        <v>-2.1508050841036175E-4</v>
      </c>
      <c r="Z15">
        <v>-6.8912776037399997E-5</v>
      </c>
      <c r="AA15">
        <v>-6.961106040508368E-5</v>
      </c>
      <c r="AB15">
        <v>-1.7668675254786274E-4</v>
      </c>
      <c r="AC15">
        <v>0</v>
      </c>
      <c r="AD15">
        <v>-2.6115945993600466E-4</v>
      </c>
      <c r="AE15">
        <v>-1.0828820539803776E-4</v>
      </c>
      <c r="AF15">
        <v>-8.0813983855747523E-5</v>
      </c>
      <c r="AG15">
        <v>-1.6439269191924531E-4</v>
      </c>
      <c r="AH15">
        <v>-1.5419712916105527E-4</v>
      </c>
      <c r="AI15">
        <v>-1.4808916164675421E-4</v>
      </c>
      <c r="AJ15">
        <v>-1.1850013832398343E-4</v>
      </c>
      <c r="AK15">
        <v>-3.5651232516439636E-5</v>
      </c>
      <c r="AL15">
        <v>-6.5587686521153133E-4</v>
      </c>
      <c r="AM15">
        <v>-4.1299424883176034E-4</v>
      </c>
      <c r="AN15">
        <v>-7.3108030955857382E-4</v>
      </c>
      <c r="AO15">
        <v>-2.2433607195675928E-2</v>
      </c>
      <c r="AP15">
        <v>-1.9973640732631241E-4</v>
      </c>
      <c r="AQ15">
        <v>0</v>
      </c>
    </row>
    <row r="16" spans="1:43" x14ac:dyDescent="0.35">
      <c r="A16" t="s">
        <v>10</v>
      </c>
      <c r="B16">
        <v>-4.3204594662412318E-3</v>
      </c>
      <c r="C16">
        <v>-5.2127307210798257E-3</v>
      </c>
      <c r="D16">
        <v>-5.2127307210798274E-3</v>
      </c>
      <c r="E16">
        <v>-5.2127307210798283E-3</v>
      </c>
      <c r="F16">
        <v>-3.5445235799022182E-3</v>
      </c>
      <c r="G16">
        <v>-1.2902395623845243E-2</v>
      </c>
      <c r="H16">
        <v>-1.2954773082322709E-2</v>
      </c>
      <c r="I16">
        <v>-9.1464113410774667E-3</v>
      </c>
      <c r="J16">
        <v>-1.4892653670498687E-2</v>
      </c>
      <c r="K16">
        <v>-4.7175693903374494E-3</v>
      </c>
      <c r="L16">
        <v>-1.4186311662729201E-2</v>
      </c>
      <c r="M16">
        <v>-1.1021685952592553E-2</v>
      </c>
      <c r="N16">
        <v>0.87410007291989078</v>
      </c>
      <c r="O16">
        <v>-1.2185564119813846E-2</v>
      </c>
      <c r="P16">
        <v>-1.2185564119813834E-2</v>
      </c>
      <c r="Q16">
        <v>-4.5683364508311034E-3</v>
      </c>
      <c r="R16">
        <v>-4.5683364508311E-3</v>
      </c>
      <c r="S16">
        <v>-1.2192621072022099E-2</v>
      </c>
      <c r="T16">
        <v>-1.0671242199345057E-2</v>
      </c>
      <c r="U16">
        <v>-2.4878744231140705E-2</v>
      </c>
      <c r="V16">
        <v>-1.8835202594855785E-2</v>
      </c>
      <c r="W16">
        <v>-3.8475241102760377E-2</v>
      </c>
      <c r="X16">
        <v>-1.6599866941857448E-2</v>
      </c>
      <c r="Y16">
        <v>-1.8442306793194176E-2</v>
      </c>
      <c r="Z16">
        <v>-2.4829523497158406E-3</v>
      </c>
      <c r="AA16">
        <v>-2.5248261393406258E-3</v>
      </c>
      <c r="AB16">
        <v>-5.678408004649995E-3</v>
      </c>
      <c r="AC16">
        <v>0</v>
      </c>
      <c r="AD16">
        <v>-5.7168547262894907E-3</v>
      </c>
      <c r="AE16">
        <v>-4.8684913596429135E-3</v>
      </c>
      <c r="AF16">
        <v>-1.7936683309241245E-3</v>
      </c>
      <c r="AG16">
        <v>-3.4944401993042651E-3</v>
      </c>
      <c r="AH16">
        <v>-3.6691582103401364E-3</v>
      </c>
      <c r="AI16">
        <v>-1.3905013863595122E-3</v>
      </c>
      <c r="AJ16">
        <v>-1.2397571877277936E-3</v>
      </c>
      <c r="AK16">
        <v>-2.0822608117850552E-3</v>
      </c>
      <c r="AL16">
        <v>-3.909216526064992E-3</v>
      </c>
      <c r="AM16">
        <v>-1.4994253931200267E-3</v>
      </c>
      <c r="AN16">
        <v>-8.4692179102512392E-4</v>
      </c>
      <c r="AO16">
        <v>-2.4043023550259024E-3</v>
      </c>
      <c r="AP16">
        <v>-3.0063681033858213E-3</v>
      </c>
      <c r="AQ16">
        <v>0</v>
      </c>
    </row>
    <row r="17" spans="1:43" x14ac:dyDescent="0.35">
      <c r="A17" t="s">
        <v>58</v>
      </c>
      <c r="B17">
        <v>-3.6275129751670203E-3</v>
      </c>
      <c r="C17">
        <v>-6.9529250760140687E-3</v>
      </c>
      <c r="D17">
        <v>-6.9529250760140661E-3</v>
      </c>
      <c r="E17">
        <v>-6.9529250760140687E-3</v>
      </c>
      <c r="F17">
        <v>-4.7278112375081782E-3</v>
      </c>
      <c r="G17">
        <v>-4.6396722847028733E-3</v>
      </c>
      <c r="H17">
        <v>-2.0400966910469839E-3</v>
      </c>
      <c r="I17">
        <v>-1.2867457755553535E-2</v>
      </c>
      <c r="J17">
        <v>-1.1523390374350933E-3</v>
      </c>
      <c r="K17">
        <v>8.1254954981328429E-4</v>
      </c>
      <c r="L17">
        <v>-4.3998402034189955E-3</v>
      </c>
      <c r="M17">
        <v>-3.4432260711448359E-3</v>
      </c>
      <c r="N17">
        <v>-5.3823699111623631E-3</v>
      </c>
      <c r="O17">
        <v>0.87427887281920569</v>
      </c>
      <c r="P17">
        <v>-4.2161349489653437E-3</v>
      </c>
      <c r="Q17">
        <v>-6.4943597680970017E-3</v>
      </c>
      <c r="R17">
        <v>-6.4943597680969956E-3</v>
      </c>
      <c r="S17">
        <v>-4.7973014082794791E-3</v>
      </c>
      <c r="T17">
        <v>-4.0028198488907671E-3</v>
      </c>
      <c r="U17">
        <v>-6.3151308232659515E-3</v>
      </c>
      <c r="V17">
        <v>-2.8559944959374965E-3</v>
      </c>
      <c r="W17">
        <v>-5.1734829789213677E-3</v>
      </c>
      <c r="X17">
        <v>-3.9962822033070312E-3</v>
      </c>
      <c r="Y17">
        <v>-5.6672556494680127E-3</v>
      </c>
      <c r="Z17">
        <v>-4.3231011676939267E-3</v>
      </c>
      <c r="AA17">
        <v>-4.3789539131143919E-3</v>
      </c>
      <c r="AB17">
        <v>-4.8160868443867209E-3</v>
      </c>
      <c r="AC17">
        <v>0</v>
      </c>
      <c r="AD17">
        <v>-1.9500681682695312E-3</v>
      </c>
      <c r="AE17">
        <v>-1.7483940994667147E-3</v>
      </c>
      <c r="AF17">
        <v>-2.0109109602723398E-3</v>
      </c>
      <c r="AG17">
        <v>-8.2994768816845217E-4</v>
      </c>
      <c r="AH17">
        <v>-1.7478033637432591E-3</v>
      </c>
      <c r="AI17">
        <v>-5.5938602236622545E-4</v>
      </c>
      <c r="AJ17">
        <v>-5.9980427137545521E-4</v>
      </c>
      <c r="AK17">
        <v>-4.6045265390364789E-3</v>
      </c>
      <c r="AL17">
        <v>-1.9939294993935354E-3</v>
      </c>
      <c r="AM17">
        <v>-1.8984977974398699E-3</v>
      </c>
      <c r="AN17">
        <v>-1.1175304195403476E-3</v>
      </c>
      <c r="AO17">
        <v>-1.3491697983590849E-3</v>
      </c>
      <c r="AP17">
        <v>-2.2082539892226746E-3</v>
      </c>
      <c r="AQ17">
        <v>0</v>
      </c>
    </row>
    <row r="18" spans="1:43" x14ac:dyDescent="0.35">
      <c r="A18" t="s">
        <v>59</v>
      </c>
      <c r="B18">
        <v>-3.6275129751670208E-3</v>
      </c>
      <c r="C18">
        <v>-6.9529250760140687E-3</v>
      </c>
      <c r="D18">
        <v>-6.9529250760140679E-3</v>
      </c>
      <c r="E18">
        <v>-6.9529250760140687E-3</v>
      </c>
      <c r="F18">
        <v>-4.7278112375081774E-3</v>
      </c>
      <c r="G18">
        <v>-4.6396722847028716E-3</v>
      </c>
      <c r="H18">
        <v>-2.0400966910469839E-3</v>
      </c>
      <c r="I18">
        <v>-1.2867457755553542E-2</v>
      </c>
      <c r="J18">
        <v>-1.1523390374350935E-3</v>
      </c>
      <c r="K18">
        <v>8.1254954981328418E-4</v>
      </c>
      <c r="L18">
        <v>-4.399840203418999E-3</v>
      </c>
      <c r="M18">
        <v>-3.4432260711448328E-3</v>
      </c>
      <c r="N18">
        <v>-5.3823699111623605E-3</v>
      </c>
      <c r="O18">
        <v>-4.216134948965348E-3</v>
      </c>
      <c r="P18">
        <v>0.87427887281920502</v>
      </c>
      <c r="Q18">
        <v>-6.4943597680970017E-3</v>
      </c>
      <c r="R18">
        <v>-6.4943597680969991E-3</v>
      </c>
      <c r="S18">
        <v>-4.7973014082794791E-3</v>
      </c>
      <c r="T18">
        <v>-4.0028198488907662E-3</v>
      </c>
      <c r="U18">
        <v>-6.3151308232659523E-3</v>
      </c>
      <c r="V18">
        <v>-2.8559944959374961E-3</v>
      </c>
      <c r="W18">
        <v>-5.1734829789213694E-3</v>
      </c>
      <c r="X18">
        <v>-3.9962822033070295E-3</v>
      </c>
      <c r="Y18">
        <v>-5.6672556494680136E-3</v>
      </c>
      <c r="Z18">
        <v>-4.3231011676939267E-3</v>
      </c>
      <c r="AA18">
        <v>-4.3789539131143919E-3</v>
      </c>
      <c r="AB18">
        <v>-4.8160868443867201E-3</v>
      </c>
      <c r="AC18">
        <v>0</v>
      </c>
      <c r="AD18">
        <v>-1.9500681682695308E-3</v>
      </c>
      <c r="AE18">
        <v>-1.7483940994667151E-3</v>
      </c>
      <c r="AF18">
        <v>-2.0109109602723402E-3</v>
      </c>
      <c r="AG18">
        <v>-8.2994768816845206E-4</v>
      </c>
      <c r="AH18">
        <v>-1.747803363743258E-3</v>
      </c>
      <c r="AI18">
        <v>-5.5938602236622545E-4</v>
      </c>
      <c r="AJ18">
        <v>-5.9980427137545521E-4</v>
      </c>
      <c r="AK18">
        <v>-4.6045265390364798E-3</v>
      </c>
      <c r="AL18">
        <v>-1.9939294993935345E-3</v>
      </c>
      <c r="AM18">
        <v>-1.8984977974398701E-3</v>
      </c>
      <c r="AN18">
        <v>-1.1175304195403474E-3</v>
      </c>
      <c r="AO18">
        <v>-1.3491697983590849E-3</v>
      </c>
      <c r="AP18">
        <v>-2.208253989222675E-3</v>
      </c>
      <c r="AQ18">
        <v>0</v>
      </c>
    </row>
    <row r="19" spans="1:43" x14ac:dyDescent="0.35">
      <c r="A19" t="s">
        <v>60</v>
      </c>
      <c r="B19">
        <v>-8.7068565844890158E-4</v>
      </c>
      <c r="C19">
        <v>-8.7617035878678074E-3</v>
      </c>
      <c r="D19">
        <v>-8.7617035878678074E-3</v>
      </c>
      <c r="E19">
        <v>-8.7617035878678074E-3</v>
      </c>
      <c r="F19">
        <v>-5.9577343678474141E-3</v>
      </c>
      <c r="G19">
        <v>-1.1118669206119916E-3</v>
      </c>
      <c r="H19">
        <v>-1.3642979250653811E-3</v>
      </c>
      <c r="I19">
        <v>-3.3575918342433763E-3</v>
      </c>
      <c r="J19">
        <v>-2.690360411683081E-3</v>
      </c>
      <c r="K19">
        <v>2.3732653460493213E-4</v>
      </c>
      <c r="L19">
        <v>-7.8841971090259592E-3</v>
      </c>
      <c r="M19">
        <v>-2.2695434163268868E-3</v>
      </c>
      <c r="N19">
        <v>-7.2679757900576776E-3</v>
      </c>
      <c r="O19">
        <v>-1.0971211998559112E-2</v>
      </c>
      <c r="P19">
        <v>-1.0971211998559112E-2</v>
      </c>
      <c r="Q19">
        <v>0.74687110362293929</v>
      </c>
      <c r="R19">
        <v>3.2357890010293842E-3</v>
      </c>
      <c r="S19">
        <v>-0.11826548309462481</v>
      </c>
      <c r="T19">
        <v>-1.015572226236129E-2</v>
      </c>
      <c r="U19">
        <v>-6.6069716933526715E-2</v>
      </c>
      <c r="V19">
        <v>-4.60911445144997E-2</v>
      </c>
      <c r="W19">
        <v>-3.5871052352610115E-2</v>
      </c>
      <c r="X19">
        <v>-2.3373540772313128E-2</v>
      </c>
      <c r="Y19">
        <v>-2.5874262886907567E-2</v>
      </c>
      <c r="Z19">
        <v>-1.5024576093869368E-3</v>
      </c>
      <c r="AA19">
        <v>-1.5728402461322897E-3</v>
      </c>
      <c r="AB19">
        <v>-1.1741931458355802E-2</v>
      </c>
      <c r="AC19">
        <v>0</v>
      </c>
      <c r="AD19">
        <v>-1.3578219756031711E-3</v>
      </c>
      <c r="AE19">
        <v>-1.241248135893377E-3</v>
      </c>
      <c r="AF19">
        <v>-3.5633727681974342E-4</v>
      </c>
      <c r="AG19">
        <v>-7.187633162039096E-4</v>
      </c>
      <c r="AH19">
        <v>-1.0858134825713079E-3</v>
      </c>
      <c r="AI19">
        <v>-3.9625389106430936E-4</v>
      </c>
      <c r="AJ19">
        <v>-3.3022257252113952E-4</v>
      </c>
      <c r="AK19">
        <v>-1.1986254651760425E-3</v>
      </c>
      <c r="AL19">
        <v>-1.4359811535940399E-3</v>
      </c>
      <c r="AM19">
        <v>-6.7973523553330173E-4</v>
      </c>
      <c r="AN19">
        <v>-2.971949636547733E-4</v>
      </c>
      <c r="AO19">
        <v>-1.1944909254608691E-3</v>
      </c>
      <c r="AP19">
        <v>-9.2945470042995343E-4</v>
      </c>
      <c r="AQ19">
        <v>0</v>
      </c>
    </row>
    <row r="20" spans="1:43" x14ac:dyDescent="0.35">
      <c r="A20" t="s">
        <v>61</v>
      </c>
      <c r="B20">
        <v>-5.4255522778491379E-3</v>
      </c>
      <c r="C20">
        <v>-8.7606932716141634E-3</v>
      </c>
      <c r="D20">
        <v>-8.7606932716141651E-3</v>
      </c>
      <c r="E20">
        <v>-8.7606932716141686E-3</v>
      </c>
      <c r="F20">
        <v>-5.9570473786327745E-3</v>
      </c>
      <c r="G20">
        <v>-2.7172040849034651E-4</v>
      </c>
      <c r="H20">
        <v>-1.3295700119784297E-3</v>
      </c>
      <c r="I20">
        <v>-3.2736963838003422E-3</v>
      </c>
      <c r="J20">
        <v>-2.6720299281231775E-3</v>
      </c>
      <c r="K20">
        <v>2.3763338049674951E-4</v>
      </c>
      <c r="L20">
        <v>-7.8734198229237148E-3</v>
      </c>
      <c r="M20">
        <v>-2.2655926803541852E-3</v>
      </c>
      <c r="N20">
        <v>-7.2464197218414786E-3</v>
      </c>
      <c r="O20">
        <v>-1.0970600199109668E-2</v>
      </c>
      <c r="P20">
        <v>-1.0970600199109668E-2</v>
      </c>
      <c r="Q20">
        <v>3.2360680229369145E-3</v>
      </c>
      <c r="R20">
        <v>0.74687138264484654</v>
      </c>
      <c r="S20">
        <v>-0.11826492255943069</v>
      </c>
      <c r="T20">
        <v>-1.0153369173593035E-2</v>
      </c>
      <c r="U20">
        <v>-6.6069041785151522E-2</v>
      </c>
      <c r="V20">
        <v>-4.6090517303049874E-2</v>
      </c>
      <c r="W20">
        <v>-3.5870633222439233E-2</v>
      </c>
      <c r="X20">
        <v>-2.3372998935097672E-2</v>
      </c>
      <c r="Y20">
        <v>-2.5871938153067951E-2</v>
      </c>
      <c r="Z20">
        <v>-1.4988184404744935E-3</v>
      </c>
      <c r="AA20">
        <v>-1.5691929613641598E-3</v>
      </c>
      <c r="AB20">
        <v>-1.174070787057648E-2</v>
      </c>
      <c r="AC20">
        <v>0</v>
      </c>
      <c r="AD20">
        <v>-1.3475006327091118E-3</v>
      </c>
      <c r="AE20">
        <v>-1.240409006519523E-3</v>
      </c>
      <c r="AF20">
        <v>-2.977878081530146E-4</v>
      </c>
      <c r="AG20">
        <v>-7.1775875957864248E-4</v>
      </c>
      <c r="AH20">
        <v>-1.0854781574430928E-3</v>
      </c>
      <c r="AI20">
        <v>-3.9584505146350813E-4</v>
      </c>
      <c r="AJ20">
        <v>-3.2993218123542268E-4</v>
      </c>
      <c r="AK20">
        <v>-1.1983720055350753E-3</v>
      </c>
      <c r="AL20">
        <v>-1.4317110965365338E-3</v>
      </c>
      <c r="AM20">
        <v>-6.7640888993935212E-4</v>
      </c>
      <c r="AN20">
        <v>-2.9606695433316571E-4</v>
      </c>
      <c r="AO20">
        <v>-1.1901760424544089E-3</v>
      </c>
      <c r="AP20">
        <v>-9.2489538992510036E-4</v>
      </c>
      <c r="AQ20">
        <v>0</v>
      </c>
    </row>
    <row r="21" spans="1:43" x14ac:dyDescent="0.35">
      <c r="A21" t="s">
        <v>11</v>
      </c>
      <c r="B21">
        <v>-5.1542387333820792E-3</v>
      </c>
      <c r="C21">
        <v>-1.2022868294958633E-2</v>
      </c>
      <c r="D21">
        <v>-1.2022868294958633E-2</v>
      </c>
      <c r="E21">
        <v>-1.2022868294958636E-2</v>
      </c>
      <c r="F21">
        <v>-8.1752429676075489E-3</v>
      </c>
      <c r="G21">
        <v>-6.9846221954213668E-3</v>
      </c>
      <c r="H21">
        <v>-4.8662871150150205E-3</v>
      </c>
      <c r="I21">
        <v>-1.297098701764662E-2</v>
      </c>
      <c r="J21">
        <v>-5.6212998993257672E-3</v>
      </c>
      <c r="K21">
        <v>-3.2616090768607022E-3</v>
      </c>
      <c r="L21">
        <v>-6.7736359071945652E-3</v>
      </c>
      <c r="M21">
        <v>-2.6471955184548157E-3</v>
      </c>
      <c r="N21">
        <v>-1.3385018903918562E-2</v>
      </c>
      <c r="O21">
        <v>-9.1853459976971013E-3</v>
      </c>
      <c r="P21">
        <v>-9.1853459976971013E-3</v>
      </c>
      <c r="Q21">
        <v>-2.6752490115841077E-2</v>
      </c>
      <c r="R21">
        <v>-2.6752490115841101E-2</v>
      </c>
      <c r="S21">
        <v>0.83118456130344331</v>
      </c>
      <c r="T21">
        <v>-1.4746803748658555E-2</v>
      </c>
      <c r="U21">
        <v>-3.8509397380702852E-2</v>
      </c>
      <c r="V21">
        <v>-9.0076141878036461E-2</v>
      </c>
      <c r="W21">
        <v>-5.0729230635965773E-2</v>
      </c>
      <c r="X21">
        <v>-4.9116393493637694E-2</v>
      </c>
      <c r="Y21">
        <v>-3.9362014052554462E-2</v>
      </c>
      <c r="Z21">
        <v>-6.5777926407817374E-3</v>
      </c>
      <c r="AA21">
        <v>-6.6743721659111854E-3</v>
      </c>
      <c r="AB21">
        <v>-1.4624224842940223E-2</v>
      </c>
      <c r="AC21">
        <v>0</v>
      </c>
      <c r="AD21">
        <v>-3.1764366804626831E-3</v>
      </c>
      <c r="AE21">
        <v>-3.986143321667082E-3</v>
      </c>
      <c r="AF21">
        <v>-1.8806181724745216E-3</v>
      </c>
      <c r="AG21">
        <v>-1.626259396216355E-3</v>
      </c>
      <c r="AH21">
        <v>-3.1550257205498881E-3</v>
      </c>
      <c r="AI21">
        <v>-1.4688691762933567E-3</v>
      </c>
      <c r="AJ21">
        <v>-8.7412822081823376E-4</v>
      </c>
      <c r="AK21">
        <v>-3.2601628952809015E-3</v>
      </c>
      <c r="AL21">
        <v>-3.5085874772763917E-3</v>
      </c>
      <c r="AM21">
        <v>-3.4103448325587711E-3</v>
      </c>
      <c r="AN21">
        <v>-1.1071249964671162E-3</v>
      </c>
      <c r="AO21">
        <v>-1.1702644794740189E-3</v>
      </c>
      <c r="AP21">
        <v>-2.5540218126434613E-3</v>
      </c>
      <c r="AQ21">
        <v>0</v>
      </c>
    </row>
    <row r="22" spans="1:43" x14ac:dyDescent="0.35">
      <c r="A22" t="s">
        <v>12</v>
      </c>
      <c r="B22">
        <v>-4.8972819062266656E-4</v>
      </c>
      <c r="C22">
        <v>-1.1230564254004196E-3</v>
      </c>
      <c r="D22">
        <v>-1.1230564254004194E-3</v>
      </c>
      <c r="E22">
        <v>-1.123056425400419E-3</v>
      </c>
      <c r="F22">
        <v>-7.6364964821506835E-4</v>
      </c>
      <c r="G22">
        <v>-6.5700051137223636E-4</v>
      </c>
      <c r="H22">
        <v>-5.5474822121085951E-4</v>
      </c>
      <c r="I22">
        <v>-8.643398977782518E-4</v>
      </c>
      <c r="J22">
        <v>-1.6879073039481577E-3</v>
      </c>
      <c r="K22">
        <v>-6.548668277058851E-4</v>
      </c>
      <c r="L22">
        <v>-1.0681383440271917E-3</v>
      </c>
      <c r="M22">
        <v>-1.938665160831579E-3</v>
      </c>
      <c r="N22">
        <v>-1.2773549044120503E-3</v>
      </c>
      <c r="O22">
        <v>-1.1697728377952047E-3</v>
      </c>
      <c r="P22">
        <v>-1.1697728377952044E-3</v>
      </c>
      <c r="Q22">
        <v>-9.5430860445144903E-4</v>
      </c>
      <c r="R22">
        <v>-9.5430860445144903E-4</v>
      </c>
      <c r="S22">
        <v>-1.9657245101225573E-3</v>
      </c>
      <c r="T22">
        <v>0.91149591280884235</v>
      </c>
      <c r="U22">
        <v>-1.9306787627132452E-2</v>
      </c>
      <c r="V22">
        <v>-6.6939938361486274E-3</v>
      </c>
      <c r="W22">
        <v>-6.2628093653286062E-3</v>
      </c>
      <c r="X22">
        <v>-1.86344413769007E-2</v>
      </c>
      <c r="Y22">
        <v>-1.0126687257977701E-2</v>
      </c>
      <c r="Z22">
        <v>-3.1051160865801391E-3</v>
      </c>
      <c r="AA22">
        <v>-3.114137582416058E-3</v>
      </c>
      <c r="AB22">
        <v>-1.5482462188621611E-3</v>
      </c>
      <c r="AC22">
        <v>0</v>
      </c>
      <c r="AD22">
        <v>-1.4172589286201769E-3</v>
      </c>
      <c r="AE22">
        <v>-1.2303062982487812E-3</v>
      </c>
      <c r="AF22">
        <v>-7.1788600447606757E-4</v>
      </c>
      <c r="AG22">
        <v>-3.1416238123924056E-3</v>
      </c>
      <c r="AH22">
        <v>-1.8171328406536541E-2</v>
      </c>
      <c r="AI22">
        <v>-5.7993895299938772E-3</v>
      </c>
      <c r="AJ22">
        <v>-1.1434123311564331E-3</v>
      </c>
      <c r="AK22">
        <v>-4.8161453436516361E-4</v>
      </c>
      <c r="AL22">
        <v>-3.4480647848574384E-3</v>
      </c>
      <c r="AM22">
        <v>-1.7326401902286212E-3</v>
      </c>
      <c r="AN22">
        <v>-8.3130508991159429E-4</v>
      </c>
      <c r="AO22">
        <v>-2.4948593717590492E-3</v>
      </c>
      <c r="AP22">
        <v>-3.1228693831730414E-3</v>
      </c>
      <c r="AQ22">
        <v>0</v>
      </c>
    </row>
    <row r="23" spans="1:43" x14ac:dyDescent="0.35">
      <c r="A23" t="s">
        <v>13</v>
      </c>
      <c r="B23">
        <v>-9.7852043777840194E-4</v>
      </c>
      <c r="C23">
        <v>-2.3409905559579288E-3</v>
      </c>
      <c r="D23">
        <v>-2.3409905559579284E-3</v>
      </c>
      <c r="E23">
        <v>-2.3409905559579297E-3</v>
      </c>
      <c r="F23">
        <v>-1.5918137095334952E-3</v>
      </c>
      <c r="G23">
        <v>-8.0345149029041358E-4</v>
      </c>
      <c r="H23">
        <v>-7.9013210280931372E-4</v>
      </c>
      <c r="I23">
        <v>-1.1363311767214319E-3</v>
      </c>
      <c r="J23">
        <v>-1.0181766775536815E-3</v>
      </c>
      <c r="K23">
        <v>-7.8384885887666897E-4</v>
      </c>
      <c r="L23">
        <v>-1.1497531236628919E-3</v>
      </c>
      <c r="M23">
        <v>-6.1339365586388626E-4</v>
      </c>
      <c r="N23">
        <v>-1.9576130342623256E-3</v>
      </c>
      <c r="O23">
        <v>-1.411243450263615E-3</v>
      </c>
      <c r="P23">
        <v>-1.4112434502636141E-3</v>
      </c>
      <c r="Q23">
        <v>-2.8022801177342476E-3</v>
      </c>
      <c r="R23">
        <v>-2.8022801177342489E-3</v>
      </c>
      <c r="S23">
        <v>-5.504398671767715E-3</v>
      </c>
      <c r="T23">
        <v>-1.6478777170763341E-2</v>
      </c>
      <c r="U23">
        <v>0.87507584719606391</v>
      </c>
      <c r="V23">
        <v>-1.8882377791848329E-2</v>
      </c>
      <c r="W23">
        <v>-1.6131589306510891E-2</v>
      </c>
      <c r="X23">
        <v>-1.381704517556763E-2</v>
      </c>
      <c r="Y23">
        <v>-1.2226223956163683E-2</v>
      </c>
      <c r="Z23">
        <v>-9.8766965927831983E-3</v>
      </c>
      <c r="AA23">
        <v>-9.8955017356725725E-3</v>
      </c>
      <c r="AB23">
        <v>-2.5140217704150056E-3</v>
      </c>
      <c r="AC23">
        <v>0</v>
      </c>
      <c r="AD23">
        <v>-1.4997376852945638E-3</v>
      </c>
      <c r="AE23">
        <v>-1.8636783396721716E-3</v>
      </c>
      <c r="AF23">
        <v>-1.8537767928197104E-3</v>
      </c>
      <c r="AG23">
        <v>-9.6327268271255298E-4</v>
      </c>
      <c r="AH23">
        <v>-6.899351798822115E-3</v>
      </c>
      <c r="AI23">
        <v>-1.741602468398766E-3</v>
      </c>
      <c r="AJ23">
        <v>-4.7506930636614518E-4</v>
      </c>
      <c r="AK23">
        <v>-1.5094060932240539E-3</v>
      </c>
      <c r="AL23">
        <v>-2.2473777709882954E-3</v>
      </c>
      <c r="AM23">
        <v>-9.3972865708736274E-4</v>
      </c>
      <c r="AN23">
        <v>-4.6282865400114977E-4</v>
      </c>
      <c r="AO23">
        <v>-5.2198572017350979E-4</v>
      </c>
      <c r="AP23">
        <v>-2.2121257404871704E-3</v>
      </c>
      <c r="AQ23">
        <v>0</v>
      </c>
    </row>
    <row r="24" spans="1:43" x14ac:dyDescent="0.35">
      <c r="A24" t="s">
        <v>14</v>
      </c>
      <c r="B24">
        <v>-5.8237262926864267E-3</v>
      </c>
      <c r="C24">
        <v>-1.4173499438901473E-2</v>
      </c>
      <c r="D24">
        <v>-1.4173499438901477E-2</v>
      </c>
      <c r="E24">
        <v>-1.4173499438901477E-2</v>
      </c>
      <c r="F24">
        <v>-9.6376171452244568E-3</v>
      </c>
      <c r="G24">
        <v>-2.9964733856798638E-3</v>
      </c>
      <c r="H24">
        <v>-3.7426074333666744E-3</v>
      </c>
      <c r="I24">
        <v>-4.7252292853406982E-3</v>
      </c>
      <c r="J24">
        <v>-5.515857639972528E-3</v>
      </c>
      <c r="K24">
        <v>-6.0675783672881143E-4</v>
      </c>
      <c r="L24">
        <v>-3.5518357950024585E-3</v>
      </c>
      <c r="M24">
        <v>-3.3358566005684798E-3</v>
      </c>
      <c r="N24">
        <v>-6.1093144206611468E-3</v>
      </c>
      <c r="O24">
        <v>-4.9762331031124769E-3</v>
      </c>
      <c r="P24">
        <v>-4.9762331031124769E-3</v>
      </c>
      <c r="Q24">
        <v>-7.1883394813476329E-3</v>
      </c>
      <c r="R24">
        <v>-7.1883394813476355E-3</v>
      </c>
      <c r="S24">
        <v>-1.0546892030869365E-2</v>
      </c>
      <c r="T24">
        <v>-5.4891643137100991E-3</v>
      </c>
      <c r="U24">
        <v>-1.3791053969017095E-2</v>
      </c>
      <c r="V24">
        <v>0.8634860838313706</v>
      </c>
      <c r="W24">
        <v>-3.4484905098347937E-2</v>
      </c>
      <c r="X24">
        <v>-3.2928593423093545E-2</v>
      </c>
      <c r="Y24">
        <v>-2.3226181691996362E-2</v>
      </c>
      <c r="Z24">
        <v>-4.0558372667183692E-3</v>
      </c>
      <c r="AA24">
        <v>-4.1696927803652785E-3</v>
      </c>
      <c r="AB24">
        <v>-7.6024663328133225E-3</v>
      </c>
      <c r="AC24">
        <v>0</v>
      </c>
      <c r="AD24">
        <v>-2.3089455781807365E-3</v>
      </c>
      <c r="AE24">
        <v>-2.4256125573567495E-3</v>
      </c>
      <c r="AF24">
        <v>-1.3515135183700051E-3</v>
      </c>
      <c r="AG24">
        <v>-1.5515824548204872E-3</v>
      </c>
      <c r="AH24">
        <v>-2.3852412181167796E-3</v>
      </c>
      <c r="AI24">
        <v>-9.914660692984282E-4</v>
      </c>
      <c r="AJ24">
        <v>-6.5071488314127619E-4</v>
      </c>
      <c r="AK24">
        <v>-9.4217827904777404E-4</v>
      </c>
      <c r="AL24">
        <v>-2.5248958049646779E-3</v>
      </c>
      <c r="AM24">
        <v>-9.7912188473697368E-4</v>
      </c>
      <c r="AN24">
        <v>-4.3417284837141449E-4</v>
      </c>
      <c r="AO24">
        <v>-8.177896760929946E-4</v>
      </c>
      <c r="AP24">
        <v>-1.7896484306699572E-3</v>
      </c>
      <c r="AQ24">
        <v>0</v>
      </c>
    </row>
    <row r="25" spans="1:43" x14ac:dyDescent="0.35">
      <c r="A25" t="s">
        <v>15</v>
      </c>
      <c r="B25">
        <v>-1.7693077566324302E-3</v>
      </c>
      <c r="C25">
        <v>-1.9117292242021426E-3</v>
      </c>
      <c r="D25">
        <v>-1.9117292242021432E-3</v>
      </c>
      <c r="E25">
        <v>-1.9117292242021432E-3</v>
      </c>
      <c r="F25">
        <v>-1.2999269818735185E-3</v>
      </c>
      <c r="G25">
        <v>-6.0480054066393697E-4</v>
      </c>
      <c r="H25">
        <v>-3.7775563329465941E-4</v>
      </c>
      <c r="I25">
        <v>-1.7925112255202608E-3</v>
      </c>
      <c r="J25">
        <v>-6.9700098448065013E-4</v>
      </c>
      <c r="K25">
        <v>-7.3879747491292834E-4</v>
      </c>
      <c r="L25">
        <v>-1.8675195693835067E-3</v>
      </c>
      <c r="M25">
        <v>-7.0044062254569496E-5</v>
      </c>
      <c r="N25">
        <v>-2.1909276979623121E-3</v>
      </c>
      <c r="O25">
        <v>-3.6959097945781787E-3</v>
      </c>
      <c r="P25">
        <v>-3.6959097945781787E-3</v>
      </c>
      <c r="Q25">
        <v>-1.0708281997160107E-3</v>
      </c>
      <c r="R25">
        <v>-1.0708281997160113E-3</v>
      </c>
      <c r="S25">
        <v>-3.0187754346496986E-3</v>
      </c>
      <c r="T25">
        <v>-9.6563676052865825E-4</v>
      </c>
      <c r="U25">
        <v>-7.7172753937588294E-3</v>
      </c>
      <c r="V25">
        <v>-2.0966642605266289E-2</v>
      </c>
      <c r="W25">
        <v>0.73102361441659014</v>
      </c>
      <c r="X25">
        <v>-7.4626176698753162E-3</v>
      </c>
      <c r="Y25">
        <v>-6.4737323101210602E-3</v>
      </c>
      <c r="Z25">
        <v>-8.0002781435276548E-4</v>
      </c>
      <c r="AA25">
        <v>-8.1538470724386975E-4</v>
      </c>
      <c r="AB25">
        <v>-4.946950126467984E-3</v>
      </c>
      <c r="AC25">
        <v>0</v>
      </c>
      <c r="AD25">
        <v>-7.4970417796721622E-3</v>
      </c>
      <c r="AE25">
        <v>-6.7200535965369155E-3</v>
      </c>
      <c r="AF25">
        <v>-1.3745486431055508E-4</v>
      </c>
      <c r="AG25">
        <v>-6.9060585876559418E-4</v>
      </c>
      <c r="AH25">
        <v>-6.3318536435316556E-4</v>
      </c>
      <c r="AI25">
        <v>-2.3595797175177116E-4</v>
      </c>
      <c r="AJ25">
        <v>-3.0457088263714338E-4</v>
      </c>
      <c r="AK25">
        <v>-2.0033078801729037E-4</v>
      </c>
      <c r="AL25">
        <v>-1.1813381289622158E-3</v>
      </c>
      <c r="AM25">
        <v>-7.4954025104401276E-4</v>
      </c>
      <c r="AN25">
        <v>-2.9967489740283948E-4</v>
      </c>
      <c r="AO25">
        <v>-2.8892282298525953E-4</v>
      </c>
      <c r="AP25">
        <v>-8.376817349019126E-4</v>
      </c>
      <c r="AQ25">
        <v>0</v>
      </c>
    </row>
    <row r="26" spans="1:43" x14ac:dyDescent="0.35">
      <c r="A26" t="s">
        <v>16</v>
      </c>
      <c r="B26">
        <v>-7.1418023541113744E-4</v>
      </c>
      <c r="C26">
        <v>-9.6659931033018858E-4</v>
      </c>
      <c r="D26">
        <v>-9.6659931033018858E-4</v>
      </c>
      <c r="E26">
        <v>-9.665993103301888E-4</v>
      </c>
      <c r="F26">
        <v>-6.5726281120327072E-4</v>
      </c>
      <c r="G26">
        <v>-2.1051729051298492E-4</v>
      </c>
      <c r="H26">
        <v>-2.1383443023575619E-4</v>
      </c>
      <c r="I26">
        <v>-4.4862441519985177E-4</v>
      </c>
      <c r="J26">
        <v>-3.5863583461951418E-4</v>
      </c>
      <c r="K26">
        <v>2.339220124110562E-5</v>
      </c>
      <c r="L26">
        <v>-2.4152059373530783E-4</v>
      </c>
      <c r="M26">
        <v>-1.4323491338672005E-4</v>
      </c>
      <c r="N26">
        <v>-5.6207306086812408E-4</v>
      </c>
      <c r="O26">
        <v>-3.0996193848087589E-4</v>
      </c>
      <c r="P26">
        <v>-3.09961938480876E-4</v>
      </c>
      <c r="Q26">
        <v>-4.1510601864504015E-4</v>
      </c>
      <c r="R26">
        <v>-4.1510601864504015E-4</v>
      </c>
      <c r="S26">
        <v>-4.331848515088969E-4</v>
      </c>
      <c r="T26">
        <v>-2.7543225172266386E-4</v>
      </c>
      <c r="U26">
        <v>-1.3249988941955407E-3</v>
      </c>
      <c r="V26">
        <v>-6.4718110767425583E-4</v>
      </c>
      <c r="W26">
        <v>-1.0735990646016523E-3</v>
      </c>
      <c r="X26">
        <v>0.83942553326084535</v>
      </c>
      <c r="Y26">
        <v>-9.8543655293602175E-3</v>
      </c>
      <c r="Z26">
        <v>-3.7828986510570601E-4</v>
      </c>
      <c r="AA26">
        <v>-3.8605454322509391E-4</v>
      </c>
      <c r="AB26">
        <v>-3.324680599385997E-4</v>
      </c>
      <c r="AC26">
        <v>0</v>
      </c>
      <c r="AD26">
        <v>-5.3206375519563654E-4</v>
      </c>
      <c r="AE26">
        <v>-3.4223759953324472E-3</v>
      </c>
      <c r="AF26">
        <v>-2.0771569976768715E-4</v>
      </c>
      <c r="AG26">
        <v>-2.2571807789266353E-4</v>
      </c>
      <c r="AH26">
        <v>-2.3504024695893317E-4</v>
      </c>
      <c r="AI26">
        <v>-2.6220731286804953E-4</v>
      </c>
      <c r="AJ26">
        <v>-1.4564180641652856E-4</v>
      </c>
      <c r="AK26">
        <v>-8.6781956752317232E-5</v>
      </c>
      <c r="AL26">
        <v>-8.6415845428558166E-4</v>
      </c>
      <c r="AM26">
        <v>-4.1117748920448966E-3</v>
      </c>
      <c r="AN26">
        <v>-1.2230727033277081E-4</v>
      </c>
      <c r="AO26">
        <v>-1.867354085469196E-4</v>
      </c>
      <c r="AP26">
        <v>-6.0295321064642623E-4</v>
      </c>
      <c r="AQ26">
        <v>0</v>
      </c>
    </row>
    <row r="27" spans="1:43" x14ac:dyDescent="0.35">
      <c r="A27" t="s">
        <v>17</v>
      </c>
      <c r="B27">
        <v>-8.1829268595106797E-3</v>
      </c>
      <c r="C27">
        <v>-1.4343304902800487E-2</v>
      </c>
      <c r="D27">
        <v>-1.4343304902800487E-2</v>
      </c>
      <c r="E27">
        <v>-1.434330490280049E-2</v>
      </c>
      <c r="F27">
        <v>-9.7530805180690034E-3</v>
      </c>
      <c r="G27">
        <v>-2.8801800743110191E-3</v>
      </c>
      <c r="H27">
        <v>-3.6916419227154924E-3</v>
      </c>
      <c r="I27">
        <v>-7.194297372528735E-3</v>
      </c>
      <c r="J27">
        <v>-6.580456538095446E-3</v>
      </c>
      <c r="K27">
        <v>7.4821773275461406E-4</v>
      </c>
      <c r="L27">
        <v>-4.1741240371469335E-3</v>
      </c>
      <c r="M27">
        <v>-2.8383545334113615E-3</v>
      </c>
      <c r="N27">
        <v>-3.0581628797552727E-3</v>
      </c>
      <c r="O27">
        <v>-4.6208040928523335E-3</v>
      </c>
      <c r="P27">
        <v>-4.6208040928523344E-3</v>
      </c>
      <c r="Q27">
        <v>-7.5789196860983569E-3</v>
      </c>
      <c r="R27">
        <v>-7.5789196860983621E-3</v>
      </c>
      <c r="S27">
        <v>-4.6856311171987108E-3</v>
      </c>
      <c r="T27">
        <v>-4.4624808970213396E-3</v>
      </c>
      <c r="U27">
        <v>-4.7153827817640968E-3</v>
      </c>
      <c r="V27">
        <v>-6.4336311262215961E-3</v>
      </c>
      <c r="W27">
        <v>-5.8087412228633867E-3</v>
      </c>
      <c r="X27">
        <v>-2.3231689822598448E-2</v>
      </c>
      <c r="Y27">
        <v>0.9329677742743343</v>
      </c>
      <c r="Z27">
        <v>-4.9154279688153881E-3</v>
      </c>
      <c r="AA27">
        <v>-5.0306475272696924E-3</v>
      </c>
      <c r="AB27">
        <v>-5.5412653120330488E-3</v>
      </c>
      <c r="AC27">
        <v>0</v>
      </c>
      <c r="AD27">
        <v>-2.4078864705265831E-3</v>
      </c>
      <c r="AE27">
        <v>-6.4859303636036082E-3</v>
      </c>
      <c r="AF27">
        <v>-2.1840142949169183E-3</v>
      </c>
      <c r="AG27">
        <v>-2.4194606865164687E-3</v>
      </c>
      <c r="AH27">
        <v>-4.799042086058844E-3</v>
      </c>
      <c r="AI27">
        <v>-1.3905762604850512E-3</v>
      </c>
      <c r="AJ27">
        <v>-9.2771104854121511E-4</v>
      </c>
      <c r="AK27">
        <v>-2.0628314838184469E-3</v>
      </c>
      <c r="AL27">
        <v>-2.6750998051441504E-3</v>
      </c>
      <c r="AM27">
        <v>-2.9230943731668947E-3</v>
      </c>
      <c r="AN27">
        <v>-1.2134159239502189E-3</v>
      </c>
      <c r="AO27">
        <v>-7.2432011313248862E-3</v>
      </c>
      <c r="AP27">
        <v>-3.6253946851752899E-3</v>
      </c>
      <c r="AQ27">
        <v>0</v>
      </c>
    </row>
    <row r="28" spans="1:43" x14ac:dyDescent="0.35">
      <c r="A28" t="s">
        <v>62</v>
      </c>
      <c r="B28">
        <v>-1.512461222569551E-2</v>
      </c>
      <c r="C28">
        <v>-4.6252867306835706E-2</v>
      </c>
      <c r="D28">
        <v>-4.6252867306835713E-2</v>
      </c>
      <c r="E28">
        <v>-4.6252867306835706E-2</v>
      </c>
      <c r="F28">
        <v>-3.1450766897317572E-2</v>
      </c>
      <c r="G28">
        <v>-1.700445525853116E-2</v>
      </c>
      <c r="H28">
        <v>-1.4587251438146686E-2</v>
      </c>
      <c r="I28">
        <v>-2.2813787901960893E-2</v>
      </c>
      <c r="J28">
        <v>-3.9838742140024481E-2</v>
      </c>
      <c r="K28">
        <v>-4.3167829253989024E-3</v>
      </c>
      <c r="L28">
        <v>-3.2879871293233276E-2</v>
      </c>
      <c r="M28">
        <v>-7.9074782718851384E-3</v>
      </c>
      <c r="N28">
        <v>-2.0921958925569861E-2</v>
      </c>
      <c r="O28">
        <v>-4.6215521155456414E-2</v>
      </c>
      <c r="P28">
        <v>-4.6215521155456428E-2</v>
      </c>
      <c r="Q28">
        <v>-5.3146542846419224E-2</v>
      </c>
      <c r="R28">
        <v>-5.3146542846419245E-2</v>
      </c>
      <c r="S28">
        <v>-5.5903109113881189E-3</v>
      </c>
      <c r="T28">
        <v>-6.1865044002165281E-3</v>
      </c>
      <c r="U28">
        <v>-4.3347264233734696E-3</v>
      </c>
      <c r="V28">
        <v>-6.0689610329158431E-3</v>
      </c>
      <c r="W28">
        <v>-5.2640980419631231E-3</v>
      </c>
      <c r="X28">
        <v>-4.2368665019816357E-3</v>
      </c>
      <c r="Y28">
        <v>-7.7085229698903978E-3</v>
      </c>
      <c r="Z28">
        <v>0.7180994104675682</v>
      </c>
      <c r="AA28">
        <v>3.0874997716140318E-3</v>
      </c>
      <c r="AB28">
        <v>-2.117593207914845E-2</v>
      </c>
      <c r="AC28">
        <v>0</v>
      </c>
      <c r="AD28">
        <v>-1.2830976159247798E-2</v>
      </c>
      <c r="AE28">
        <v>-1.4011431845962647E-2</v>
      </c>
      <c r="AF28">
        <v>-1.7913220927541468E-2</v>
      </c>
      <c r="AG28">
        <v>-1.2571963749045666E-2</v>
      </c>
      <c r="AH28">
        <v>-1.4652151415420017E-2</v>
      </c>
      <c r="AI28">
        <v>-4.1089742641918295E-3</v>
      </c>
      <c r="AJ28">
        <v>-4.1868249708729094E-3</v>
      </c>
      <c r="AK28">
        <v>-5.8163608956419725E-3</v>
      </c>
      <c r="AL28">
        <v>-7.1415337608635608E-3</v>
      </c>
      <c r="AM28">
        <v>-1.0054290693182885E-2</v>
      </c>
      <c r="AN28">
        <v>-9.5004677223158741E-3</v>
      </c>
      <c r="AO28">
        <v>-1.0232870732056788E-2</v>
      </c>
      <c r="AP28">
        <v>-1.7772654745355485E-2</v>
      </c>
      <c r="AQ28">
        <v>0</v>
      </c>
    </row>
    <row r="29" spans="1:43" x14ac:dyDescent="0.35">
      <c r="A29" t="s">
        <v>63</v>
      </c>
      <c r="B29">
        <v>-1.5124612225695508E-2</v>
      </c>
      <c r="C29">
        <v>-4.6252867306835747E-2</v>
      </c>
      <c r="D29">
        <v>-4.6252867306835754E-2</v>
      </c>
      <c r="E29">
        <v>-4.6252867306835747E-2</v>
      </c>
      <c r="F29">
        <v>-3.1450766897317579E-2</v>
      </c>
      <c r="G29">
        <v>-1.7004455258531167E-2</v>
      </c>
      <c r="H29">
        <v>-1.4587251438146698E-2</v>
      </c>
      <c r="I29">
        <v>-2.28137879019609E-2</v>
      </c>
      <c r="J29">
        <v>-3.9838742140024495E-2</v>
      </c>
      <c r="K29">
        <v>-4.3167829253989033E-3</v>
      </c>
      <c r="L29">
        <v>-3.2879871293233304E-2</v>
      </c>
      <c r="M29">
        <v>-7.9074782718851402E-3</v>
      </c>
      <c r="N29">
        <v>-2.0921958925569872E-2</v>
      </c>
      <c r="O29">
        <v>-4.6215521155456414E-2</v>
      </c>
      <c r="P29">
        <v>-4.6215521155456421E-2</v>
      </c>
      <c r="Q29">
        <v>-5.3146542846419259E-2</v>
      </c>
      <c r="R29">
        <v>-5.314654284641928E-2</v>
      </c>
      <c r="S29">
        <v>-5.5903109113881128E-3</v>
      </c>
      <c r="T29">
        <v>-6.1865044002165281E-3</v>
      </c>
      <c r="U29">
        <v>-4.3347264233734696E-3</v>
      </c>
      <c r="V29">
        <v>-6.0689610329158422E-3</v>
      </c>
      <c r="W29">
        <v>-5.2640980419631249E-3</v>
      </c>
      <c r="X29">
        <v>-4.2368665019816365E-3</v>
      </c>
      <c r="Y29">
        <v>-7.7085229698903995E-3</v>
      </c>
      <c r="Z29">
        <v>3.4590483780512133E-3</v>
      </c>
      <c r="AA29">
        <v>0.71772786186113113</v>
      </c>
      <c r="AB29">
        <v>-2.1175932079148453E-2</v>
      </c>
      <c r="AC29">
        <v>0</v>
      </c>
      <c r="AD29">
        <v>-1.2830976159247793E-2</v>
      </c>
      <c r="AE29">
        <v>-1.4011431845962652E-2</v>
      </c>
      <c r="AF29">
        <v>-1.7913220927541485E-2</v>
      </c>
      <c r="AG29">
        <v>-1.2571963749045664E-2</v>
      </c>
      <c r="AH29">
        <v>-1.465215141542002E-2</v>
      </c>
      <c r="AI29">
        <v>-4.1089742641918312E-3</v>
      </c>
      <c r="AJ29">
        <v>-4.1868249708729103E-3</v>
      </c>
      <c r="AK29">
        <v>-5.8163608956419742E-3</v>
      </c>
      <c r="AL29">
        <v>-7.1415337608635642E-3</v>
      </c>
      <c r="AM29">
        <v>-1.0054290693182885E-2</v>
      </c>
      <c r="AN29">
        <v>-9.5004677223158741E-3</v>
      </c>
      <c r="AO29">
        <v>-1.0232870732056792E-2</v>
      </c>
      <c r="AP29">
        <v>-1.7772654745355491E-2</v>
      </c>
      <c r="AQ29">
        <v>0</v>
      </c>
    </row>
    <row r="30" spans="1:43" x14ac:dyDescent="0.35">
      <c r="A30" t="s">
        <v>64</v>
      </c>
      <c r="B30">
        <v>-3.7033672523722931E-3</v>
      </c>
      <c r="C30">
        <v>-5.7489154160413822E-3</v>
      </c>
      <c r="D30">
        <v>-5.7489154160413856E-3</v>
      </c>
      <c r="E30">
        <v>-5.7489154160413856E-3</v>
      </c>
      <c r="F30">
        <v>-3.9091154600828697E-3</v>
      </c>
      <c r="G30">
        <v>-5.0880331313772785E-3</v>
      </c>
      <c r="H30">
        <v>-5.6220034702523696E-3</v>
      </c>
      <c r="I30">
        <v>-6.901573719321822E-3</v>
      </c>
      <c r="J30">
        <v>-1.8629664283967281E-2</v>
      </c>
      <c r="K30">
        <v>-2.0507370341033837E-3</v>
      </c>
      <c r="L30">
        <v>-5.5625234508476958E-3</v>
      </c>
      <c r="M30">
        <v>-2.4794798741968878E-3</v>
      </c>
      <c r="N30">
        <v>-1.1332876164064556E-2</v>
      </c>
      <c r="O30">
        <v>-7.8884119995304893E-3</v>
      </c>
      <c r="P30">
        <v>-7.8884119995304893E-3</v>
      </c>
      <c r="Q30">
        <v>-5.7377647994043303E-2</v>
      </c>
      <c r="R30">
        <v>-5.7377647994043338E-2</v>
      </c>
      <c r="S30">
        <v>-1.680299549539089E-3</v>
      </c>
      <c r="T30">
        <v>-7.1783315167360019E-4</v>
      </c>
      <c r="U30">
        <v>2.8598856379375833E-3</v>
      </c>
      <c r="V30">
        <v>1.0685738343537874E-3</v>
      </c>
      <c r="W30">
        <v>9.2353046192129873E-4</v>
      </c>
      <c r="X30">
        <v>-1.3936213067448238E-3</v>
      </c>
      <c r="Y30">
        <v>-9.6951549288507911E-4</v>
      </c>
      <c r="Z30">
        <v>-3.2162165523893661E-3</v>
      </c>
      <c r="AA30">
        <v>-3.2623975058248674E-3</v>
      </c>
      <c r="AB30">
        <v>0.84075026589588087</v>
      </c>
      <c r="AC30">
        <v>0</v>
      </c>
      <c r="AD30">
        <v>-2.9355149149920242E-3</v>
      </c>
      <c r="AE30">
        <v>-1.7977045330044759E-3</v>
      </c>
      <c r="AF30">
        <v>-5.1152776738233466E-3</v>
      </c>
      <c r="AG30">
        <v>-2.7136625334750835E-3</v>
      </c>
      <c r="AH30">
        <v>-2.2810981771268844E-3</v>
      </c>
      <c r="AI30">
        <v>-1.7290919210776611E-3</v>
      </c>
      <c r="AJ30">
        <v>-1.0453002756806674E-3</v>
      </c>
      <c r="AK30">
        <v>-4.0815352019606737E-3</v>
      </c>
      <c r="AL30">
        <v>-3.1050094955153065E-3</v>
      </c>
      <c r="AM30">
        <v>-1.1345570123207405E-2</v>
      </c>
      <c r="AN30">
        <v>-1.8567888826344805E-3</v>
      </c>
      <c r="AO30">
        <v>-2.7809381373037284E-3</v>
      </c>
      <c r="AP30">
        <v>-3.6317507290167328E-3</v>
      </c>
      <c r="AQ30">
        <v>0</v>
      </c>
    </row>
    <row r="31" spans="1:43" x14ac:dyDescent="0.35">
      <c r="A31" t="s">
        <v>18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35">
      <c r="A32" t="s">
        <v>19</v>
      </c>
      <c r="B32">
        <v>-3.2983542554853723E-2</v>
      </c>
      <c r="C32">
        <v>-1.5886764988150542E-2</v>
      </c>
      <c r="D32">
        <v>-1.5886764988150542E-2</v>
      </c>
      <c r="E32">
        <v>-1.5886764988150545E-2</v>
      </c>
      <c r="F32">
        <v>-1.0802593903642055E-2</v>
      </c>
      <c r="G32">
        <v>-4.6215123500769124E-2</v>
      </c>
      <c r="H32">
        <v>-3.9149210247529959E-2</v>
      </c>
      <c r="I32">
        <v>-4.1476740466766325E-2</v>
      </c>
      <c r="J32">
        <v>-3.1441874580687944E-2</v>
      </c>
      <c r="K32">
        <v>-2.1665904897460786E-2</v>
      </c>
      <c r="L32">
        <v>-3.0106980732819814E-2</v>
      </c>
      <c r="M32">
        <v>-4.3518513412213328E-2</v>
      </c>
      <c r="N32">
        <v>-2.7449793797892103E-2</v>
      </c>
      <c r="O32">
        <v>-3.0890592481459783E-2</v>
      </c>
      <c r="P32">
        <v>-3.0890592481459783E-2</v>
      </c>
      <c r="Q32">
        <v>-2.6217244595444965E-2</v>
      </c>
      <c r="R32">
        <v>-2.6217244595444961E-2</v>
      </c>
      <c r="S32">
        <v>-2.1373506066912986E-2</v>
      </c>
      <c r="T32">
        <v>-5.0113985806048408E-2</v>
      </c>
      <c r="U32">
        <v>-3.1583916749788589E-2</v>
      </c>
      <c r="V32">
        <v>-2.9138334427272056E-2</v>
      </c>
      <c r="W32">
        <v>-2.4588023946640721E-2</v>
      </c>
      <c r="X32">
        <v>-2.8757444406507141E-2</v>
      </c>
      <c r="Y32">
        <v>-4.0019062936949089E-2</v>
      </c>
      <c r="Z32">
        <v>-1.1259631698939569E-2</v>
      </c>
      <c r="AA32">
        <v>-1.1387249849680044E-2</v>
      </c>
      <c r="AB32">
        <v>-1.6718441880302214E-2</v>
      </c>
      <c r="AC32">
        <v>0</v>
      </c>
      <c r="AD32">
        <v>0.95099007238204047</v>
      </c>
      <c r="AE32">
        <v>-1.2787788975658501E-2</v>
      </c>
      <c r="AF32">
        <v>-3.4958844534762029E-2</v>
      </c>
      <c r="AG32">
        <v>-2.2153694093103186E-2</v>
      </c>
      <c r="AH32">
        <v>-1.4885805846773285E-2</v>
      </c>
      <c r="AI32">
        <v>-2.0863461099508644E-2</v>
      </c>
      <c r="AJ32">
        <v>-7.2988558186797428E-3</v>
      </c>
      <c r="AK32">
        <v>-3.2971773254931954E-3</v>
      </c>
      <c r="AL32">
        <v>-1.0673866661035002E-2</v>
      </c>
      <c r="AM32">
        <v>-6.7288022217289996E-3</v>
      </c>
      <c r="AN32">
        <v>-5.5001100328449506E-3</v>
      </c>
      <c r="AO32">
        <v>-1.8496044674198537E-2</v>
      </c>
      <c r="AP32">
        <v>-1.2642201221068744E-2</v>
      </c>
      <c r="AQ32">
        <v>0</v>
      </c>
    </row>
    <row r="33" spans="1:43" x14ac:dyDescent="0.35">
      <c r="A33" t="s">
        <v>20</v>
      </c>
      <c r="B33">
        <v>-9.0903833896383741E-3</v>
      </c>
      <c r="C33">
        <v>-2.4510680880548374E-2</v>
      </c>
      <c r="D33">
        <v>-2.4510680880548381E-2</v>
      </c>
      <c r="E33">
        <v>-2.4510680880548381E-2</v>
      </c>
      <c r="F33">
        <v>-1.6666636162353917E-2</v>
      </c>
      <c r="G33">
        <v>-2.031486918705076E-2</v>
      </c>
      <c r="H33">
        <v>-1.1446228947430919E-2</v>
      </c>
      <c r="I33">
        <v>-2.7219490408049347E-2</v>
      </c>
      <c r="J33">
        <v>-2.3407311053672625E-2</v>
      </c>
      <c r="K33">
        <v>-1.3926356753756537E-2</v>
      </c>
      <c r="L33">
        <v>-1.6855462060752457E-2</v>
      </c>
      <c r="M33">
        <v>-8.3532224206877888E-3</v>
      </c>
      <c r="N33">
        <v>-1.4461465431435115E-2</v>
      </c>
      <c r="O33">
        <v>-2.6399549366312419E-2</v>
      </c>
      <c r="P33">
        <v>-2.6399549366312419E-2</v>
      </c>
      <c r="Q33">
        <v>-1.8530005541298168E-2</v>
      </c>
      <c r="R33">
        <v>-1.8530005541298179E-2</v>
      </c>
      <c r="S33">
        <v>-6.4426164254103684E-3</v>
      </c>
      <c r="T33">
        <v>-9.070502946028132E-3</v>
      </c>
      <c r="U33">
        <v>-1.0197713040473143E-2</v>
      </c>
      <c r="V33">
        <v>-1.0498256008779298E-2</v>
      </c>
      <c r="W33">
        <v>-1.0495841816405387E-2</v>
      </c>
      <c r="X33">
        <v>-7.2884116845304651E-3</v>
      </c>
      <c r="Y33">
        <v>-1.0627554931502249E-2</v>
      </c>
      <c r="Z33">
        <v>-1.410761501036943E-2</v>
      </c>
      <c r="AA33">
        <v>-1.4304508951313251E-2</v>
      </c>
      <c r="AB33">
        <v>-1.0881749869941927E-2</v>
      </c>
      <c r="AC33">
        <v>0</v>
      </c>
      <c r="AD33">
        <v>-3.2814469950565993E-2</v>
      </c>
      <c r="AE33">
        <v>0.85791606898505224</v>
      </c>
      <c r="AF33">
        <v>-6.1241614338638714E-3</v>
      </c>
      <c r="AG33">
        <v>-1.0853165721143568E-2</v>
      </c>
      <c r="AH33">
        <v>-5.9319778694639086E-3</v>
      </c>
      <c r="AI33">
        <v>-4.2836809820571819E-3</v>
      </c>
      <c r="AJ33">
        <v>-3.1942435140000758E-3</v>
      </c>
      <c r="AK33">
        <v>-1.0015972354533642E-3</v>
      </c>
      <c r="AL33">
        <v>-7.1873121910565434E-3</v>
      </c>
      <c r="AM33">
        <v>-6.5305795251999806E-3</v>
      </c>
      <c r="AN33">
        <v>-8.0716316313732567E-3</v>
      </c>
      <c r="AO33">
        <v>-3.4713156364910742E-3</v>
      </c>
      <c r="AP33">
        <v>-6.1714941125929337E-3</v>
      </c>
      <c r="AQ33">
        <v>0</v>
      </c>
    </row>
    <row r="34" spans="1:43" x14ac:dyDescent="0.35">
      <c r="A34" t="s">
        <v>21</v>
      </c>
      <c r="B34">
        <v>-2.4928328932241357E-3</v>
      </c>
      <c r="C34">
        <v>-4.8576357750701503E-3</v>
      </c>
      <c r="D34">
        <v>-4.8576357750701486E-3</v>
      </c>
      <c r="E34">
        <v>-4.8576357750701503E-3</v>
      </c>
      <c r="F34">
        <v>-3.3030680978176469E-3</v>
      </c>
      <c r="G34">
        <v>-3.6398067607358582E-3</v>
      </c>
      <c r="H34">
        <v>-4.9499336687465539E-3</v>
      </c>
      <c r="I34">
        <v>-5.067684562165449E-3</v>
      </c>
      <c r="J34">
        <v>-3.4189543661369685E-3</v>
      </c>
      <c r="K34">
        <v>-9.8306777270132329E-4</v>
      </c>
      <c r="L34">
        <v>-4.0508220281969777E-3</v>
      </c>
      <c r="M34">
        <v>-4.8001932313291818E-3</v>
      </c>
      <c r="N34">
        <v>-5.7374467056336836E-3</v>
      </c>
      <c r="O34">
        <v>-4.7912030647344599E-3</v>
      </c>
      <c r="P34">
        <v>-4.7912030647344599E-3</v>
      </c>
      <c r="Q34">
        <v>-4.481486658715869E-3</v>
      </c>
      <c r="R34">
        <v>-4.4814866587158707E-3</v>
      </c>
      <c r="S34">
        <v>-4.8730703609987493E-3</v>
      </c>
      <c r="T34">
        <v>-4.0609078426367268E-3</v>
      </c>
      <c r="U34">
        <v>-5.0168256956714882E-3</v>
      </c>
      <c r="V34">
        <v>-5.7665677114969146E-3</v>
      </c>
      <c r="W34">
        <v>-2.7089688461042921E-3</v>
      </c>
      <c r="X34">
        <v>-5.7260226070660397E-3</v>
      </c>
      <c r="Y34">
        <v>-6.9327147628194564E-3</v>
      </c>
      <c r="Z34">
        <v>-4.7881952627247355E-3</v>
      </c>
      <c r="AA34">
        <v>-4.827216579842945E-3</v>
      </c>
      <c r="AB34">
        <v>-5.3625866766484195E-3</v>
      </c>
      <c r="AC34">
        <v>0</v>
      </c>
      <c r="AD34">
        <v>-8.9257064007626907E-3</v>
      </c>
      <c r="AE34">
        <v>-9.2964208197006612E-3</v>
      </c>
      <c r="AF34">
        <v>0.99094661133170903</v>
      </c>
      <c r="AG34">
        <v>-8.8736626646114449E-3</v>
      </c>
      <c r="AH34">
        <v>-5.6759056131229883E-3</v>
      </c>
      <c r="AI34">
        <v>-7.0890070924229769E-3</v>
      </c>
      <c r="AJ34">
        <v>-6.2693568428767331E-3</v>
      </c>
      <c r="AK34">
        <v>-1.7480283177288597E-3</v>
      </c>
      <c r="AL34">
        <v>-1.5511655479628069E-2</v>
      </c>
      <c r="AM34">
        <v>-5.4303628367073252E-3</v>
      </c>
      <c r="AN34">
        <v>-6.5902345093275822E-3</v>
      </c>
      <c r="AO34">
        <v>-7.9806893219937659E-3</v>
      </c>
      <c r="AP34">
        <v>-1.0899054829126799E-2</v>
      </c>
      <c r="AQ34">
        <v>0</v>
      </c>
    </row>
    <row r="35" spans="1:43" x14ac:dyDescent="0.35">
      <c r="A35" t="s">
        <v>22</v>
      </c>
      <c r="B35">
        <v>-6.2325946954928468E-4</v>
      </c>
      <c r="C35">
        <v>-2.4164107322818661E-3</v>
      </c>
      <c r="D35">
        <v>-2.4164107322818657E-3</v>
      </c>
      <c r="E35">
        <v>-2.4164107322818661E-3</v>
      </c>
      <c r="F35">
        <v>-1.6430975006373636E-3</v>
      </c>
      <c r="G35">
        <v>-1.4483267900701137E-3</v>
      </c>
      <c r="H35">
        <v>-1.1549473520979896E-3</v>
      </c>
      <c r="I35">
        <v>-1.0559692449001142E-3</v>
      </c>
      <c r="J35">
        <v>-3.3654846114070571E-3</v>
      </c>
      <c r="K35">
        <v>-6.5693716980366323E-4</v>
      </c>
      <c r="L35">
        <v>-1.3678117768120171E-3</v>
      </c>
      <c r="M35">
        <v>-3.0438619824813941E-3</v>
      </c>
      <c r="N35">
        <v>-1.0595806684048942E-3</v>
      </c>
      <c r="O35">
        <v>-9.7168610002979091E-4</v>
      </c>
      <c r="P35">
        <v>-9.7168610002979123E-4</v>
      </c>
      <c r="Q35">
        <v>-8.0520880812618106E-4</v>
      </c>
      <c r="R35">
        <v>-8.0520880812618182E-4</v>
      </c>
      <c r="S35">
        <v>-9.0195566937178626E-4</v>
      </c>
      <c r="T35">
        <v>-1.6782711737175259E-3</v>
      </c>
      <c r="U35">
        <v>-1.5729684139328089E-3</v>
      </c>
      <c r="V35">
        <v>-1.1893138072660776E-3</v>
      </c>
      <c r="W35">
        <v>-1.1500888085834808E-3</v>
      </c>
      <c r="X35">
        <v>-1.3216731199751182E-3</v>
      </c>
      <c r="Y35">
        <v>-1.3232600833549938E-3</v>
      </c>
      <c r="Z35">
        <v>-9.3023615746617061E-4</v>
      </c>
      <c r="AA35">
        <v>-9.4964714952863424E-4</v>
      </c>
      <c r="AB35">
        <v>-2.3873779662081135E-3</v>
      </c>
      <c r="AC35">
        <v>0</v>
      </c>
      <c r="AD35">
        <v>-2.9049520330130369E-3</v>
      </c>
      <c r="AE35">
        <v>-1.356488950678827E-3</v>
      </c>
      <c r="AF35">
        <v>-2.4140202291762455E-3</v>
      </c>
      <c r="AG35">
        <v>0.90721223041022692</v>
      </c>
      <c r="AH35">
        <v>-8.6368319796657801E-3</v>
      </c>
      <c r="AI35">
        <v>-6.465421097837259E-3</v>
      </c>
      <c r="AJ35">
        <v>-4.2529171228550587E-3</v>
      </c>
      <c r="AK35">
        <v>-6.2524349526655416E-4</v>
      </c>
      <c r="AL35">
        <v>-9.3456409932082748E-3</v>
      </c>
      <c r="AM35">
        <v>-3.0759637976506054E-3</v>
      </c>
      <c r="AN35">
        <v>-4.508517462335015E-3</v>
      </c>
      <c r="AO35">
        <v>-1.941962454662825E-3</v>
      </c>
      <c r="AP35">
        <v>-6.7554530928632516E-3</v>
      </c>
      <c r="AQ35">
        <v>0</v>
      </c>
    </row>
    <row r="36" spans="1:43" x14ac:dyDescent="0.35">
      <c r="A36" t="s">
        <v>23</v>
      </c>
      <c r="B36">
        <v>-1.88161871067901E-3</v>
      </c>
      <c r="C36">
        <v>-4.3811696746177539E-3</v>
      </c>
      <c r="D36">
        <v>-4.3811696746177539E-3</v>
      </c>
      <c r="E36">
        <v>-4.3811696746177539E-3</v>
      </c>
      <c r="F36">
        <v>-2.9790833346592435E-3</v>
      </c>
      <c r="G36">
        <v>-3.5866813871389355E-3</v>
      </c>
      <c r="H36">
        <v>-4.2410539189531912E-3</v>
      </c>
      <c r="I36">
        <v>-3.6883758785883542E-3</v>
      </c>
      <c r="J36">
        <v>-4.2610542601590265E-3</v>
      </c>
      <c r="K36">
        <v>-1.0595494262490757E-3</v>
      </c>
      <c r="L36">
        <v>-3.4920168277281401E-3</v>
      </c>
      <c r="M36">
        <v>-4.3246199503880565E-3</v>
      </c>
      <c r="N36">
        <v>-4.2378864820428672E-3</v>
      </c>
      <c r="O36">
        <v>-5.1660270926818285E-3</v>
      </c>
      <c r="P36">
        <v>-5.1660270926818311E-3</v>
      </c>
      <c r="Q36">
        <v>-3.1936746986812245E-3</v>
      </c>
      <c r="R36">
        <v>-3.1936746986812245E-3</v>
      </c>
      <c r="S36">
        <v>-3.1664464038399435E-3</v>
      </c>
      <c r="T36">
        <v>-3.6321320658149786E-3</v>
      </c>
      <c r="U36">
        <v>-3.2427700516726166E-3</v>
      </c>
      <c r="V36">
        <v>-3.6483845655417525E-3</v>
      </c>
      <c r="W36">
        <v>-2.1894093563146104E-3</v>
      </c>
      <c r="X36">
        <v>-3.1971299494974429E-3</v>
      </c>
      <c r="Y36">
        <v>-3.6637586760709128E-3</v>
      </c>
      <c r="Z36">
        <v>-4.6275200346000724E-3</v>
      </c>
      <c r="AA36">
        <v>-4.6627139065036315E-3</v>
      </c>
      <c r="AB36">
        <v>-5.5829075921437089E-3</v>
      </c>
      <c r="AC36">
        <v>0</v>
      </c>
      <c r="AD36">
        <v>-7.8431909694839513E-3</v>
      </c>
      <c r="AE36">
        <v>-5.6722206391093648E-3</v>
      </c>
      <c r="AF36">
        <v>-7.8930235802062709E-3</v>
      </c>
      <c r="AG36">
        <v>-1.5901193271646671E-2</v>
      </c>
      <c r="AH36">
        <v>0.83736394861307761</v>
      </c>
      <c r="AI36">
        <v>-1.0255932630237243E-2</v>
      </c>
      <c r="AJ36">
        <v>-1.3366820322609331E-2</v>
      </c>
      <c r="AK36">
        <v>-2.0977572640693523E-3</v>
      </c>
      <c r="AL36">
        <v>-9.7262670778760982E-3</v>
      </c>
      <c r="AM36">
        <v>-7.3958763029013811E-3</v>
      </c>
      <c r="AN36">
        <v>-3.0269450946762443E-3</v>
      </c>
      <c r="AO36">
        <v>-3.8522601665023741E-3</v>
      </c>
      <c r="AP36">
        <v>-8.2995564411716908E-3</v>
      </c>
      <c r="AQ36">
        <v>0</v>
      </c>
    </row>
    <row r="37" spans="1:43" x14ac:dyDescent="0.35">
      <c r="A37" t="s">
        <v>24</v>
      </c>
      <c r="B37">
        <v>-2.2640347243655361E-3</v>
      </c>
      <c r="C37">
        <v>-6.9971209267814345E-3</v>
      </c>
      <c r="D37">
        <v>-6.9971209267814345E-3</v>
      </c>
      <c r="E37">
        <v>-6.9971209267814371E-3</v>
      </c>
      <c r="F37">
        <v>-4.7578632857648191E-3</v>
      </c>
      <c r="G37">
        <v>-5.3997656310284187E-3</v>
      </c>
      <c r="H37">
        <v>-6.1324503381073019E-3</v>
      </c>
      <c r="I37">
        <v>-5.2044071559827843E-3</v>
      </c>
      <c r="J37">
        <v>-9.3685811015188063E-3</v>
      </c>
      <c r="K37">
        <v>-4.0695657103048798E-3</v>
      </c>
      <c r="L37">
        <v>-8.6788589412570578E-3</v>
      </c>
      <c r="M37">
        <v>-8.8951177067924068E-3</v>
      </c>
      <c r="N37">
        <v>-6.1424015257427059E-3</v>
      </c>
      <c r="O37">
        <v>-6.0298658259055286E-3</v>
      </c>
      <c r="P37">
        <v>-6.029865825905526E-3</v>
      </c>
      <c r="Q37">
        <v>-6.2252864216589118E-3</v>
      </c>
      <c r="R37">
        <v>-6.2252864216589153E-3</v>
      </c>
      <c r="S37">
        <v>-6.5861426295892788E-3</v>
      </c>
      <c r="T37">
        <v>-1.1261580666968215E-2</v>
      </c>
      <c r="U37">
        <v>-9.5603296332041066E-3</v>
      </c>
      <c r="V37">
        <v>-9.8952734955841046E-3</v>
      </c>
      <c r="W37">
        <v>-6.6478122316407078E-3</v>
      </c>
      <c r="X37">
        <v>-9.585899478782375E-3</v>
      </c>
      <c r="Y37">
        <v>-7.9850150617686057E-3</v>
      </c>
      <c r="Z37">
        <v>-8.7798243059297992E-3</v>
      </c>
      <c r="AA37">
        <v>-8.8360320759729299E-3</v>
      </c>
      <c r="AB37">
        <v>-1.4312799771910171E-2</v>
      </c>
      <c r="AC37">
        <v>0</v>
      </c>
      <c r="AD37">
        <v>-1.255820059642134E-2</v>
      </c>
      <c r="AE37">
        <v>-1.24012672241976E-2</v>
      </c>
      <c r="AF37">
        <v>-5.0217829057935251E-3</v>
      </c>
      <c r="AG37">
        <v>-3.5188366542665717E-2</v>
      </c>
      <c r="AH37">
        <v>-3.2934527527522059E-2</v>
      </c>
      <c r="AI37">
        <v>0.8097513361156341</v>
      </c>
      <c r="AJ37">
        <v>-3.2792604482904317E-2</v>
      </c>
      <c r="AK37">
        <v>-3.7470827918416492E-3</v>
      </c>
      <c r="AL37">
        <v>-2.0149842292374851E-2</v>
      </c>
      <c r="AM37">
        <v>-1.2612358941483567E-2</v>
      </c>
      <c r="AN37">
        <v>-7.4588807384005163E-3</v>
      </c>
      <c r="AO37">
        <v>-6.9625559532901556E-3</v>
      </c>
      <c r="AP37">
        <v>-1.1312135482397854E-2</v>
      </c>
      <c r="AQ37">
        <v>0</v>
      </c>
    </row>
    <row r="38" spans="1:43" x14ac:dyDescent="0.35">
      <c r="A38" t="s">
        <v>25</v>
      </c>
      <c r="B38">
        <v>-1.2815567249981319E-2</v>
      </c>
      <c r="C38">
        <v>-9.2561459195589484E-3</v>
      </c>
      <c r="D38">
        <v>-9.2561459195589519E-3</v>
      </c>
      <c r="E38">
        <v>-9.2561459195589519E-3</v>
      </c>
      <c r="F38">
        <v>-6.2939425085238336E-3</v>
      </c>
      <c r="G38">
        <v>-9.7001903063264582E-3</v>
      </c>
      <c r="H38">
        <v>-1.0542219071954417E-2</v>
      </c>
      <c r="I38">
        <v>-1.0247932872967051E-2</v>
      </c>
      <c r="J38">
        <v>-9.5105841172965933E-3</v>
      </c>
      <c r="K38">
        <v>-6.3189901993525371E-3</v>
      </c>
      <c r="L38">
        <v>-8.3752999728127706E-3</v>
      </c>
      <c r="M38">
        <v>-7.1959167431579112E-3</v>
      </c>
      <c r="N38">
        <v>-8.460208013254665E-3</v>
      </c>
      <c r="O38">
        <v>-8.3511727323955873E-3</v>
      </c>
      <c r="P38">
        <v>-8.3511727323955908E-3</v>
      </c>
      <c r="Q38">
        <v>-7.2987864893149417E-3</v>
      </c>
      <c r="R38">
        <v>-7.298786489314946E-3</v>
      </c>
      <c r="S38">
        <v>-7.0489591260829492E-3</v>
      </c>
      <c r="T38">
        <v>-7.6086073735037963E-3</v>
      </c>
      <c r="U38">
        <v>-7.3678487801728827E-3</v>
      </c>
      <c r="V38">
        <v>-8.1244391925151833E-3</v>
      </c>
      <c r="W38">
        <v>-6.1167767798704226E-3</v>
      </c>
      <c r="X38">
        <v>-7.5169060039715256E-3</v>
      </c>
      <c r="Y38">
        <v>-8.3523541973128095E-3</v>
      </c>
      <c r="Z38">
        <v>-1.0136278785286224E-2</v>
      </c>
      <c r="AA38">
        <v>-1.0210633270048791E-2</v>
      </c>
      <c r="AB38">
        <v>-1.1283961126094781E-2</v>
      </c>
      <c r="AC38">
        <v>0</v>
      </c>
      <c r="AD38">
        <v>-1.612912060084036E-2</v>
      </c>
      <c r="AE38">
        <v>-1.4119518666598536E-2</v>
      </c>
      <c r="AF38">
        <v>-1.0968561820832043E-2</v>
      </c>
      <c r="AG38">
        <v>-9.1854286279624102E-3</v>
      </c>
      <c r="AH38">
        <v>-1.0579427367618811E-2</v>
      </c>
      <c r="AI38">
        <v>-7.9149071031085188E-3</v>
      </c>
      <c r="AJ38">
        <v>0.86677724674931889</v>
      </c>
      <c r="AK38">
        <v>-4.4976031683374537E-2</v>
      </c>
      <c r="AL38">
        <v>-1.4208804824716969E-2</v>
      </c>
      <c r="AM38">
        <v>-1.4131592680829873E-2</v>
      </c>
      <c r="AN38">
        <v>-4.5835563119048786E-3</v>
      </c>
      <c r="AO38">
        <v>-7.1033798944733608E-3</v>
      </c>
      <c r="AP38">
        <v>-1.2934743805117489E-2</v>
      </c>
      <c r="AQ38">
        <v>0</v>
      </c>
    </row>
    <row r="39" spans="1:43" x14ac:dyDescent="0.35">
      <c r="A39" t="s">
        <v>26</v>
      </c>
      <c r="B39">
        <v>-6.8714045341884385E-3</v>
      </c>
      <c r="C39">
        <v>-8.9027424282368539E-3</v>
      </c>
      <c r="D39">
        <v>-8.9027424282368522E-3</v>
      </c>
      <c r="E39">
        <v>-8.9027424282368522E-3</v>
      </c>
      <c r="F39">
        <v>-6.0536371723695368E-3</v>
      </c>
      <c r="G39">
        <v>-1.1813283546304142E-2</v>
      </c>
      <c r="H39">
        <v>-1.7174423438671142E-2</v>
      </c>
      <c r="I39">
        <v>-1.3668240238523035E-2</v>
      </c>
      <c r="J39">
        <v>-1.5180729915982202E-2</v>
      </c>
      <c r="K39">
        <v>-2.9427645055870441E-3</v>
      </c>
      <c r="L39">
        <v>-9.334379374375118E-3</v>
      </c>
      <c r="M39">
        <v>-1.0073794369345038E-2</v>
      </c>
      <c r="N39">
        <v>-1.3381522892552936E-2</v>
      </c>
      <c r="O39">
        <v>-1.345694100504969E-2</v>
      </c>
      <c r="P39">
        <v>-1.3456941005049692E-2</v>
      </c>
      <c r="Q39">
        <v>-7.5554951182045206E-3</v>
      </c>
      <c r="R39">
        <v>-7.5554951182045258E-3</v>
      </c>
      <c r="S39">
        <v>-1.4241035022918952E-2</v>
      </c>
      <c r="T39">
        <v>-1.0130756152216923E-2</v>
      </c>
      <c r="U39">
        <v>-1.2629180702706943E-2</v>
      </c>
      <c r="V39">
        <v>-1.3778005015592905E-2</v>
      </c>
      <c r="W39">
        <v>-1.1516849684879807E-2</v>
      </c>
      <c r="X39">
        <v>-1.0924219164071767E-2</v>
      </c>
      <c r="Y39">
        <v>-1.5499308353518785E-2</v>
      </c>
      <c r="Z39">
        <v>-1.1437911408253612E-2</v>
      </c>
      <c r="AA39">
        <v>-1.1509427007940382E-2</v>
      </c>
      <c r="AB39">
        <v>-1.5472313189693825E-2</v>
      </c>
      <c r="AC39">
        <v>0</v>
      </c>
      <c r="AD39">
        <v>-5.7214319878055878E-2</v>
      </c>
      <c r="AE39">
        <v>-2.1242198486335424E-2</v>
      </c>
      <c r="AF39">
        <v>-5.2859852719858352E-2</v>
      </c>
      <c r="AG39">
        <v>-2.8061932529922576E-2</v>
      </c>
      <c r="AH39">
        <v>-4.7673269042199658E-2</v>
      </c>
      <c r="AI39">
        <v>-2.0962011336658572E-2</v>
      </c>
      <c r="AJ39">
        <v>-3.540191285485815E-2</v>
      </c>
      <c r="AK39">
        <v>0.97363224137355397</v>
      </c>
      <c r="AL39">
        <v>-3.6111690043020901E-2</v>
      </c>
      <c r="AM39">
        <v>-2.1865893266254963E-2</v>
      </c>
      <c r="AN39">
        <v>-1.4658921950207095E-2</v>
      </c>
      <c r="AO39">
        <v>-2.0116148812760696E-2</v>
      </c>
      <c r="AP39">
        <v>-3.0893883326823638E-2</v>
      </c>
      <c r="AQ39">
        <v>0</v>
      </c>
    </row>
    <row r="40" spans="1:43" x14ac:dyDescent="0.35">
      <c r="A40" t="s">
        <v>27</v>
      </c>
      <c r="B40">
        <v>-4.2696106519894373E-3</v>
      </c>
      <c r="C40">
        <v>-6.9655529278391916E-3</v>
      </c>
      <c r="D40">
        <v>-6.9655529278391934E-3</v>
      </c>
      <c r="E40">
        <v>-6.9655529278391934E-3</v>
      </c>
      <c r="F40">
        <v>-4.7363978538044454E-3</v>
      </c>
      <c r="G40">
        <v>-6.2819726411978251E-3</v>
      </c>
      <c r="H40">
        <v>-5.7500605684611874E-3</v>
      </c>
      <c r="I40">
        <v>-5.2422994475127983E-3</v>
      </c>
      <c r="J40">
        <v>-6.7052924311276334E-3</v>
      </c>
      <c r="K40">
        <v>-3.5062313149735488E-3</v>
      </c>
      <c r="L40">
        <v>-6.1745920668602738E-3</v>
      </c>
      <c r="M40">
        <v>-1.0733702040020334E-2</v>
      </c>
      <c r="N40">
        <v>-6.4106765885418807E-3</v>
      </c>
      <c r="O40">
        <v>-6.4981816338621585E-3</v>
      </c>
      <c r="P40">
        <v>-6.4981816338621585E-3</v>
      </c>
      <c r="Q40">
        <v>-4.5752399719024821E-3</v>
      </c>
      <c r="R40">
        <v>-4.5752399719024856E-3</v>
      </c>
      <c r="S40">
        <v>-5.0604915095788308E-3</v>
      </c>
      <c r="T40">
        <v>-6.4226909131785059E-3</v>
      </c>
      <c r="U40">
        <v>-6.7018536984717221E-3</v>
      </c>
      <c r="V40">
        <v>-6.894731085563946E-3</v>
      </c>
      <c r="W40">
        <v>-5.111442337438688E-3</v>
      </c>
      <c r="X40">
        <v>-7.6905629902693905E-3</v>
      </c>
      <c r="Y40">
        <v>-6.5248524032481062E-3</v>
      </c>
      <c r="Z40">
        <v>-4.5894002945109924E-3</v>
      </c>
      <c r="AA40">
        <v>-4.6453544792804365E-3</v>
      </c>
      <c r="AB40">
        <v>-8.4550266124621479E-3</v>
      </c>
      <c r="AC40">
        <v>0</v>
      </c>
      <c r="AD40">
        <v>-9.9338405469251208E-3</v>
      </c>
      <c r="AE40">
        <v>-8.5109375009772784E-3</v>
      </c>
      <c r="AF40">
        <v>-5.4631050657314396E-3</v>
      </c>
      <c r="AG40">
        <v>-1.0733913805550006E-2</v>
      </c>
      <c r="AH40">
        <v>-7.8366314362276392E-3</v>
      </c>
      <c r="AI40">
        <v>-1.0063810577416723E-2</v>
      </c>
      <c r="AJ40">
        <v>-9.877731757351944E-3</v>
      </c>
      <c r="AK40">
        <v>-3.5399619856085513E-3</v>
      </c>
      <c r="AL40">
        <v>0.98534640690938413</v>
      </c>
      <c r="AM40">
        <v>-4.7101163772642583E-3</v>
      </c>
      <c r="AN40">
        <v>-2.7757672138723683E-3</v>
      </c>
      <c r="AO40">
        <v>-3.4682216697002016E-3</v>
      </c>
      <c r="AP40">
        <v>-7.539223809291274E-3</v>
      </c>
      <c r="AQ40">
        <v>0</v>
      </c>
    </row>
    <row r="41" spans="1:43" x14ac:dyDescent="0.35">
      <c r="A41" t="s">
        <v>28</v>
      </c>
      <c r="B41">
        <v>-6.2316245121431428E-3</v>
      </c>
      <c r="C41">
        <v>-1.2930871946736894E-2</v>
      </c>
      <c r="D41">
        <v>-1.293087194673689E-2</v>
      </c>
      <c r="E41">
        <v>-1.2930871946736894E-2</v>
      </c>
      <c r="F41">
        <v>-8.7926622295215161E-3</v>
      </c>
      <c r="G41">
        <v>-1.2740936630806865E-2</v>
      </c>
      <c r="H41">
        <v>-1.6313541976441408E-2</v>
      </c>
      <c r="I41">
        <v>-1.1906427254766035E-2</v>
      </c>
      <c r="J41">
        <v>-1.68678114890141E-2</v>
      </c>
      <c r="K41">
        <v>-6.3280344800923198E-3</v>
      </c>
      <c r="L41">
        <v>-1.2843155714584897E-2</v>
      </c>
      <c r="M41">
        <v>-1.257586504726298E-2</v>
      </c>
      <c r="N41">
        <v>-1.1202746017605585E-2</v>
      </c>
      <c r="O41">
        <v>-1.4333767790073957E-2</v>
      </c>
      <c r="P41">
        <v>-1.4333767790073958E-2</v>
      </c>
      <c r="Q41">
        <v>-1.2850317060710366E-2</v>
      </c>
      <c r="R41">
        <v>-1.2850317060710367E-2</v>
      </c>
      <c r="S41">
        <v>-1.0213194926365621E-2</v>
      </c>
      <c r="T41">
        <v>-1.0243958153213847E-2</v>
      </c>
      <c r="U41">
        <v>-1.2375045232398914E-2</v>
      </c>
      <c r="V41">
        <v>-1.2867823502242299E-2</v>
      </c>
      <c r="W41">
        <v>-9.6074597632926379E-3</v>
      </c>
      <c r="X41">
        <v>-1.251606765119179E-2</v>
      </c>
      <c r="Y41">
        <v>-1.3082009611365988E-2</v>
      </c>
      <c r="Z41">
        <v>-1.229062976385057E-2</v>
      </c>
      <c r="AA41">
        <v>-1.2394503269031468E-2</v>
      </c>
      <c r="AB41">
        <v>-3.3705319363063126E-2</v>
      </c>
      <c r="AC41">
        <v>0</v>
      </c>
      <c r="AD41">
        <v>-2.2982729952082559E-2</v>
      </c>
      <c r="AE41">
        <v>-1.6488287473816764E-2</v>
      </c>
      <c r="AF41">
        <v>-1.2376886857945404E-2</v>
      </c>
      <c r="AG41">
        <v>-3.1190303808889451E-2</v>
      </c>
      <c r="AH41">
        <v>-2.0890544683213049E-2</v>
      </c>
      <c r="AI41">
        <v>-1.6481224882455948E-2</v>
      </c>
      <c r="AJ41">
        <v>-2.4080900503617674E-2</v>
      </c>
      <c r="AK41">
        <v>-1.1903154977993022E-2</v>
      </c>
      <c r="AL41">
        <v>-3.5650826058894761E-2</v>
      </c>
      <c r="AM41">
        <v>0.97237871646854879</v>
      </c>
      <c r="AN41">
        <v>-1.2702042050832904E-2</v>
      </c>
      <c r="AO41">
        <v>-1.6210187302962854E-2</v>
      </c>
      <c r="AP41">
        <v>-2.1105721306165601E-2</v>
      </c>
      <c r="AQ41">
        <v>0</v>
      </c>
    </row>
    <row r="42" spans="1:43" x14ac:dyDescent="0.35">
      <c r="A42" t="s">
        <v>29</v>
      </c>
      <c r="B42">
        <v>-1.5677113201225839E-3</v>
      </c>
      <c r="C42">
        <v>-2.9367576409146568E-3</v>
      </c>
      <c r="D42">
        <v>-2.9367576409146555E-3</v>
      </c>
      <c r="E42">
        <v>-2.9367576409146568E-3</v>
      </c>
      <c r="F42">
        <v>-1.9969200911501678E-3</v>
      </c>
      <c r="G42">
        <v>-2.1403236069856861E-3</v>
      </c>
      <c r="H42">
        <v>-2.0355569325419282E-3</v>
      </c>
      <c r="I42">
        <v>-2.9361380019435794E-3</v>
      </c>
      <c r="J42">
        <v>-3.4430028790412874E-3</v>
      </c>
      <c r="K42">
        <v>-9.447007427239735E-4</v>
      </c>
      <c r="L42">
        <v>-2.952746417907564E-3</v>
      </c>
      <c r="M42">
        <v>-3.2885499920211128E-3</v>
      </c>
      <c r="N42">
        <v>-2.8262334583981888E-3</v>
      </c>
      <c r="O42">
        <v>-3.2304971792986993E-3</v>
      </c>
      <c r="P42">
        <v>-3.2304971792986984E-3</v>
      </c>
      <c r="Q42">
        <v>-2.0758610674955907E-3</v>
      </c>
      <c r="R42">
        <v>-2.0758610674955907E-3</v>
      </c>
      <c r="S42">
        <v>-1.8185503036818567E-3</v>
      </c>
      <c r="T42">
        <v>-2.3206804356724954E-3</v>
      </c>
      <c r="U42">
        <v>-3.1254880169536178E-3</v>
      </c>
      <c r="V42">
        <v>-2.3339482019740956E-3</v>
      </c>
      <c r="W42">
        <v>-2.0963843856042648E-3</v>
      </c>
      <c r="X42">
        <v>-1.4079340442164153E-3</v>
      </c>
      <c r="Y42">
        <v>-2.0197268868896827E-3</v>
      </c>
      <c r="Z42">
        <v>-1.8145306113646155E-2</v>
      </c>
      <c r="AA42">
        <v>-1.8168897044813455E-2</v>
      </c>
      <c r="AB42">
        <v>-4.8878062799465397E-3</v>
      </c>
      <c r="AC42">
        <v>0</v>
      </c>
      <c r="AD42">
        <v>-2.7357805079649832E-3</v>
      </c>
      <c r="AE42">
        <v>-2.6220259909798139E-3</v>
      </c>
      <c r="AF42">
        <v>-1.8909266592077409E-3</v>
      </c>
      <c r="AG42">
        <v>-2.5321628358467175E-3</v>
      </c>
      <c r="AH42">
        <v>-2.1698175030572149E-3</v>
      </c>
      <c r="AI42">
        <v>-2.5850879168325181E-3</v>
      </c>
      <c r="AJ42">
        <v>-2.1705178516760256E-3</v>
      </c>
      <c r="AK42">
        <v>-2.0147072237179982E-3</v>
      </c>
      <c r="AL42">
        <v>-6.2693105544691374E-3</v>
      </c>
      <c r="AM42">
        <v>-9.593997424595135E-3</v>
      </c>
      <c r="AN42">
        <v>0.99741020138706682</v>
      </c>
      <c r="AO42">
        <v>-2.7951246312029406E-3</v>
      </c>
      <c r="AP42">
        <v>-3.1980895097427288E-3</v>
      </c>
      <c r="AQ42">
        <v>0</v>
      </c>
    </row>
    <row r="43" spans="1:43" x14ac:dyDescent="0.35">
      <c r="A43" t="s">
        <v>30</v>
      </c>
      <c r="B43">
        <v>-8.2049931387452753E-4</v>
      </c>
      <c r="C43">
        <v>-1.6355683147080305E-3</v>
      </c>
      <c r="D43">
        <v>-1.63556831470803E-3</v>
      </c>
      <c r="E43">
        <v>-1.6355683147080305E-3</v>
      </c>
      <c r="F43">
        <v>-1.1121446259596199E-3</v>
      </c>
      <c r="G43">
        <v>-1.6171739788695798E-3</v>
      </c>
      <c r="H43">
        <v>-1.1650385435167676E-3</v>
      </c>
      <c r="I43">
        <v>-1.0867209212385765E-3</v>
      </c>
      <c r="J43">
        <v>-1.6415046450866738E-3</v>
      </c>
      <c r="K43">
        <v>-7.7113015901775195E-4</v>
      </c>
      <c r="L43">
        <v>-1.6116186382254191E-3</v>
      </c>
      <c r="M43">
        <v>-2.8176831485518848E-3</v>
      </c>
      <c r="N43">
        <v>-1.4630344662821683E-3</v>
      </c>
      <c r="O43">
        <v>-1.3053431241829977E-3</v>
      </c>
      <c r="P43">
        <v>-1.3053431241829986E-3</v>
      </c>
      <c r="Q43">
        <v>-1.3787873685829725E-3</v>
      </c>
      <c r="R43">
        <v>-1.3787873685829734E-3</v>
      </c>
      <c r="S43">
        <v>-1.1857293015429611E-3</v>
      </c>
      <c r="T43">
        <v>-1.7181178811188627E-3</v>
      </c>
      <c r="U43">
        <v>-2.0823025514010106E-3</v>
      </c>
      <c r="V43">
        <v>-1.8653945161369887E-3</v>
      </c>
      <c r="W43">
        <v>-2.2159321781612608E-3</v>
      </c>
      <c r="X43">
        <v>-3.0442796651069539E-3</v>
      </c>
      <c r="Y43">
        <v>-2.0444469245408207E-3</v>
      </c>
      <c r="Z43">
        <v>-1.7467629304468899E-3</v>
      </c>
      <c r="AA43">
        <v>-1.7599014267920213E-3</v>
      </c>
      <c r="AB43">
        <v>-2.114618252850242E-3</v>
      </c>
      <c r="AC43">
        <v>0</v>
      </c>
      <c r="AD43">
        <v>-2.4268509425201985E-3</v>
      </c>
      <c r="AE43">
        <v>-2.9917253018707408E-3</v>
      </c>
      <c r="AF43">
        <v>-1.326314332368703E-3</v>
      </c>
      <c r="AG43">
        <v>-2.4112761929231765E-3</v>
      </c>
      <c r="AH43">
        <v>-4.3687475000044121E-3</v>
      </c>
      <c r="AI43">
        <v>-4.1885398377984329E-3</v>
      </c>
      <c r="AJ43">
        <v>-2.8353601451127091E-3</v>
      </c>
      <c r="AK43">
        <v>-7.1184573666870944E-4</v>
      </c>
      <c r="AL43">
        <v>-3.9022916395356402E-3</v>
      </c>
      <c r="AM43">
        <v>-6.0073942478046909E-3</v>
      </c>
      <c r="AN43">
        <v>-2.1085710858124971E-2</v>
      </c>
      <c r="AO43">
        <v>0.99290012999563004</v>
      </c>
      <c r="AP43">
        <v>-3.0756778830951458E-3</v>
      </c>
      <c r="AQ43">
        <v>0</v>
      </c>
    </row>
    <row r="44" spans="1:43" x14ac:dyDescent="0.35">
      <c r="A44" t="s">
        <v>31</v>
      </c>
      <c r="B44">
        <v>-2.593178737248279E-4</v>
      </c>
      <c r="C44">
        <v>-3.3924755912975496E-4</v>
      </c>
      <c r="D44">
        <v>-3.3924755912975496E-4</v>
      </c>
      <c r="E44">
        <v>-3.3924755912975507E-4</v>
      </c>
      <c r="F44">
        <v>-2.3067966428747273E-4</v>
      </c>
      <c r="G44">
        <v>-6.1730050879806638E-4</v>
      </c>
      <c r="H44">
        <v>-1.0449088816749548E-3</v>
      </c>
      <c r="I44">
        <v>-4.6088270604607769E-4</v>
      </c>
      <c r="J44">
        <v>-8.062437514361982E-4</v>
      </c>
      <c r="K44">
        <v>-2.5386913412933702E-4</v>
      </c>
      <c r="L44">
        <v>-3.2514501093795913E-4</v>
      </c>
      <c r="M44">
        <v>-6.2613915173840337E-4</v>
      </c>
      <c r="N44">
        <v>-7.4977818589781373E-4</v>
      </c>
      <c r="O44">
        <v>-5.7944370874965945E-4</v>
      </c>
      <c r="P44">
        <v>-5.7944370874965945E-4</v>
      </c>
      <c r="Q44">
        <v>-3.3459589735797333E-4</v>
      </c>
      <c r="R44">
        <v>-3.3459589735797355E-4</v>
      </c>
      <c r="S44">
        <v>-2.7207962954684922E-4</v>
      </c>
      <c r="T44">
        <v>-4.1721654622800568E-4</v>
      </c>
      <c r="U44">
        <v>-6.5079193309883264E-4</v>
      </c>
      <c r="V44">
        <v>-3.8031990405203349E-4</v>
      </c>
      <c r="W44">
        <v>-3.8147538788578972E-4</v>
      </c>
      <c r="X44">
        <v>-5.59399906603401E-4</v>
      </c>
      <c r="Y44">
        <v>-9.1715020041100662E-4</v>
      </c>
      <c r="Z44">
        <v>-3.878236472006592E-4</v>
      </c>
      <c r="AA44">
        <v>-3.9054881788025587E-4</v>
      </c>
      <c r="AB44">
        <v>-5.5751288833418369E-4</v>
      </c>
      <c r="AC44">
        <v>0</v>
      </c>
      <c r="AD44">
        <v>-7.3440573600180566E-4</v>
      </c>
      <c r="AE44">
        <v>-4.7145510456460233E-4</v>
      </c>
      <c r="AF44">
        <v>-1.3083639285314341E-3</v>
      </c>
      <c r="AG44">
        <v>-5.5106877479589251E-3</v>
      </c>
      <c r="AH44">
        <v>-1.0722887170880005E-3</v>
      </c>
      <c r="AI44">
        <v>-7.1620970065070422E-4</v>
      </c>
      <c r="AJ44">
        <v>-7.170466888078629E-4</v>
      </c>
      <c r="AK44">
        <v>-2.3122838163759971E-4</v>
      </c>
      <c r="AL44">
        <v>-1.5331166106282482E-3</v>
      </c>
      <c r="AM44">
        <v>-1.5413802616538476E-3</v>
      </c>
      <c r="AN44">
        <v>-9.3948424357941085E-4</v>
      </c>
      <c r="AO44">
        <v>-2.1117503514082219E-3</v>
      </c>
      <c r="AP44">
        <v>0.99307592150211532</v>
      </c>
      <c r="AQ44">
        <v>0</v>
      </c>
    </row>
    <row r="45" spans="1:43" x14ac:dyDescent="0.35">
      <c r="A45" t="s">
        <v>32</v>
      </c>
      <c r="B45">
        <v>-3.5627622630740125E-4</v>
      </c>
      <c r="C45">
        <v>-9.688114107539521E-4</v>
      </c>
      <c r="D45">
        <v>-9.6881141075395253E-4</v>
      </c>
      <c r="E45">
        <v>-9.688114107539521E-4</v>
      </c>
      <c r="F45">
        <v>-6.5876698291914882E-4</v>
      </c>
      <c r="G45">
        <v>-7.5276130107749422E-4</v>
      </c>
      <c r="H45">
        <v>-8.5924612568726575E-4</v>
      </c>
      <c r="I45">
        <v>-4.7999808960707071E-4</v>
      </c>
      <c r="J45">
        <v>-8.1113909249853921E-4</v>
      </c>
      <c r="K45">
        <v>-2.2532779010219137E-4</v>
      </c>
      <c r="L45">
        <v>-7.5331403926020494E-4</v>
      </c>
      <c r="M45">
        <v>-8.8459864876883727E-4</v>
      </c>
      <c r="N45">
        <v>-6.4786690458809928E-4</v>
      </c>
      <c r="O45">
        <v>-6.5641019701845977E-4</v>
      </c>
      <c r="P45">
        <v>-6.5641019701845977E-4</v>
      </c>
      <c r="Q45">
        <v>-6.2549163501787102E-4</v>
      </c>
      <c r="R45">
        <v>-6.2549163501787123E-4</v>
      </c>
      <c r="S45">
        <v>-4.3998297970373199E-4</v>
      </c>
      <c r="T45">
        <v>-7.6245183268815544E-4</v>
      </c>
      <c r="U45">
        <v>-7.109345034393735E-4</v>
      </c>
      <c r="V45">
        <v>-5.8493149765203266E-4</v>
      </c>
      <c r="W45">
        <v>-4.336425540664721E-4</v>
      </c>
      <c r="X45">
        <v>-6.1095834395820696E-4</v>
      </c>
      <c r="Y45">
        <v>-1.1982008175625584E-3</v>
      </c>
      <c r="Z45">
        <v>-7.1170661728645924E-4</v>
      </c>
      <c r="AA45">
        <v>-7.1948906517618955E-4</v>
      </c>
      <c r="AB45">
        <v>-3.1274803251419348E-3</v>
      </c>
      <c r="AC45">
        <v>0</v>
      </c>
      <c r="AD45">
        <v>-9.4163319308150802E-4</v>
      </c>
      <c r="AE45">
        <v>-1.3271171527433742E-3</v>
      </c>
      <c r="AF45">
        <v>-3.6328619566975621E-3</v>
      </c>
      <c r="AG45">
        <v>-1.300047870472116E-3</v>
      </c>
      <c r="AH45">
        <v>-1.3983494213933383E-3</v>
      </c>
      <c r="AI45">
        <v>-1.169348374603331E-3</v>
      </c>
      <c r="AJ45">
        <v>-6.6885344669419093E-4</v>
      </c>
      <c r="AK45">
        <v>-2.4563814062888458E-4</v>
      </c>
      <c r="AL45">
        <v>-3.3477079914222599E-3</v>
      </c>
      <c r="AM45">
        <v>-1.1615062149472511E-3</v>
      </c>
      <c r="AN45">
        <v>-9.1519186709878751E-4</v>
      </c>
      <c r="AO45">
        <v>-4.3149966974963486E-3</v>
      </c>
      <c r="AP45">
        <v>-1.6873014888184594E-2</v>
      </c>
      <c r="AQ45">
        <v>1</v>
      </c>
    </row>
    <row r="47" spans="1:43" x14ac:dyDescent="0.35">
      <c r="A47" s="1" t="s">
        <v>94</v>
      </c>
    </row>
    <row r="49" spans="1:43" x14ac:dyDescent="0.35">
      <c r="B49" t="s">
        <v>2</v>
      </c>
      <c r="C49" t="s">
        <v>57</v>
      </c>
      <c r="D49" t="s">
        <v>56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53</v>
      </c>
      <c r="M49" t="s">
        <v>54</v>
      </c>
      <c r="N49" t="s">
        <v>10</v>
      </c>
      <c r="O49" t="s">
        <v>58</v>
      </c>
      <c r="P49" t="s">
        <v>59</v>
      </c>
      <c r="Q49" t="s">
        <v>60</v>
      </c>
      <c r="R49" t="s">
        <v>61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62</v>
      </c>
      <c r="AA49" t="s">
        <v>63</v>
      </c>
      <c r="AB49" t="s">
        <v>64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57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56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60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61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62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64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93</v>
      </c>
    </row>
    <row r="95" spans="1:43" x14ac:dyDescent="0.35">
      <c r="B95" t="s">
        <v>2</v>
      </c>
      <c r="C95" t="s">
        <v>57</v>
      </c>
      <c r="D95" t="s">
        <v>56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53</v>
      </c>
      <c r="M95" t="s">
        <v>54</v>
      </c>
      <c r="N95" t="s">
        <v>10</v>
      </c>
      <c r="O95" t="s">
        <v>58</v>
      </c>
      <c r="P95" t="s">
        <v>59</v>
      </c>
      <c r="Q95" t="s">
        <v>60</v>
      </c>
      <c r="R95" t="s">
        <v>61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62</v>
      </c>
      <c r="AA95" t="s">
        <v>63</v>
      </c>
      <c r="AB95" t="s">
        <v>64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x14ac:dyDescent="0.35">
      <c r="A96" t="s">
        <v>2</v>
      </c>
      <c r="B96">
        <f t="shared" ref="B96:AQ96" si="0">B50-B4</f>
        <v>0.13684105178728523</v>
      </c>
      <c r="C96">
        <f t="shared" si="0"/>
        <v>1.9145753053374331E-4</v>
      </c>
      <c r="D96">
        <f t="shared" si="0"/>
        <v>1.9145753053374337E-4</v>
      </c>
      <c r="E96">
        <f t="shared" si="0"/>
        <v>1.9145753053374459E-4</v>
      </c>
      <c r="F96">
        <f t="shared" si="0"/>
        <v>1.3018622442598156E-4</v>
      </c>
      <c r="G96">
        <f t="shared" si="0"/>
        <v>0.15920992651218158</v>
      </c>
      <c r="H96">
        <f t="shared" si="0"/>
        <v>6.5810289166497137E-3</v>
      </c>
      <c r="I96">
        <f t="shared" si="0"/>
        <v>1.5898403798655619E-2</v>
      </c>
      <c r="J96">
        <f t="shared" si="0"/>
        <v>3.4736738156952813E-3</v>
      </c>
      <c r="K96">
        <f t="shared" si="0"/>
        <v>5.8148086294335419E-5</v>
      </c>
      <c r="L96">
        <f t="shared" si="0"/>
        <v>2.0423234561863339E-3</v>
      </c>
      <c r="M96">
        <f t="shared" si="0"/>
        <v>7.4867463568339E-4</v>
      </c>
      <c r="N96">
        <f t="shared" si="0"/>
        <v>4.0849304104428139E-3</v>
      </c>
      <c r="O96">
        <f t="shared" si="0"/>
        <v>1.1593757038955553E-4</v>
      </c>
      <c r="P96">
        <f t="shared" si="0"/>
        <v>1.1593757038955536E-4</v>
      </c>
      <c r="Q96">
        <f t="shared" si="0"/>
        <v>5.2875369655874884E-5</v>
      </c>
      <c r="R96">
        <f t="shared" si="0"/>
        <v>5.2875369655874254E-5</v>
      </c>
      <c r="S96">
        <f t="shared" si="0"/>
        <v>1.0622286206149366E-4</v>
      </c>
      <c r="T96">
        <f t="shared" si="0"/>
        <v>4.4591637823388283E-4</v>
      </c>
      <c r="U96">
        <f t="shared" si="0"/>
        <v>1.2794235487567602E-4</v>
      </c>
      <c r="V96">
        <f t="shared" si="0"/>
        <v>1.1885818413596625E-4</v>
      </c>
      <c r="W96">
        <f t="shared" si="0"/>
        <v>7.9426246193867425E-5</v>
      </c>
      <c r="X96">
        <f t="shared" si="0"/>
        <v>1.0267954697207013E-4</v>
      </c>
      <c r="Y96">
        <f t="shared" si="0"/>
        <v>4.4054304627706736E-4</v>
      </c>
      <c r="Z96">
        <f t="shared" si="0"/>
        <v>6.8963187581721976E-4</v>
      </c>
      <c r="AA96">
        <f t="shared" si="0"/>
        <v>6.9116985135914285E-4</v>
      </c>
      <c r="AB96">
        <f t="shared" si="0"/>
        <v>2.3187303359338145E-4</v>
      </c>
      <c r="AC96">
        <f t="shared" si="0"/>
        <v>0</v>
      </c>
      <c r="AD96">
        <f t="shared" si="0"/>
        <v>1.9559210446766333E-3</v>
      </c>
      <c r="AE96">
        <f t="shared" si="0"/>
        <v>1.5901717619225982E-4</v>
      </c>
      <c r="AF96">
        <f t="shared" si="0"/>
        <v>1.1095275013660333E-2</v>
      </c>
      <c r="AG96">
        <f t="shared" si="0"/>
        <v>1.9036606613096577E-4</v>
      </c>
      <c r="AH96">
        <f t="shared" si="0"/>
        <v>6.3544974894883259E-5</v>
      </c>
      <c r="AI96">
        <f t="shared" si="0"/>
        <v>7.7476156670067573E-5</v>
      </c>
      <c r="AJ96">
        <f t="shared" si="0"/>
        <v>5.5029896085577482E-5</v>
      </c>
      <c r="AK96">
        <f t="shared" si="0"/>
        <v>4.8031254346794645E-5</v>
      </c>
      <c r="AL96">
        <f t="shared" si="0"/>
        <v>8.0918680315866635E-4</v>
      </c>
      <c r="AM96">
        <f t="shared" si="0"/>
        <v>6.3035105178187872E-4</v>
      </c>
      <c r="AN96">
        <f t="shared" si="0"/>
        <v>2.1376066984399794E-4</v>
      </c>
      <c r="AO96">
        <f t="shared" si="0"/>
        <v>8.1768143586334998E-4</v>
      </c>
      <c r="AP96">
        <f t="shared" si="0"/>
        <v>8.6400107594416891E-4</v>
      </c>
      <c r="AQ96">
        <f t="shared" si="0"/>
        <v>0</v>
      </c>
    </row>
    <row r="97" spans="1:43" x14ac:dyDescent="0.35">
      <c r="A97" t="s">
        <v>57</v>
      </c>
      <c r="B97">
        <f t="shared" ref="B97:AQ97" si="1">B51-B5</f>
        <v>4.3272280894876981E-4</v>
      </c>
      <c r="C97">
        <f t="shared" si="1"/>
        <v>4.6077202919250326E-2</v>
      </c>
      <c r="D97">
        <f t="shared" si="1"/>
        <v>3.5290270693954183E-3</v>
      </c>
      <c r="E97">
        <f t="shared" si="1"/>
        <v>3.5290270693954231E-3</v>
      </c>
      <c r="F97">
        <f t="shared" si="1"/>
        <v>0.10453600469294341</v>
      </c>
      <c r="G97">
        <f t="shared" si="1"/>
        <v>1.0056411120817857E-3</v>
      </c>
      <c r="H97">
        <f t="shared" si="1"/>
        <v>1.7085572766819209E-4</v>
      </c>
      <c r="I97">
        <f t="shared" si="1"/>
        <v>-1.416135892025884E-4</v>
      </c>
      <c r="J97">
        <f t="shared" si="1"/>
        <v>1.8804798221855315E-3</v>
      </c>
      <c r="K97">
        <f t="shared" si="1"/>
        <v>0.11853814917312244</v>
      </c>
      <c r="L97">
        <f t="shared" si="1"/>
        <v>3.7514989069982203E-3</v>
      </c>
      <c r="M97">
        <f t="shared" si="1"/>
        <v>2.996419669120487E-4</v>
      </c>
      <c r="N97">
        <f t="shared" si="1"/>
        <v>3.5280365500103979E-4</v>
      </c>
      <c r="O97">
        <f t="shared" si="1"/>
        <v>1.4641573565968038E-2</v>
      </c>
      <c r="P97">
        <f t="shared" si="1"/>
        <v>1.4641573565968026E-2</v>
      </c>
      <c r="Q97">
        <f t="shared" si="1"/>
        <v>2.7939245468602048E-3</v>
      </c>
      <c r="R97">
        <f t="shared" si="1"/>
        <v>2.7939245468602027E-3</v>
      </c>
      <c r="S97">
        <f t="shared" si="1"/>
        <v>1.2400105916487638E-3</v>
      </c>
      <c r="T97">
        <f t="shared" si="1"/>
        <v>8.5481721969818229E-5</v>
      </c>
      <c r="U97">
        <f t="shared" si="1"/>
        <v>7.3456023666227451E-4</v>
      </c>
      <c r="V97">
        <f t="shared" si="1"/>
        <v>4.3810054031816887E-4</v>
      </c>
      <c r="W97">
        <f t="shared" si="1"/>
        <v>2.9953163126131201E-4</v>
      </c>
      <c r="X97">
        <f t="shared" si="1"/>
        <v>4.170593781730943E-4</v>
      </c>
      <c r="Y97">
        <f t="shared" si="1"/>
        <v>6.2675574881462847E-4</v>
      </c>
      <c r="Z97">
        <f t="shared" si="1"/>
        <v>1.7314678698128045E-2</v>
      </c>
      <c r="AA97">
        <f t="shared" si="1"/>
        <v>7.2386228371633769E-3</v>
      </c>
      <c r="AB97">
        <f t="shared" si="1"/>
        <v>1.024957627716566E-3</v>
      </c>
      <c r="AC97">
        <f t="shared" si="1"/>
        <v>0</v>
      </c>
      <c r="AD97">
        <f t="shared" si="1"/>
        <v>-1.3626382351200291E-4</v>
      </c>
      <c r="AE97">
        <f t="shared" si="1"/>
        <v>-1.7381331334809578E-3</v>
      </c>
      <c r="AF97">
        <f t="shared" si="1"/>
        <v>3.0466096542076005E-4</v>
      </c>
      <c r="AG97">
        <f t="shared" si="1"/>
        <v>-1.1239496452355077E-4</v>
      </c>
      <c r="AH97">
        <f t="shared" si="1"/>
        <v>-8.0750631185565861E-5</v>
      </c>
      <c r="AI97">
        <f t="shared" si="1"/>
        <v>-2.4743605460881535E-5</v>
      </c>
      <c r="AJ97">
        <f t="shared" si="1"/>
        <v>-2.6270633887227651E-5</v>
      </c>
      <c r="AK97">
        <f t="shared" si="1"/>
        <v>3.7678888422650926E-4</v>
      </c>
      <c r="AL97">
        <f t="shared" si="1"/>
        <v>7.2765449644437703E-5</v>
      </c>
      <c r="AM97">
        <f t="shared" si="1"/>
        <v>4.2634199970665069E-4</v>
      </c>
      <c r="AN97">
        <f t="shared" si="1"/>
        <v>6.2969183116128949E-5</v>
      </c>
      <c r="AO97">
        <f t="shared" si="1"/>
        <v>6.2976198580534247E-5</v>
      </c>
      <c r="AP97">
        <f t="shared" si="1"/>
        <v>4.833790030613722E-5</v>
      </c>
      <c r="AQ97">
        <f t="shared" si="1"/>
        <v>0</v>
      </c>
    </row>
    <row r="98" spans="1:43" x14ac:dyDescent="0.35">
      <c r="A98" t="s">
        <v>56</v>
      </c>
      <c r="B98">
        <f t="shared" ref="B98:AQ98" si="2">B52-B6</f>
        <v>-2.8543401303982355E-4</v>
      </c>
      <c r="C98">
        <f t="shared" si="2"/>
        <v>1.3328178907888628E-3</v>
      </c>
      <c r="D98">
        <f t="shared" si="2"/>
        <v>4.3880993740643803E-2</v>
      </c>
      <c r="E98">
        <f t="shared" si="2"/>
        <v>1.3328178907888711E-3</v>
      </c>
      <c r="F98">
        <f t="shared" si="2"/>
        <v>0.10304263861736832</v>
      </c>
      <c r="G98">
        <f t="shared" si="2"/>
        <v>1.9822434225762924E-4</v>
      </c>
      <c r="H98">
        <f t="shared" si="2"/>
        <v>-5.2178577467526836E-4</v>
      </c>
      <c r="I98">
        <f t="shared" si="2"/>
        <v>-1.2248729265467357E-3</v>
      </c>
      <c r="J98">
        <f t="shared" si="2"/>
        <v>-1.1169631061025482E-5</v>
      </c>
      <c r="K98">
        <f t="shared" si="2"/>
        <v>0.11833317683659854</v>
      </c>
      <c r="L98">
        <f t="shared" si="2"/>
        <v>2.1902751530942332E-3</v>
      </c>
      <c r="M98">
        <f t="shared" si="2"/>
        <v>-7.582613639793631E-5</v>
      </c>
      <c r="N98">
        <f t="shared" si="2"/>
        <v>-6.4062661002330871E-4</v>
      </c>
      <c r="O98">
        <f t="shared" si="2"/>
        <v>1.244713768197479E-2</v>
      </c>
      <c r="P98">
        <f t="shared" si="2"/>
        <v>1.2447137681974772E-2</v>
      </c>
      <c r="Q98">
        <f t="shared" si="2"/>
        <v>2.7038531552562786E-4</v>
      </c>
      <c r="R98">
        <f t="shared" si="2"/>
        <v>2.7038531552562553E-4</v>
      </c>
      <c r="S98">
        <f t="shared" si="2"/>
        <v>9.7456775859351588E-4</v>
      </c>
      <c r="T98">
        <f t="shared" si="2"/>
        <v>-2.0826996389025716E-4</v>
      </c>
      <c r="U98">
        <f t="shared" si="2"/>
        <v>5.2873589512239028E-4</v>
      </c>
      <c r="V98">
        <f t="shared" si="2"/>
        <v>1.4993012621877268E-4</v>
      </c>
      <c r="W98">
        <f t="shared" si="2"/>
        <v>4.9578253016681742E-5</v>
      </c>
      <c r="X98">
        <f t="shared" si="2"/>
        <v>2.1588168602150926E-4</v>
      </c>
      <c r="Y98">
        <f t="shared" si="2"/>
        <v>2.6073457249134663E-4</v>
      </c>
      <c r="Z98">
        <f t="shared" si="2"/>
        <v>1.7478923516654088E-2</v>
      </c>
      <c r="AA98">
        <f t="shared" si="2"/>
        <v>4.1318250971441497E-2</v>
      </c>
      <c r="AB98">
        <f t="shared" si="2"/>
        <v>1.946804175739475E-5</v>
      </c>
      <c r="AC98">
        <f t="shared" si="2"/>
        <v>0</v>
      </c>
      <c r="AD98">
        <f t="shared" si="2"/>
        <v>-7.4551270368374532E-4</v>
      </c>
      <c r="AE98">
        <f t="shared" si="2"/>
        <v>-2.4034331898295808E-3</v>
      </c>
      <c r="AF98">
        <f t="shared" si="2"/>
        <v>-5.4590641580750179E-4</v>
      </c>
      <c r="AG98">
        <f t="shared" si="2"/>
        <v>-7.0934524645088054E-4</v>
      </c>
      <c r="AH98">
        <f t="shared" si="2"/>
        <v>-7.7647375709267378E-4</v>
      </c>
      <c r="AI98">
        <f t="shared" si="2"/>
        <v>-2.1984863395156941E-4</v>
      </c>
      <c r="AJ98">
        <f t="shared" si="2"/>
        <v>-2.2507222102453468E-4</v>
      </c>
      <c r="AK98">
        <f t="shared" si="2"/>
        <v>1.0061259659537955E-4</v>
      </c>
      <c r="AL98">
        <f t="shared" si="2"/>
        <v>-2.6633357076632803E-4</v>
      </c>
      <c r="AM98">
        <f t="shared" si="2"/>
        <v>-5.1062468177727503E-5</v>
      </c>
      <c r="AN98">
        <f t="shared" si="2"/>
        <v>-3.8813829686753419E-4</v>
      </c>
      <c r="AO98">
        <f t="shared" si="2"/>
        <v>-4.2290772459661614E-4</v>
      </c>
      <c r="AP98">
        <f t="shared" si="2"/>
        <v>-7.9555502466689297E-4</v>
      </c>
      <c r="AQ98">
        <f t="shared" si="2"/>
        <v>0</v>
      </c>
    </row>
    <row r="99" spans="1:43" x14ac:dyDescent="0.35">
      <c r="A99" t="s">
        <v>3</v>
      </c>
      <c r="B99">
        <f t="shared" ref="B99:AQ99" si="3">B53-B7</f>
        <v>1.4194711394538784E-3</v>
      </c>
      <c r="C99">
        <f t="shared" si="3"/>
        <v>2.9185281151703664E-3</v>
      </c>
      <c r="D99">
        <f t="shared" si="3"/>
        <v>2.9185281151703677E-3</v>
      </c>
      <c r="E99">
        <f t="shared" si="3"/>
        <v>4.5466703965024613E-2</v>
      </c>
      <c r="F99">
        <f t="shared" si="3"/>
        <v>0.10412088101697728</v>
      </c>
      <c r="G99">
        <f t="shared" si="3"/>
        <v>5.7494164595239448E-4</v>
      </c>
      <c r="H99">
        <f t="shared" si="3"/>
        <v>-3.3872963352241637E-5</v>
      </c>
      <c r="I99">
        <f t="shared" si="3"/>
        <v>-1.8654551963336822E-3</v>
      </c>
      <c r="J99">
        <f t="shared" si="3"/>
        <v>1.8205512814441639E-3</v>
      </c>
      <c r="K99">
        <f t="shared" si="3"/>
        <v>2.4678643641158685E-2</v>
      </c>
      <c r="L99">
        <f t="shared" si="3"/>
        <v>5.6330396247354511E-3</v>
      </c>
      <c r="M99">
        <f t="shared" si="3"/>
        <v>-2.0626877452783443E-4</v>
      </c>
      <c r="N99">
        <f t="shared" si="3"/>
        <v>-7.7665543622236499E-4</v>
      </c>
      <c r="O99">
        <f t="shared" si="3"/>
        <v>8.236561202893887E-2</v>
      </c>
      <c r="P99">
        <f t="shared" si="3"/>
        <v>8.2365612028938828E-2</v>
      </c>
      <c r="Q99">
        <f t="shared" si="3"/>
        <v>2.9915199391927699E-2</v>
      </c>
      <c r="R99">
        <f t="shared" si="3"/>
        <v>2.9915199391927685E-2</v>
      </c>
      <c r="S99">
        <f t="shared" si="3"/>
        <v>-8.002418728459389E-3</v>
      </c>
      <c r="T99">
        <f t="shared" si="3"/>
        <v>-1.1518990353985548E-3</v>
      </c>
      <c r="U99">
        <f t="shared" si="3"/>
        <v>-4.8757238417378428E-3</v>
      </c>
      <c r="V99">
        <f t="shared" si="3"/>
        <v>-3.1896326176676145E-3</v>
      </c>
      <c r="W99">
        <f t="shared" si="3"/>
        <v>-2.9870179699874105E-3</v>
      </c>
      <c r="X99">
        <f t="shared" si="3"/>
        <v>-1.7633943607894621E-3</v>
      </c>
      <c r="Y99">
        <f t="shared" si="3"/>
        <v>-1.8596288805046233E-3</v>
      </c>
      <c r="Z99">
        <f t="shared" si="3"/>
        <v>1.7848961065242742E-2</v>
      </c>
      <c r="AA99">
        <f t="shared" si="3"/>
        <v>7.7680010751098464E-3</v>
      </c>
      <c r="AB99">
        <f t="shared" si="3"/>
        <v>3.067261759637469E-5</v>
      </c>
      <c r="AC99">
        <f t="shared" si="3"/>
        <v>0</v>
      </c>
      <c r="AD99">
        <f t="shared" si="3"/>
        <v>8.5609267570332579E-6</v>
      </c>
      <c r="AE99">
        <f t="shared" si="3"/>
        <v>1.1843744925756207E-3</v>
      </c>
      <c r="AF99">
        <f t="shared" si="3"/>
        <v>1.6459979264704544E-4</v>
      </c>
      <c r="AG99">
        <f t="shared" si="3"/>
        <v>-6.1043811675575146E-5</v>
      </c>
      <c r="AH99">
        <f t="shared" si="3"/>
        <v>-2.8828855431643828E-4</v>
      </c>
      <c r="AI99">
        <f t="shared" si="3"/>
        <v>-1.1360382381655304E-5</v>
      </c>
      <c r="AJ99">
        <f t="shared" si="3"/>
        <v>2.2206709743930474E-5</v>
      </c>
      <c r="AK99">
        <f t="shared" si="3"/>
        <v>-3.4683948293361523E-4</v>
      </c>
      <c r="AL99">
        <f t="shared" si="3"/>
        <v>-3.1905412210505374E-5</v>
      </c>
      <c r="AM99">
        <f t="shared" si="3"/>
        <v>4.0514687114967627E-4</v>
      </c>
      <c r="AN99">
        <f t="shared" si="3"/>
        <v>3.9379290535362821E-5</v>
      </c>
      <c r="AO99">
        <f t="shared" si="3"/>
        <v>-9.4103736124498099E-5</v>
      </c>
      <c r="AP99">
        <f t="shared" si="3"/>
        <v>-5.350731493213058E-5</v>
      </c>
      <c r="AQ99">
        <f t="shared" si="3"/>
        <v>0</v>
      </c>
    </row>
    <row r="100" spans="1:43" x14ac:dyDescent="0.35">
      <c r="A100" t="s">
        <v>4</v>
      </c>
      <c r="B100">
        <f t="shared" ref="B100:AQ100" si="4">B54-B8</f>
        <v>2.4728815936365788E-3</v>
      </c>
      <c r="C100">
        <f t="shared" si="4"/>
        <v>5.1813674100661018E-3</v>
      </c>
      <c r="D100">
        <f t="shared" si="4"/>
        <v>5.1813674100661027E-3</v>
      </c>
      <c r="E100">
        <f t="shared" si="4"/>
        <v>5.1813674100661027E-3</v>
      </c>
      <c r="F100">
        <f t="shared" si="4"/>
        <v>4.6071373180353259E-2</v>
      </c>
      <c r="G100">
        <f t="shared" si="4"/>
        <v>1.5049643999648836E-3</v>
      </c>
      <c r="H100">
        <f t="shared" si="4"/>
        <v>4.2499887675371482E-4</v>
      </c>
      <c r="I100">
        <f t="shared" si="4"/>
        <v>4.1342628185813351E-4</v>
      </c>
      <c r="J100">
        <f t="shared" si="4"/>
        <v>2.4544344744528699E-3</v>
      </c>
      <c r="K100">
        <f t="shared" si="4"/>
        <v>2.7465369631131064E-2</v>
      </c>
      <c r="L100">
        <f t="shared" si="4"/>
        <v>7.7055450376937113E-3</v>
      </c>
      <c r="M100">
        <f t="shared" si="4"/>
        <v>5.4993513230412153E-4</v>
      </c>
      <c r="N100">
        <f t="shared" si="4"/>
        <v>6.508542393392076E-4</v>
      </c>
      <c r="O100">
        <f t="shared" si="4"/>
        <v>1.7557774884279131E-2</v>
      </c>
      <c r="P100">
        <f t="shared" si="4"/>
        <v>1.7557774884279113E-2</v>
      </c>
      <c r="Q100">
        <f t="shared" si="4"/>
        <v>4.3417454443220836E-3</v>
      </c>
      <c r="R100">
        <f t="shared" si="4"/>
        <v>4.3417454443220819E-3</v>
      </c>
      <c r="S100">
        <f t="shared" si="4"/>
        <v>1.4209120185689345E-3</v>
      </c>
      <c r="T100">
        <f t="shared" si="4"/>
        <v>2.2515349224386209E-4</v>
      </c>
      <c r="U100">
        <f t="shared" si="4"/>
        <v>9.7139833412941419E-4</v>
      </c>
      <c r="V100">
        <f t="shared" si="4"/>
        <v>6.4565385570177197E-4</v>
      </c>
      <c r="W100">
        <f t="shared" si="4"/>
        <v>4.4989078226372791E-4</v>
      </c>
      <c r="X100">
        <f t="shared" si="4"/>
        <v>6.0648045396935533E-4</v>
      </c>
      <c r="Y100">
        <f t="shared" si="4"/>
        <v>9.9064336194840466E-4</v>
      </c>
      <c r="Z100">
        <f t="shared" si="4"/>
        <v>2.0852063253662449E-2</v>
      </c>
      <c r="AA100">
        <f t="shared" si="4"/>
        <v>9.5826766249502635E-3</v>
      </c>
      <c r="AB100">
        <f t="shared" si="4"/>
        <v>1.818217486723152E-3</v>
      </c>
      <c r="AC100">
        <f t="shared" si="4"/>
        <v>0</v>
      </c>
      <c r="AD100">
        <f t="shared" si="4"/>
        <v>4.5733174158244969E-4</v>
      </c>
      <c r="AE100">
        <f t="shared" si="4"/>
        <v>1.729512592701302E-3</v>
      </c>
      <c r="AF100">
        <f t="shared" si="4"/>
        <v>5.5978369242405874E-4</v>
      </c>
      <c r="AG100">
        <f t="shared" si="4"/>
        <v>1.3373598367646643E-4</v>
      </c>
      <c r="AH100">
        <f t="shared" si="4"/>
        <v>6.8364973792323645E-5</v>
      </c>
      <c r="AI100">
        <f t="shared" si="4"/>
        <v>1.1637010487981649E-4</v>
      </c>
      <c r="AJ100">
        <f t="shared" si="4"/>
        <v>1.5563779061413745E-4</v>
      </c>
      <c r="AK100">
        <f t="shared" si="4"/>
        <v>5.0790790606489687E-4</v>
      </c>
      <c r="AL100">
        <f t="shared" si="4"/>
        <v>4.2620126355899507E-4</v>
      </c>
      <c r="AM100">
        <f t="shared" si="4"/>
        <v>8.3787101476949781E-4</v>
      </c>
      <c r="AN100">
        <f t="shared" si="4"/>
        <v>2.6204751069205956E-4</v>
      </c>
      <c r="AO100">
        <f t="shared" si="4"/>
        <v>2.2513997099274735E-4</v>
      </c>
      <c r="AP100">
        <f t="shared" si="4"/>
        <v>3.9833316617239649E-4</v>
      </c>
      <c r="AQ100">
        <f t="shared" si="4"/>
        <v>0</v>
      </c>
    </row>
    <row r="101" spans="1:43" x14ac:dyDescent="0.35">
      <c r="A101" t="s">
        <v>5</v>
      </c>
      <c r="B101">
        <f t="shared" ref="B101:AQ101" si="5">B55-B9</f>
        <v>9.2713385985707469E-2</v>
      </c>
      <c r="C101">
        <f t="shared" si="5"/>
        <v>1.5884082613077553E-3</v>
      </c>
      <c r="D101">
        <f t="shared" si="5"/>
        <v>1.5884082613077555E-3</v>
      </c>
      <c r="E101">
        <f t="shared" si="5"/>
        <v>1.5884082613077555E-3</v>
      </c>
      <c r="F101">
        <f t="shared" si="5"/>
        <v>1.080076995719152E-3</v>
      </c>
      <c r="G101">
        <f t="shared" si="5"/>
        <v>0.20988800212833969</v>
      </c>
      <c r="H101">
        <f t="shared" si="5"/>
        <v>1.0782769110509358E-2</v>
      </c>
      <c r="I101">
        <f t="shared" si="5"/>
        <v>-2.6882496885212009E-4</v>
      </c>
      <c r="J101">
        <f t="shared" si="5"/>
        <v>3.3883544915519442E-3</v>
      </c>
      <c r="K101">
        <f t="shared" si="5"/>
        <v>2.6434076606266614E-3</v>
      </c>
      <c r="L101">
        <f t="shared" si="5"/>
        <v>1.7632466702557675E-2</v>
      </c>
      <c r="M101">
        <f t="shared" si="5"/>
        <v>1.0010187902572009E-2</v>
      </c>
      <c r="N101">
        <f t="shared" si="5"/>
        <v>1.3014537357726415E-3</v>
      </c>
      <c r="O101">
        <f t="shared" si="5"/>
        <v>7.0547791936077862E-4</v>
      </c>
      <c r="P101">
        <f t="shared" si="5"/>
        <v>7.0547791936077732E-4</v>
      </c>
      <c r="Q101">
        <f t="shared" si="5"/>
        <v>1.0786580227436441E-3</v>
      </c>
      <c r="R101">
        <f t="shared" si="5"/>
        <v>1.0786580227436424E-3</v>
      </c>
      <c r="S101">
        <f t="shared" si="5"/>
        <v>4.6972692994336917E-4</v>
      </c>
      <c r="T101">
        <f t="shared" si="5"/>
        <v>6.9800190300572018E-4</v>
      </c>
      <c r="U101">
        <f t="shared" si="5"/>
        <v>6.4034722345799276E-4</v>
      </c>
      <c r="V101">
        <f t="shared" si="5"/>
        <v>6.4965157644370744E-4</v>
      </c>
      <c r="W101">
        <f t="shared" si="5"/>
        <v>4.3679054934973031E-4</v>
      </c>
      <c r="X101">
        <f t="shared" si="5"/>
        <v>5.2376669807336501E-4</v>
      </c>
      <c r="Y101">
        <f t="shared" si="5"/>
        <v>1.7894181070014685E-3</v>
      </c>
      <c r="Z101">
        <f t="shared" si="5"/>
        <v>1.4005186181696846E-3</v>
      </c>
      <c r="AA101">
        <f t="shared" si="5"/>
        <v>1.4132782784957608E-3</v>
      </c>
      <c r="AB101">
        <f t="shared" si="5"/>
        <v>3.3094719476910932E-3</v>
      </c>
      <c r="AC101">
        <f t="shared" si="5"/>
        <v>0</v>
      </c>
      <c r="AD101">
        <f t="shared" si="5"/>
        <v>5.1674988306203351E-3</v>
      </c>
      <c r="AE101">
        <f t="shared" si="5"/>
        <v>2.4308366675777201E-3</v>
      </c>
      <c r="AF101">
        <f t="shared" si="5"/>
        <v>0.15954045073491113</v>
      </c>
      <c r="AG101">
        <f t="shared" si="5"/>
        <v>2.8463636934593275E-3</v>
      </c>
      <c r="AH101">
        <f t="shared" si="5"/>
        <v>1.3255369766268473E-3</v>
      </c>
      <c r="AI101">
        <f t="shared" si="5"/>
        <v>1.1844623068441096E-3</v>
      </c>
      <c r="AJ101">
        <f t="shared" si="5"/>
        <v>5.8522576903312492E-4</v>
      </c>
      <c r="AK101">
        <f t="shared" si="5"/>
        <v>4.1908562799287518E-4</v>
      </c>
      <c r="AL101">
        <f t="shared" si="5"/>
        <v>2.6207685738475141E-3</v>
      </c>
      <c r="AM101">
        <f t="shared" si="5"/>
        <v>4.5697894963831033E-3</v>
      </c>
      <c r="AN101">
        <f t="shared" si="5"/>
        <v>6.3795598098907117E-3</v>
      </c>
      <c r="AO101">
        <f t="shared" si="5"/>
        <v>1.310590470224106E-2</v>
      </c>
      <c r="AP101">
        <f t="shared" si="5"/>
        <v>6.9274420840051299E-3</v>
      </c>
      <c r="AQ101">
        <f t="shared" si="5"/>
        <v>0</v>
      </c>
    </row>
    <row r="102" spans="1:43" x14ac:dyDescent="0.35">
      <c r="A102" t="s">
        <v>6</v>
      </c>
      <c r="B102">
        <f t="shared" ref="B102:AQ102" si="6">B56-B10</f>
        <v>1.5382798114312029E-3</v>
      </c>
      <c r="C102">
        <f t="shared" si="6"/>
        <v>9.3120639066097022E-4</v>
      </c>
      <c r="D102">
        <f t="shared" si="6"/>
        <v>9.3120639066097044E-4</v>
      </c>
      <c r="E102">
        <f t="shared" si="6"/>
        <v>9.3120639066097076E-4</v>
      </c>
      <c r="F102">
        <f t="shared" si="6"/>
        <v>6.331965309671145E-4</v>
      </c>
      <c r="G102">
        <f t="shared" si="6"/>
        <v>7.6268509113047852E-4</v>
      </c>
      <c r="H102">
        <f t="shared" si="6"/>
        <v>0.21919133452113315</v>
      </c>
      <c r="I102">
        <f t="shared" si="6"/>
        <v>2.7358703489347726E-3</v>
      </c>
      <c r="J102">
        <f t="shared" si="6"/>
        <v>5.284398453478255E-3</v>
      </c>
      <c r="K102">
        <f t="shared" si="6"/>
        <v>1.9227642121447138E-4</v>
      </c>
      <c r="L102">
        <f t="shared" si="6"/>
        <v>1.2931484059768236E-3</v>
      </c>
      <c r="M102">
        <f t="shared" si="6"/>
        <v>1.3884515830682304E-3</v>
      </c>
      <c r="N102">
        <f t="shared" si="6"/>
        <v>6.7562515764027211E-3</v>
      </c>
      <c r="O102">
        <f t="shared" si="6"/>
        <v>1.3868954613894574E-3</v>
      </c>
      <c r="P102">
        <f t="shared" si="6"/>
        <v>1.3868954613894563E-3</v>
      </c>
      <c r="Q102">
        <f t="shared" si="6"/>
        <v>7.9533097267162631E-4</v>
      </c>
      <c r="R102">
        <f t="shared" si="6"/>
        <v>7.9533097267162566E-4</v>
      </c>
      <c r="S102">
        <f t="shared" si="6"/>
        <v>1.4050663628055531E-3</v>
      </c>
      <c r="T102">
        <f t="shared" si="6"/>
        <v>7.8326140203226961E-4</v>
      </c>
      <c r="U102">
        <f t="shared" si="6"/>
        <v>8.9262144543933127E-4</v>
      </c>
      <c r="V102">
        <f t="shared" si="6"/>
        <v>1.0926405807613047E-3</v>
      </c>
      <c r="W102">
        <f t="shared" si="6"/>
        <v>3.9631891106220556E-3</v>
      </c>
      <c r="X102">
        <f t="shared" si="6"/>
        <v>2.3935662213545881E-3</v>
      </c>
      <c r="Y102">
        <f t="shared" si="6"/>
        <v>7.2944924115220825E-3</v>
      </c>
      <c r="Z102">
        <f t="shared" si="6"/>
        <v>3.315260831925342E-4</v>
      </c>
      <c r="AA102">
        <f t="shared" si="6"/>
        <v>3.3900645050598634E-4</v>
      </c>
      <c r="AB102">
        <f t="shared" si="6"/>
        <v>1.0473550767531334E-3</v>
      </c>
      <c r="AC102">
        <f t="shared" si="6"/>
        <v>0</v>
      </c>
      <c r="AD102">
        <f t="shared" si="6"/>
        <v>1.5427383210709852E-3</v>
      </c>
      <c r="AE102">
        <f t="shared" si="6"/>
        <v>5.736862649090474E-4</v>
      </c>
      <c r="AF102">
        <f t="shared" si="6"/>
        <v>1.7774169096276171E-3</v>
      </c>
      <c r="AG102">
        <f t="shared" si="6"/>
        <v>2.1379466023995135E-3</v>
      </c>
      <c r="AH102">
        <f t="shared" si="6"/>
        <v>6.6203832509688387E-4</v>
      </c>
      <c r="AI102">
        <f t="shared" si="6"/>
        <v>3.2146732333905733E-4</v>
      </c>
      <c r="AJ102">
        <f t="shared" si="6"/>
        <v>2.7816553735786852E-4</v>
      </c>
      <c r="AK102">
        <f t="shared" si="6"/>
        <v>3.0200861473922121E-4</v>
      </c>
      <c r="AL102">
        <f t="shared" si="6"/>
        <v>1.2115714017322721E-3</v>
      </c>
      <c r="AM102">
        <f t="shared" si="6"/>
        <v>9.9308242887753109E-4</v>
      </c>
      <c r="AN102">
        <f t="shared" si="6"/>
        <v>4.2919497759186432E-4</v>
      </c>
      <c r="AO102">
        <f t="shared" si="6"/>
        <v>1.5103396253980472E-3</v>
      </c>
      <c r="AP102">
        <f t="shared" si="6"/>
        <v>2.6807262774002703E-3</v>
      </c>
      <c r="AQ102">
        <f t="shared" si="6"/>
        <v>0</v>
      </c>
    </row>
    <row r="103" spans="1:43" x14ac:dyDescent="0.35">
      <c r="A103" t="s">
        <v>7</v>
      </c>
      <c r="B103">
        <f t="shared" ref="B103:AQ103" si="7">B57-B11</f>
        <v>2.6729188071715282E-3</v>
      </c>
      <c r="C103">
        <f t="shared" si="7"/>
        <v>2.3780428958835031E-3</v>
      </c>
      <c r="D103">
        <f t="shared" si="7"/>
        <v>2.3780428958835031E-3</v>
      </c>
      <c r="E103">
        <f t="shared" si="7"/>
        <v>2.378042895883504E-3</v>
      </c>
      <c r="F103">
        <f t="shared" si="7"/>
        <v>1.6170083531059415E-3</v>
      </c>
      <c r="G103">
        <f t="shared" si="7"/>
        <v>2.1069640034791534E-3</v>
      </c>
      <c r="H103">
        <f t="shared" si="7"/>
        <v>9.7691271222852261E-4</v>
      </c>
      <c r="I103">
        <f t="shared" si="7"/>
        <v>0.21129224363041665</v>
      </c>
      <c r="J103">
        <f t="shared" si="7"/>
        <v>1.5189459029308235E-2</v>
      </c>
      <c r="K103">
        <f t="shared" si="7"/>
        <v>-3.0183256655925636E-4</v>
      </c>
      <c r="L103">
        <f t="shared" si="7"/>
        <v>1.3916279045886018E-3</v>
      </c>
      <c r="M103">
        <f t="shared" si="7"/>
        <v>1.0821314599034743E-3</v>
      </c>
      <c r="N103">
        <f t="shared" si="7"/>
        <v>1.9473027663237594E-3</v>
      </c>
      <c r="O103">
        <f t="shared" si="7"/>
        <v>5.3110743892654244E-3</v>
      </c>
      <c r="P103">
        <f t="shared" si="7"/>
        <v>5.3110743892654183E-3</v>
      </c>
      <c r="Q103">
        <f t="shared" si="7"/>
        <v>1.620962121958541E-3</v>
      </c>
      <c r="R103">
        <f t="shared" si="7"/>
        <v>1.6209621219585393E-3</v>
      </c>
      <c r="S103">
        <f t="shared" si="7"/>
        <v>2.5464632205486931E-3</v>
      </c>
      <c r="T103">
        <f t="shared" si="7"/>
        <v>1.1412881732732342E-3</v>
      </c>
      <c r="U103">
        <f t="shared" si="7"/>
        <v>1.6422053258206052E-3</v>
      </c>
      <c r="V103">
        <f t="shared" si="7"/>
        <v>1.4528317407758863E-3</v>
      </c>
      <c r="W103">
        <f t="shared" si="7"/>
        <v>1.7152471309791722E-3</v>
      </c>
      <c r="X103">
        <f t="shared" si="7"/>
        <v>4.0722009529179206E-3</v>
      </c>
      <c r="Y103">
        <f t="shared" si="7"/>
        <v>3.5028382748615958E-2</v>
      </c>
      <c r="Z103">
        <f t="shared" si="7"/>
        <v>2.9836358077736883E-3</v>
      </c>
      <c r="AA103">
        <f t="shared" si="7"/>
        <v>3.0027385915676517E-3</v>
      </c>
      <c r="AB103">
        <f t="shared" si="7"/>
        <v>1.6374903036794237E-3</v>
      </c>
      <c r="AC103">
        <f t="shared" si="7"/>
        <v>0</v>
      </c>
      <c r="AD103">
        <f t="shared" si="7"/>
        <v>1.0953096855930303E-3</v>
      </c>
      <c r="AE103">
        <f t="shared" si="7"/>
        <v>7.9869929499373023E-4</v>
      </c>
      <c r="AF103">
        <f t="shared" si="7"/>
        <v>9.7347671621938851E-4</v>
      </c>
      <c r="AG103">
        <f t="shared" si="7"/>
        <v>1.7669768728905758E-3</v>
      </c>
      <c r="AH103">
        <f t="shared" si="7"/>
        <v>7.5116420210966464E-4</v>
      </c>
      <c r="AI103">
        <f t="shared" si="7"/>
        <v>2.8231123092694097E-4</v>
      </c>
      <c r="AJ103">
        <f t="shared" si="7"/>
        <v>2.8481074182170945E-4</v>
      </c>
      <c r="AK103">
        <f t="shared" si="7"/>
        <v>2.0777954433410864E-3</v>
      </c>
      <c r="AL103">
        <f t="shared" si="7"/>
        <v>1.1780968092910608E-3</v>
      </c>
      <c r="AM103">
        <f t="shared" si="7"/>
        <v>6.6480349327468959E-4</v>
      </c>
      <c r="AN103">
        <f t="shared" si="7"/>
        <v>5.8812905886188884E-4</v>
      </c>
      <c r="AO103">
        <f t="shared" si="7"/>
        <v>7.764703617415032E-4</v>
      </c>
      <c r="AP103">
        <f t="shared" si="7"/>
        <v>3.1900777467714779E-3</v>
      </c>
      <c r="AQ103">
        <f t="shared" si="7"/>
        <v>0</v>
      </c>
    </row>
    <row r="104" spans="1:43" x14ac:dyDescent="0.35">
      <c r="A104" t="s">
        <v>8</v>
      </c>
      <c r="B104">
        <f t="shared" ref="B104:AQ104" si="8">B58-B12</f>
        <v>1.2611089615714056E-3</v>
      </c>
      <c r="C104">
        <f t="shared" si="8"/>
        <v>1.9404329770273589E-3</v>
      </c>
      <c r="D104">
        <f t="shared" si="8"/>
        <v>1.9404329770273589E-3</v>
      </c>
      <c r="E104">
        <f t="shared" si="8"/>
        <v>1.9404329770273596E-3</v>
      </c>
      <c r="F104">
        <f t="shared" si="8"/>
        <v>1.3194447997245805E-3</v>
      </c>
      <c r="G104">
        <f t="shared" si="8"/>
        <v>1.0209283718404774E-2</v>
      </c>
      <c r="H104">
        <f t="shared" si="8"/>
        <v>4.3997608447454576E-3</v>
      </c>
      <c r="I104">
        <f t="shared" si="8"/>
        <v>6.9095615906252404E-3</v>
      </c>
      <c r="J104">
        <f t="shared" si="8"/>
        <v>0.19366199576435683</v>
      </c>
      <c r="K104">
        <f t="shared" si="8"/>
        <v>5.3393571078999905E-4</v>
      </c>
      <c r="L104">
        <f t="shared" si="8"/>
        <v>6.6405479843303908E-3</v>
      </c>
      <c r="M104">
        <f t="shared" si="8"/>
        <v>6.821617311641907E-3</v>
      </c>
      <c r="N104">
        <f t="shared" si="8"/>
        <v>7.2625245748999118E-3</v>
      </c>
      <c r="O104">
        <f t="shared" si="8"/>
        <v>5.8125410015843568E-3</v>
      </c>
      <c r="P104">
        <f t="shared" si="8"/>
        <v>5.8125410015843508E-3</v>
      </c>
      <c r="Q104">
        <f t="shared" si="8"/>
        <v>1.8018715476105611E-3</v>
      </c>
      <c r="R104">
        <f t="shared" si="8"/>
        <v>1.8018715476105576E-3</v>
      </c>
      <c r="S104">
        <f t="shared" si="8"/>
        <v>2.2782683480820779E-3</v>
      </c>
      <c r="T104">
        <f t="shared" si="8"/>
        <v>2.7932247768579894E-3</v>
      </c>
      <c r="U104">
        <f t="shared" si="8"/>
        <v>4.561612425905321E-3</v>
      </c>
      <c r="V104">
        <f t="shared" si="8"/>
        <v>2.3854989442181869E-3</v>
      </c>
      <c r="W104">
        <f t="shared" si="8"/>
        <v>1.6021703348839205E-3</v>
      </c>
      <c r="X104">
        <f t="shared" si="8"/>
        <v>1.7148751674339706E-3</v>
      </c>
      <c r="Y104">
        <f t="shared" si="8"/>
        <v>4.887369121290769E-3</v>
      </c>
      <c r="Z104">
        <f t="shared" si="8"/>
        <v>9.6792968644418868E-4</v>
      </c>
      <c r="AA104">
        <f t="shared" si="8"/>
        <v>9.8351715616182777E-4</v>
      </c>
      <c r="AB104">
        <f t="shared" si="8"/>
        <v>4.6211406677258366E-3</v>
      </c>
      <c r="AC104">
        <f t="shared" si="8"/>
        <v>0</v>
      </c>
      <c r="AD104">
        <f t="shared" si="8"/>
        <v>3.7901544202807291E-3</v>
      </c>
      <c r="AE104">
        <f t="shared" si="8"/>
        <v>2.0884709263233217E-3</v>
      </c>
      <c r="AF104">
        <f t="shared" si="8"/>
        <v>2.6026063901451865E-3</v>
      </c>
      <c r="AG104">
        <f t="shared" si="8"/>
        <v>2.9406909419915157E-2</v>
      </c>
      <c r="AH104">
        <f t="shared" si="8"/>
        <v>3.3043159532621593E-3</v>
      </c>
      <c r="AI104">
        <f t="shared" si="8"/>
        <v>2.6215314870480784E-3</v>
      </c>
      <c r="AJ104">
        <f t="shared" si="8"/>
        <v>3.6310032103708235E-3</v>
      </c>
      <c r="AK104">
        <f t="shared" si="8"/>
        <v>7.3260807968938719E-4</v>
      </c>
      <c r="AL104">
        <f t="shared" si="8"/>
        <v>7.0652679525028787E-3</v>
      </c>
      <c r="AM104">
        <f t="shared" si="8"/>
        <v>2.3714033158207968E-3</v>
      </c>
      <c r="AN104">
        <f t="shared" si="8"/>
        <v>2.3717711174832024E-3</v>
      </c>
      <c r="AO104">
        <f t="shared" si="8"/>
        <v>1.8737589697577128E-3</v>
      </c>
      <c r="AP104">
        <f t="shared" si="8"/>
        <v>4.4397579714171645E-3</v>
      </c>
      <c r="AQ104">
        <f t="shared" si="8"/>
        <v>0</v>
      </c>
    </row>
    <row r="105" spans="1:43" x14ac:dyDescent="0.35">
      <c r="A105" t="s">
        <v>9</v>
      </c>
      <c r="B105">
        <f t="shared" ref="B105:AQ105" si="9">B59-B13</f>
        <v>1.7016214401575944E-2</v>
      </c>
      <c r="C105">
        <f t="shared" si="9"/>
        <v>1.0533495278669437E-2</v>
      </c>
      <c r="D105">
        <f t="shared" si="9"/>
        <v>1.0533495278669437E-2</v>
      </c>
      <c r="E105">
        <f t="shared" si="9"/>
        <v>1.0533495278669435E-2</v>
      </c>
      <c r="F105">
        <f t="shared" si="9"/>
        <v>7.1625074057725963E-3</v>
      </c>
      <c r="G105">
        <f t="shared" si="9"/>
        <v>3.2452638605680252E-3</v>
      </c>
      <c r="H105">
        <f t="shared" si="9"/>
        <v>2.0002058409388382E-3</v>
      </c>
      <c r="I105">
        <f t="shared" si="9"/>
        <v>4.8943934973398173E-3</v>
      </c>
      <c r="J105">
        <f t="shared" si="9"/>
        <v>2.9899432206462895E-3</v>
      </c>
      <c r="K105">
        <f t="shared" si="9"/>
        <v>9.9525998676198379E-2</v>
      </c>
      <c r="L105">
        <f t="shared" si="9"/>
        <v>3.0002713550464084E-2</v>
      </c>
      <c r="M105">
        <f t="shared" si="9"/>
        <v>1.8356576491623845E-3</v>
      </c>
      <c r="N105">
        <f t="shared" si="9"/>
        <v>2.1900115061285071E-3</v>
      </c>
      <c r="O105">
        <f t="shared" si="9"/>
        <v>9.9932773015357721E-3</v>
      </c>
      <c r="P105">
        <f t="shared" si="9"/>
        <v>9.99327730153576E-3</v>
      </c>
      <c r="Q105">
        <f t="shared" si="9"/>
        <v>1.0390260640727242E-2</v>
      </c>
      <c r="R105">
        <f t="shared" si="9"/>
        <v>1.0390260640727228E-2</v>
      </c>
      <c r="S105">
        <f t="shared" si="9"/>
        <v>2.8091472219372968E-4</v>
      </c>
      <c r="T105">
        <f t="shared" si="9"/>
        <v>1.1078724592607761E-3</v>
      </c>
      <c r="U105">
        <f t="shared" si="9"/>
        <v>1.2760888605702224E-3</v>
      </c>
      <c r="V105">
        <f t="shared" si="9"/>
        <v>1.3284305237777857E-3</v>
      </c>
      <c r="W105">
        <f t="shared" si="9"/>
        <v>9.805977617254563E-4</v>
      </c>
      <c r="X105">
        <f t="shared" si="9"/>
        <v>1.1947674617698674E-3</v>
      </c>
      <c r="Y105">
        <f t="shared" si="9"/>
        <v>2.4734608345754953E-3</v>
      </c>
      <c r="Z105">
        <f t="shared" si="9"/>
        <v>1.257741526204267E-2</v>
      </c>
      <c r="AA105">
        <f t="shared" si="9"/>
        <v>1.2662030675520485E-2</v>
      </c>
      <c r="AB105">
        <f t="shared" si="9"/>
        <v>5.7408498204970177E-3</v>
      </c>
      <c r="AC105">
        <f t="shared" si="9"/>
        <v>0</v>
      </c>
      <c r="AD105">
        <f t="shared" si="9"/>
        <v>5.218862201625255E-3</v>
      </c>
      <c r="AE105">
        <f t="shared" si="9"/>
        <v>3.1450079281733004E-2</v>
      </c>
      <c r="AF105">
        <f t="shared" si="9"/>
        <v>1.8718572588578176E-3</v>
      </c>
      <c r="AG105">
        <f t="shared" si="9"/>
        <v>2.2210870667060895E-3</v>
      </c>
      <c r="AH105">
        <f t="shared" si="9"/>
        <v>1.3585542795473515E-3</v>
      </c>
      <c r="AI105">
        <f t="shared" si="9"/>
        <v>1.2328473348833786E-3</v>
      </c>
      <c r="AJ105">
        <f t="shared" si="9"/>
        <v>1.5835033405026801E-3</v>
      </c>
      <c r="AK105">
        <f t="shared" si="9"/>
        <v>7.3700614030788576E-4</v>
      </c>
      <c r="AL105">
        <f t="shared" si="9"/>
        <v>2.9501254559452243E-3</v>
      </c>
      <c r="AM105">
        <f t="shared" si="9"/>
        <v>3.0859423354899006E-3</v>
      </c>
      <c r="AN105">
        <f t="shared" si="9"/>
        <v>1.6392413553995198E-3</v>
      </c>
      <c r="AO105">
        <f t="shared" si="9"/>
        <v>1.3233425691159078E-3</v>
      </c>
      <c r="AP105">
        <f t="shared" si="9"/>
        <v>2.9456451166406284E-3</v>
      </c>
      <c r="AQ105">
        <f t="shared" si="9"/>
        <v>0</v>
      </c>
    </row>
    <row r="106" spans="1:43" x14ac:dyDescent="0.35">
      <c r="A106" t="s">
        <v>53</v>
      </c>
      <c r="B106">
        <f t="shared" ref="B106:AQ106" si="10">B60-B14</f>
        <v>3.458041626584836E-2</v>
      </c>
      <c r="C106">
        <f t="shared" si="10"/>
        <v>1.175801792179235E-2</v>
      </c>
      <c r="D106">
        <f t="shared" si="10"/>
        <v>1.1758017921792345E-2</v>
      </c>
      <c r="E106">
        <f t="shared" si="10"/>
        <v>1.1758017921792353E-2</v>
      </c>
      <c r="F106">
        <f t="shared" si="10"/>
        <v>7.9951514871407919E-3</v>
      </c>
      <c r="G106">
        <f t="shared" si="10"/>
        <v>9.7949084227388176E-3</v>
      </c>
      <c r="H106">
        <f t="shared" si="10"/>
        <v>3.6107814215094715E-2</v>
      </c>
      <c r="I106">
        <f t="shared" si="10"/>
        <v>2.5967423440876106E-2</v>
      </c>
      <c r="J106">
        <f t="shared" si="10"/>
        <v>4.0737816601733867E-2</v>
      </c>
      <c r="K106">
        <f t="shared" si="10"/>
        <v>4.7075994838666743E-2</v>
      </c>
      <c r="L106">
        <f t="shared" si="10"/>
        <v>0.23638403601132318</v>
      </c>
      <c r="M106">
        <f t="shared" si="10"/>
        <v>4.3613161943257768E-2</v>
      </c>
      <c r="N106">
        <f t="shared" si="10"/>
        <v>0.16855843093253636</v>
      </c>
      <c r="O106">
        <f t="shared" si="10"/>
        <v>2.085943217802462E-2</v>
      </c>
      <c r="P106">
        <f t="shared" si="10"/>
        <v>2.0859432178024603E-2</v>
      </c>
      <c r="Q106">
        <f t="shared" si="10"/>
        <v>1.8646502408661027E-2</v>
      </c>
      <c r="R106">
        <f t="shared" si="10"/>
        <v>1.8646502408661021E-2</v>
      </c>
      <c r="S106">
        <f t="shared" si="10"/>
        <v>8.7571415071824033E-3</v>
      </c>
      <c r="T106">
        <f t="shared" si="10"/>
        <v>7.2187611326110113E-3</v>
      </c>
      <c r="U106">
        <f t="shared" si="10"/>
        <v>1.2981257511921078E-2</v>
      </c>
      <c r="V106">
        <f t="shared" si="10"/>
        <v>5.1879265057561633E-3</v>
      </c>
      <c r="W106">
        <f t="shared" si="10"/>
        <v>8.54527584982997E-3</v>
      </c>
      <c r="X106">
        <f t="shared" si="10"/>
        <v>8.5616439757357117E-3</v>
      </c>
      <c r="Y106">
        <f t="shared" si="10"/>
        <v>1.4624819257535174E-2</v>
      </c>
      <c r="Z106">
        <f t="shared" si="10"/>
        <v>9.0523172853864322E-3</v>
      </c>
      <c r="AA106">
        <f t="shared" si="10"/>
        <v>9.1467692713427615E-3</v>
      </c>
      <c r="AB106">
        <f t="shared" si="10"/>
        <v>8.3715248847970776E-3</v>
      </c>
      <c r="AC106">
        <f t="shared" si="10"/>
        <v>0</v>
      </c>
      <c r="AD106">
        <f t="shared" si="10"/>
        <v>2.5059910708301516E-3</v>
      </c>
      <c r="AE106">
        <f t="shared" si="10"/>
        <v>1.6575814218440503E-3</v>
      </c>
      <c r="AF106">
        <f t="shared" si="10"/>
        <v>3.8490158304088839E-3</v>
      </c>
      <c r="AG106">
        <f t="shared" si="10"/>
        <v>4.8467401737894876E-3</v>
      </c>
      <c r="AH106">
        <f t="shared" si="10"/>
        <v>7.7049481181137814E-4</v>
      </c>
      <c r="AI106">
        <f t="shared" si="10"/>
        <v>9.8324589349694635E-4</v>
      </c>
      <c r="AJ106">
        <f t="shared" si="10"/>
        <v>6.5962427351328107E-4</v>
      </c>
      <c r="AK106">
        <f t="shared" si="10"/>
        <v>1.506551896289714E-3</v>
      </c>
      <c r="AL106">
        <f t="shared" si="10"/>
        <v>3.6079115807504934E-3</v>
      </c>
      <c r="AM106">
        <f t="shared" si="10"/>
        <v>1.4610102782986693E-3</v>
      </c>
      <c r="AN106">
        <f t="shared" si="10"/>
        <v>1.1519353468174109E-3</v>
      </c>
      <c r="AO106">
        <f t="shared" si="10"/>
        <v>5.986582855895769E-3</v>
      </c>
      <c r="AP106">
        <f t="shared" si="10"/>
        <v>5.5135474302297769E-3</v>
      </c>
      <c r="AQ106">
        <f t="shared" si="10"/>
        <v>0</v>
      </c>
    </row>
    <row r="107" spans="1:43" x14ac:dyDescent="0.35">
      <c r="A107" t="s">
        <v>54</v>
      </c>
      <c r="B107">
        <f t="shared" ref="B107:AQ107" si="11">B61-B15</f>
        <v>2.1599706024605664E-3</v>
      </c>
      <c r="C107">
        <f t="shared" si="11"/>
        <v>8.6927130505526907E-5</v>
      </c>
      <c r="D107">
        <f t="shared" si="11"/>
        <v>8.6927130505526866E-5</v>
      </c>
      <c r="E107">
        <f t="shared" si="11"/>
        <v>8.6927130505526839E-5</v>
      </c>
      <c r="F107">
        <f t="shared" si="11"/>
        <v>5.9108225668378926E-5</v>
      </c>
      <c r="G107">
        <f t="shared" si="11"/>
        <v>1.2413688155343814E-3</v>
      </c>
      <c r="H107">
        <f t="shared" si="11"/>
        <v>1.5680239106227525E-4</v>
      </c>
      <c r="I107">
        <f t="shared" si="11"/>
        <v>3.4179705885486821E-5</v>
      </c>
      <c r="J107">
        <f t="shared" si="11"/>
        <v>1.0382295047344233E-4</v>
      </c>
      <c r="K107">
        <f t="shared" si="11"/>
        <v>6.7016319432975984E-5</v>
      </c>
      <c r="L107">
        <f t="shared" si="11"/>
        <v>2.0663552690275049E-3</v>
      </c>
      <c r="M107">
        <f t="shared" si="11"/>
        <v>6.0805640286962559E-2</v>
      </c>
      <c r="N107">
        <f t="shared" si="11"/>
        <v>6.8702076624160163E-4</v>
      </c>
      <c r="O107">
        <f t="shared" si="11"/>
        <v>3.0778724370718108E-4</v>
      </c>
      <c r="P107">
        <f t="shared" si="11"/>
        <v>3.077872437071807E-4</v>
      </c>
      <c r="Q107">
        <f t="shared" si="11"/>
        <v>5.5596857741927365E-5</v>
      </c>
      <c r="R107">
        <f t="shared" si="11"/>
        <v>5.5596857741927297E-5</v>
      </c>
      <c r="S107">
        <f t="shared" si="11"/>
        <v>6.2168290253533819E-5</v>
      </c>
      <c r="T107">
        <f t="shared" si="11"/>
        <v>1.0611800632696243E-4</v>
      </c>
      <c r="U107">
        <f t="shared" si="11"/>
        <v>1.1089110762052506E-4</v>
      </c>
      <c r="V107">
        <f t="shared" si="11"/>
        <v>8.7004412183752999E-5</v>
      </c>
      <c r="W107">
        <f t="shared" si="11"/>
        <v>1.4107750682889475E-4</v>
      </c>
      <c r="X107">
        <f t="shared" si="11"/>
        <v>1.128297477829694E-4</v>
      </c>
      <c r="Y107">
        <f t="shared" si="11"/>
        <v>2.1508050841036175E-4</v>
      </c>
      <c r="Z107">
        <f t="shared" si="11"/>
        <v>6.8912776037399997E-5</v>
      </c>
      <c r="AA107">
        <f t="shared" si="11"/>
        <v>6.961106040508368E-5</v>
      </c>
      <c r="AB107">
        <f t="shared" si="11"/>
        <v>1.7668675254786274E-4</v>
      </c>
      <c r="AC107">
        <f t="shared" si="11"/>
        <v>0</v>
      </c>
      <c r="AD107">
        <f t="shared" si="11"/>
        <v>2.6115945993600466E-4</v>
      </c>
      <c r="AE107">
        <f t="shared" si="11"/>
        <v>1.0828820539803776E-4</v>
      </c>
      <c r="AF107">
        <f t="shared" si="11"/>
        <v>8.0813983855747523E-5</v>
      </c>
      <c r="AG107">
        <f t="shared" si="11"/>
        <v>1.6439269191924531E-4</v>
      </c>
      <c r="AH107">
        <f t="shared" si="11"/>
        <v>1.5419712916105527E-4</v>
      </c>
      <c r="AI107">
        <f t="shared" si="11"/>
        <v>1.4808916164675421E-4</v>
      </c>
      <c r="AJ107">
        <f t="shared" si="11"/>
        <v>1.1850013832398343E-4</v>
      </c>
      <c r="AK107">
        <f t="shared" si="11"/>
        <v>3.5651232516439636E-5</v>
      </c>
      <c r="AL107">
        <f t="shared" si="11"/>
        <v>6.5587686521153133E-4</v>
      </c>
      <c r="AM107">
        <f t="shared" si="11"/>
        <v>4.1299424883176034E-4</v>
      </c>
      <c r="AN107">
        <f t="shared" si="11"/>
        <v>7.3108030955857382E-4</v>
      </c>
      <c r="AO107">
        <f t="shared" si="11"/>
        <v>2.2433607195675928E-2</v>
      </c>
      <c r="AP107">
        <f t="shared" si="11"/>
        <v>1.9973640732631241E-4</v>
      </c>
      <c r="AQ107">
        <f t="shared" si="11"/>
        <v>0</v>
      </c>
    </row>
    <row r="108" spans="1:43" x14ac:dyDescent="0.35">
      <c r="A108" t="s">
        <v>10</v>
      </c>
      <c r="B108">
        <f t="shared" ref="B108:AQ108" si="12">B62-B16</f>
        <v>4.3204594662412318E-3</v>
      </c>
      <c r="C108">
        <f t="shared" si="12"/>
        <v>5.2127307210798257E-3</v>
      </c>
      <c r="D108">
        <f t="shared" si="12"/>
        <v>5.2127307210798274E-3</v>
      </c>
      <c r="E108">
        <f t="shared" si="12"/>
        <v>5.2127307210798283E-3</v>
      </c>
      <c r="F108">
        <f t="shared" si="12"/>
        <v>3.5445235799022182E-3</v>
      </c>
      <c r="G108">
        <f t="shared" si="12"/>
        <v>1.2902395623845243E-2</v>
      </c>
      <c r="H108">
        <f t="shared" si="12"/>
        <v>1.2954773082322709E-2</v>
      </c>
      <c r="I108">
        <f t="shared" si="12"/>
        <v>9.1464113410774667E-3</v>
      </c>
      <c r="J108">
        <f t="shared" si="12"/>
        <v>1.4892653670498687E-2</v>
      </c>
      <c r="K108">
        <f t="shared" si="12"/>
        <v>4.7175693903374494E-3</v>
      </c>
      <c r="L108">
        <f t="shared" si="12"/>
        <v>1.4186311662729201E-2</v>
      </c>
      <c r="M108">
        <f t="shared" si="12"/>
        <v>1.1021685952592553E-2</v>
      </c>
      <c r="N108">
        <f t="shared" si="12"/>
        <v>0.12589992708010922</v>
      </c>
      <c r="O108">
        <f t="shared" si="12"/>
        <v>1.2185564119813846E-2</v>
      </c>
      <c r="P108">
        <f t="shared" si="12"/>
        <v>1.2185564119813834E-2</v>
      </c>
      <c r="Q108">
        <f t="shared" si="12"/>
        <v>4.5683364508311034E-3</v>
      </c>
      <c r="R108">
        <f t="shared" si="12"/>
        <v>4.5683364508311E-3</v>
      </c>
      <c r="S108">
        <f t="shared" si="12"/>
        <v>1.2192621072022099E-2</v>
      </c>
      <c r="T108">
        <f t="shared" si="12"/>
        <v>1.0671242199345057E-2</v>
      </c>
      <c r="U108">
        <f t="shared" si="12"/>
        <v>2.4878744231140705E-2</v>
      </c>
      <c r="V108">
        <f t="shared" si="12"/>
        <v>1.8835202594855785E-2</v>
      </c>
      <c r="W108">
        <f t="shared" si="12"/>
        <v>3.8475241102760377E-2</v>
      </c>
      <c r="X108">
        <f t="shared" si="12"/>
        <v>1.6599866941857448E-2</v>
      </c>
      <c r="Y108">
        <f t="shared" si="12"/>
        <v>1.8442306793194176E-2</v>
      </c>
      <c r="Z108">
        <f t="shared" si="12"/>
        <v>2.4829523497158406E-3</v>
      </c>
      <c r="AA108">
        <f t="shared" si="12"/>
        <v>2.5248261393406258E-3</v>
      </c>
      <c r="AB108">
        <f t="shared" si="12"/>
        <v>5.678408004649995E-3</v>
      </c>
      <c r="AC108">
        <f t="shared" si="12"/>
        <v>0</v>
      </c>
      <c r="AD108">
        <f t="shared" si="12"/>
        <v>5.7168547262894907E-3</v>
      </c>
      <c r="AE108">
        <f t="shared" si="12"/>
        <v>4.8684913596429135E-3</v>
      </c>
      <c r="AF108">
        <f t="shared" si="12"/>
        <v>1.7936683309241245E-3</v>
      </c>
      <c r="AG108">
        <f t="shared" si="12"/>
        <v>3.4944401993042651E-3</v>
      </c>
      <c r="AH108">
        <f t="shared" si="12"/>
        <v>3.6691582103401364E-3</v>
      </c>
      <c r="AI108">
        <f t="shared" si="12"/>
        <v>1.3905013863595122E-3</v>
      </c>
      <c r="AJ108">
        <f t="shared" si="12"/>
        <v>1.2397571877277936E-3</v>
      </c>
      <c r="AK108">
        <f t="shared" si="12"/>
        <v>2.0822608117850552E-3</v>
      </c>
      <c r="AL108">
        <f t="shared" si="12"/>
        <v>3.909216526064992E-3</v>
      </c>
      <c r="AM108">
        <f t="shared" si="12"/>
        <v>1.4994253931200267E-3</v>
      </c>
      <c r="AN108">
        <f t="shared" si="12"/>
        <v>8.4692179102512392E-4</v>
      </c>
      <c r="AO108">
        <f t="shared" si="12"/>
        <v>2.4043023550259024E-3</v>
      </c>
      <c r="AP108">
        <f t="shared" si="12"/>
        <v>3.0063681033858213E-3</v>
      </c>
      <c r="AQ108">
        <f t="shared" si="12"/>
        <v>0</v>
      </c>
    </row>
    <row r="109" spans="1:43" x14ac:dyDescent="0.35">
      <c r="A109" t="s">
        <v>58</v>
      </c>
      <c r="B109">
        <f t="shared" ref="B109:AQ109" si="13">B63-B17</f>
        <v>3.6275129751670203E-3</v>
      </c>
      <c r="C109">
        <f t="shared" si="13"/>
        <v>6.9529250760140687E-3</v>
      </c>
      <c r="D109">
        <f t="shared" si="13"/>
        <v>6.9529250760140661E-3</v>
      </c>
      <c r="E109">
        <f t="shared" si="13"/>
        <v>6.9529250760140687E-3</v>
      </c>
      <c r="F109">
        <f t="shared" si="13"/>
        <v>4.7278112375081782E-3</v>
      </c>
      <c r="G109">
        <f t="shared" si="13"/>
        <v>4.6396722847028733E-3</v>
      </c>
      <c r="H109">
        <f t="shared" si="13"/>
        <v>2.0400966910469839E-3</v>
      </c>
      <c r="I109">
        <f t="shared" si="13"/>
        <v>1.2867457755553535E-2</v>
      </c>
      <c r="J109">
        <f t="shared" si="13"/>
        <v>1.1523390374350933E-3</v>
      </c>
      <c r="K109">
        <f t="shared" si="13"/>
        <v>-8.1254954981328429E-4</v>
      </c>
      <c r="L109">
        <f t="shared" si="13"/>
        <v>4.3998402034189955E-3</v>
      </c>
      <c r="M109">
        <f t="shared" si="13"/>
        <v>3.4432260711448359E-3</v>
      </c>
      <c r="N109">
        <f t="shared" si="13"/>
        <v>5.3823699111623631E-3</v>
      </c>
      <c r="O109">
        <f t="shared" si="13"/>
        <v>0.12572112718079431</v>
      </c>
      <c r="P109">
        <f t="shared" si="13"/>
        <v>4.2161349489653437E-3</v>
      </c>
      <c r="Q109">
        <f t="shared" si="13"/>
        <v>6.4943597680970017E-3</v>
      </c>
      <c r="R109">
        <f t="shared" si="13"/>
        <v>6.4943597680969956E-3</v>
      </c>
      <c r="S109">
        <f t="shared" si="13"/>
        <v>4.7973014082794791E-3</v>
      </c>
      <c r="T109">
        <f t="shared" si="13"/>
        <v>4.0028198488907671E-3</v>
      </c>
      <c r="U109">
        <f t="shared" si="13"/>
        <v>6.3151308232659515E-3</v>
      </c>
      <c r="V109">
        <f t="shared" si="13"/>
        <v>2.8559944959374965E-3</v>
      </c>
      <c r="W109">
        <f t="shared" si="13"/>
        <v>5.1734829789213677E-3</v>
      </c>
      <c r="X109">
        <f t="shared" si="13"/>
        <v>3.9962822033070312E-3</v>
      </c>
      <c r="Y109">
        <f t="shared" si="13"/>
        <v>5.6672556494680127E-3</v>
      </c>
      <c r="Z109">
        <f t="shared" si="13"/>
        <v>4.3231011676939267E-3</v>
      </c>
      <c r="AA109">
        <f t="shared" si="13"/>
        <v>4.3789539131143919E-3</v>
      </c>
      <c r="AB109">
        <f t="shared" si="13"/>
        <v>4.8160868443867209E-3</v>
      </c>
      <c r="AC109">
        <f t="shared" si="13"/>
        <v>0</v>
      </c>
      <c r="AD109">
        <f t="shared" si="13"/>
        <v>1.9500681682695312E-3</v>
      </c>
      <c r="AE109">
        <f t="shared" si="13"/>
        <v>1.7483940994667147E-3</v>
      </c>
      <c r="AF109">
        <f t="shared" si="13"/>
        <v>2.0109109602723398E-3</v>
      </c>
      <c r="AG109">
        <f t="shared" si="13"/>
        <v>8.2994768816845217E-4</v>
      </c>
      <c r="AH109">
        <f t="shared" si="13"/>
        <v>1.7478033637432591E-3</v>
      </c>
      <c r="AI109">
        <f t="shared" si="13"/>
        <v>5.5938602236622545E-4</v>
      </c>
      <c r="AJ109">
        <f t="shared" si="13"/>
        <v>5.9980427137545521E-4</v>
      </c>
      <c r="AK109">
        <f t="shared" si="13"/>
        <v>4.6045265390364789E-3</v>
      </c>
      <c r="AL109">
        <f t="shared" si="13"/>
        <v>1.9939294993935354E-3</v>
      </c>
      <c r="AM109">
        <f t="shared" si="13"/>
        <v>1.8984977974398699E-3</v>
      </c>
      <c r="AN109">
        <f t="shared" si="13"/>
        <v>1.1175304195403476E-3</v>
      </c>
      <c r="AO109">
        <f t="shared" si="13"/>
        <v>1.3491697983590849E-3</v>
      </c>
      <c r="AP109">
        <f t="shared" si="13"/>
        <v>2.2082539892226746E-3</v>
      </c>
      <c r="AQ109">
        <f t="shared" si="13"/>
        <v>0</v>
      </c>
    </row>
    <row r="110" spans="1:43" x14ac:dyDescent="0.35">
      <c r="A110" t="s">
        <v>59</v>
      </c>
      <c r="B110">
        <f t="shared" ref="B110:AQ110" si="14">B64-B18</f>
        <v>3.6275129751670208E-3</v>
      </c>
      <c r="C110">
        <f t="shared" si="14"/>
        <v>6.9529250760140687E-3</v>
      </c>
      <c r="D110">
        <f t="shared" si="14"/>
        <v>6.9529250760140679E-3</v>
      </c>
      <c r="E110">
        <f t="shared" si="14"/>
        <v>6.9529250760140687E-3</v>
      </c>
      <c r="F110">
        <f t="shared" si="14"/>
        <v>4.7278112375081774E-3</v>
      </c>
      <c r="G110">
        <f t="shared" si="14"/>
        <v>4.6396722847028716E-3</v>
      </c>
      <c r="H110">
        <f t="shared" si="14"/>
        <v>2.0400966910469839E-3</v>
      </c>
      <c r="I110">
        <f t="shared" si="14"/>
        <v>1.2867457755553542E-2</v>
      </c>
      <c r="J110">
        <f t="shared" si="14"/>
        <v>1.1523390374350935E-3</v>
      </c>
      <c r="K110">
        <f t="shared" si="14"/>
        <v>-8.1254954981328418E-4</v>
      </c>
      <c r="L110">
        <f t="shared" si="14"/>
        <v>4.399840203418999E-3</v>
      </c>
      <c r="M110">
        <f t="shared" si="14"/>
        <v>3.4432260711448328E-3</v>
      </c>
      <c r="N110">
        <f t="shared" si="14"/>
        <v>5.3823699111623605E-3</v>
      </c>
      <c r="O110">
        <f t="shared" si="14"/>
        <v>4.216134948965348E-3</v>
      </c>
      <c r="P110">
        <f t="shared" si="14"/>
        <v>0.12572112718079498</v>
      </c>
      <c r="Q110">
        <f t="shared" si="14"/>
        <v>6.4943597680970017E-3</v>
      </c>
      <c r="R110">
        <f t="shared" si="14"/>
        <v>6.4943597680969991E-3</v>
      </c>
      <c r="S110">
        <f t="shared" si="14"/>
        <v>4.7973014082794791E-3</v>
      </c>
      <c r="T110">
        <f t="shared" si="14"/>
        <v>4.0028198488907662E-3</v>
      </c>
      <c r="U110">
        <f t="shared" si="14"/>
        <v>6.3151308232659523E-3</v>
      </c>
      <c r="V110">
        <f t="shared" si="14"/>
        <v>2.8559944959374961E-3</v>
      </c>
      <c r="W110">
        <f t="shared" si="14"/>
        <v>5.1734829789213694E-3</v>
      </c>
      <c r="X110">
        <f t="shared" si="14"/>
        <v>3.9962822033070295E-3</v>
      </c>
      <c r="Y110">
        <f t="shared" si="14"/>
        <v>5.6672556494680136E-3</v>
      </c>
      <c r="Z110">
        <f t="shared" si="14"/>
        <v>4.3231011676939267E-3</v>
      </c>
      <c r="AA110">
        <f t="shared" si="14"/>
        <v>4.3789539131143919E-3</v>
      </c>
      <c r="AB110">
        <f t="shared" si="14"/>
        <v>4.8160868443867201E-3</v>
      </c>
      <c r="AC110">
        <f t="shared" si="14"/>
        <v>0</v>
      </c>
      <c r="AD110">
        <f t="shared" si="14"/>
        <v>1.9500681682695308E-3</v>
      </c>
      <c r="AE110">
        <f t="shared" si="14"/>
        <v>1.7483940994667151E-3</v>
      </c>
      <c r="AF110">
        <f t="shared" si="14"/>
        <v>2.0109109602723402E-3</v>
      </c>
      <c r="AG110">
        <f t="shared" si="14"/>
        <v>8.2994768816845206E-4</v>
      </c>
      <c r="AH110">
        <f t="shared" si="14"/>
        <v>1.747803363743258E-3</v>
      </c>
      <c r="AI110">
        <f t="shared" si="14"/>
        <v>5.5938602236622545E-4</v>
      </c>
      <c r="AJ110">
        <f t="shared" si="14"/>
        <v>5.9980427137545521E-4</v>
      </c>
      <c r="AK110">
        <f t="shared" si="14"/>
        <v>4.6045265390364798E-3</v>
      </c>
      <c r="AL110">
        <f t="shared" si="14"/>
        <v>1.9939294993935345E-3</v>
      </c>
      <c r="AM110">
        <f t="shared" si="14"/>
        <v>1.8984977974398701E-3</v>
      </c>
      <c r="AN110">
        <f t="shared" si="14"/>
        <v>1.1175304195403474E-3</v>
      </c>
      <c r="AO110">
        <f t="shared" si="14"/>
        <v>1.3491697983590849E-3</v>
      </c>
      <c r="AP110">
        <f t="shared" si="14"/>
        <v>2.208253989222675E-3</v>
      </c>
      <c r="AQ110">
        <f t="shared" si="14"/>
        <v>0</v>
      </c>
    </row>
    <row r="111" spans="1:43" x14ac:dyDescent="0.35">
      <c r="A111" t="s">
        <v>60</v>
      </c>
      <c r="B111">
        <f t="shared" ref="B111:AQ111" si="15">B65-B19</f>
        <v>8.7068565844890158E-4</v>
      </c>
      <c r="C111">
        <f t="shared" si="15"/>
        <v>8.7617035878678074E-3</v>
      </c>
      <c r="D111">
        <f t="shared" si="15"/>
        <v>8.7617035878678074E-3</v>
      </c>
      <c r="E111">
        <f t="shared" si="15"/>
        <v>8.7617035878678074E-3</v>
      </c>
      <c r="F111">
        <f t="shared" si="15"/>
        <v>5.9577343678474141E-3</v>
      </c>
      <c r="G111">
        <f t="shared" si="15"/>
        <v>1.1118669206119916E-3</v>
      </c>
      <c r="H111">
        <f t="shared" si="15"/>
        <v>1.3642979250653811E-3</v>
      </c>
      <c r="I111">
        <f t="shared" si="15"/>
        <v>3.3575918342433763E-3</v>
      </c>
      <c r="J111">
        <f t="shared" si="15"/>
        <v>2.690360411683081E-3</v>
      </c>
      <c r="K111">
        <f t="shared" si="15"/>
        <v>-2.3732653460493213E-4</v>
      </c>
      <c r="L111">
        <f t="shared" si="15"/>
        <v>7.8841971090259592E-3</v>
      </c>
      <c r="M111">
        <f t="shared" si="15"/>
        <v>2.2695434163268868E-3</v>
      </c>
      <c r="N111">
        <f t="shared" si="15"/>
        <v>7.2679757900576776E-3</v>
      </c>
      <c r="O111">
        <f t="shared" si="15"/>
        <v>1.0971211998559112E-2</v>
      </c>
      <c r="P111">
        <f t="shared" si="15"/>
        <v>1.0971211998559112E-2</v>
      </c>
      <c r="Q111">
        <f t="shared" si="15"/>
        <v>0.25312889637706071</v>
      </c>
      <c r="R111">
        <f t="shared" si="15"/>
        <v>-3.2357890010293842E-3</v>
      </c>
      <c r="S111">
        <f t="shared" si="15"/>
        <v>0.11826548309462481</v>
      </c>
      <c r="T111">
        <f t="shared" si="15"/>
        <v>1.015572226236129E-2</v>
      </c>
      <c r="U111">
        <f t="shared" si="15"/>
        <v>6.6069716933526715E-2</v>
      </c>
      <c r="V111">
        <f t="shared" si="15"/>
        <v>4.60911445144997E-2</v>
      </c>
      <c r="W111">
        <f t="shared" si="15"/>
        <v>3.5871052352610115E-2</v>
      </c>
      <c r="X111">
        <f t="shared" si="15"/>
        <v>2.3373540772313128E-2</v>
      </c>
      <c r="Y111">
        <f t="shared" si="15"/>
        <v>2.5874262886907567E-2</v>
      </c>
      <c r="Z111">
        <f t="shared" si="15"/>
        <v>1.5024576093869368E-3</v>
      </c>
      <c r="AA111">
        <f t="shared" si="15"/>
        <v>1.5728402461322897E-3</v>
      </c>
      <c r="AB111">
        <f t="shared" si="15"/>
        <v>1.1741931458355802E-2</v>
      </c>
      <c r="AC111">
        <f t="shared" si="15"/>
        <v>0</v>
      </c>
      <c r="AD111">
        <f t="shared" si="15"/>
        <v>1.3578219756031711E-3</v>
      </c>
      <c r="AE111">
        <f t="shared" si="15"/>
        <v>1.241248135893377E-3</v>
      </c>
      <c r="AF111">
        <f t="shared" si="15"/>
        <v>3.5633727681974342E-4</v>
      </c>
      <c r="AG111">
        <f t="shared" si="15"/>
        <v>7.187633162039096E-4</v>
      </c>
      <c r="AH111">
        <f t="shared" si="15"/>
        <v>1.0858134825713079E-3</v>
      </c>
      <c r="AI111">
        <f t="shared" si="15"/>
        <v>3.9625389106430936E-4</v>
      </c>
      <c r="AJ111">
        <f t="shared" si="15"/>
        <v>3.3022257252113952E-4</v>
      </c>
      <c r="AK111">
        <f t="shared" si="15"/>
        <v>1.1986254651760425E-3</v>
      </c>
      <c r="AL111">
        <f t="shared" si="15"/>
        <v>1.4359811535940399E-3</v>
      </c>
      <c r="AM111">
        <f t="shared" si="15"/>
        <v>6.7973523553330173E-4</v>
      </c>
      <c r="AN111">
        <f t="shared" si="15"/>
        <v>2.971949636547733E-4</v>
      </c>
      <c r="AO111">
        <f t="shared" si="15"/>
        <v>1.1944909254608691E-3</v>
      </c>
      <c r="AP111">
        <f t="shared" si="15"/>
        <v>9.2945470042995343E-4</v>
      </c>
      <c r="AQ111">
        <f t="shared" si="15"/>
        <v>0</v>
      </c>
    </row>
    <row r="112" spans="1:43" x14ac:dyDescent="0.35">
      <c r="A112" t="s">
        <v>61</v>
      </c>
      <c r="B112">
        <f t="shared" ref="B112:AQ112" si="16">B66-B20</f>
        <v>5.4255522778491379E-3</v>
      </c>
      <c r="C112">
        <f t="shared" si="16"/>
        <v>8.7606932716141634E-3</v>
      </c>
      <c r="D112">
        <f t="shared" si="16"/>
        <v>8.7606932716141651E-3</v>
      </c>
      <c r="E112">
        <f t="shared" si="16"/>
        <v>8.7606932716141686E-3</v>
      </c>
      <c r="F112">
        <f t="shared" si="16"/>
        <v>5.9570473786327745E-3</v>
      </c>
      <c r="G112">
        <f t="shared" si="16"/>
        <v>2.7172040849034651E-4</v>
      </c>
      <c r="H112">
        <f t="shared" si="16"/>
        <v>1.3295700119784297E-3</v>
      </c>
      <c r="I112">
        <f t="shared" si="16"/>
        <v>3.2736963838003422E-3</v>
      </c>
      <c r="J112">
        <f t="shared" si="16"/>
        <v>2.6720299281231775E-3</v>
      </c>
      <c r="K112">
        <f t="shared" si="16"/>
        <v>-2.3763338049674951E-4</v>
      </c>
      <c r="L112">
        <f t="shared" si="16"/>
        <v>7.8734198229237148E-3</v>
      </c>
      <c r="M112">
        <f t="shared" si="16"/>
        <v>2.2655926803541852E-3</v>
      </c>
      <c r="N112">
        <f t="shared" si="16"/>
        <v>7.2464197218414786E-3</v>
      </c>
      <c r="O112">
        <f t="shared" si="16"/>
        <v>1.0970600199109668E-2</v>
      </c>
      <c r="P112">
        <f t="shared" si="16"/>
        <v>1.0970600199109668E-2</v>
      </c>
      <c r="Q112">
        <f t="shared" si="16"/>
        <v>-3.2360680229369145E-3</v>
      </c>
      <c r="R112">
        <f t="shared" si="16"/>
        <v>0.25312861735515346</v>
      </c>
      <c r="S112">
        <f t="shared" si="16"/>
        <v>0.11826492255943069</v>
      </c>
      <c r="T112">
        <f t="shared" si="16"/>
        <v>1.0153369173593035E-2</v>
      </c>
      <c r="U112">
        <f t="shared" si="16"/>
        <v>6.6069041785151522E-2</v>
      </c>
      <c r="V112">
        <f t="shared" si="16"/>
        <v>4.6090517303049874E-2</v>
      </c>
      <c r="W112">
        <f t="shared" si="16"/>
        <v>3.5870633222439233E-2</v>
      </c>
      <c r="X112">
        <f t="shared" si="16"/>
        <v>2.3372998935097672E-2</v>
      </c>
      <c r="Y112">
        <f t="shared" si="16"/>
        <v>2.5871938153067951E-2</v>
      </c>
      <c r="Z112">
        <f t="shared" si="16"/>
        <v>1.4988184404744935E-3</v>
      </c>
      <c r="AA112">
        <f t="shared" si="16"/>
        <v>1.5691929613641598E-3</v>
      </c>
      <c r="AB112">
        <f t="shared" si="16"/>
        <v>1.174070787057648E-2</v>
      </c>
      <c r="AC112">
        <f t="shared" si="16"/>
        <v>0</v>
      </c>
      <c r="AD112">
        <f t="shared" si="16"/>
        <v>1.3475006327091118E-3</v>
      </c>
      <c r="AE112">
        <f t="shared" si="16"/>
        <v>1.240409006519523E-3</v>
      </c>
      <c r="AF112">
        <f t="shared" si="16"/>
        <v>2.977878081530146E-4</v>
      </c>
      <c r="AG112">
        <f t="shared" si="16"/>
        <v>7.1775875957864248E-4</v>
      </c>
      <c r="AH112">
        <f t="shared" si="16"/>
        <v>1.0854781574430928E-3</v>
      </c>
      <c r="AI112">
        <f t="shared" si="16"/>
        <v>3.9584505146350813E-4</v>
      </c>
      <c r="AJ112">
        <f t="shared" si="16"/>
        <v>3.2993218123542268E-4</v>
      </c>
      <c r="AK112">
        <f t="shared" si="16"/>
        <v>1.1983720055350753E-3</v>
      </c>
      <c r="AL112">
        <f t="shared" si="16"/>
        <v>1.4317110965365338E-3</v>
      </c>
      <c r="AM112">
        <f t="shared" si="16"/>
        <v>6.7640888993935212E-4</v>
      </c>
      <c r="AN112">
        <f t="shared" si="16"/>
        <v>2.9606695433316571E-4</v>
      </c>
      <c r="AO112">
        <f t="shared" si="16"/>
        <v>1.1901760424544089E-3</v>
      </c>
      <c r="AP112">
        <f t="shared" si="16"/>
        <v>9.2489538992510036E-4</v>
      </c>
      <c r="AQ112">
        <f t="shared" si="16"/>
        <v>0</v>
      </c>
    </row>
    <row r="113" spans="1:43" x14ac:dyDescent="0.35">
      <c r="A113" t="s">
        <v>11</v>
      </c>
      <c r="B113">
        <f t="shared" ref="B113:AQ113" si="17">B67-B21</f>
        <v>5.1542387333820792E-3</v>
      </c>
      <c r="C113">
        <f t="shared" si="17"/>
        <v>1.2022868294958633E-2</v>
      </c>
      <c r="D113">
        <f t="shared" si="17"/>
        <v>1.2022868294958633E-2</v>
      </c>
      <c r="E113">
        <f t="shared" si="17"/>
        <v>1.2022868294958636E-2</v>
      </c>
      <c r="F113">
        <f t="shared" si="17"/>
        <v>8.1752429676075489E-3</v>
      </c>
      <c r="G113">
        <f t="shared" si="17"/>
        <v>6.9846221954213668E-3</v>
      </c>
      <c r="H113">
        <f t="shared" si="17"/>
        <v>4.8662871150150205E-3</v>
      </c>
      <c r="I113">
        <f t="shared" si="17"/>
        <v>1.297098701764662E-2</v>
      </c>
      <c r="J113">
        <f t="shared" si="17"/>
        <v>5.6212998993257672E-3</v>
      </c>
      <c r="K113">
        <f t="shared" si="17"/>
        <v>3.2616090768607022E-3</v>
      </c>
      <c r="L113">
        <f t="shared" si="17"/>
        <v>6.7736359071945652E-3</v>
      </c>
      <c r="M113">
        <f t="shared" si="17"/>
        <v>2.6471955184548157E-3</v>
      </c>
      <c r="N113">
        <f t="shared" si="17"/>
        <v>1.3385018903918562E-2</v>
      </c>
      <c r="O113">
        <f t="shared" si="17"/>
        <v>9.1853459976971013E-3</v>
      </c>
      <c r="P113">
        <f t="shared" si="17"/>
        <v>9.1853459976971013E-3</v>
      </c>
      <c r="Q113">
        <f t="shared" si="17"/>
        <v>2.6752490115841077E-2</v>
      </c>
      <c r="R113">
        <f t="shared" si="17"/>
        <v>2.6752490115841101E-2</v>
      </c>
      <c r="S113">
        <f t="shared" si="17"/>
        <v>0.16881543869655669</v>
      </c>
      <c r="T113">
        <f t="shared" si="17"/>
        <v>1.4746803748658555E-2</v>
      </c>
      <c r="U113">
        <f t="shared" si="17"/>
        <v>3.8509397380702852E-2</v>
      </c>
      <c r="V113">
        <f t="shared" si="17"/>
        <v>9.0076141878036461E-2</v>
      </c>
      <c r="W113">
        <f t="shared" si="17"/>
        <v>5.0729230635965773E-2</v>
      </c>
      <c r="X113">
        <f t="shared" si="17"/>
        <v>4.9116393493637694E-2</v>
      </c>
      <c r="Y113">
        <f t="shared" si="17"/>
        <v>3.9362014052554462E-2</v>
      </c>
      <c r="Z113">
        <f t="shared" si="17"/>
        <v>6.5777926407817374E-3</v>
      </c>
      <c r="AA113">
        <f t="shared" si="17"/>
        <v>6.6743721659111854E-3</v>
      </c>
      <c r="AB113">
        <f t="shared" si="17"/>
        <v>1.4624224842940223E-2</v>
      </c>
      <c r="AC113">
        <f t="shared" si="17"/>
        <v>0</v>
      </c>
      <c r="AD113">
        <f t="shared" si="17"/>
        <v>3.1764366804626831E-3</v>
      </c>
      <c r="AE113">
        <f t="shared" si="17"/>
        <v>3.986143321667082E-3</v>
      </c>
      <c r="AF113">
        <f t="shared" si="17"/>
        <v>1.8806181724745216E-3</v>
      </c>
      <c r="AG113">
        <f t="shared" si="17"/>
        <v>1.626259396216355E-3</v>
      </c>
      <c r="AH113">
        <f t="shared" si="17"/>
        <v>3.1550257205498881E-3</v>
      </c>
      <c r="AI113">
        <f t="shared" si="17"/>
        <v>1.4688691762933567E-3</v>
      </c>
      <c r="AJ113">
        <f t="shared" si="17"/>
        <v>8.7412822081823376E-4</v>
      </c>
      <c r="AK113">
        <f t="shared" si="17"/>
        <v>3.2601628952809015E-3</v>
      </c>
      <c r="AL113">
        <f t="shared" si="17"/>
        <v>3.5085874772763917E-3</v>
      </c>
      <c r="AM113">
        <f t="shared" si="17"/>
        <v>3.4103448325587711E-3</v>
      </c>
      <c r="AN113">
        <f t="shared" si="17"/>
        <v>1.1071249964671162E-3</v>
      </c>
      <c r="AO113">
        <f t="shared" si="17"/>
        <v>1.1702644794740189E-3</v>
      </c>
      <c r="AP113">
        <f t="shared" si="17"/>
        <v>2.5540218126434613E-3</v>
      </c>
      <c r="AQ113">
        <f t="shared" si="17"/>
        <v>0</v>
      </c>
    </row>
    <row r="114" spans="1:43" x14ac:dyDescent="0.35">
      <c r="A114" t="s">
        <v>12</v>
      </c>
      <c r="B114">
        <f t="shared" ref="B114:AQ114" si="18">B68-B22</f>
        <v>4.8972819062266656E-4</v>
      </c>
      <c r="C114">
        <f t="shared" si="18"/>
        <v>1.1230564254004196E-3</v>
      </c>
      <c r="D114">
        <f t="shared" si="18"/>
        <v>1.1230564254004194E-3</v>
      </c>
      <c r="E114">
        <f t="shared" si="18"/>
        <v>1.123056425400419E-3</v>
      </c>
      <c r="F114">
        <f t="shared" si="18"/>
        <v>7.6364964821506835E-4</v>
      </c>
      <c r="G114">
        <f t="shared" si="18"/>
        <v>6.5700051137223636E-4</v>
      </c>
      <c r="H114">
        <f t="shared" si="18"/>
        <v>5.5474822121085951E-4</v>
      </c>
      <c r="I114">
        <f t="shared" si="18"/>
        <v>8.643398977782518E-4</v>
      </c>
      <c r="J114">
        <f t="shared" si="18"/>
        <v>1.6879073039481577E-3</v>
      </c>
      <c r="K114">
        <f t="shared" si="18"/>
        <v>6.548668277058851E-4</v>
      </c>
      <c r="L114">
        <f t="shared" si="18"/>
        <v>1.0681383440271917E-3</v>
      </c>
      <c r="M114">
        <f t="shared" si="18"/>
        <v>1.938665160831579E-3</v>
      </c>
      <c r="N114">
        <f t="shared" si="18"/>
        <v>1.2773549044120503E-3</v>
      </c>
      <c r="O114">
        <f t="shared" si="18"/>
        <v>1.1697728377952047E-3</v>
      </c>
      <c r="P114">
        <f t="shared" si="18"/>
        <v>1.1697728377952044E-3</v>
      </c>
      <c r="Q114">
        <f t="shared" si="18"/>
        <v>9.5430860445144903E-4</v>
      </c>
      <c r="R114">
        <f t="shared" si="18"/>
        <v>9.5430860445144903E-4</v>
      </c>
      <c r="S114">
        <f t="shared" si="18"/>
        <v>1.9657245101225573E-3</v>
      </c>
      <c r="T114">
        <f t="shared" si="18"/>
        <v>8.8504087191157654E-2</v>
      </c>
      <c r="U114">
        <f t="shared" si="18"/>
        <v>1.9306787627132452E-2</v>
      </c>
      <c r="V114">
        <f t="shared" si="18"/>
        <v>6.6939938361486274E-3</v>
      </c>
      <c r="W114">
        <f t="shared" si="18"/>
        <v>6.2628093653286062E-3</v>
      </c>
      <c r="X114">
        <f t="shared" si="18"/>
        <v>1.86344413769007E-2</v>
      </c>
      <c r="Y114">
        <f t="shared" si="18"/>
        <v>1.0126687257977701E-2</v>
      </c>
      <c r="Z114">
        <f t="shared" si="18"/>
        <v>3.1051160865801391E-3</v>
      </c>
      <c r="AA114">
        <f t="shared" si="18"/>
        <v>3.114137582416058E-3</v>
      </c>
      <c r="AB114">
        <f t="shared" si="18"/>
        <v>1.5482462188621611E-3</v>
      </c>
      <c r="AC114">
        <f t="shared" si="18"/>
        <v>0</v>
      </c>
      <c r="AD114">
        <f t="shared" si="18"/>
        <v>1.4172589286201769E-3</v>
      </c>
      <c r="AE114">
        <f t="shared" si="18"/>
        <v>1.2303062982487812E-3</v>
      </c>
      <c r="AF114">
        <f t="shared" si="18"/>
        <v>7.1788600447606757E-4</v>
      </c>
      <c r="AG114">
        <f t="shared" si="18"/>
        <v>3.1416238123924056E-3</v>
      </c>
      <c r="AH114">
        <f t="shared" si="18"/>
        <v>1.8171328406536541E-2</v>
      </c>
      <c r="AI114">
        <f t="shared" si="18"/>
        <v>5.7993895299938772E-3</v>
      </c>
      <c r="AJ114">
        <f t="shared" si="18"/>
        <v>1.1434123311564331E-3</v>
      </c>
      <c r="AK114">
        <f t="shared" si="18"/>
        <v>4.8161453436516361E-4</v>
      </c>
      <c r="AL114">
        <f t="shared" si="18"/>
        <v>3.4480647848574384E-3</v>
      </c>
      <c r="AM114">
        <f t="shared" si="18"/>
        <v>1.7326401902286212E-3</v>
      </c>
      <c r="AN114">
        <f t="shared" si="18"/>
        <v>8.3130508991159429E-4</v>
      </c>
      <c r="AO114">
        <f t="shared" si="18"/>
        <v>2.4948593717590492E-3</v>
      </c>
      <c r="AP114">
        <f t="shared" si="18"/>
        <v>3.1228693831730414E-3</v>
      </c>
      <c r="AQ114">
        <f t="shared" si="18"/>
        <v>0</v>
      </c>
    </row>
    <row r="115" spans="1:43" x14ac:dyDescent="0.35">
      <c r="A115" t="s">
        <v>13</v>
      </c>
      <c r="B115">
        <f t="shared" ref="B115:AQ115" si="19">B69-B23</f>
        <v>9.7852043777840194E-4</v>
      </c>
      <c r="C115">
        <f t="shared" si="19"/>
        <v>2.3409905559579288E-3</v>
      </c>
      <c r="D115">
        <f t="shared" si="19"/>
        <v>2.3409905559579284E-3</v>
      </c>
      <c r="E115">
        <f t="shared" si="19"/>
        <v>2.3409905559579297E-3</v>
      </c>
      <c r="F115">
        <f t="shared" si="19"/>
        <v>1.5918137095334952E-3</v>
      </c>
      <c r="G115">
        <f t="shared" si="19"/>
        <v>8.0345149029041358E-4</v>
      </c>
      <c r="H115">
        <f t="shared" si="19"/>
        <v>7.9013210280931372E-4</v>
      </c>
      <c r="I115">
        <f t="shared" si="19"/>
        <v>1.1363311767214319E-3</v>
      </c>
      <c r="J115">
        <f t="shared" si="19"/>
        <v>1.0181766775536815E-3</v>
      </c>
      <c r="K115">
        <f t="shared" si="19"/>
        <v>7.8384885887666897E-4</v>
      </c>
      <c r="L115">
        <f t="shared" si="19"/>
        <v>1.1497531236628919E-3</v>
      </c>
      <c r="M115">
        <f t="shared" si="19"/>
        <v>6.1339365586388626E-4</v>
      </c>
      <c r="N115">
        <f t="shared" si="19"/>
        <v>1.9576130342623256E-3</v>
      </c>
      <c r="O115">
        <f t="shared" si="19"/>
        <v>1.411243450263615E-3</v>
      </c>
      <c r="P115">
        <f t="shared" si="19"/>
        <v>1.4112434502636141E-3</v>
      </c>
      <c r="Q115">
        <f t="shared" si="19"/>
        <v>2.8022801177342476E-3</v>
      </c>
      <c r="R115">
        <f t="shared" si="19"/>
        <v>2.8022801177342489E-3</v>
      </c>
      <c r="S115">
        <f t="shared" si="19"/>
        <v>5.504398671767715E-3</v>
      </c>
      <c r="T115">
        <f t="shared" si="19"/>
        <v>1.6478777170763341E-2</v>
      </c>
      <c r="U115">
        <f t="shared" si="19"/>
        <v>0.12492415280393609</v>
      </c>
      <c r="V115">
        <f t="shared" si="19"/>
        <v>1.8882377791848329E-2</v>
      </c>
      <c r="W115">
        <f t="shared" si="19"/>
        <v>1.6131589306510891E-2</v>
      </c>
      <c r="X115">
        <f t="shared" si="19"/>
        <v>1.381704517556763E-2</v>
      </c>
      <c r="Y115">
        <f t="shared" si="19"/>
        <v>1.2226223956163683E-2</v>
      </c>
      <c r="Z115">
        <f t="shared" si="19"/>
        <v>9.8766965927831983E-3</v>
      </c>
      <c r="AA115">
        <f t="shared" si="19"/>
        <v>9.8955017356725725E-3</v>
      </c>
      <c r="AB115">
        <f t="shared" si="19"/>
        <v>2.5140217704150056E-3</v>
      </c>
      <c r="AC115">
        <f t="shared" si="19"/>
        <v>0</v>
      </c>
      <c r="AD115">
        <f t="shared" si="19"/>
        <v>1.4997376852945638E-3</v>
      </c>
      <c r="AE115">
        <f t="shared" si="19"/>
        <v>1.8636783396721716E-3</v>
      </c>
      <c r="AF115">
        <f t="shared" si="19"/>
        <v>1.8537767928197104E-3</v>
      </c>
      <c r="AG115">
        <f t="shared" si="19"/>
        <v>9.6327268271255298E-4</v>
      </c>
      <c r="AH115">
        <f t="shared" si="19"/>
        <v>6.899351798822115E-3</v>
      </c>
      <c r="AI115">
        <f t="shared" si="19"/>
        <v>1.741602468398766E-3</v>
      </c>
      <c r="AJ115">
        <f t="shared" si="19"/>
        <v>4.7506930636614518E-4</v>
      </c>
      <c r="AK115">
        <f t="shared" si="19"/>
        <v>1.5094060932240539E-3</v>
      </c>
      <c r="AL115">
        <f t="shared" si="19"/>
        <v>2.2473777709882954E-3</v>
      </c>
      <c r="AM115">
        <f t="shared" si="19"/>
        <v>9.3972865708736274E-4</v>
      </c>
      <c r="AN115">
        <f t="shared" si="19"/>
        <v>4.6282865400114977E-4</v>
      </c>
      <c r="AO115">
        <f t="shared" si="19"/>
        <v>5.2198572017350979E-4</v>
      </c>
      <c r="AP115">
        <f t="shared" si="19"/>
        <v>2.2121257404871704E-3</v>
      </c>
      <c r="AQ115">
        <f t="shared" si="19"/>
        <v>0</v>
      </c>
    </row>
    <row r="116" spans="1:43" x14ac:dyDescent="0.35">
      <c r="A116" t="s">
        <v>14</v>
      </c>
      <c r="B116">
        <f t="shared" ref="B116:AQ116" si="20">B70-B24</f>
        <v>5.8237262926864267E-3</v>
      </c>
      <c r="C116">
        <f t="shared" si="20"/>
        <v>1.4173499438901473E-2</v>
      </c>
      <c r="D116">
        <f t="shared" si="20"/>
        <v>1.4173499438901477E-2</v>
      </c>
      <c r="E116">
        <f t="shared" si="20"/>
        <v>1.4173499438901477E-2</v>
      </c>
      <c r="F116">
        <f t="shared" si="20"/>
        <v>9.6376171452244568E-3</v>
      </c>
      <c r="G116">
        <f t="shared" si="20"/>
        <v>2.9964733856798638E-3</v>
      </c>
      <c r="H116">
        <f t="shared" si="20"/>
        <v>3.7426074333666744E-3</v>
      </c>
      <c r="I116">
        <f t="shared" si="20"/>
        <v>4.7252292853406982E-3</v>
      </c>
      <c r="J116">
        <f t="shared" si="20"/>
        <v>5.515857639972528E-3</v>
      </c>
      <c r="K116">
        <f t="shared" si="20"/>
        <v>6.0675783672881143E-4</v>
      </c>
      <c r="L116">
        <f t="shared" si="20"/>
        <v>3.5518357950024585E-3</v>
      </c>
      <c r="M116">
        <f t="shared" si="20"/>
        <v>3.3358566005684798E-3</v>
      </c>
      <c r="N116">
        <f t="shared" si="20"/>
        <v>6.1093144206611468E-3</v>
      </c>
      <c r="O116">
        <f t="shared" si="20"/>
        <v>4.9762331031124769E-3</v>
      </c>
      <c r="P116">
        <f t="shared" si="20"/>
        <v>4.9762331031124769E-3</v>
      </c>
      <c r="Q116">
        <f t="shared" si="20"/>
        <v>7.1883394813476329E-3</v>
      </c>
      <c r="R116">
        <f t="shared" si="20"/>
        <v>7.1883394813476355E-3</v>
      </c>
      <c r="S116">
        <f t="shared" si="20"/>
        <v>1.0546892030869365E-2</v>
      </c>
      <c r="T116">
        <f t="shared" si="20"/>
        <v>5.4891643137100991E-3</v>
      </c>
      <c r="U116">
        <f t="shared" si="20"/>
        <v>1.3791053969017095E-2</v>
      </c>
      <c r="V116">
        <f t="shared" si="20"/>
        <v>0.1365139161686294</v>
      </c>
      <c r="W116">
        <f t="shared" si="20"/>
        <v>3.4484905098347937E-2</v>
      </c>
      <c r="X116">
        <f t="shared" si="20"/>
        <v>3.2928593423093545E-2</v>
      </c>
      <c r="Y116">
        <f t="shared" si="20"/>
        <v>2.3226181691996362E-2</v>
      </c>
      <c r="Z116">
        <f t="shared" si="20"/>
        <v>4.0558372667183692E-3</v>
      </c>
      <c r="AA116">
        <f t="shared" si="20"/>
        <v>4.1696927803652785E-3</v>
      </c>
      <c r="AB116">
        <f t="shared" si="20"/>
        <v>7.6024663328133225E-3</v>
      </c>
      <c r="AC116">
        <f t="shared" si="20"/>
        <v>0</v>
      </c>
      <c r="AD116">
        <f t="shared" si="20"/>
        <v>2.3089455781807365E-3</v>
      </c>
      <c r="AE116">
        <f t="shared" si="20"/>
        <v>2.4256125573567495E-3</v>
      </c>
      <c r="AF116">
        <f t="shared" si="20"/>
        <v>1.3515135183700051E-3</v>
      </c>
      <c r="AG116">
        <f t="shared" si="20"/>
        <v>1.5515824548204872E-3</v>
      </c>
      <c r="AH116">
        <f t="shared" si="20"/>
        <v>2.3852412181167796E-3</v>
      </c>
      <c r="AI116">
        <f t="shared" si="20"/>
        <v>9.914660692984282E-4</v>
      </c>
      <c r="AJ116">
        <f t="shared" si="20"/>
        <v>6.5071488314127619E-4</v>
      </c>
      <c r="AK116">
        <f t="shared" si="20"/>
        <v>9.4217827904777404E-4</v>
      </c>
      <c r="AL116">
        <f t="shared" si="20"/>
        <v>2.5248958049646779E-3</v>
      </c>
      <c r="AM116">
        <f t="shared" si="20"/>
        <v>9.7912188473697368E-4</v>
      </c>
      <c r="AN116">
        <f t="shared" si="20"/>
        <v>4.3417284837141449E-4</v>
      </c>
      <c r="AO116">
        <f t="shared" si="20"/>
        <v>8.177896760929946E-4</v>
      </c>
      <c r="AP116">
        <f t="shared" si="20"/>
        <v>1.7896484306699572E-3</v>
      </c>
      <c r="AQ116">
        <f t="shared" si="20"/>
        <v>0</v>
      </c>
    </row>
    <row r="117" spans="1:43" x14ac:dyDescent="0.35">
      <c r="A117" t="s">
        <v>15</v>
      </c>
      <c r="B117">
        <f t="shared" ref="B117:AQ117" si="21">B71-B25</f>
        <v>1.7693077566324302E-3</v>
      </c>
      <c r="C117">
        <f t="shared" si="21"/>
        <v>1.9117292242021426E-3</v>
      </c>
      <c r="D117">
        <f t="shared" si="21"/>
        <v>1.9117292242021432E-3</v>
      </c>
      <c r="E117">
        <f t="shared" si="21"/>
        <v>1.9117292242021432E-3</v>
      </c>
      <c r="F117">
        <f t="shared" si="21"/>
        <v>1.2999269818735185E-3</v>
      </c>
      <c r="G117">
        <f t="shared" si="21"/>
        <v>6.0480054066393697E-4</v>
      </c>
      <c r="H117">
        <f t="shared" si="21"/>
        <v>3.7775563329465941E-4</v>
      </c>
      <c r="I117">
        <f t="shared" si="21"/>
        <v>1.7925112255202608E-3</v>
      </c>
      <c r="J117">
        <f t="shared" si="21"/>
        <v>6.9700098448065013E-4</v>
      </c>
      <c r="K117">
        <f t="shared" si="21"/>
        <v>7.3879747491292834E-4</v>
      </c>
      <c r="L117">
        <f t="shared" si="21"/>
        <v>1.8675195693835067E-3</v>
      </c>
      <c r="M117">
        <f t="shared" si="21"/>
        <v>7.0044062254569496E-5</v>
      </c>
      <c r="N117">
        <f t="shared" si="21"/>
        <v>2.1909276979623121E-3</v>
      </c>
      <c r="O117">
        <f t="shared" si="21"/>
        <v>3.6959097945781787E-3</v>
      </c>
      <c r="P117">
        <f t="shared" si="21"/>
        <v>3.6959097945781787E-3</v>
      </c>
      <c r="Q117">
        <f t="shared" si="21"/>
        <v>1.0708281997160107E-3</v>
      </c>
      <c r="R117">
        <f t="shared" si="21"/>
        <v>1.0708281997160113E-3</v>
      </c>
      <c r="S117">
        <f t="shared" si="21"/>
        <v>3.0187754346496986E-3</v>
      </c>
      <c r="T117">
        <f t="shared" si="21"/>
        <v>9.6563676052865825E-4</v>
      </c>
      <c r="U117">
        <f t="shared" si="21"/>
        <v>7.7172753937588294E-3</v>
      </c>
      <c r="V117">
        <f t="shared" si="21"/>
        <v>2.0966642605266289E-2</v>
      </c>
      <c r="W117">
        <f t="shared" si="21"/>
        <v>0.26897638558340986</v>
      </c>
      <c r="X117">
        <f t="shared" si="21"/>
        <v>7.4626176698753162E-3</v>
      </c>
      <c r="Y117">
        <f t="shared" si="21"/>
        <v>6.4737323101210602E-3</v>
      </c>
      <c r="Z117">
        <f t="shared" si="21"/>
        <v>8.0002781435276548E-4</v>
      </c>
      <c r="AA117">
        <f t="shared" si="21"/>
        <v>8.1538470724386975E-4</v>
      </c>
      <c r="AB117">
        <f t="shared" si="21"/>
        <v>4.946950126467984E-3</v>
      </c>
      <c r="AC117">
        <f t="shared" si="21"/>
        <v>0</v>
      </c>
      <c r="AD117">
        <f t="shared" si="21"/>
        <v>7.4970417796721622E-3</v>
      </c>
      <c r="AE117">
        <f t="shared" si="21"/>
        <v>6.7200535965369155E-3</v>
      </c>
      <c r="AF117">
        <f t="shared" si="21"/>
        <v>1.3745486431055508E-4</v>
      </c>
      <c r="AG117">
        <f t="shared" si="21"/>
        <v>6.9060585876559418E-4</v>
      </c>
      <c r="AH117">
        <f t="shared" si="21"/>
        <v>6.3318536435316556E-4</v>
      </c>
      <c r="AI117">
        <f t="shared" si="21"/>
        <v>2.3595797175177116E-4</v>
      </c>
      <c r="AJ117">
        <f t="shared" si="21"/>
        <v>3.0457088263714338E-4</v>
      </c>
      <c r="AK117">
        <f t="shared" si="21"/>
        <v>2.0033078801729037E-4</v>
      </c>
      <c r="AL117">
        <f t="shared" si="21"/>
        <v>1.1813381289622158E-3</v>
      </c>
      <c r="AM117">
        <f t="shared" si="21"/>
        <v>7.4954025104401276E-4</v>
      </c>
      <c r="AN117">
        <f t="shared" si="21"/>
        <v>2.9967489740283948E-4</v>
      </c>
      <c r="AO117">
        <f t="shared" si="21"/>
        <v>2.8892282298525953E-4</v>
      </c>
      <c r="AP117">
        <f t="shared" si="21"/>
        <v>8.376817349019126E-4</v>
      </c>
      <c r="AQ117">
        <f t="shared" si="21"/>
        <v>0</v>
      </c>
    </row>
    <row r="118" spans="1:43" x14ac:dyDescent="0.35">
      <c r="A118" t="s">
        <v>16</v>
      </c>
      <c r="B118">
        <f t="shared" ref="B118:AQ118" si="22">B72-B26</f>
        <v>7.1418023541113744E-4</v>
      </c>
      <c r="C118">
        <f t="shared" si="22"/>
        <v>9.6659931033018858E-4</v>
      </c>
      <c r="D118">
        <f t="shared" si="22"/>
        <v>9.6659931033018858E-4</v>
      </c>
      <c r="E118">
        <f t="shared" si="22"/>
        <v>9.665993103301888E-4</v>
      </c>
      <c r="F118">
        <f t="shared" si="22"/>
        <v>6.5726281120327072E-4</v>
      </c>
      <c r="G118">
        <f t="shared" si="22"/>
        <v>2.1051729051298492E-4</v>
      </c>
      <c r="H118">
        <f t="shared" si="22"/>
        <v>2.1383443023575619E-4</v>
      </c>
      <c r="I118">
        <f t="shared" si="22"/>
        <v>4.4862441519985177E-4</v>
      </c>
      <c r="J118">
        <f t="shared" si="22"/>
        <v>3.5863583461951418E-4</v>
      </c>
      <c r="K118">
        <f t="shared" si="22"/>
        <v>-2.339220124110562E-5</v>
      </c>
      <c r="L118">
        <f t="shared" si="22"/>
        <v>2.4152059373530783E-4</v>
      </c>
      <c r="M118">
        <f t="shared" si="22"/>
        <v>1.4323491338672005E-4</v>
      </c>
      <c r="N118">
        <f t="shared" si="22"/>
        <v>5.6207306086812408E-4</v>
      </c>
      <c r="O118">
        <f t="shared" si="22"/>
        <v>3.0996193848087589E-4</v>
      </c>
      <c r="P118">
        <f t="shared" si="22"/>
        <v>3.09961938480876E-4</v>
      </c>
      <c r="Q118">
        <f t="shared" si="22"/>
        <v>4.1510601864504015E-4</v>
      </c>
      <c r="R118">
        <f t="shared" si="22"/>
        <v>4.1510601864504015E-4</v>
      </c>
      <c r="S118">
        <f t="shared" si="22"/>
        <v>4.331848515088969E-4</v>
      </c>
      <c r="T118">
        <f t="shared" si="22"/>
        <v>2.7543225172266386E-4</v>
      </c>
      <c r="U118">
        <f t="shared" si="22"/>
        <v>1.3249988941955407E-3</v>
      </c>
      <c r="V118">
        <f t="shared" si="22"/>
        <v>6.4718110767425583E-4</v>
      </c>
      <c r="W118">
        <f t="shared" si="22"/>
        <v>1.0735990646016523E-3</v>
      </c>
      <c r="X118">
        <f t="shared" si="22"/>
        <v>0.16057446673915465</v>
      </c>
      <c r="Y118">
        <f t="shared" si="22"/>
        <v>9.8543655293602175E-3</v>
      </c>
      <c r="Z118">
        <f t="shared" si="22"/>
        <v>3.7828986510570601E-4</v>
      </c>
      <c r="AA118">
        <f t="shared" si="22"/>
        <v>3.8605454322509391E-4</v>
      </c>
      <c r="AB118">
        <f t="shared" si="22"/>
        <v>3.324680599385997E-4</v>
      </c>
      <c r="AC118">
        <f t="shared" si="22"/>
        <v>0</v>
      </c>
      <c r="AD118">
        <f t="shared" si="22"/>
        <v>5.3206375519563654E-4</v>
      </c>
      <c r="AE118">
        <f t="shared" si="22"/>
        <v>3.4223759953324472E-3</v>
      </c>
      <c r="AF118">
        <f t="shared" si="22"/>
        <v>2.0771569976768715E-4</v>
      </c>
      <c r="AG118">
        <f t="shared" si="22"/>
        <v>2.2571807789266353E-4</v>
      </c>
      <c r="AH118">
        <f t="shared" si="22"/>
        <v>2.3504024695893317E-4</v>
      </c>
      <c r="AI118">
        <f t="shared" si="22"/>
        <v>2.6220731286804953E-4</v>
      </c>
      <c r="AJ118">
        <f t="shared" si="22"/>
        <v>1.4564180641652856E-4</v>
      </c>
      <c r="AK118">
        <f t="shared" si="22"/>
        <v>8.6781956752317232E-5</v>
      </c>
      <c r="AL118">
        <f t="shared" si="22"/>
        <v>8.6415845428558166E-4</v>
      </c>
      <c r="AM118">
        <f t="shared" si="22"/>
        <v>4.1117748920448966E-3</v>
      </c>
      <c r="AN118">
        <f t="shared" si="22"/>
        <v>1.2230727033277081E-4</v>
      </c>
      <c r="AO118">
        <f t="shared" si="22"/>
        <v>1.867354085469196E-4</v>
      </c>
      <c r="AP118">
        <f t="shared" si="22"/>
        <v>6.0295321064642623E-4</v>
      </c>
      <c r="AQ118">
        <f t="shared" si="22"/>
        <v>0</v>
      </c>
    </row>
    <row r="119" spans="1:43" x14ac:dyDescent="0.35">
      <c r="A119" t="s">
        <v>17</v>
      </c>
      <c r="B119">
        <f t="shared" ref="B119:AQ119" si="23">B73-B27</f>
        <v>8.1829268595106797E-3</v>
      </c>
      <c r="C119">
        <f t="shared" si="23"/>
        <v>1.4343304902800487E-2</v>
      </c>
      <c r="D119">
        <f t="shared" si="23"/>
        <v>1.4343304902800487E-2</v>
      </c>
      <c r="E119">
        <f t="shared" si="23"/>
        <v>1.434330490280049E-2</v>
      </c>
      <c r="F119">
        <f t="shared" si="23"/>
        <v>9.7530805180690034E-3</v>
      </c>
      <c r="G119">
        <f t="shared" si="23"/>
        <v>2.8801800743110191E-3</v>
      </c>
      <c r="H119">
        <f t="shared" si="23"/>
        <v>3.6916419227154924E-3</v>
      </c>
      <c r="I119">
        <f t="shared" si="23"/>
        <v>7.194297372528735E-3</v>
      </c>
      <c r="J119">
        <f t="shared" si="23"/>
        <v>6.580456538095446E-3</v>
      </c>
      <c r="K119">
        <f t="shared" si="23"/>
        <v>-7.4821773275461406E-4</v>
      </c>
      <c r="L119">
        <f t="shared" si="23"/>
        <v>4.1741240371469335E-3</v>
      </c>
      <c r="M119">
        <f t="shared" si="23"/>
        <v>2.8383545334113615E-3</v>
      </c>
      <c r="N119">
        <f t="shared" si="23"/>
        <v>3.0581628797552727E-3</v>
      </c>
      <c r="O119">
        <f t="shared" si="23"/>
        <v>4.6208040928523335E-3</v>
      </c>
      <c r="P119">
        <f t="shared" si="23"/>
        <v>4.6208040928523344E-3</v>
      </c>
      <c r="Q119">
        <f t="shared" si="23"/>
        <v>7.5789196860983569E-3</v>
      </c>
      <c r="R119">
        <f t="shared" si="23"/>
        <v>7.5789196860983621E-3</v>
      </c>
      <c r="S119">
        <f t="shared" si="23"/>
        <v>4.6856311171987108E-3</v>
      </c>
      <c r="T119">
        <f t="shared" si="23"/>
        <v>4.4624808970213396E-3</v>
      </c>
      <c r="U119">
        <f t="shared" si="23"/>
        <v>4.7153827817640968E-3</v>
      </c>
      <c r="V119">
        <f t="shared" si="23"/>
        <v>6.4336311262215961E-3</v>
      </c>
      <c r="W119">
        <f t="shared" si="23"/>
        <v>5.8087412228633867E-3</v>
      </c>
      <c r="X119">
        <f t="shared" si="23"/>
        <v>2.3231689822598448E-2</v>
      </c>
      <c r="Y119">
        <f t="shared" si="23"/>
        <v>6.7032225725665695E-2</v>
      </c>
      <c r="Z119">
        <f t="shared" si="23"/>
        <v>4.9154279688153881E-3</v>
      </c>
      <c r="AA119">
        <f t="shared" si="23"/>
        <v>5.0306475272696924E-3</v>
      </c>
      <c r="AB119">
        <f t="shared" si="23"/>
        <v>5.5412653120330488E-3</v>
      </c>
      <c r="AC119">
        <f t="shared" si="23"/>
        <v>0</v>
      </c>
      <c r="AD119">
        <f t="shared" si="23"/>
        <v>2.4078864705265831E-3</v>
      </c>
      <c r="AE119">
        <f t="shared" si="23"/>
        <v>6.4859303636036082E-3</v>
      </c>
      <c r="AF119">
        <f t="shared" si="23"/>
        <v>2.1840142949169183E-3</v>
      </c>
      <c r="AG119">
        <f t="shared" si="23"/>
        <v>2.4194606865164687E-3</v>
      </c>
      <c r="AH119">
        <f t="shared" si="23"/>
        <v>4.799042086058844E-3</v>
      </c>
      <c r="AI119">
        <f t="shared" si="23"/>
        <v>1.3905762604850512E-3</v>
      </c>
      <c r="AJ119">
        <f t="shared" si="23"/>
        <v>9.2771104854121511E-4</v>
      </c>
      <c r="AK119">
        <f t="shared" si="23"/>
        <v>2.0628314838184469E-3</v>
      </c>
      <c r="AL119">
        <f t="shared" si="23"/>
        <v>2.6750998051441504E-3</v>
      </c>
      <c r="AM119">
        <f t="shared" si="23"/>
        <v>2.9230943731668947E-3</v>
      </c>
      <c r="AN119">
        <f t="shared" si="23"/>
        <v>1.2134159239502189E-3</v>
      </c>
      <c r="AO119">
        <f t="shared" si="23"/>
        <v>7.2432011313248862E-3</v>
      </c>
      <c r="AP119">
        <f t="shared" si="23"/>
        <v>3.6253946851752899E-3</v>
      </c>
      <c r="AQ119">
        <f t="shared" si="23"/>
        <v>0</v>
      </c>
    </row>
    <row r="120" spans="1:43" x14ac:dyDescent="0.35">
      <c r="A120" t="s">
        <v>62</v>
      </c>
      <c r="B120">
        <f t="shared" ref="B120:AQ120" si="24">B74-B28</f>
        <v>1.512461222569551E-2</v>
      </c>
      <c r="C120">
        <f t="shared" si="24"/>
        <v>4.6252867306835706E-2</v>
      </c>
      <c r="D120">
        <f t="shared" si="24"/>
        <v>4.6252867306835713E-2</v>
      </c>
      <c r="E120">
        <f t="shared" si="24"/>
        <v>4.6252867306835706E-2</v>
      </c>
      <c r="F120">
        <f t="shared" si="24"/>
        <v>3.1450766897317572E-2</v>
      </c>
      <c r="G120">
        <f t="shared" si="24"/>
        <v>1.700445525853116E-2</v>
      </c>
      <c r="H120">
        <f t="shared" si="24"/>
        <v>1.4587251438146686E-2</v>
      </c>
      <c r="I120">
        <f t="shared" si="24"/>
        <v>2.2813787901960893E-2</v>
      </c>
      <c r="J120">
        <f t="shared" si="24"/>
        <v>3.9838742140024481E-2</v>
      </c>
      <c r="K120">
        <f t="shared" si="24"/>
        <v>4.3167829253989024E-3</v>
      </c>
      <c r="L120">
        <f t="shared" si="24"/>
        <v>3.2879871293233276E-2</v>
      </c>
      <c r="M120">
        <f t="shared" si="24"/>
        <v>7.9074782718851384E-3</v>
      </c>
      <c r="N120">
        <f t="shared" si="24"/>
        <v>2.0921958925569861E-2</v>
      </c>
      <c r="O120">
        <f t="shared" si="24"/>
        <v>4.6215521155456414E-2</v>
      </c>
      <c r="P120">
        <f t="shared" si="24"/>
        <v>4.6215521155456428E-2</v>
      </c>
      <c r="Q120">
        <f t="shared" si="24"/>
        <v>5.3146542846419224E-2</v>
      </c>
      <c r="R120">
        <f t="shared" si="24"/>
        <v>5.3146542846419245E-2</v>
      </c>
      <c r="S120">
        <f t="shared" si="24"/>
        <v>5.5903109113881189E-3</v>
      </c>
      <c r="T120">
        <f t="shared" si="24"/>
        <v>6.1865044002165281E-3</v>
      </c>
      <c r="U120">
        <f t="shared" si="24"/>
        <v>4.3347264233734696E-3</v>
      </c>
      <c r="V120">
        <f t="shared" si="24"/>
        <v>6.0689610329158431E-3</v>
      </c>
      <c r="W120">
        <f t="shared" si="24"/>
        <v>5.2640980419631231E-3</v>
      </c>
      <c r="X120">
        <f t="shared" si="24"/>
        <v>4.2368665019816357E-3</v>
      </c>
      <c r="Y120">
        <f t="shared" si="24"/>
        <v>7.7085229698903978E-3</v>
      </c>
      <c r="Z120">
        <f t="shared" si="24"/>
        <v>0.2819005895324318</v>
      </c>
      <c r="AA120">
        <f t="shared" si="24"/>
        <v>-3.0874997716140318E-3</v>
      </c>
      <c r="AB120">
        <f t="shared" si="24"/>
        <v>2.117593207914845E-2</v>
      </c>
      <c r="AC120">
        <f t="shared" si="24"/>
        <v>0</v>
      </c>
      <c r="AD120">
        <f t="shared" si="24"/>
        <v>1.2830976159247798E-2</v>
      </c>
      <c r="AE120">
        <f t="shared" si="24"/>
        <v>1.4011431845962647E-2</v>
      </c>
      <c r="AF120">
        <f t="shared" si="24"/>
        <v>1.7913220927541468E-2</v>
      </c>
      <c r="AG120">
        <f t="shared" si="24"/>
        <v>1.2571963749045666E-2</v>
      </c>
      <c r="AH120">
        <f t="shared" si="24"/>
        <v>1.4652151415420017E-2</v>
      </c>
      <c r="AI120">
        <f t="shared" si="24"/>
        <v>4.1089742641918295E-3</v>
      </c>
      <c r="AJ120">
        <f t="shared" si="24"/>
        <v>4.1868249708729094E-3</v>
      </c>
      <c r="AK120">
        <f t="shared" si="24"/>
        <v>5.8163608956419725E-3</v>
      </c>
      <c r="AL120">
        <f t="shared" si="24"/>
        <v>7.1415337608635608E-3</v>
      </c>
      <c r="AM120">
        <f t="shared" si="24"/>
        <v>1.0054290693182885E-2</v>
      </c>
      <c r="AN120">
        <f t="shared" si="24"/>
        <v>9.5004677223158741E-3</v>
      </c>
      <c r="AO120">
        <f t="shared" si="24"/>
        <v>1.0232870732056788E-2</v>
      </c>
      <c r="AP120">
        <f t="shared" si="24"/>
        <v>1.7772654745355485E-2</v>
      </c>
      <c r="AQ120">
        <f t="shared" si="24"/>
        <v>0</v>
      </c>
    </row>
    <row r="121" spans="1:43" x14ac:dyDescent="0.35">
      <c r="A121" t="s">
        <v>63</v>
      </c>
      <c r="B121">
        <f t="shared" ref="B121:AQ121" si="25">B75-B29</f>
        <v>1.5124612225695508E-2</v>
      </c>
      <c r="C121">
        <f t="shared" si="25"/>
        <v>4.6252867306835747E-2</v>
      </c>
      <c r="D121">
        <f t="shared" si="25"/>
        <v>4.6252867306835754E-2</v>
      </c>
      <c r="E121">
        <f t="shared" si="25"/>
        <v>4.6252867306835747E-2</v>
      </c>
      <c r="F121">
        <f t="shared" si="25"/>
        <v>3.1450766897317579E-2</v>
      </c>
      <c r="G121">
        <f t="shared" si="25"/>
        <v>1.7004455258531167E-2</v>
      </c>
      <c r="H121">
        <f t="shared" si="25"/>
        <v>1.4587251438146698E-2</v>
      </c>
      <c r="I121">
        <f t="shared" si="25"/>
        <v>2.28137879019609E-2</v>
      </c>
      <c r="J121">
        <f t="shared" si="25"/>
        <v>3.9838742140024495E-2</v>
      </c>
      <c r="K121">
        <f t="shared" si="25"/>
        <v>4.3167829253989033E-3</v>
      </c>
      <c r="L121">
        <f t="shared" si="25"/>
        <v>3.2879871293233304E-2</v>
      </c>
      <c r="M121">
        <f t="shared" si="25"/>
        <v>7.9074782718851402E-3</v>
      </c>
      <c r="N121">
        <f t="shared" si="25"/>
        <v>2.0921958925569872E-2</v>
      </c>
      <c r="O121">
        <f t="shared" si="25"/>
        <v>4.6215521155456414E-2</v>
      </c>
      <c r="P121">
        <f t="shared" si="25"/>
        <v>4.6215521155456421E-2</v>
      </c>
      <c r="Q121">
        <f t="shared" si="25"/>
        <v>5.3146542846419259E-2</v>
      </c>
      <c r="R121">
        <f t="shared" si="25"/>
        <v>5.314654284641928E-2</v>
      </c>
      <c r="S121">
        <f t="shared" si="25"/>
        <v>5.5903109113881128E-3</v>
      </c>
      <c r="T121">
        <f t="shared" si="25"/>
        <v>6.1865044002165281E-3</v>
      </c>
      <c r="U121">
        <f t="shared" si="25"/>
        <v>4.3347264233734696E-3</v>
      </c>
      <c r="V121">
        <f t="shared" si="25"/>
        <v>6.0689610329158422E-3</v>
      </c>
      <c r="W121">
        <f t="shared" si="25"/>
        <v>5.2640980419631249E-3</v>
      </c>
      <c r="X121">
        <f t="shared" si="25"/>
        <v>4.2368665019816365E-3</v>
      </c>
      <c r="Y121">
        <f t="shared" si="25"/>
        <v>7.7085229698903995E-3</v>
      </c>
      <c r="Z121">
        <f t="shared" si="25"/>
        <v>-3.4590483780512133E-3</v>
      </c>
      <c r="AA121">
        <f t="shared" si="25"/>
        <v>0.28227213813886887</v>
      </c>
      <c r="AB121">
        <f t="shared" si="25"/>
        <v>2.1175932079148453E-2</v>
      </c>
      <c r="AC121">
        <f t="shared" si="25"/>
        <v>0</v>
      </c>
      <c r="AD121">
        <f t="shared" si="25"/>
        <v>1.2830976159247793E-2</v>
      </c>
      <c r="AE121">
        <f t="shared" si="25"/>
        <v>1.4011431845962652E-2</v>
      </c>
      <c r="AF121">
        <f t="shared" si="25"/>
        <v>1.7913220927541485E-2</v>
      </c>
      <c r="AG121">
        <f t="shared" si="25"/>
        <v>1.2571963749045664E-2</v>
      </c>
      <c r="AH121">
        <f t="shared" si="25"/>
        <v>1.465215141542002E-2</v>
      </c>
      <c r="AI121">
        <f t="shared" si="25"/>
        <v>4.1089742641918312E-3</v>
      </c>
      <c r="AJ121">
        <f t="shared" si="25"/>
        <v>4.1868249708729103E-3</v>
      </c>
      <c r="AK121">
        <f t="shared" si="25"/>
        <v>5.8163608956419742E-3</v>
      </c>
      <c r="AL121">
        <f t="shared" si="25"/>
        <v>7.1415337608635642E-3</v>
      </c>
      <c r="AM121">
        <f t="shared" si="25"/>
        <v>1.0054290693182885E-2</v>
      </c>
      <c r="AN121">
        <f t="shared" si="25"/>
        <v>9.5004677223158741E-3</v>
      </c>
      <c r="AO121">
        <f t="shared" si="25"/>
        <v>1.0232870732056792E-2</v>
      </c>
      <c r="AP121">
        <f t="shared" si="25"/>
        <v>1.7772654745355491E-2</v>
      </c>
      <c r="AQ121">
        <f t="shared" si="25"/>
        <v>0</v>
      </c>
    </row>
    <row r="122" spans="1:43" x14ac:dyDescent="0.35">
      <c r="A122" t="s">
        <v>64</v>
      </c>
      <c r="B122">
        <f t="shared" ref="B122:AQ122" si="26">B76-B30</f>
        <v>3.7033672523722931E-3</v>
      </c>
      <c r="C122">
        <f t="shared" si="26"/>
        <v>5.7489154160413822E-3</v>
      </c>
      <c r="D122">
        <f t="shared" si="26"/>
        <v>5.7489154160413856E-3</v>
      </c>
      <c r="E122">
        <f t="shared" si="26"/>
        <v>5.7489154160413856E-3</v>
      </c>
      <c r="F122">
        <f t="shared" si="26"/>
        <v>3.9091154600828697E-3</v>
      </c>
      <c r="G122">
        <f t="shared" si="26"/>
        <v>5.0880331313772785E-3</v>
      </c>
      <c r="H122">
        <f t="shared" si="26"/>
        <v>5.6220034702523696E-3</v>
      </c>
      <c r="I122">
        <f t="shared" si="26"/>
        <v>6.901573719321822E-3</v>
      </c>
      <c r="J122">
        <f t="shared" si="26"/>
        <v>1.8629664283967281E-2</v>
      </c>
      <c r="K122">
        <f t="shared" si="26"/>
        <v>2.0507370341033837E-3</v>
      </c>
      <c r="L122">
        <f t="shared" si="26"/>
        <v>5.5625234508476958E-3</v>
      </c>
      <c r="M122">
        <f t="shared" si="26"/>
        <v>2.4794798741968878E-3</v>
      </c>
      <c r="N122">
        <f t="shared" si="26"/>
        <v>1.1332876164064556E-2</v>
      </c>
      <c r="O122">
        <f t="shared" si="26"/>
        <v>7.8884119995304893E-3</v>
      </c>
      <c r="P122">
        <f t="shared" si="26"/>
        <v>7.8884119995304893E-3</v>
      </c>
      <c r="Q122">
        <f t="shared" si="26"/>
        <v>5.7377647994043303E-2</v>
      </c>
      <c r="R122">
        <f t="shared" si="26"/>
        <v>5.7377647994043338E-2</v>
      </c>
      <c r="S122">
        <f t="shared" si="26"/>
        <v>1.680299549539089E-3</v>
      </c>
      <c r="T122">
        <f t="shared" si="26"/>
        <v>7.1783315167360019E-4</v>
      </c>
      <c r="U122">
        <f t="shared" si="26"/>
        <v>-2.8598856379375833E-3</v>
      </c>
      <c r="V122">
        <f t="shared" si="26"/>
        <v>-1.0685738343537874E-3</v>
      </c>
      <c r="W122">
        <f t="shared" si="26"/>
        <v>-9.2353046192129873E-4</v>
      </c>
      <c r="X122">
        <f t="shared" si="26"/>
        <v>1.3936213067448238E-3</v>
      </c>
      <c r="Y122">
        <f t="shared" si="26"/>
        <v>9.6951549288507911E-4</v>
      </c>
      <c r="Z122">
        <f t="shared" si="26"/>
        <v>3.2162165523893661E-3</v>
      </c>
      <c r="AA122">
        <f t="shared" si="26"/>
        <v>3.2623975058248674E-3</v>
      </c>
      <c r="AB122">
        <f t="shared" si="26"/>
        <v>0.15924973410411913</v>
      </c>
      <c r="AC122">
        <f t="shared" si="26"/>
        <v>0</v>
      </c>
      <c r="AD122">
        <f t="shared" si="26"/>
        <v>2.9355149149920242E-3</v>
      </c>
      <c r="AE122">
        <f t="shared" si="26"/>
        <v>1.7977045330044759E-3</v>
      </c>
      <c r="AF122">
        <f t="shared" si="26"/>
        <v>5.1152776738233466E-3</v>
      </c>
      <c r="AG122">
        <f t="shared" si="26"/>
        <v>2.7136625334750835E-3</v>
      </c>
      <c r="AH122">
        <f t="shared" si="26"/>
        <v>2.2810981771268844E-3</v>
      </c>
      <c r="AI122">
        <f t="shared" si="26"/>
        <v>1.7290919210776611E-3</v>
      </c>
      <c r="AJ122">
        <f t="shared" si="26"/>
        <v>1.0453002756806674E-3</v>
      </c>
      <c r="AK122">
        <f t="shared" si="26"/>
        <v>4.0815352019606737E-3</v>
      </c>
      <c r="AL122">
        <f t="shared" si="26"/>
        <v>3.1050094955153065E-3</v>
      </c>
      <c r="AM122">
        <f t="shared" si="26"/>
        <v>1.1345570123207405E-2</v>
      </c>
      <c r="AN122">
        <f t="shared" si="26"/>
        <v>1.8567888826344805E-3</v>
      </c>
      <c r="AO122">
        <f t="shared" si="26"/>
        <v>2.7809381373037284E-3</v>
      </c>
      <c r="AP122">
        <f t="shared" si="26"/>
        <v>3.6317507290167328E-3</v>
      </c>
      <c r="AQ122">
        <f t="shared" si="26"/>
        <v>0</v>
      </c>
    </row>
    <row r="123" spans="1:43" x14ac:dyDescent="0.35">
      <c r="A123" t="s">
        <v>18</v>
      </c>
      <c r="B123">
        <f t="shared" ref="B123:AQ123" si="27">B77-B31</f>
        <v>0</v>
      </c>
      <c r="C123">
        <f t="shared" si="27"/>
        <v>0</v>
      </c>
      <c r="D123">
        <f t="shared" si="27"/>
        <v>0</v>
      </c>
      <c r="E123">
        <f t="shared" si="27"/>
        <v>0</v>
      </c>
      <c r="F123">
        <f t="shared" si="27"/>
        <v>0</v>
      </c>
      <c r="G123">
        <f t="shared" si="27"/>
        <v>0</v>
      </c>
      <c r="H123">
        <f t="shared" si="27"/>
        <v>0</v>
      </c>
      <c r="I123">
        <f t="shared" si="27"/>
        <v>0</v>
      </c>
      <c r="J123">
        <f t="shared" si="27"/>
        <v>0</v>
      </c>
      <c r="K123">
        <f t="shared" si="27"/>
        <v>0</v>
      </c>
      <c r="L123">
        <f t="shared" si="27"/>
        <v>0</v>
      </c>
      <c r="M123">
        <f t="shared" si="27"/>
        <v>0</v>
      </c>
      <c r="N123">
        <f t="shared" si="27"/>
        <v>0</v>
      </c>
      <c r="O123">
        <f t="shared" si="27"/>
        <v>0</v>
      </c>
      <c r="P123">
        <f t="shared" si="27"/>
        <v>0</v>
      </c>
      <c r="Q123">
        <f t="shared" si="27"/>
        <v>0</v>
      </c>
      <c r="R123">
        <f t="shared" si="27"/>
        <v>0</v>
      </c>
      <c r="S123">
        <f t="shared" si="27"/>
        <v>0</v>
      </c>
      <c r="T123">
        <f t="shared" si="27"/>
        <v>0</v>
      </c>
      <c r="U123">
        <f t="shared" si="27"/>
        <v>0</v>
      </c>
      <c r="V123">
        <f t="shared" si="27"/>
        <v>0</v>
      </c>
      <c r="W123">
        <f t="shared" si="27"/>
        <v>0</v>
      </c>
      <c r="X123">
        <f t="shared" si="27"/>
        <v>0</v>
      </c>
      <c r="Y123">
        <f t="shared" si="27"/>
        <v>0</v>
      </c>
      <c r="Z123">
        <f t="shared" si="27"/>
        <v>0</v>
      </c>
      <c r="AA123">
        <f t="shared" si="27"/>
        <v>0</v>
      </c>
      <c r="AB123">
        <f t="shared" si="27"/>
        <v>0</v>
      </c>
      <c r="AC123">
        <f t="shared" si="27"/>
        <v>0</v>
      </c>
      <c r="AD123">
        <f t="shared" si="27"/>
        <v>0</v>
      </c>
      <c r="AE123">
        <f t="shared" si="27"/>
        <v>0</v>
      </c>
      <c r="AF123">
        <f t="shared" si="27"/>
        <v>0</v>
      </c>
      <c r="AG123">
        <f t="shared" si="27"/>
        <v>0</v>
      </c>
      <c r="AH123">
        <f t="shared" si="27"/>
        <v>0</v>
      </c>
      <c r="AI123">
        <f t="shared" si="27"/>
        <v>0</v>
      </c>
      <c r="AJ123">
        <f t="shared" si="27"/>
        <v>0</v>
      </c>
      <c r="AK123">
        <f t="shared" si="27"/>
        <v>0</v>
      </c>
      <c r="AL123">
        <f t="shared" si="27"/>
        <v>0</v>
      </c>
      <c r="AM123">
        <f t="shared" si="27"/>
        <v>0</v>
      </c>
      <c r="AN123">
        <f t="shared" si="27"/>
        <v>0</v>
      </c>
      <c r="AO123">
        <f t="shared" si="27"/>
        <v>0</v>
      </c>
      <c r="AP123">
        <f t="shared" si="27"/>
        <v>0</v>
      </c>
      <c r="AQ123">
        <f t="shared" si="27"/>
        <v>0</v>
      </c>
    </row>
    <row r="124" spans="1:43" x14ac:dyDescent="0.35">
      <c r="A124" t="s">
        <v>19</v>
      </c>
      <c r="B124">
        <f t="shared" ref="B124:AQ124" si="28">B78-B32</f>
        <v>3.2983542554853723E-2</v>
      </c>
      <c r="C124">
        <f t="shared" si="28"/>
        <v>1.5886764988150542E-2</v>
      </c>
      <c r="D124">
        <f t="shared" si="28"/>
        <v>1.5886764988150542E-2</v>
      </c>
      <c r="E124">
        <f t="shared" si="28"/>
        <v>1.5886764988150545E-2</v>
      </c>
      <c r="F124">
        <f t="shared" si="28"/>
        <v>1.0802593903642055E-2</v>
      </c>
      <c r="G124">
        <f t="shared" si="28"/>
        <v>4.6215123500769124E-2</v>
      </c>
      <c r="H124">
        <f t="shared" si="28"/>
        <v>3.9149210247529959E-2</v>
      </c>
      <c r="I124">
        <f t="shared" si="28"/>
        <v>4.1476740466766325E-2</v>
      </c>
      <c r="J124">
        <f t="shared" si="28"/>
        <v>3.1441874580687944E-2</v>
      </c>
      <c r="K124">
        <f t="shared" si="28"/>
        <v>2.1665904897460786E-2</v>
      </c>
      <c r="L124">
        <f t="shared" si="28"/>
        <v>3.0106980732819814E-2</v>
      </c>
      <c r="M124">
        <f t="shared" si="28"/>
        <v>4.3518513412213328E-2</v>
      </c>
      <c r="N124">
        <f t="shared" si="28"/>
        <v>2.7449793797892103E-2</v>
      </c>
      <c r="O124">
        <f t="shared" si="28"/>
        <v>3.0890592481459783E-2</v>
      </c>
      <c r="P124">
        <f t="shared" si="28"/>
        <v>3.0890592481459783E-2</v>
      </c>
      <c r="Q124">
        <f t="shared" si="28"/>
        <v>2.6217244595444965E-2</v>
      </c>
      <c r="R124">
        <f t="shared" si="28"/>
        <v>2.6217244595444961E-2</v>
      </c>
      <c r="S124">
        <f t="shared" si="28"/>
        <v>2.1373506066912986E-2</v>
      </c>
      <c r="T124">
        <f t="shared" si="28"/>
        <v>5.0113985806048408E-2</v>
      </c>
      <c r="U124">
        <f t="shared" si="28"/>
        <v>3.1583916749788589E-2</v>
      </c>
      <c r="V124">
        <f t="shared" si="28"/>
        <v>2.9138334427272056E-2</v>
      </c>
      <c r="W124">
        <f t="shared" si="28"/>
        <v>2.4588023946640721E-2</v>
      </c>
      <c r="X124">
        <f t="shared" si="28"/>
        <v>2.8757444406507141E-2</v>
      </c>
      <c r="Y124">
        <f t="shared" si="28"/>
        <v>4.0019062936949089E-2</v>
      </c>
      <c r="Z124">
        <f t="shared" si="28"/>
        <v>1.1259631698939569E-2</v>
      </c>
      <c r="AA124">
        <f t="shared" si="28"/>
        <v>1.1387249849680044E-2</v>
      </c>
      <c r="AB124">
        <f t="shared" si="28"/>
        <v>1.6718441880302214E-2</v>
      </c>
      <c r="AC124">
        <f t="shared" si="28"/>
        <v>0</v>
      </c>
      <c r="AD124">
        <f t="shared" si="28"/>
        <v>4.9009927617959526E-2</v>
      </c>
      <c r="AE124">
        <f t="shared" si="28"/>
        <v>1.2787788975658501E-2</v>
      </c>
      <c r="AF124">
        <f t="shared" si="28"/>
        <v>3.4958844534762029E-2</v>
      </c>
      <c r="AG124">
        <f t="shared" si="28"/>
        <v>2.2153694093103186E-2</v>
      </c>
      <c r="AH124">
        <f t="shared" si="28"/>
        <v>1.4885805846773285E-2</v>
      </c>
      <c r="AI124">
        <f t="shared" si="28"/>
        <v>2.0863461099508644E-2</v>
      </c>
      <c r="AJ124">
        <f t="shared" si="28"/>
        <v>7.2988558186797428E-3</v>
      </c>
      <c r="AK124">
        <f t="shared" si="28"/>
        <v>3.2971773254931954E-3</v>
      </c>
      <c r="AL124">
        <f t="shared" si="28"/>
        <v>1.0673866661035002E-2</v>
      </c>
      <c r="AM124">
        <f t="shared" si="28"/>
        <v>6.7288022217289996E-3</v>
      </c>
      <c r="AN124">
        <f t="shared" si="28"/>
        <v>5.5001100328449506E-3</v>
      </c>
      <c r="AO124">
        <f t="shared" si="28"/>
        <v>1.8496044674198537E-2</v>
      </c>
      <c r="AP124">
        <f t="shared" si="28"/>
        <v>1.2642201221068744E-2</v>
      </c>
      <c r="AQ124">
        <f t="shared" si="28"/>
        <v>0</v>
      </c>
    </row>
    <row r="125" spans="1:43" x14ac:dyDescent="0.35">
      <c r="A125" t="s">
        <v>20</v>
      </c>
      <c r="B125">
        <f t="shared" ref="B125:AQ125" si="29">B79-B33</f>
        <v>9.0903833896383741E-3</v>
      </c>
      <c r="C125">
        <f t="shared" si="29"/>
        <v>2.4510680880548374E-2</v>
      </c>
      <c r="D125">
        <f t="shared" si="29"/>
        <v>2.4510680880548381E-2</v>
      </c>
      <c r="E125">
        <f t="shared" si="29"/>
        <v>2.4510680880548381E-2</v>
      </c>
      <c r="F125">
        <f t="shared" si="29"/>
        <v>1.6666636162353917E-2</v>
      </c>
      <c r="G125">
        <f t="shared" si="29"/>
        <v>2.031486918705076E-2</v>
      </c>
      <c r="H125">
        <f t="shared" si="29"/>
        <v>1.1446228947430919E-2</v>
      </c>
      <c r="I125">
        <f t="shared" si="29"/>
        <v>2.7219490408049347E-2</v>
      </c>
      <c r="J125">
        <f t="shared" si="29"/>
        <v>2.3407311053672625E-2</v>
      </c>
      <c r="K125">
        <f t="shared" si="29"/>
        <v>1.3926356753756537E-2</v>
      </c>
      <c r="L125">
        <f t="shared" si="29"/>
        <v>1.6855462060752457E-2</v>
      </c>
      <c r="M125">
        <f t="shared" si="29"/>
        <v>8.3532224206877888E-3</v>
      </c>
      <c r="N125">
        <f t="shared" si="29"/>
        <v>1.4461465431435115E-2</v>
      </c>
      <c r="O125">
        <f t="shared" si="29"/>
        <v>2.6399549366312419E-2</v>
      </c>
      <c r="P125">
        <f t="shared" si="29"/>
        <v>2.6399549366312419E-2</v>
      </c>
      <c r="Q125">
        <f t="shared" si="29"/>
        <v>1.8530005541298168E-2</v>
      </c>
      <c r="R125">
        <f t="shared" si="29"/>
        <v>1.8530005541298179E-2</v>
      </c>
      <c r="S125">
        <f t="shared" si="29"/>
        <v>6.4426164254103684E-3</v>
      </c>
      <c r="T125">
        <f t="shared" si="29"/>
        <v>9.070502946028132E-3</v>
      </c>
      <c r="U125">
        <f t="shared" si="29"/>
        <v>1.0197713040473143E-2</v>
      </c>
      <c r="V125">
        <f t="shared" si="29"/>
        <v>1.0498256008779298E-2</v>
      </c>
      <c r="W125">
        <f t="shared" si="29"/>
        <v>1.0495841816405387E-2</v>
      </c>
      <c r="X125">
        <f t="shared" si="29"/>
        <v>7.2884116845304651E-3</v>
      </c>
      <c r="Y125">
        <f t="shared" si="29"/>
        <v>1.0627554931502249E-2</v>
      </c>
      <c r="Z125">
        <f t="shared" si="29"/>
        <v>1.410761501036943E-2</v>
      </c>
      <c r="AA125">
        <f t="shared" si="29"/>
        <v>1.4304508951313251E-2</v>
      </c>
      <c r="AB125">
        <f t="shared" si="29"/>
        <v>1.0881749869941927E-2</v>
      </c>
      <c r="AC125">
        <f t="shared" si="29"/>
        <v>0</v>
      </c>
      <c r="AD125">
        <f t="shared" si="29"/>
        <v>3.2814469950565993E-2</v>
      </c>
      <c r="AE125">
        <f t="shared" si="29"/>
        <v>0.14208393101494776</v>
      </c>
      <c r="AF125">
        <f t="shared" si="29"/>
        <v>6.1241614338638714E-3</v>
      </c>
      <c r="AG125">
        <f t="shared" si="29"/>
        <v>1.0853165721143568E-2</v>
      </c>
      <c r="AH125">
        <f t="shared" si="29"/>
        <v>5.9319778694639086E-3</v>
      </c>
      <c r="AI125">
        <f t="shared" si="29"/>
        <v>4.2836809820571819E-3</v>
      </c>
      <c r="AJ125">
        <f t="shared" si="29"/>
        <v>3.1942435140000758E-3</v>
      </c>
      <c r="AK125">
        <f t="shared" si="29"/>
        <v>1.0015972354533642E-3</v>
      </c>
      <c r="AL125">
        <f t="shared" si="29"/>
        <v>7.1873121910565434E-3</v>
      </c>
      <c r="AM125">
        <f t="shared" si="29"/>
        <v>6.5305795251999806E-3</v>
      </c>
      <c r="AN125">
        <f t="shared" si="29"/>
        <v>8.0716316313732567E-3</v>
      </c>
      <c r="AO125">
        <f t="shared" si="29"/>
        <v>3.4713156364910742E-3</v>
      </c>
      <c r="AP125">
        <f t="shared" si="29"/>
        <v>6.1714941125929337E-3</v>
      </c>
      <c r="AQ125">
        <f t="shared" si="29"/>
        <v>0</v>
      </c>
    </row>
    <row r="126" spans="1:43" x14ac:dyDescent="0.35">
      <c r="A126" t="s">
        <v>21</v>
      </c>
      <c r="B126">
        <f t="shared" ref="B126:AQ126" si="30">B80-B34</f>
        <v>2.4928328932241357E-3</v>
      </c>
      <c r="C126">
        <f t="shared" si="30"/>
        <v>4.8576357750701503E-3</v>
      </c>
      <c r="D126">
        <f t="shared" si="30"/>
        <v>4.8576357750701486E-3</v>
      </c>
      <c r="E126">
        <f t="shared" si="30"/>
        <v>4.8576357750701503E-3</v>
      </c>
      <c r="F126">
        <f t="shared" si="30"/>
        <v>3.3030680978176469E-3</v>
      </c>
      <c r="G126">
        <f t="shared" si="30"/>
        <v>3.6398067607358582E-3</v>
      </c>
      <c r="H126">
        <f t="shared" si="30"/>
        <v>4.9499336687465539E-3</v>
      </c>
      <c r="I126">
        <f t="shared" si="30"/>
        <v>5.067684562165449E-3</v>
      </c>
      <c r="J126">
        <f t="shared" si="30"/>
        <v>3.4189543661369685E-3</v>
      </c>
      <c r="K126">
        <f t="shared" si="30"/>
        <v>9.8306777270132329E-4</v>
      </c>
      <c r="L126">
        <f t="shared" si="30"/>
        <v>4.0508220281969777E-3</v>
      </c>
      <c r="M126">
        <f t="shared" si="30"/>
        <v>4.8001932313291818E-3</v>
      </c>
      <c r="N126">
        <f t="shared" si="30"/>
        <v>5.7374467056336836E-3</v>
      </c>
      <c r="O126">
        <f t="shared" si="30"/>
        <v>4.7912030647344599E-3</v>
      </c>
      <c r="P126">
        <f t="shared" si="30"/>
        <v>4.7912030647344599E-3</v>
      </c>
      <c r="Q126">
        <f t="shared" si="30"/>
        <v>4.481486658715869E-3</v>
      </c>
      <c r="R126">
        <f t="shared" si="30"/>
        <v>4.4814866587158707E-3</v>
      </c>
      <c r="S126">
        <f t="shared" si="30"/>
        <v>4.8730703609987493E-3</v>
      </c>
      <c r="T126">
        <f t="shared" si="30"/>
        <v>4.0609078426367268E-3</v>
      </c>
      <c r="U126">
        <f t="shared" si="30"/>
        <v>5.0168256956714882E-3</v>
      </c>
      <c r="V126">
        <f t="shared" si="30"/>
        <v>5.7665677114969146E-3</v>
      </c>
      <c r="W126">
        <f t="shared" si="30"/>
        <v>2.7089688461042921E-3</v>
      </c>
      <c r="X126">
        <f t="shared" si="30"/>
        <v>5.7260226070660397E-3</v>
      </c>
      <c r="Y126">
        <f t="shared" si="30"/>
        <v>6.9327147628194564E-3</v>
      </c>
      <c r="Z126">
        <f t="shared" si="30"/>
        <v>4.7881952627247355E-3</v>
      </c>
      <c r="AA126">
        <f t="shared" si="30"/>
        <v>4.827216579842945E-3</v>
      </c>
      <c r="AB126">
        <f t="shared" si="30"/>
        <v>5.3625866766484195E-3</v>
      </c>
      <c r="AC126">
        <f t="shared" si="30"/>
        <v>0</v>
      </c>
      <c r="AD126">
        <f t="shared" si="30"/>
        <v>8.9257064007626907E-3</v>
      </c>
      <c r="AE126">
        <f t="shared" si="30"/>
        <v>9.2964208197006612E-3</v>
      </c>
      <c r="AF126">
        <f t="shared" si="30"/>
        <v>9.0533886682909737E-3</v>
      </c>
      <c r="AG126">
        <f t="shared" si="30"/>
        <v>8.8736626646114449E-3</v>
      </c>
      <c r="AH126">
        <f t="shared" si="30"/>
        <v>5.6759056131229883E-3</v>
      </c>
      <c r="AI126">
        <f t="shared" si="30"/>
        <v>7.0890070924229769E-3</v>
      </c>
      <c r="AJ126">
        <f t="shared" si="30"/>
        <v>6.2693568428767331E-3</v>
      </c>
      <c r="AK126">
        <f t="shared" si="30"/>
        <v>1.7480283177288597E-3</v>
      </c>
      <c r="AL126">
        <f t="shared" si="30"/>
        <v>1.5511655479628069E-2</v>
      </c>
      <c r="AM126">
        <f t="shared" si="30"/>
        <v>5.4303628367073252E-3</v>
      </c>
      <c r="AN126">
        <f t="shared" si="30"/>
        <v>6.5902345093275822E-3</v>
      </c>
      <c r="AO126">
        <f t="shared" si="30"/>
        <v>7.9806893219937659E-3</v>
      </c>
      <c r="AP126">
        <f t="shared" si="30"/>
        <v>1.0899054829126799E-2</v>
      </c>
      <c r="AQ126">
        <f t="shared" si="30"/>
        <v>0</v>
      </c>
    </row>
    <row r="127" spans="1:43" x14ac:dyDescent="0.35">
      <c r="A127" t="s">
        <v>22</v>
      </c>
      <c r="B127">
        <f t="shared" ref="B127:AQ127" si="31">B81-B35</f>
        <v>6.2325946954928468E-4</v>
      </c>
      <c r="C127">
        <f t="shared" si="31"/>
        <v>2.4164107322818661E-3</v>
      </c>
      <c r="D127">
        <f t="shared" si="31"/>
        <v>2.4164107322818657E-3</v>
      </c>
      <c r="E127">
        <f t="shared" si="31"/>
        <v>2.4164107322818661E-3</v>
      </c>
      <c r="F127">
        <f t="shared" si="31"/>
        <v>1.6430975006373636E-3</v>
      </c>
      <c r="G127">
        <f t="shared" si="31"/>
        <v>1.4483267900701137E-3</v>
      </c>
      <c r="H127">
        <f t="shared" si="31"/>
        <v>1.1549473520979896E-3</v>
      </c>
      <c r="I127">
        <f t="shared" si="31"/>
        <v>1.0559692449001142E-3</v>
      </c>
      <c r="J127">
        <f t="shared" si="31"/>
        <v>3.3654846114070571E-3</v>
      </c>
      <c r="K127">
        <f t="shared" si="31"/>
        <v>6.5693716980366323E-4</v>
      </c>
      <c r="L127">
        <f t="shared" si="31"/>
        <v>1.3678117768120171E-3</v>
      </c>
      <c r="M127">
        <f t="shared" si="31"/>
        <v>3.0438619824813941E-3</v>
      </c>
      <c r="N127">
        <f t="shared" si="31"/>
        <v>1.0595806684048942E-3</v>
      </c>
      <c r="O127">
        <f t="shared" si="31"/>
        <v>9.7168610002979091E-4</v>
      </c>
      <c r="P127">
        <f t="shared" si="31"/>
        <v>9.7168610002979123E-4</v>
      </c>
      <c r="Q127">
        <f t="shared" si="31"/>
        <v>8.0520880812618106E-4</v>
      </c>
      <c r="R127">
        <f t="shared" si="31"/>
        <v>8.0520880812618182E-4</v>
      </c>
      <c r="S127">
        <f t="shared" si="31"/>
        <v>9.0195566937178626E-4</v>
      </c>
      <c r="T127">
        <f t="shared" si="31"/>
        <v>1.6782711737175259E-3</v>
      </c>
      <c r="U127">
        <f t="shared" si="31"/>
        <v>1.5729684139328089E-3</v>
      </c>
      <c r="V127">
        <f t="shared" si="31"/>
        <v>1.1893138072660776E-3</v>
      </c>
      <c r="W127">
        <f t="shared" si="31"/>
        <v>1.1500888085834808E-3</v>
      </c>
      <c r="X127">
        <f t="shared" si="31"/>
        <v>1.3216731199751182E-3</v>
      </c>
      <c r="Y127">
        <f t="shared" si="31"/>
        <v>1.3232600833549938E-3</v>
      </c>
      <c r="Z127">
        <f t="shared" si="31"/>
        <v>9.3023615746617061E-4</v>
      </c>
      <c r="AA127">
        <f t="shared" si="31"/>
        <v>9.4964714952863424E-4</v>
      </c>
      <c r="AB127">
        <f t="shared" si="31"/>
        <v>2.3873779662081135E-3</v>
      </c>
      <c r="AC127">
        <f t="shared" si="31"/>
        <v>0</v>
      </c>
      <c r="AD127">
        <f t="shared" si="31"/>
        <v>2.9049520330130369E-3</v>
      </c>
      <c r="AE127">
        <f t="shared" si="31"/>
        <v>1.356488950678827E-3</v>
      </c>
      <c r="AF127">
        <f t="shared" si="31"/>
        <v>2.4140202291762455E-3</v>
      </c>
      <c r="AG127">
        <f t="shared" si="31"/>
        <v>9.2787769589773084E-2</v>
      </c>
      <c r="AH127">
        <f t="shared" si="31"/>
        <v>8.6368319796657801E-3</v>
      </c>
      <c r="AI127">
        <f t="shared" si="31"/>
        <v>6.465421097837259E-3</v>
      </c>
      <c r="AJ127">
        <f t="shared" si="31"/>
        <v>4.2529171228550587E-3</v>
      </c>
      <c r="AK127">
        <f t="shared" si="31"/>
        <v>6.2524349526655416E-4</v>
      </c>
      <c r="AL127">
        <f t="shared" si="31"/>
        <v>9.3456409932082748E-3</v>
      </c>
      <c r="AM127">
        <f t="shared" si="31"/>
        <v>3.0759637976506054E-3</v>
      </c>
      <c r="AN127">
        <f t="shared" si="31"/>
        <v>4.508517462335015E-3</v>
      </c>
      <c r="AO127">
        <f t="shared" si="31"/>
        <v>1.941962454662825E-3</v>
      </c>
      <c r="AP127">
        <f t="shared" si="31"/>
        <v>6.7554530928632516E-3</v>
      </c>
      <c r="AQ127">
        <f t="shared" si="31"/>
        <v>0</v>
      </c>
    </row>
    <row r="128" spans="1:43" x14ac:dyDescent="0.35">
      <c r="A128" t="s">
        <v>23</v>
      </c>
      <c r="B128">
        <f t="shared" ref="B128:AQ128" si="32">B82-B36</f>
        <v>1.88161871067901E-3</v>
      </c>
      <c r="C128">
        <f t="shared" si="32"/>
        <v>4.3811696746177539E-3</v>
      </c>
      <c r="D128">
        <f t="shared" si="32"/>
        <v>4.3811696746177539E-3</v>
      </c>
      <c r="E128">
        <f t="shared" si="32"/>
        <v>4.3811696746177539E-3</v>
      </c>
      <c r="F128">
        <f t="shared" si="32"/>
        <v>2.9790833346592435E-3</v>
      </c>
      <c r="G128">
        <f t="shared" si="32"/>
        <v>3.5866813871389355E-3</v>
      </c>
      <c r="H128">
        <f t="shared" si="32"/>
        <v>4.2410539189531912E-3</v>
      </c>
      <c r="I128">
        <f t="shared" si="32"/>
        <v>3.6883758785883542E-3</v>
      </c>
      <c r="J128">
        <f t="shared" si="32"/>
        <v>4.2610542601590265E-3</v>
      </c>
      <c r="K128">
        <f t="shared" si="32"/>
        <v>1.0595494262490757E-3</v>
      </c>
      <c r="L128">
        <f t="shared" si="32"/>
        <v>3.4920168277281401E-3</v>
      </c>
      <c r="M128">
        <f t="shared" si="32"/>
        <v>4.3246199503880565E-3</v>
      </c>
      <c r="N128">
        <f t="shared" si="32"/>
        <v>4.2378864820428672E-3</v>
      </c>
      <c r="O128">
        <f t="shared" si="32"/>
        <v>5.1660270926818285E-3</v>
      </c>
      <c r="P128">
        <f t="shared" si="32"/>
        <v>5.1660270926818311E-3</v>
      </c>
      <c r="Q128">
        <f t="shared" si="32"/>
        <v>3.1936746986812245E-3</v>
      </c>
      <c r="R128">
        <f t="shared" si="32"/>
        <v>3.1936746986812245E-3</v>
      </c>
      <c r="S128">
        <f t="shared" si="32"/>
        <v>3.1664464038399435E-3</v>
      </c>
      <c r="T128">
        <f t="shared" si="32"/>
        <v>3.6321320658149786E-3</v>
      </c>
      <c r="U128">
        <f t="shared" si="32"/>
        <v>3.2427700516726166E-3</v>
      </c>
      <c r="V128">
        <f t="shared" si="32"/>
        <v>3.6483845655417525E-3</v>
      </c>
      <c r="W128">
        <f t="shared" si="32"/>
        <v>2.1894093563146104E-3</v>
      </c>
      <c r="X128">
        <f t="shared" si="32"/>
        <v>3.1971299494974429E-3</v>
      </c>
      <c r="Y128">
        <f t="shared" si="32"/>
        <v>3.6637586760709128E-3</v>
      </c>
      <c r="Z128">
        <f t="shared" si="32"/>
        <v>4.6275200346000724E-3</v>
      </c>
      <c r="AA128">
        <f t="shared" si="32"/>
        <v>4.6627139065036315E-3</v>
      </c>
      <c r="AB128">
        <f t="shared" si="32"/>
        <v>5.5829075921437089E-3</v>
      </c>
      <c r="AC128">
        <f t="shared" si="32"/>
        <v>0</v>
      </c>
      <c r="AD128">
        <f t="shared" si="32"/>
        <v>7.8431909694839513E-3</v>
      </c>
      <c r="AE128">
        <f t="shared" si="32"/>
        <v>5.6722206391093648E-3</v>
      </c>
      <c r="AF128">
        <f t="shared" si="32"/>
        <v>7.8930235802062709E-3</v>
      </c>
      <c r="AG128">
        <f t="shared" si="32"/>
        <v>1.5901193271646671E-2</v>
      </c>
      <c r="AH128">
        <f t="shared" si="32"/>
        <v>0.16263605138692239</v>
      </c>
      <c r="AI128">
        <f t="shared" si="32"/>
        <v>1.0255932630237243E-2</v>
      </c>
      <c r="AJ128">
        <f t="shared" si="32"/>
        <v>1.3366820322609331E-2</v>
      </c>
      <c r="AK128">
        <f t="shared" si="32"/>
        <v>2.0977572640693523E-3</v>
      </c>
      <c r="AL128">
        <f t="shared" si="32"/>
        <v>9.7262670778760982E-3</v>
      </c>
      <c r="AM128">
        <f t="shared" si="32"/>
        <v>7.3958763029013811E-3</v>
      </c>
      <c r="AN128">
        <f t="shared" si="32"/>
        <v>3.0269450946762443E-3</v>
      </c>
      <c r="AO128">
        <f t="shared" si="32"/>
        <v>3.8522601665023741E-3</v>
      </c>
      <c r="AP128">
        <f t="shared" si="32"/>
        <v>8.2995564411716908E-3</v>
      </c>
      <c r="AQ128">
        <f t="shared" si="32"/>
        <v>0</v>
      </c>
    </row>
    <row r="129" spans="1:43" x14ac:dyDescent="0.35">
      <c r="A129" t="s">
        <v>24</v>
      </c>
      <c r="B129">
        <f t="shared" ref="B129:AQ129" si="33">B83-B37</f>
        <v>2.2640347243655361E-3</v>
      </c>
      <c r="C129">
        <f t="shared" si="33"/>
        <v>6.9971209267814345E-3</v>
      </c>
      <c r="D129">
        <f t="shared" si="33"/>
        <v>6.9971209267814345E-3</v>
      </c>
      <c r="E129">
        <f t="shared" si="33"/>
        <v>6.9971209267814371E-3</v>
      </c>
      <c r="F129">
        <f t="shared" si="33"/>
        <v>4.7578632857648191E-3</v>
      </c>
      <c r="G129">
        <f t="shared" si="33"/>
        <v>5.3997656310284187E-3</v>
      </c>
      <c r="H129">
        <f t="shared" si="33"/>
        <v>6.1324503381073019E-3</v>
      </c>
      <c r="I129">
        <f t="shared" si="33"/>
        <v>5.2044071559827843E-3</v>
      </c>
      <c r="J129">
        <f t="shared" si="33"/>
        <v>9.3685811015188063E-3</v>
      </c>
      <c r="K129">
        <f t="shared" si="33"/>
        <v>4.0695657103048798E-3</v>
      </c>
      <c r="L129">
        <f t="shared" si="33"/>
        <v>8.6788589412570578E-3</v>
      </c>
      <c r="M129">
        <f t="shared" si="33"/>
        <v>8.8951177067924068E-3</v>
      </c>
      <c r="N129">
        <f t="shared" si="33"/>
        <v>6.1424015257427059E-3</v>
      </c>
      <c r="O129">
        <f t="shared" si="33"/>
        <v>6.0298658259055286E-3</v>
      </c>
      <c r="P129">
        <f t="shared" si="33"/>
        <v>6.029865825905526E-3</v>
      </c>
      <c r="Q129">
        <f t="shared" si="33"/>
        <v>6.2252864216589118E-3</v>
      </c>
      <c r="R129">
        <f t="shared" si="33"/>
        <v>6.2252864216589153E-3</v>
      </c>
      <c r="S129">
        <f t="shared" si="33"/>
        <v>6.5861426295892788E-3</v>
      </c>
      <c r="T129">
        <f t="shared" si="33"/>
        <v>1.1261580666968215E-2</v>
      </c>
      <c r="U129">
        <f t="shared" si="33"/>
        <v>9.5603296332041066E-3</v>
      </c>
      <c r="V129">
        <f t="shared" si="33"/>
        <v>9.8952734955841046E-3</v>
      </c>
      <c r="W129">
        <f t="shared" si="33"/>
        <v>6.6478122316407078E-3</v>
      </c>
      <c r="X129">
        <f t="shared" si="33"/>
        <v>9.585899478782375E-3</v>
      </c>
      <c r="Y129">
        <f t="shared" si="33"/>
        <v>7.9850150617686057E-3</v>
      </c>
      <c r="Z129">
        <f t="shared" si="33"/>
        <v>8.7798243059297992E-3</v>
      </c>
      <c r="AA129">
        <f t="shared" si="33"/>
        <v>8.8360320759729299E-3</v>
      </c>
      <c r="AB129">
        <f t="shared" si="33"/>
        <v>1.4312799771910171E-2</v>
      </c>
      <c r="AC129">
        <f t="shared" si="33"/>
        <v>0</v>
      </c>
      <c r="AD129">
        <f t="shared" si="33"/>
        <v>1.255820059642134E-2</v>
      </c>
      <c r="AE129">
        <f t="shared" si="33"/>
        <v>1.24012672241976E-2</v>
      </c>
      <c r="AF129">
        <f t="shared" si="33"/>
        <v>5.0217829057935251E-3</v>
      </c>
      <c r="AG129">
        <f t="shared" si="33"/>
        <v>3.5188366542665717E-2</v>
      </c>
      <c r="AH129">
        <f t="shared" si="33"/>
        <v>3.2934527527522059E-2</v>
      </c>
      <c r="AI129">
        <f t="shared" si="33"/>
        <v>0.1902486638843659</v>
      </c>
      <c r="AJ129">
        <f t="shared" si="33"/>
        <v>3.2792604482904317E-2</v>
      </c>
      <c r="AK129">
        <f t="shared" si="33"/>
        <v>3.7470827918416492E-3</v>
      </c>
      <c r="AL129">
        <f t="shared" si="33"/>
        <v>2.0149842292374851E-2</v>
      </c>
      <c r="AM129">
        <f t="shared" si="33"/>
        <v>1.2612358941483567E-2</v>
      </c>
      <c r="AN129">
        <f t="shared" si="33"/>
        <v>7.4588807384005163E-3</v>
      </c>
      <c r="AO129">
        <f t="shared" si="33"/>
        <v>6.9625559532901556E-3</v>
      </c>
      <c r="AP129">
        <f t="shared" si="33"/>
        <v>1.1312135482397854E-2</v>
      </c>
      <c r="AQ129">
        <f t="shared" si="33"/>
        <v>0</v>
      </c>
    </row>
    <row r="130" spans="1:43" x14ac:dyDescent="0.35">
      <c r="A130" t="s">
        <v>25</v>
      </c>
      <c r="B130">
        <f t="shared" ref="B130:AQ130" si="34">B84-B38</f>
        <v>1.2815567249981319E-2</v>
      </c>
      <c r="C130">
        <f t="shared" si="34"/>
        <v>9.2561459195589484E-3</v>
      </c>
      <c r="D130">
        <f t="shared" si="34"/>
        <v>9.2561459195589519E-3</v>
      </c>
      <c r="E130">
        <f t="shared" si="34"/>
        <v>9.2561459195589519E-3</v>
      </c>
      <c r="F130">
        <f t="shared" si="34"/>
        <v>6.2939425085238336E-3</v>
      </c>
      <c r="G130">
        <f t="shared" si="34"/>
        <v>9.7001903063264582E-3</v>
      </c>
      <c r="H130">
        <f t="shared" si="34"/>
        <v>1.0542219071954417E-2</v>
      </c>
      <c r="I130">
        <f t="shared" si="34"/>
        <v>1.0247932872967051E-2</v>
      </c>
      <c r="J130">
        <f t="shared" si="34"/>
        <v>9.5105841172965933E-3</v>
      </c>
      <c r="K130">
        <f t="shared" si="34"/>
        <v>6.3189901993525371E-3</v>
      </c>
      <c r="L130">
        <f t="shared" si="34"/>
        <v>8.3752999728127706E-3</v>
      </c>
      <c r="M130">
        <f t="shared" si="34"/>
        <v>7.1959167431579112E-3</v>
      </c>
      <c r="N130">
        <f t="shared" si="34"/>
        <v>8.460208013254665E-3</v>
      </c>
      <c r="O130">
        <f t="shared" si="34"/>
        <v>8.3511727323955873E-3</v>
      </c>
      <c r="P130">
        <f t="shared" si="34"/>
        <v>8.3511727323955908E-3</v>
      </c>
      <c r="Q130">
        <f t="shared" si="34"/>
        <v>7.2987864893149417E-3</v>
      </c>
      <c r="R130">
        <f t="shared" si="34"/>
        <v>7.298786489314946E-3</v>
      </c>
      <c r="S130">
        <f t="shared" si="34"/>
        <v>7.0489591260829492E-3</v>
      </c>
      <c r="T130">
        <f t="shared" si="34"/>
        <v>7.6086073735037963E-3</v>
      </c>
      <c r="U130">
        <f t="shared" si="34"/>
        <v>7.3678487801728827E-3</v>
      </c>
      <c r="V130">
        <f t="shared" si="34"/>
        <v>8.1244391925151833E-3</v>
      </c>
      <c r="W130">
        <f t="shared" si="34"/>
        <v>6.1167767798704226E-3</v>
      </c>
      <c r="X130">
        <f t="shared" si="34"/>
        <v>7.5169060039715256E-3</v>
      </c>
      <c r="Y130">
        <f t="shared" si="34"/>
        <v>8.3523541973128095E-3</v>
      </c>
      <c r="Z130">
        <f t="shared" si="34"/>
        <v>1.0136278785286224E-2</v>
      </c>
      <c r="AA130">
        <f t="shared" si="34"/>
        <v>1.0210633270048791E-2</v>
      </c>
      <c r="AB130">
        <f t="shared" si="34"/>
        <v>1.1283961126094781E-2</v>
      </c>
      <c r="AC130">
        <f t="shared" si="34"/>
        <v>0</v>
      </c>
      <c r="AD130">
        <f t="shared" si="34"/>
        <v>1.612912060084036E-2</v>
      </c>
      <c r="AE130">
        <f t="shared" si="34"/>
        <v>1.4119518666598536E-2</v>
      </c>
      <c r="AF130">
        <f t="shared" si="34"/>
        <v>1.0968561820832043E-2</v>
      </c>
      <c r="AG130">
        <f t="shared" si="34"/>
        <v>9.1854286279624102E-3</v>
      </c>
      <c r="AH130">
        <f t="shared" si="34"/>
        <v>1.0579427367618811E-2</v>
      </c>
      <c r="AI130">
        <f t="shared" si="34"/>
        <v>7.9149071031085188E-3</v>
      </c>
      <c r="AJ130">
        <f t="shared" si="34"/>
        <v>0.13322275325068111</v>
      </c>
      <c r="AK130">
        <f t="shared" si="34"/>
        <v>4.4976031683374537E-2</v>
      </c>
      <c r="AL130">
        <f t="shared" si="34"/>
        <v>1.4208804824716969E-2</v>
      </c>
      <c r="AM130">
        <f t="shared" si="34"/>
        <v>1.4131592680829873E-2</v>
      </c>
      <c r="AN130">
        <f t="shared" si="34"/>
        <v>4.5835563119048786E-3</v>
      </c>
      <c r="AO130">
        <f t="shared" si="34"/>
        <v>7.1033798944733608E-3</v>
      </c>
      <c r="AP130">
        <f t="shared" si="34"/>
        <v>1.2934743805117489E-2</v>
      </c>
      <c r="AQ130">
        <f t="shared" si="34"/>
        <v>0</v>
      </c>
    </row>
    <row r="131" spans="1:43" x14ac:dyDescent="0.35">
      <c r="A131" t="s">
        <v>26</v>
      </c>
      <c r="B131">
        <f t="shared" ref="B131:AQ131" si="35">B85-B39</f>
        <v>6.8714045341884385E-3</v>
      </c>
      <c r="C131">
        <f t="shared" si="35"/>
        <v>8.9027424282368539E-3</v>
      </c>
      <c r="D131">
        <f t="shared" si="35"/>
        <v>8.9027424282368522E-3</v>
      </c>
      <c r="E131">
        <f t="shared" si="35"/>
        <v>8.9027424282368522E-3</v>
      </c>
      <c r="F131">
        <f t="shared" si="35"/>
        <v>6.0536371723695368E-3</v>
      </c>
      <c r="G131">
        <f t="shared" si="35"/>
        <v>1.1813283546304142E-2</v>
      </c>
      <c r="H131">
        <f t="shared" si="35"/>
        <v>1.7174423438671142E-2</v>
      </c>
      <c r="I131">
        <f t="shared" si="35"/>
        <v>1.3668240238523035E-2</v>
      </c>
      <c r="J131">
        <f t="shared" si="35"/>
        <v>1.5180729915982202E-2</v>
      </c>
      <c r="K131">
        <f t="shared" si="35"/>
        <v>2.9427645055870441E-3</v>
      </c>
      <c r="L131">
        <f t="shared" si="35"/>
        <v>9.334379374375118E-3</v>
      </c>
      <c r="M131">
        <f t="shared" si="35"/>
        <v>1.0073794369345038E-2</v>
      </c>
      <c r="N131">
        <f t="shared" si="35"/>
        <v>1.3381522892552936E-2</v>
      </c>
      <c r="O131">
        <f t="shared" si="35"/>
        <v>1.345694100504969E-2</v>
      </c>
      <c r="P131">
        <f t="shared" si="35"/>
        <v>1.3456941005049692E-2</v>
      </c>
      <c r="Q131">
        <f t="shared" si="35"/>
        <v>7.5554951182045206E-3</v>
      </c>
      <c r="R131">
        <f t="shared" si="35"/>
        <v>7.5554951182045258E-3</v>
      </c>
      <c r="S131">
        <f t="shared" si="35"/>
        <v>1.4241035022918952E-2</v>
      </c>
      <c r="T131">
        <f t="shared" si="35"/>
        <v>1.0130756152216923E-2</v>
      </c>
      <c r="U131">
        <f t="shared" si="35"/>
        <v>1.2629180702706943E-2</v>
      </c>
      <c r="V131">
        <f t="shared" si="35"/>
        <v>1.3778005015592905E-2</v>
      </c>
      <c r="W131">
        <f t="shared" si="35"/>
        <v>1.1516849684879807E-2</v>
      </c>
      <c r="X131">
        <f t="shared" si="35"/>
        <v>1.0924219164071767E-2</v>
      </c>
      <c r="Y131">
        <f t="shared" si="35"/>
        <v>1.5499308353518785E-2</v>
      </c>
      <c r="Z131">
        <f t="shared" si="35"/>
        <v>1.1437911408253612E-2</v>
      </c>
      <c r="AA131">
        <f t="shared" si="35"/>
        <v>1.1509427007940382E-2</v>
      </c>
      <c r="AB131">
        <f t="shared" si="35"/>
        <v>1.5472313189693825E-2</v>
      </c>
      <c r="AC131">
        <f t="shared" si="35"/>
        <v>0</v>
      </c>
      <c r="AD131">
        <f t="shared" si="35"/>
        <v>5.7214319878055878E-2</v>
      </c>
      <c r="AE131">
        <f t="shared" si="35"/>
        <v>2.1242198486335424E-2</v>
      </c>
      <c r="AF131">
        <f t="shared" si="35"/>
        <v>5.2859852719858352E-2</v>
      </c>
      <c r="AG131">
        <f t="shared" si="35"/>
        <v>2.8061932529922576E-2</v>
      </c>
      <c r="AH131">
        <f t="shared" si="35"/>
        <v>4.7673269042199658E-2</v>
      </c>
      <c r="AI131">
        <f t="shared" si="35"/>
        <v>2.0962011336658572E-2</v>
      </c>
      <c r="AJ131">
        <f t="shared" si="35"/>
        <v>3.540191285485815E-2</v>
      </c>
      <c r="AK131">
        <f t="shared" si="35"/>
        <v>2.6367758626446025E-2</v>
      </c>
      <c r="AL131">
        <f t="shared" si="35"/>
        <v>3.6111690043020901E-2</v>
      </c>
      <c r="AM131">
        <f t="shared" si="35"/>
        <v>2.1865893266254963E-2</v>
      </c>
      <c r="AN131">
        <f t="shared" si="35"/>
        <v>1.4658921950207095E-2</v>
      </c>
      <c r="AO131">
        <f t="shared" si="35"/>
        <v>2.0116148812760696E-2</v>
      </c>
      <c r="AP131">
        <f t="shared" si="35"/>
        <v>3.0893883326823638E-2</v>
      </c>
      <c r="AQ131">
        <f t="shared" si="35"/>
        <v>0</v>
      </c>
    </row>
    <row r="132" spans="1:43" x14ac:dyDescent="0.35">
      <c r="A132" t="s">
        <v>27</v>
      </c>
      <c r="B132">
        <f t="shared" ref="B132:AQ132" si="36">B86-B40</f>
        <v>4.2696106519894373E-3</v>
      </c>
      <c r="C132">
        <f t="shared" si="36"/>
        <v>6.9655529278391916E-3</v>
      </c>
      <c r="D132">
        <f t="shared" si="36"/>
        <v>6.9655529278391934E-3</v>
      </c>
      <c r="E132">
        <f t="shared" si="36"/>
        <v>6.9655529278391934E-3</v>
      </c>
      <c r="F132">
        <f t="shared" si="36"/>
        <v>4.7363978538044454E-3</v>
      </c>
      <c r="G132">
        <f t="shared" si="36"/>
        <v>6.2819726411978251E-3</v>
      </c>
      <c r="H132">
        <f t="shared" si="36"/>
        <v>5.7500605684611874E-3</v>
      </c>
      <c r="I132">
        <f t="shared" si="36"/>
        <v>5.2422994475127983E-3</v>
      </c>
      <c r="J132">
        <f t="shared" si="36"/>
        <v>6.7052924311276334E-3</v>
      </c>
      <c r="K132">
        <f t="shared" si="36"/>
        <v>3.5062313149735488E-3</v>
      </c>
      <c r="L132">
        <f t="shared" si="36"/>
        <v>6.1745920668602738E-3</v>
      </c>
      <c r="M132">
        <f t="shared" si="36"/>
        <v>1.0733702040020334E-2</v>
      </c>
      <c r="N132">
        <f t="shared" si="36"/>
        <v>6.4106765885418807E-3</v>
      </c>
      <c r="O132">
        <f t="shared" si="36"/>
        <v>6.4981816338621585E-3</v>
      </c>
      <c r="P132">
        <f t="shared" si="36"/>
        <v>6.4981816338621585E-3</v>
      </c>
      <c r="Q132">
        <f t="shared" si="36"/>
        <v>4.5752399719024821E-3</v>
      </c>
      <c r="R132">
        <f t="shared" si="36"/>
        <v>4.5752399719024856E-3</v>
      </c>
      <c r="S132">
        <f t="shared" si="36"/>
        <v>5.0604915095788308E-3</v>
      </c>
      <c r="T132">
        <f t="shared" si="36"/>
        <v>6.4226909131785059E-3</v>
      </c>
      <c r="U132">
        <f t="shared" si="36"/>
        <v>6.7018536984717221E-3</v>
      </c>
      <c r="V132">
        <f t="shared" si="36"/>
        <v>6.894731085563946E-3</v>
      </c>
      <c r="W132">
        <f t="shared" si="36"/>
        <v>5.111442337438688E-3</v>
      </c>
      <c r="X132">
        <f t="shared" si="36"/>
        <v>7.6905629902693905E-3</v>
      </c>
      <c r="Y132">
        <f t="shared" si="36"/>
        <v>6.5248524032481062E-3</v>
      </c>
      <c r="Z132">
        <f t="shared" si="36"/>
        <v>4.5894002945109924E-3</v>
      </c>
      <c r="AA132">
        <f t="shared" si="36"/>
        <v>4.6453544792804365E-3</v>
      </c>
      <c r="AB132">
        <f t="shared" si="36"/>
        <v>8.4550266124621479E-3</v>
      </c>
      <c r="AC132">
        <f t="shared" si="36"/>
        <v>0</v>
      </c>
      <c r="AD132">
        <f t="shared" si="36"/>
        <v>9.9338405469251208E-3</v>
      </c>
      <c r="AE132">
        <f t="shared" si="36"/>
        <v>8.5109375009772784E-3</v>
      </c>
      <c r="AF132">
        <f t="shared" si="36"/>
        <v>5.4631050657314396E-3</v>
      </c>
      <c r="AG132">
        <f t="shared" si="36"/>
        <v>1.0733913805550006E-2</v>
      </c>
      <c r="AH132">
        <f t="shared" si="36"/>
        <v>7.8366314362276392E-3</v>
      </c>
      <c r="AI132">
        <f t="shared" si="36"/>
        <v>1.0063810577416723E-2</v>
      </c>
      <c r="AJ132">
        <f t="shared" si="36"/>
        <v>9.877731757351944E-3</v>
      </c>
      <c r="AK132">
        <f t="shared" si="36"/>
        <v>3.5399619856085513E-3</v>
      </c>
      <c r="AL132">
        <f t="shared" si="36"/>
        <v>1.4653593090615868E-2</v>
      </c>
      <c r="AM132">
        <f t="shared" si="36"/>
        <v>4.7101163772642583E-3</v>
      </c>
      <c r="AN132">
        <f t="shared" si="36"/>
        <v>2.7757672138723683E-3</v>
      </c>
      <c r="AO132">
        <f t="shared" si="36"/>
        <v>3.4682216697002016E-3</v>
      </c>
      <c r="AP132">
        <f t="shared" si="36"/>
        <v>7.539223809291274E-3</v>
      </c>
      <c r="AQ132">
        <f t="shared" si="36"/>
        <v>0</v>
      </c>
    </row>
    <row r="133" spans="1:43" x14ac:dyDescent="0.35">
      <c r="A133" t="s">
        <v>28</v>
      </c>
      <c r="B133">
        <f t="shared" ref="B133:AQ133" si="37">B87-B41</f>
        <v>6.2316245121431428E-3</v>
      </c>
      <c r="C133">
        <f t="shared" si="37"/>
        <v>1.2930871946736894E-2</v>
      </c>
      <c r="D133">
        <f t="shared" si="37"/>
        <v>1.293087194673689E-2</v>
      </c>
      <c r="E133">
        <f t="shared" si="37"/>
        <v>1.2930871946736894E-2</v>
      </c>
      <c r="F133">
        <f t="shared" si="37"/>
        <v>8.7926622295215161E-3</v>
      </c>
      <c r="G133">
        <f t="shared" si="37"/>
        <v>1.2740936630806865E-2</v>
      </c>
      <c r="H133">
        <f t="shared" si="37"/>
        <v>1.6313541976441408E-2</v>
      </c>
      <c r="I133">
        <f t="shared" si="37"/>
        <v>1.1906427254766035E-2</v>
      </c>
      <c r="J133">
        <f t="shared" si="37"/>
        <v>1.68678114890141E-2</v>
      </c>
      <c r="K133">
        <f t="shared" si="37"/>
        <v>6.3280344800923198E-3</v>
      </c>
      <c r="L133">
        <f t="shared" si="37"/>
        <v>1.2843155714584897E-2</v>
      </c>
      <c r="M133">
        <f t="shared" si="37"/>
        <v>1.257586504726298E-2</v>
      </c>
      <c r="N133">
        <f t="shared" si="37"/>
        <v>1.1202746017605585E-2</v>
      </c>
      <c r="O133">
        <f t="shared" si="37"/>
        <v>1.4333767790073957E-2</v>
      </c>
      <c r="P133">
        <f t="shared" si="37"/>
        <v>1.4333767790073958E-2</v>
      </c>
      <c r="Q133">
        <f t="shared" si="37"/>
        <v>1.2850317060710366E-2</v>
      </c>
      <c r="R133">
        <f t="shared" si="37"/>
        <v>1.2850317060710367E-2</v>
      </c>
      <c r="S133">
        <f t="shared" si="37"/>
        <v>1.0213194926365621E-2</v>
      </c>
      <c r="T133">
        <f t="shared" si="37"/>
        <v>1.0243958153213847E-2</v>
      </c>
      <c r="U133">
        <f t="shared" si="37"/>
        <v>1.2375045232398914E-2</v>
      </c>
      <c r="V133">
        <f t="shared" si="37"/>
        <v>1.2867823502242299E-2</v>
      </c>
      <c r="W133">
        <f t="shared" si="37"/>
        <v>9.6074597632926379E-3</v>
      </c>
      <c r="X133">
        <f t="shared" si="37"/>
        <v>1.251606765119179E-2</v>
      </c>
      <c r="Y133">
        <f t="shared" si="37"/>
        <v>1.3082009611365988E-2</v>
      </c>
      <c r="Z133">
        <f t="shared" si="37"/>
        <v>1.229062976385057E-2</v>
      </c>
      <c r="AA133">
        <f t="shared" si="37"/>
        <v>1.2394503269031468E-2</v>
      </c>
      <c r="AB133">
        <f t="shared" si="37"/>
        <v>3.3705319363063126E-2</v>
      </c>
      <c r="AC133">
        <f t="shared" si="37"/>
        <v>0</v>
      </c>
      <c r="AD133">
        <f t="shared" si="37"/>
        <v>2.2982729952082559E-2</v>
      </c>
      <c r="AE133">
        <f t="shared" si="37"/>
        <v>1.6488287473816764E-2</v>
      </c>
      <c r="AF133">
        <f t="shared" si="37"/>
        <v>1.2376886857945404E-2</v>
      </c>
      <c r="AG133">
        <f t="shared" si="37"/>
        <v>3.1190303808889451E-2</v>
      </c>
      <c r="AH133">
        <f t="shared" si="37"/>
        <v>2.0890544683213049E-2</v>
      </c>
      <c r="AI133">
        <f t="shared" si="37"/>
        <v>1.6481224882455948E-2</v>
      </c>
      <c r="AJ133">
        <f t="shared" si="37"/>
        <v>2.4080900503617674E-2</v>
      </c>
      <c r="AK133">
        <f t="shared" si="37"/>
        <v>1.1903154977993022E-2</v>
      </c>
      <c r="AL133">
        <f t="shared" si="37"/>
        <v>3.5650826058894761E-2</v>
      </c>
      <c r="AM133">
        <f t="shared" si="37"/>
        <v>2.7621283531451213E-2</v>
      </c>
      <c r="AN133">
        <f t="shared" si="37"/>
        <v>1.2702042050832904E-2</v>
      </c>
      <c r="AO133">
        <f t="shared" si="37"/>
        <v>1.6210187302962854E-2</v>
      </c>
      <c r="AP133">
        <f t="shared" si="37"/>
        <v>2.1105721306165601E-2</v>
      </c>
      <c r="AQ133">
        <f t="shared" si="37"/>
        <v>0</v>
      </c>
    </row>
    <row r="134" spans="1:43" x14ac:dyDescent="0.35">
      <c r="A134" t="s">
        <v>29</v>
      </c>
      <c r="B134">
        <f t="shared" ref="B134:AQ134" si="38">B88-B42</f>
        <v>1.5677113201225839E-3</v>
      </c>
      <c r="C134">
        <f t="shared" si="38"/>
        <v>2.9367576409146568E-3</v>
      </c>
      <c r="D134">
        <f t="shared" si="38"/>
        <v>2.9367576409146555E-3</v>
      </c>
      <c r="E134">
        <f t="shared" si="38"/>
        <v>2.9367576409146568E-3</v>
      </c>
      <c r="F134">
        <f t="shared" si="38"/>
        <v>1.9969200911501678E-3</v>
      </c>
      <c r="G134">
        <f t="shared" si="38"/>
        <v>2.1403236069856861E-3</v>
      </c>
      <c r="H134">
        <f t="shared" si="38"/>
        <v>2.0355569325419282E-3</v>
      </c>
      <c r="I134">
        <f t="shared" si="38"/>
        <v>2.9361380019435794E-3</v>
      </c>
      <c r="J134">
        <f t="shared" si="38"/>
        <v>3.4430028790412874E-3</v>
      </c>
      <c r="K134">
        <f t="shared" si="38"/>
        <v>9.447007427239735E-4</v>
      </c>
      <c r="L134">
        <f t="shared" si="38"/>
        <v>2.952746417907564E-3</v>
      </c>
      <c r="M134">
        <f t="shared" si="38"/>
        <v>3.2885499920211128E-3</v>
      </c>
      <c r="N134">
        <f t="shared" si="38"/>
        <v>2.8262334583981888E-3</v>
      </c>
      <c r="O134">
        <f t="shared" si="38"/>
        <v>3.2304971792986993E-3</v>
      </c>
      <c r="P134">
        <f t="shared" si="38"/>
        <v>3.2304971792986984E-3</v>
      </c>
      <c r="Q134">
        <f t="shared" si="38"/>
        <v>2.0758610674955907E-3</v>
      </c>
      <c r="R134">
        <f t="shared" si="38"/>
        <v>2.0758610674955907E-3</v>
      </c>
      <c r="S134">
        <f t="shared" si="38"/>
        <v>1.8185503036818567E-3</v>
      </c>
      <c r="T134">
        <f t="shared" si="38"/>
        <v>2.3206804356724954E-3</v>
      </c>
      <c r="U134">
        <f t="shared" si="38"/>
        <v>3.1254880169536178E-3</v>
      </c>
      <c r="V134">
        <f t="shared" si="38"/>
        <v>2.3339482019740956E-3</v>
      </c>
      <c r="W134">
        <f t="shared" si="38"/>
        <v>2.0963843856042648E-3</v>
      </c>
      <c r="X134">
        <f t="shared" si="38"/>
        <v>1.4079340442164153E-3</v>
      </c>
      <c r="Y134">
        <f t="shared" si="38"/>
        <v>2.0197268868896827E-3</v>
      </c>
      <c r="Z134">
        <f t="shared" si="38"/>
        <v>1.8145306113646155E-2</v>
      </c>
      <c r="AA134">
        <f t="shared" si="38"/>
        <v>1.8168897044813455E-2</v>
      </c>
      <c r="AB134">
        <f t="shared" si="38"/>
        <v>4.8878062799465397E-3</v>
      </c>
      <c r="AC134">
        <f t="shared" si="38"/>
        <v>0</v>
      </c>
      <c r="AD134">
        <f t="shared" si="38"/>
        <v>2.7357805079649832E-3</v>
      </c>
      <c r="AE134">
        <f t="shared" si="38"/>
        <v>2.6220259909798139E-3</v>
      </c>
      <c r="AF134">
        <f t="shared" si="38"/>
        <v>1.8909266592077409E-3</v>
      </c>
      <c r="AG134">
        <f t="shared" si="38"/>
        <v>2.5321628358467175E-3</v>
      </c>
      <c r="AH134">
        <f t="shared" si="38"/>
        <v>2.1698175030572149E-3</v>
      </c>
      <c r="AI134">
        <f t="shared" si="38"/>
        <v>2.5850879168325181E-3</v>
      </c>
      <c r="AJ134">
        <f t="shared" si="38"/>
        <v>2.1705178516760256E-3</v>
      </c>
      <c r="AK134">
        <f t="shared" si="38"/>
        <v>2.0147072237179982E-3</v>
      </c>
      <c r="AL134">
        <f t="shared" si="38"/>
        <v>6.2693105544691374E-3</v>
      </c>
      <c r="AM134">
        <f t="shared" si="38"/>
        <v>9.593997424595135E-3</v>
      </c>
      <c r="AN134">
        <f t="shared" si="38"/>
        <v>2.5897986129331807E-3</v>
      </c>
      <c r="AO134">
        <f t="shared" si="38"/>
        <v>2.7951246312029406E-3</v>
      </c>
      <c r="AP134">
        <f t="shared" si="38"/>
        <v>3.1980895097427288E-3</v>
      </c>
      <c r="AQ134">
        <f t="shared" si="38"/>
        <v>0</v>
      </c>
    </row>
    <row r="135" spans="1:43" x14ac:dyDescent="0.35">
      <c r="A135" t="s">
        <v>30</v>
      </c>
      <c r="B135">
        <f t="shared" ref="B135:AQ135" si="39">B89-B43</f>
        <v>8.2049931387452753E-4</v>
      </c>
      <c r="C135">
        <f t="shared" si="39"/>
        <v>1.6355683147080305E-3</v>
      </c>
      <c r="D135">
        <f t="shared" si="39"/>
        <v>1.63556831470803E-3</v>
      </c>
      <c r="E135">
        <f t="shared" si="39"/>
        <v>1.6355683147080305E-3</v>
      </c>
      <c r="F135">
        <f t="shared" si="39"/>
        <v>1.1121446259596199E-3</v>
      </c>
      <c r="G135">
        <f t="shared" si="39"/>
        <v>1.6171739788695798E-3</v>
      </c>
      <c r="H135">
        <f t="shared" si="39"/>
        <v>1.1650385435167676E-3</v>
      </c>
      <c r="I135">
        <f t="shared" si="39"/>
        <v>1.0867209212385765E-3</v>
      </c>
      <c r="J135">
        <f t="shared" si="39"/>
        <v>1.6415046450866738E-3</v>
      </c>
      <c r="K135">
        <f t="shared" si="39"/>
        <v>7.7113015901775195E-4</v>
      </c>
      <c r="L135">
        <f t="shared" si="39"/>
        <v>1.6116186382254191E-3</v>
      </c>
      <c r="M135">
        <f t="shared" si="39"/>
        <v>2.8176831485518848E-3</v>
      </c>
      <c r="N135">
        <f t="shared" si="39"/>
        <v>1.4630344662821683E-3</v>
      </c>
      <c r="O135">
        <f t="shared" si="39"/>
        <v>1.3053431241829977E-3</v>
      </c>
      <c r="P135">
        <f t="shared" si="39"/>
        <v>1.3053431241829986E-3</v>
      </c>
      <c r="Q135">
        <f t="shared" si="39"/>
        <v>1.3787873685829725E-3</v>
      </c>
      <c r="R135">
        <f t="shared" si="39"/>
        <v>1.3787873685829734E-3</v>
      </c>
      <c r="S135">
        <f t="shared" si="39"/>
        <v>1.1857293015429611E-3</v>
      </c>
      <c r="T135">
        <f t="shared" si="39"/>
        <v>1.7181178811188627E-3</v>
      </c>
      <c r="U135">
        <f t="shared" si="39"/>
        <v>2.0823025514010106E-3</v>
      </c>
      <c r="V135">
        <f t="shared" si="39"/>
        <v>1.8653945161369887E-3</v>
      </c>
      <c r="W135">
        <f t="shared" si="39"/>
        <v>2.2159321781612608E-3</v>
      </c>
      <c r="X135">
        <f t="shared" si="39"/>
        <v>3.0442796651069539E-3</v>
      </c>
      <c r="Y135">
        <f t="shared" si="39"/>
        <v>2.0444469245408207E-3</v>
      </c>
      <c r="Z135">
        <f t="shared" si="39"/>
        <v>1.7467629304468899E-3</v>
      </c>
      <c r="AA135">
        <f t="shared" si="39"/>
        <v>1.7599014267920213E-3</v>
      </c>
      <c r="AB135">
        <f t="shared" si="39"/>
        <v>2.114618252850242E-3</v>
      </c>
      <c r="AC135">
        <f t="shared" si="39"/>
        <v>0</v>
      </c>
      <c r="AD135">
        <f t="shared" si="39"/>
        <v>2.4268509425201985E-3</v>
      </c>
      <c r="AE135">
        <f t="shared" si="39"/>
        <v>2.9917253018707408E-3</v>
      </c>
      <c r="AF135">
        <f t="shared" si="39"/>
        <v>1.326314332368703E-3</v>
      </c>
      <c r="AG135">
        <f t="shared" si="39"/>
        <v>2.4112761929231765E-3</v>
      </c>
      <c r="AH135">
        <f t="shared" si="39"/>
        <v>4.3687475000044121E-3</v>
      </c>
      <c r="AI135">
        <f t="shared" si="39"/>
        <v>4.1885398377984329E-3</v>
      </c>
      <c r="AJ135">
        <f t="shared" si="39"/>
        <v>2.8353601451127091E-3</v>
      </c>
      <c r="AK135">
        <f t="shared" si="39"/>
        <v>7.1184573666870944E-4</v>
      </c>
      <c r="AL135">
        <f t="shared" si="39"/>
        <v>3.9022916395356402E-3</v>
      </c>
      <c r="AM135">
        <f t="shared" si="39"/>
        <v>6.0073942478046909E-3</v>
      </c>
      <c r="AN135">
        <f t="shared" si="39"/>
        <v>2.1085710858124971E-2</v>
      </c>
      <c r="AO135">
        <f t="shared" si="39"/>
        <v>7.099870004369957E-3</v>
      </c>
      <c r="AP135">
        <f t="shared" si="39"/>
        <v>3.0756778830951458E-3</v>
      </c>
      <c r="AQ135">
        <f t="shared" si="39"/>
        <v>0</v>
      </c>
    </row>
    <row r="136" spans="1:43" x14ac:dyDescent="0.35">
      <c r="A136" t="s">
        <v>31</v>
      </c>
      <c r="B136">
        <f t="shared" ref="B136:AQ136" si="40">B90-B44</f>
        <v>2.593178737248279E-4</v>
      </c>
      <c r="C136">
        <f t="shared" si="40"/>
        <v>3.3924755912975496E-4</v>
      </c>
      <c r="D136">
        <f t="shared" si="40"/>
        <v>3.3924755912975496E-4</v>
      </c>
      <c r="E136">
        <f t="shared" si="40"/>
        <v>3.3924755912975507E-4</v>
      </c>
      <c r="F136">
        <f t="shared" si="40"/>
        <v>2.3067966428747273E-4</v>
      </c>
      <c r="G136">
        <f t="shared" si="40"/>
        <v>6.1730050879806638E-4</v>
      </c>
      <c r="H136">
        <f t="shared" si="40"/>
        <v>1.0449088816749548E-3</v>
      </c>
      <c r="I136">
        <f t="shared" si="40"/>
        <v>4.6088270604607769E-4</v>
      </c>
      <c r="J136">
        <f t="shared" si="40"/>
        <v>8.062437514361982E-4</v>
      </c>
      <c r="K136">
        <f t="shared" si="40"/>
        <v>2.5386913412933702E-4</v>
      </c>
      <c r="L136">
        <f t="shared" si="40"/>
        <v>3.2514501093795913E-4</v>
      </c>
      <c r="M136">
        <f t="shared" si="40"/>
        <v>6.2613915173840337E-4</v>
      </c>
      <c r="N136">
        <f t="shared" si="40"/>
        <v>7.4977818589781373E-4</v>
      </c>
      <c r="O136">
        <f t="shared" si="40"/>
        <v>5.7944370874965945E-4</v>
      </c>
      <c r="P136">
        <f t="shared" si="40"/>
        <v>5.7944370874965945E-4</v>
      </c>
      <c r="Q136">
        <f t="shared" si="40"/>
        <v>3.3459589735797333E-4</v>
      </c>
      <c r="R136">
        <f t="shared" si="40"/>
        <v>3.3459589735797355E-4</v>
      </c>
      <c r="S136">
        <f t="shared" si="40"/>
        <v>2.7207962954684922E-4</v>
      </c>
      <c r="T136">
        <f t="shared" si="40"/>
        <v>4.1721654622800568E-4</v>
      </c>
      <c r="U136">
        <f t="shared" si="40"/>
        <v>6.5079193309883264E-4</v>
      </c>
      <c r="V136">
        <f t="shared" si="40"/>
        <v>3.8031990405203349E-4</v>
      </c>
      <c r="W136">
        <f t="shared" si="40"/>
        <v>3.8147538788578972E-4</v>
      </c>
      <c r="X136">
        <f t="shared" si="40"/>
        <v>5.59399906603401E-4</v>
      </c>
      <c r="Y136">
        <f t="shared" si="40"/>
        <v>9.1715020041100662E-4</v>
      </c>
      <c r="Z136">
        <f t="shared" si="40"/>
        <v>3.878236472006592E-4</v>
      </c>
      <c r="AA136">
        <f t="shared" si="40"/>
        <v>3.9054881788025587E-4</v>
      </c>
      <c r="AB136">
        <f t="shared" si="40"/>
        <v>5.5751288833418369E-4</v>
      </c>
      <c r="AC136">
        <f t="shared" si="40"/>
        <v>0</v>
      </c>
      <c r="AD136">
        <f t="shared" si="40"/>
        <v>7.3440573600180566E-4</v>
      </c>
      <c r="AE136">
        <f t="shared" si="40"/>
        <v>4.7145510456460233E-4</v>
      </c>
      <c r="AF136">
        <f t="shared" si="40"/>
        <v>1.3083639285314341E-3</v>
      </c>
      <c r="AG136">
        <f t="shared" si="40"/>
        <v>5.5106877479589251E-3</v>
      </c>
      <c r="AH136">
        <f t="shared" si="40"/>
        <v>1.0722887170880005E-3</v>
      </c>
      <c r="AI136">
        <f t="shared" si="40"/>
        <v>7.1620970065070422E-4</v>
      </c>
      <c r="AJ136">
        <f t="shared" si="40"/>
        <v>7.170466888078629E-4</v>
      </c>
      <c r="AK136">
        <f t="shared" si="40"/>
        <v>2.3122838163759971E-4</v>
      </c>
      <c r="AL136">
        <f t="shared" si="40"/>
        <v>1.5331166106282482E-3</v>
      </c>
      <c r="AM136">
        <f t="shared" si="40"/>
        <v>1.5413802616538476E-3</v>
      </c>
      <c r="AN136">
        <f t="shared" si="40"/>
        <v>9.3948424357941085E-4</v>
      </c>
      <c r="AO136">
        <f t="shared" si="40"/>
        <v>2.1117503514082219E-3</v>
      </c>
      <c r="AP136">
        <f t="shared" si="40"/>
        <v>6.9240784978846781E-3</v>
      </c>
      <c r="AQ136">
        <f t="shared" si="40"/>
        <v>0</v>
      </c>
    </row>
    <row r="137" spans="1:43" x14ac:dyDescent="0.35">
      <c r="A137" t="s">
        <v>32</v>
      </c>
      <c r="B137">
        <f t="shared" ref="B137:AQ137" si="41">B91-B45</f>
        <v>3.5627622630740125E-4</v>
      </c>
      <c r="C137">
        <f t="shared" si="41"/>
        <v>9.688114107539521E-4</v>
      </c>
      <c r="D137">
        <f t="shared" si="41"/>
        <v>9.6881141075395253E-4</v>
      </c>
      <c r="E137">
        <f t="shared" si="41"/>
        <v>9.688114107539521E-4</v>
      </c>
      <c r="F137">
        <f t="shared" si="41"/>
        <v>6.5876698291914882E-4</v>
      </c>
      <c r="G137">
        <f t="shared" si="41"/>
        <v>7.5276130107749422E-4</v>
      </c>
      <c r="H137">
        <f t="shared" si="41"/>
        <v>8.5924612568726575E-4</v>
      </c>
      <c r="I137">
        <f t="shared" si="41"/>
        <v>4.7999808960707071E-4</v>
      </c>
      <c r="J137">
        <f t="shared" si="41"/>
        <v>8.1113909249853921E-4</v>
      </c>
      <c r="K137">
        <f t="shared" si="41"/>
        <v>2.2532779010219137E-4</v>
      </c>
      <c r="L137">
        <f t="shared" si="41"/>
        <v>7.5331403926020494E-4</v>
      </c>
      <c r="M137">
        <f t="shared" si="41"/>
        <v>8.8459864876883727E-4</v>
      </c>
      <c r="N137">
        <f t="shared" si="41"/>
        <v>6.4786690458809928E-4</v>
      </c>
      <c r="O137">
        <f t="shared" si="41"/>
        <v>6.5641019701845977E-4</v>
      </c>
      <c r="P137">
        <f t="shared" si="41"/>
        <v>6.5641019701845977E-4</v>
      </c>
      <c r="Q137">
        <f t="shared" si="41"/>
        <v>6.2549163501787102E-4</v>
      </c>
      <c r="R137">
        <f t="shared" si="41"/>
        <v>6.2549163501787123E-4</v>
      </c>
      <c r="S137">
        <f t="shared" si="41"/>
        <v>4.3998297970373199E-4</v>
      </c>
      <c r="T137">
        <f t="shared" si="41"/>
        <v>7.6245183268815544E-4</v>
      </c>
      <c r="U137">
        <f t="shared" si="41"/>
        <v>7.109345034393735E-4</v>
      </c>
      <c r="V137">
        <f t="shared" si="41"/>
        <v>5.8493149765203266E-4</v>
      </c>
      <c r="W137">
        <f t="shared" si="41"/>
        <v>4.336425540664721E-4</v>
      </c>
      <c r="X137">
        <f t="shared" si="41"/>
        <v>6.1095834395820696E-4</v>
      </c>
      <c r="Y137">
        <f t="shared" si="41"/>
        <v>1.1982008175625584E-3</v>
      </c>
      <c r="Z137">
        <f t="shared" si="41"/>
        <v>7.1170661728645924E-4</v>
      </c>
      <c r="AA137">
        <f t="shared" si="41"/>
        <v>7.1948906517618955E-4</v>
      </c>
      <c r="AB137">
        <f t="shared" si="41"/>
        <v>3.1274803251419348E-3</v>
      </c>
      <c r="AC137">
        <f t="shared" si="41"/>
        <v>0</v>
      </c>
      <c r="AD137">
        <f t="shared" si="41"/>
        <v>9.4163319308150802E-4</v>
      </c>
      <c r="AE137">
        <f t="shared" si="41"/>
        <v>1.3271171527433742E-3</v>
      </c>
      <c r="AF137">
        <f t="shared" si="41"/>
        <v>3.6328619566975621E-3</v>
      </c>
      <c r="AG137">
        <f t="shared" si="41"/>
        <v>1.300047870472116E-3</v>
      </c>
      <c r="AH137">
        <f t="shared" si="41"/>
        <v>1.3983494213933383E-3</v>
      </c>
      <c r="AI137">
        <f t="shared" si="41"/>
        <v>1.169348374603331E-3</v>
      </c>
      <c r="AJ137">
        <f t="shared" si="41"/>
        <v>6.6885344669419093E-4</v>
      </c>
      <c r="AK137">
        <f t="shared" si="41"/>
        <v>2.4563814062888458E-4</v>
      </c>
      <c r="AL137">
        <f t="shared" si="41"/>
        <v>3.3477079914222599E-3</v>
      </c>
      <c r="AM137">
        <f t="shared" si="41"/>
        <v>1.1615062149472511E-3</v>
      </c>
      <c r="AN137">
        <f t="shared" si="41"/>
        <v>9.1519186709878751E-4</v>
      </c>
      <c r="AO137">
        <f t="shared" si="41"/>
        <v>4.3149966974963486E-3</v>
      </c>
      <c r="AP137">
        <f t="shared" si="41"/>
        <v>1.6873014888184594E-2</v>
      </c>
      <c r="AQ137">
        <f t="shared" si="41"/>
        <v>0</v>
      </c>
    </row>
    <row r="139" spans="1:43" x14ac:dyDescent="0.35">
      <c r="A139" s="1" t="s">
        <v>92</v>
      </c>
      <c r="D139" s="11"/>
      <c r="E139" s="11"/>
      <c r="F139" s="10"/>
      <c r="G139" s="10"/>
    </row>
    <row r="140" spans="1:43" x14ac:dyDescent="0.35">
      <c r="D140" s="11"/>
      <c r="E140" s="12"/>
    </row>
    <row r="141" spans="1:43" x14ac:dyDescent="0.35">
      <c r="B141" t="s">
        <v>2</v>
      </c>
      <c r="C141" s="13" t="s">
        <v>57</v>
      </c>
      <c r="D141" s="13" t="s">
        <v>56</v>
      </c>
      <c r="E141" s="13" t="s">
        <v>3</v>
      </c>
      <c r="F141" s="13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53</v>
      </c>
      <c r="M141" t="s">
        <v>54</v>
      </c>
      <c r="N141" t="s">
        <v>10</v>
      </c>
      <c r="O141" s="13" t="s">
        <v>58</v>
      </c>
      <c r="P141" s="13" t="s">
        <v>59</v>
      </c>
      <c r="Q141" s="13" t="s">
        <v>60</v>
      </c>
      <c r="R141" s="13" t="s">
        <v>61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13" t="s">
        <v>62</v>
      </c>
      <c r="AA141" s="13" t="s">
        <v>63</v>
      </c>
      <c r="AB141" t="s">
        <v>64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 s="22">
        <f>IF(B96*BObIC!B$2&gt;0,B96*BObIC!B$2,0)</f>
        <v>67176578473.919693</v>
      </c>
      <c r="C142" s="13">
        <f>IF(C96*BObIC!C$2&gt;0,C96*BObIC!C$2,0)</f>
        <v>1939109.8137341656</v>
      </c>
      <c r="D142" s="13">
        <f>IF(D96*BObIC!D$2&gt;0,D96*BObIC!D$2,0)</f>
        <v>8252728.7913154121</v>
      </c>
      <c r="E142" s="13">
        <f>IF(E96*BObIC!E$2&gt;0,E96*BObIC!E$2,0)</f>
        <v>7559347.3568867808</v>
      </c>
      <c r="F142" s="13">
        <f>IF(F96*BObIC!F$2&gt;0,F96*BObIC!F$2,0)</f>
        <v>522362.21708797693</v>
      </c>
      <c r="G142">
        <f>IF(G96*BObIC!G$2&gt;0,G96*BObIC!G$2,0)</f>
        <v>165089455868.82419</v>
      </c>
      <c r="H142">
        <f>IF(H96*BObIC!H$2&gt;0,H96*BObIC!H$2,0)</f>
        <v>1377319963.7092478</v>
      </c>
      <c r="I142">
        <f>IF(I96*BObIC!I$2&gt;0,I96*BObIC!I$2,0)</f>
        <v>2015233145.2751079</v>
      </c>
      <c r="J142">
        <f>IF(J96*BObIC!J$2&gt;0,J96*BObIC!J$2,0)</f>
        <v>860511270.84268999</v>
      </c>
      <c r="K142">
        <f>IF(K96*BObIC!K$2&gt;0,K96*BObIC!K$2,0)</f>
        <v>18899682.243099272</v>
      </c>
      <c r="L142">
        <f>IF(L96*BObIC!L$2&gt;0,L96*BObIC!L$2,0)</f>
        <v>1024448481.4048144</v>
      </c>
      <c r="M142">
        <f>IF(M96*BObIC!M$2&gt;0,M96*BObIC!M$2,0)</f>
        <v>191074016.27329633</v>
      </c>
      <c r="N142">
        <f>IF(N96*BObIC!N$2&gt;0,N96*BObIC!N$2,0)</f>
        <v>1141993890.9285109</v>
      </c>
      <c r="O142" s="13">
        <f>IF(O96*BObIC!O$2&gt;0,O96*BObIC!O$2,0)</f>
        <v>4184482.1163505819</v>
      </c>
      <c r="P142" s="13">
        <f>IF(P96*BObIC!P$2&gt;0,P96*BObIC!P$2,0)</f>
        <v>18016339.012126889</v>
      </c>
      <c r="Q142" s="13">
        <f>IF(Q96*BObIC!Q$2&gt;0,Q96*BObIC!Q$2,0)</f>
        <v>9230354.8266949095</v>
      </c>
      <c r="R142" s="13">
        <f>IF(R96*BObIC!R$2&gt;0,R96*BObIC!R$2,0)</f>
        <v>9647312.793454716</v>
      </c>
      <c r="S142">
        <f>IF(S96*BObIC!S$2&gt;0,S96*BObIC!S$2,0)</f>
        <v>48939460.67252247</v>
      </c>
      <c r="T142">
        <f>IF(T96*BObIC!T$2&gt;0,T96*BObIC!T$2,0)</f>
        <v>152196286.14724848</v>
      </c>
      <c r="U142">
        <f>IF(U96*BObIC!U$2&gt;0,U96*BObIC!U$2,0)</f>
        <v>35864045.01101619</v>
      </c>
      <c r="V142">
        <f>IF(V96*BObIC!V$2&gt;0,V96*BObIC!V$2,0)</f>
        <v>74258087.131702006</v>
      </c>
      <c r="W142">
        <f>IF(W96*BObIC!W$2&gt;0,W96*BObIC!W$2,0)</f>
        <v>66714853.831426099</v>
      </c>
      <c r="X142">
        <f>IF(X96*BObIC!X$2&gt;0,X96*BObIC!X$2,0)</f>
        <v>20965182.830982421</v>
      </c>
      <c r="Y142">
        <f>IF(Y96*BObIC!Y$2&gt;0,Y96*BObIC!Y$2,0)</f>
        <v>864919255.52576458</v>
      </c>
      <c r="Z142" s="13">
        <f>IF(Z96*BObIC!Z$2&gt;0,Z96*BObIC!Z$2,0)</f>
        <v>342711619.87552172</v>
      </c>
      <c r="AA142" s="13">
        <f>IF(AA96*BObIC!AA$2&gt;0,AA96*BObIC!AA$2,0)</f>
        <v>105747587.29147412</v>
      </c>
      <c r="AB142">
        <f>IF(AB96*BObIC!AB$2&gt;0,AB96*BObIC!AB$2,0)</f>
        <v>60018767.661728285</v>
      </c>
      <c r="AC142">
        <f>IF(AC96*BObIC!AC$2&gt;0,AC96*BObIC!AC$2,0)</f>
        <v>0</v>
      </c>
      <c r="AD142">
        <f>IF(AD96*BObIC!AD$2&gt;0,AD96*BObIC!AD$2,0)</f>
        <v>4760903745.2888117</v>
      </c>
      <c r="AE142">
        <f>IF(AE96*BObIC!AE$2&gt;0,AE96*BObIC!AE$2,0)</f>
        <v>230391559.91447926</v>
      </c>
      <c r="AF142">
        <f>IF(AF96*BObIC!AF$2&gt;0,AF96*BObIC!AF$2,0)</f>
        <v>7056155845.5287495</v>
      </c>
      <c r="AG142">
        <f>IF(AG96*BObIC!AG$2&gt;0,AG96*BObIC!AG$2,0)</f>
        <v>54363813.597432546</v>
      </c>
      <c r="AH142">
        <f>IF(AH96*BObIC!AH$2&gt;0,AH96*BObIC!AH$2,0)</f>
        <v>20451370.490462013</v>
      </c>
      <c r="AI142">
        <f>IF(AI96*BObIC!AI$2&gt;0,AI96*BObIC!AI$2,0)</f>
        <v>43006608.461313546</v>
      </c>
      <c r="AJ142">
        <f>IF(AJ96*BObIC!AJ$2&gt;0,AJ96*BObIC!AJ$2,0)</f>
        <v>69124065.320735544</v>
      </c>
      <c r="AK142">
        <f>IF(AK96*BObIC!AK$2&gt;0,AK96*BObIC!AK$2,0)</f>
        <v>80565860.686477706</v>
      </c>
      <c r="AL142">
        <f>IF(AL96*BObIC!AL$2&gt;0,AL96*BObIC!AL$2,0)</f>
        <v>1872859526.7138517</v>
      </c>
      <c r="AM142">
        <f>IF(AM96*BObIC!AM$2&gt;0,AM96*BObIC!AM$2,0)</f>
        <v>710578733.51324439</v>
      </c>
      <c r="AN142">
        <f>IF(AN96*BObIC!AN$2&gt;0,AN96*BObIC!AN$2,0)</f>
        <v>156623692.5899801</v>
      </c>
      <c r="AO142">
        <f>IF(AO96*BObIC!AO$2&gt;0,AO96*BObIC!AO$2,0)</f>
        <v>1052137267.1596396</v>
      </c>
      <c r="AP142">
        <f>IF(AP96*BObIC!AP$2&gt;0,AP96*BObIC!AP$2,0)</f>
        <v>521820279.39367425</v>
      </c>
      <c r="AQ142">
        <f>IF(AQ96*BObIC!AQ$2&gt;0,AQ96*BObIC!AQ$2,0)</f>
        <v>0</v>
      </c>
    </row>
    <row r="143" spans="1:43" s="13" customFormat="1" x14ac:dyDescent="0.35">
      <c r="A143" s="13" t="s">
        <v>57</v>
      </c>
      <c r="B143" s="14">
        <f>IF(B97*BObIC!B$2&gt;0,B97*BObIC!B$2,0)</f>
        <v>212427757.26386929</v>
      </c>
      <c r="C143" s="13">
        <f>IF(C97*BObIC!C$2&gt;0,C97*BObIC!C$2,0)</f>
        <v>466676636.43761265</v>
      </c>
      <c r="D143" s="13">
        <f>IF(D97*BObIC!D$2&gt;0,D97*BObIC!D$2,0)</f>
        <v>152117825.92065793</v>
      </c>
      <c r="E143" s="13">
        <f>IF(E97*BObIC!E$2&gt;0,E97*BObIC!E$2,0)</f>
        <v>139337122.83369455</v>
      </c>
      <c r="F143" s="13">
        <f>IF(F97*BObIC!F$2&gt;0,F97*BObIC!F$2,0)</f>
        <v>419442682.33980143</v>
      </c>
      <c r="G143" s="13">
        <f>IF(G97*BObIC!G$2&gt;0,G97*BObIC!G$2,0)</f>
        <v>1042778849.4720432</v>
      </c>
      <c r="H143" s="13">
        <f>IF(H97*BObIC!H$2&gt;0,H97*BObIC!H$2,0)</f>
        <v>35757783.108369969</v>
      </c>
      <c r="I143" s="13">
        <f>IF(I97*BObIC!I$2&gt;0,I97*BObIC!I$2,0)</f>
        <v>0</v>
      </c>
      <c r="J143" s="13">
        <f>IF(J97*BObIC!J$2&gt;0,J97*BObIC!J$2,0)</f>
        <v>465839387.18466514</v>
      </c>
      <c r="K143" s="13">
        <f>IF(K97*BObIC!K$2&gt;0,K97*BObIC!K$2,0)</f>
        <v>38528066800.288841</v>
      </c>
      <c r="L143" s="13">
        <f>IF(L97*BObIC!L$2&gt;0,L97*BObIC!L$2,0)</f>
        <v>1881786818.1579103</v>
      </c>
      <c r="M143" s="13">
        <f>IF(M97*BObIC!M$2&gt;0,M97*BObIC!M$2,0)</f>
        <v>76473532.470689446</v>
      </c>
      <c r="N143" s="13">
        <f>IF(N97*BObIC!N$2&gt;0,N97*BObIC!N$2,0)</f>
        <v>98630717.840004131</v>
      </c>
      <c r="O143" s="13">
        <f>IF(O97*BObIC!O$2&gt;0,O97*BObIC!O$2,0)</f>
        <v>528451670.46509081</v>
      </c>
      <c r="P143" s="13">
        <f>IF(P97*BObIC!P$2&gt;0,P97*BObIC!P$2,0)</f>
        <v>2275255140.7549572</v>
      </c>
      <c r="Q143" s="13">
        <f>IF(Q97*BObIC!Q$2&gt;0,Q97*BObIC!Q$2,0)</f>
        <v>487730205.84768844</v>
      </c>
      <c r="R143" s="13">
        <f>IF(R97*BObIC!R$2&gt;0,R97*BObIC!R$2,0)</f>
        <v>509762186.0668568</v>
      </c>
      <c r="S143" s="13">
        <f>IF(S97*BObIC!S$2&gt;0,S97*BObIC!S$2,0)</f>
        <v>571303092.43950212</v>
      </c>
      <c r="T143" s="13">
        <f>IF(T97*BObIC!T$2&gt;0,T97*BObIC!T$2,0)</f>
        <v>29175875.236532029</v>
      </c>
      <c r="U143" s="13">
        <f>IF(U97*BObIC!U$2&gt;0,U97*BObIC!U$2,0)</f>
        <v>205907585.61977202</v>
      </c>
      <c r="V143" s="13">
        <f>IF(V97*BObIC!V$2&gt;0,V97*BObIC!V$2,0)</f>
        <v>273708607.71503276</v>
      </c>
      <c r="W143" s="13">
        <f>IF(W97*BObIC!W$2&gt;0,W97*BObIC!W$2,0)</f>
        <v>251594528.9509348</v>
      </c>
      <c r="X143" s="13">
        <f>IF(X97*BObIC!X$2&gt;0,X97*BObIC!X$2,0)</f>
        <v>85155480.060241625</v>
      </c>
      <c r="Y143" s="13">
        <f>IF(Y97*BObIC!Y$2&gt;0,Y97*BObIC!Y$2,0)</f>
        <v>1230511116.3196232</v>
      </c>
      <c r="Z143" s="13">
        <f>IF(Z97*BObIC!Z$2&gt;0,Z97*BObIC!Z$2,0)</f>
        <v>8604505957.9473171</v>
      </c>
      <c r="AA143" s="13">
        <f>IF(AA97*BObIC!AA$2&gt;0,AA97*BObIC!AA$2,0)</f>
        <v>1107494632.2351139</v>
      </c>
      <c r="AB143" s="13">
        <f>IF(AB97*BObIC!AB$2&gt;0,AB97*BObIC!AB$2,0)</f>
        <v>265303354.89082372</v>
      </c>
      <c r="AC143" s="13">
        <f>IF(AC97*BObIC!AC$2&gt;0,AC97*BObIC!AC$2,0)</f>
        <v>0</v>
      </c>
      <c r="AD143" s="13">
        <f>IF(AD97*BObIC!AD$2&gt;0,AD97*BObIC!AD$2,0)</f>
        <v>0</v>
      </c>
      <c r="AE143" s="13">
        <f>IF(AE97*BObIC!AE$2&gt;0,AE97*BObIC!AE$2,0)</f>
        <v>0</v>
      </c>
      <c r="AF143" s="13">
        <f>IF(AF97*BObIC!AF$2&gt;0,AF97*BObIC!AF$2,0)</f>
        <v>193752317.93816799</v>
      </c>
      <c r="AG143" s="13">
        <f>IF(AG97*BObIC!AG$2&gt;0,AG97*BObIC!AG$2,0)</f>
        <v>0</v>
      </c>
      <c r="AH143" s="13">
        <f>IF(AH97*BObIC!AH$2&gt;0,AH97*BObIC!AH$2,0)</f>
        <v>0</v>
      </c>
      <c r="AI143" s="13">
        <f>IF(AI97*BObIC!AI$2&gt;0,AI97*BObIC!AI$2,0)</f>
        <v>0</v>
      </c>
      <c r="AJ143" s="13">
        <f>IF(AJ97*BObIC!AJ$2&gt;0,AJ97*BObIC!AJ$2,0)</f>
        <v>0</v>
      </c>
      <c r="AK143" s="13">
        <f>IF(AK97*BObIC!AK$2&gt;0,AK97*BObIC!AK$2,0)</f>
        <v>632011825.79218113</v>
      </c>
      <c r="AL143" s="13">
        <f>IF(AL97*BObIC!AL$2&gt;0,AL97*BObIC!AL$2,0)</f>
        <v>168415333.82679299</v>
      </c>
      <c r="AM143" s="13">
        <f>IF(AM97*BObIC!AM$2&gt;0,AM97*BObIC!AM$2,0)</f>
        <v>480604509.72307718</v>
      </c>
      <c r="AN143" s="13">
        <f>IF(AN97*BObIC!AN$2&gt;0,AN97*BObIC!AN$2,0)</f>
        <v>46137888.631338738</v>
      </c>
      <c r="AO143" s="13">
        <f>IF(AO97*BObIC!AO$2&gt;0,AO97*BObIC!AO$2,0)</f>
        <v>81033520.591874257</v>
      </c>
      <c r="AP143" s="13">
        <f>IF(AP97*BObIC!AP$2&gt;0,AP97*BObIC!AP$2,0)</f>
        <v>29194056.981338799</v>
      </c>
      <c r="AQ143" s="13">
        <f>IF(AQ97*BObIC!AQ$2&gt;0,AQ97*BObIC!AQ$2,0)</f>
        <v>0</v>
      </c>
    </row>
    <row r="144" spans="1:43" s="13" customFormat="1" x14ac:dyDescent="0.35">
      <c r="A144" s="13" t="s">
        <v>56</v>
      </c>
      <c r="B144" s="13">
        <f>IF(B98*BObIC!B$2&gt;0,B98*BObIC!B$2,0)</f>
        <v>0</v>
      </c>
      <c r="C144" s="13">
        <f>IF(C98*BObIC!C$2&gt;0,C98*BObIC!C$2,0)</f>
        <v>13498974.131464915</v>
      </c>
      <c r="D144" s="13">
        <f>IF(D98*BObIC!D$2&gt;0,D98*BObIC!D$2,0)</f>
        <v>1891479219.5709305</v>
      </c>
      <c r="E144" s="13">
        <f>IF(E98*BObIC!E$2&gt;0,E98*BObIC!E$2,0)</f>
        <v>52623855.389017962</v>
      </c>
      <c r="F144" s="13">
        <f>IF(F98*BObIC!F$2&gt;0,F98*BObIC!F$2,0)</f>
        <v>413450665.76814872</v>
      </c>
      <c r="G144" s="13">
        <f>IF(G98*BObIC!G$2&gt;0,G98*BObIC!G$2,0)</f>
        <v>205544651.14186034</v>
      </c>
      <c r="H144" s="13">
        <f>IF(H98*BObIC!H$2&gt;0,H98*BObIC!H$2,0)</f>
        <v>0</v>
      </c>
      <c r="I144" s="13">
        <f>IF(I98*BObIC!I$2&gt;0,I98*BObIC!I$2,0)</f>
        <v>0</v>
      </c>
      <c r="J144" s="13">
        <f>IF(J98*BObIC!J$2&gt;0,J98*BObIC!J$2,0)</f>
        <v>0</v>
      </c>
      <c r="K144" s="13">
        <f>IF(K98*BObIC!K$2&gt;0,K98*BObIC!K$2,0)</f>
        <v>38461445312.363708</v>
      </c>
      <c r="L144" s="13">
        <f>IF(L98*BObIC!L$2&gt;0,L98*BObIC!L$2,0)</f>
        <v>1098662431.5797734</v>
      </c>
      <c r="M144" s="13">
        <f>IF(M98*BObIC!M$2&gt;0,M98*BObIC!M$2,0)</f>
        <v>0</v>
      </c>
      <c r="N144" s="13">
        <f>IF(N98*BObIC!N$2&gt;0,N98*BObIC!N$2,0)</f>
        <v>0</v>
      </c>
      <c r="O144" s="13">
        <f>IF(O98*BObIC!O$2&gt;0,O98*BObIC!O$2,0)</f>
        <v>449248891.92493474</v>
      </c>
      <c r="P144" s="13">
        <f>IF(P98*BObIC!P$2&gt;0,P98*BObIC!P$2,0)</f>
        <v>1934246607.5110993</v>
      </c>
      <c r="Q144" s="13">
        <f>IF(Q98*BObIC!Q$2&gt;0,Q98*BObIC!Q$2,0)</f>
        <v>47200661.072865076</v>
      </c>
      <c r="R144" s="13">
        <f>IF(R98*BObIC!R$2&gt;0,R98*BObIC!R$2,0)</f>
        <v>49332831.725042395</v>
      </c>
      <c r="S144" s="13">
        <f>IF(S98*BObIC!S$2&gt;0,S98*BObIC!S$2,0)</f>
        <v>449007111.73442727</v>
      </c>
      <c r="T144" s="13">
        <f>IF(T98*BObIC!T$2&gt;0,T98*BObIC!T$2,0)</f>
        <v>0</v>
      </c>
      <c r="U144" s="13">
        <f>IF(U98*BObIC!U$2&gt;0,U98*BObIC!U$2,0)</f>
        <v>148212122.2486147</v>
      </c>
      <c r="V144" s="13">
        <f>IF(V98*BObIC!V$2&gt;0,V98*BObIC!V$2,0)</f>
        <v>93670658.502443999</v>
      </c>
      <c r="W144" s="13">
        <f>IF(W98*BObIC!W$2&gt;0,W98*BObIC!W$2,0)</f>
        <v>41643739.465566806</v>
      </c>
      <c r="X144" s="13">
        <f>IF(X98*BObIC!X$2&gt;0,X98*BObIC!X$2,0)</f>
        <v>44078875.986205906</v>
      </c>
      <c r="Y144" s="13">
        <f>IF(Y98*BObIC!Y$2&gt;0,Y98*BObIC!Y$2,0)</f>
        <v>511900832.92612684</v>
      </c>
      <c r="Z144" s="13">
        <f>IF(Z98*BObIC!Z$2&gt;0,Z98*BObIC!Z$2,0)</f>
        <v>8686127196.4472313</v>
      </c>
      <c r="AA144" s="13">
        <f>IF(AA98*BObIC!AA$2&gt;0,AA98*BObIC!AA$2,0)</f>
        <v>6321608708.3971844</v>
      </c>
      <c r="AB144" s="13">
        <f>IF(AB98*BObIC!AB$2&gt;0,AB98*BObIC!AB$2,0)</f>
        <v>5039171.036658451</v>
      </c>
      <c r="AC144" s="13">
        <f>IF(AC98*BObIC!AC$2&gt;0,AC98*BObIC!AC$2,0)</f>
        <v>0</v>
      </c>
      <c r="AD144" s="13">
        <f>IF(AD98*BObIC!AD$2&gt;0,AD98*BObIC!AD$2,0)</f>
        <v>0</v>
      </c>
      <c r="AE144" s="13">
        <f>IF(AE98*BObIC!AE$2&gt;0,AE98*BObIC!AE$2,0)</f>
        <v>0</v>
      </c>
      <c r="AF144" s="13">
        <f>IF(AF98*BObIC!AF$2&gt;0,AF98*BObIC!AF$2,0)</f>
        <v>0</v>
      </c>
      <c r="AG144" s="13">
        <f>IF(AG98*BObIC!AG$2&gt;0,AG98*BObIC!AG$2,0)</f>
        <v>0</v>
      </c>
      <c r="AH144" s="13">
        <f>IF(AH98*BObIC!AH$2&gt;0,AH98*BObIC!AH$2,0)</f>
        <v>0</v>
      </c>
      <c r="AI144" s="13">
        <f>IF(AI98*BObIC!AI$2&gt;0,AI98*BObIC!AI$2,0)</f>
        <v>0</v>
      </c>
      <c r="AJ144" s="13">
        <f>IF(AJ98*BObIC!AJ$2&gt;0,AJ98*BObIC!AJ$2,0)</f>
        <v>0</v>
      </c>
      <c r="AK144" s="13">
        <f>IF(AK98*BObIC!AK$2&gt;0,AK98*BObIC!AK$2,0)</f>
        <v>168763871.58415067</v>
      </c>
      <c r="AL144" s="13">
        <f>IF(AL98*BObIC!AL$2&gt;0,AL98*BObIC!AL$2,0)</f>
        <v>0</v>
      </c>
      <c r="AM144" s="13">
        <f>IF(AM98*BObIC!AM$2&gt;0,AM98*BObIC!AM$2,0)</f>
        <v>0</v>
      </c>
      <c r="AN144" s="13">
        <f>IF(AN98*BObIC!AN$2&gt;0,AN98*BObIC!AN$2,0)</f>
        <v>0</v>
      </c>
      <c r="AO144" s="13">
        <f>IF(AO98*BObIC!AO$2&gt;0,AO98*BObIC!AO$2,0)</f>
        <v>0</v>
      </c>
      <c r="AP144" s="13">
        <f>IF(AP98*BObIC!AP$2&gt;0,AP98*BObIC!AP$2,0)</f>
        <v>0</v>
      </c>
      <c r="AQ144" s="13">
        <f>IF(AQ98*BObIC!AQ$2&gt;0,AQ98*BObIC!AQ$2,0)</f>
        <v>0</v>
      </c>
    </row>
    <row r="145" spans="1:43" s="13" customFormat="1" x14ac:dyDescent="0.35">
      <c r="A145" s="13" t="s">
        <v>3</v>
      </c>
      <c r="B145" s="13">
        <f>IF(B99*BObIC!B$2&gt;0,B99*BObIC!B$2,0)</f>
        <v>696831931.24833703</v>
      </c>
      <c r="C145" s="13">
        <f>IF(C99*BObIC!C$2&gt;0,C99*BObIC!C$2,0)</f>
        <v>29559278.728858911</v>
      </c>
      <c r="D145" s="13">
        <f>IF(D99*BObIC!D$2&gt;0,D99*BObIC!D$2,0)</f>
        <v>125802421.75475568</v>
      </c>
      <c r="E145" s="13">
        <f>IF(E99*BObIC!E$2&gt;0,E99*BObIC!E$2,0)</f>
        <v>1795168920.6802199</v>
      </c>
      <c r="F145" s="13">
        <f>IF(F99*BObIC!F$2&gt;0,F99*BObIC!F$2,0)</f>
        <v>417777030.50375277</v>
      </c>
      <c r="G145" s="13">
        <f>IF(G99*BObIC!G$2&gt;0,G99*BObIC!G$2,0)</f>
        <v>596173904.26560259</v>
      </c>
      <c r="H145" s="13">
        <f>IF(H99*BObIC!H$2&gt;0,H99*BObIC!H$2,0)</f>
        <v>0</v>
      </c>
      <c r="I145" s="13">
        <f>IF(I99*BObIC!I$2&gt;0,I99*BObIC!I$2,0)</f>
        <v>0</v>
      </c>
      <c r="J145" s="13">
        <f>IF(J99*BObIC!J$2&gt;0,J99*BObIC!J$2,0)</f>
        <v>450993668.36095339</v>
      </c>
      <c r="K145" s="13">
        <f>IF(K99*BObIC!K$2&gt;0,K99*BObIC!K$2,0)</f>
        <v>8021218800.6953964</v>
      </c>
      <c r="L145" s="13">
        <f>IF(L99*BObIC!L$2&gt;0,L99*BObIC!L$2,0)</f>
        <v>2825585179.3570528</v>
      </c>
      <c r="M145" s="13">
        <f>IF(M99*BObIC!M$2&gt;0,M99*BObIC!M$2,0)</f>
        <v>0</v>
      </c>
      <c r="N145" s="13">
        <f>IF(N99*BObIC!N$2&gt;0,N99*BObIC!N$2,0)</f>
        <v>0</v>
      </c>
      <c r="O145" s="13">
        <f>IF(O99*BObIC!O$2&gt;0,O99*BObIC!O$2,0)</f>
        <v>2972784657.9784307</v>
      </c>
      <c r="P145" s="13">
        <f>IF(P99*BObIC!P$2&gt;0,P99*BObIC!P$2,0)</f>
        <v>12799360761.732533</v>
      </c>
      <c r="Q145" s="13">
        <f>IF(Q99*BObIC!Q$2&gt;0,Q99*BObIC!Q$2,0)</f>
        <v>5222240655.6384306</v>
      </c>
      <c r="R145" s="13">
        <f>IF(R99*BObIC!R$2&gt;0,R99*BObIC!R$2,0)</f>
        <v>5458142187.766818</v>
      </c>
      <c r="S145" s="13">
        <f>IF(S99*BObIC!S$2&gt;0,S99*BObIC!S$2,0)</f>
        <v>0</v>
      </c>
      <c r="T145" s="13">
        <f>IF(T99*BObIC!T$2&gt;0,T99*BObIC!T$2,0)</f>
        <v>0</v>
      </c>
      <c r="U145" s="13">
        <f>IF(U99*BObIC!U$2&gt;0,U99*BObIC!U$2,0)</f>
        <v>0</v>
      </c>
      <c r="V145" s="13">
        <f>IF(V99*BObIC!V$2&gt;0,V99*BObIC!V$2,0)</f>
        <v>0</v>
      </c>
      <c r="W145" s="13">
        <f>IF(W99*BObIC!W$2&gt;0,W99*BObIC!W$2,0)</f>
        <v>0</v>
      </c>
      <c r="X145" s="13">
        <f>IF(X99*BObIC!X$2&gt;0,X99*BObIC!X$2,0)</f>
        <v>0</v>
      </c>
      <c r="Y145" s="13">
        <f>IF(Y99*BObIC!Y$2&gt;0,Y99*BObIC!Y$2,0)</f>
        <v>0</v>
      </c>
      <c r="Z145" s="13">
        <f>IF(Z99*BObIC!Z$2&gt;0,Z99*BObIC!Z$2,0)</f>
        <v>8870016851.4045334</v>
      </c>
      <c r="AA145" s="13">
        <f>IF(AA99*BObIC!AA$2&gt;0,AA99*BObIC!AA$2,0)</f>
        <v>1188488430.3838162</v>
      </c>
      <c r="AB145" s="13">
        <f>IF(AB99*BObIC!AB$2&gt;0,AB99*BObIC!AB$2,0)</f>
        <v>7939399.7679012492</v>
      </c>
      <c r="AC145" s="13">
        <f>IF(AC99*BObIC!AC$2&gt;0,AC99*BObIC!AC$2,0)</f>
        <v>0</v>
      </c>
      <c r="AD145" s="13">
        <f>IF(AD99*BObIC!AD$2&gt;0,AD99*BObIC!AD$2,0)</f>
        <v>20838135.757898752</v>
      </c>
      <c r="AE145" s="13">
        <f>IF(AE99*BObIC!AE$2&gt;0,AE99*BObIC!AE$2,0)</f>
        <v>1715977439.6792428</v>
      </c>
      <c r="AF145" s="13">
        <f>IF(AF99*BObIC!AF$2&gt;0,AF99*BObIC!AF$2,0)</f>
        <v>104678954.56663492</v>
      </c>
      <c r="AG145" s="13">
        <f>IF(AG99*BObIC!AG$2&gt;0,AG99*BObIC!AG$2,0)</f>
        <v>0</v>
      </c>
      <c r="AH145" s="13">
        <f>IF(AH99*BObIC!AH$2&gt;0,AH99*BObIC!AH$2,0)</f>
        <v>0</v>
      </c>
      <c r="AI145" s="13">
        <f>IF(AI99*BObIC!AI$2&gt;0,AI99*BObIC!AI$2,0)</f>
        <v>0</v>
      </c>
      <c r="AJ145" s="13">
        <f>IF(AJ99*BObIC!AJ$2&gt;0,AJ99*BObIC!AJ$2,0)</f>
        <v>27894256.832884878</v>
      </c>
      <c r="AK145" s="13">
        <f>IF(AK99*BObIC!AK$2&gt;0,AK99*BObIC!AK$2,0)</f>
        <v>0</v>
      </c>
      <c r="AL145" s="13">
        <f>IF(AL99*BObIC!AL$2&gt;0,AL99*BObIC!AL$2,0)</f>
        <v>0</v>
      </c>
      <c r="AM145" s="13">
        <f>IF(AM99*BObIC!AM$2&gt;0,AM99*BObIC!AM$2,0)</f>
        <v>456711779.53076398</v>
      </c>
      <c r="AN145" s="13">
        <f>IF(AN99*BObIC!AN$2&gt;0,AN99*BObIC!AN$2,0)</f>
        <v>28853436.414300982</v>
      </c>
      <c r="AO145" s="13">
        <f>IF(AO99*BObIC!AO$2&gt;0,AO99*BObIC!AO$2,0)</f>
        <v>0</v>
      </c>
      <c r="AP145" s="13">
        <f>IF(AP99*BObIC!AP$2&gt;0,AP99*BObIC!AP$2,0)</f>
        <v>0</v>
      </c>
      <c r="AQ145" s="13">
        <f>IF(AQ99*BObIC!AQ$2&gt;0,AQ99*BObIC!AQ$2,0)</f>
        <v>0</v>
      </c>
    </row>
    <row r="146" spans="1:43" s="13" customFormat="1" x14ac:dyDescent="0.35">
      <c r="A146" s="13" t="s">
        <v>4</v>
      </c>
      <c r="B146" s="13">
        <f>IF(B100*BObIC!B$2&gt;0,B100*BObIC!B$2,0)</f>
        <v>1213961178.0379086</v>
      </c>
      <c r="C146" s="13">
        <f>IF(C100*BObIC!C$2&gt;0,C100*BObIC!C$2,0)</f>
        <v>52477645.383871622</v>
      </c>
      <c r="D146" s="13">
        <f>IF(D100*BObIC!D$2&gt;0,D100*BObIC!D$2,0)</f>
        <v>223341541.51173282</v>
      </c>
      <c r="E146" s="13">
        <f>IF(E100*BObIC!E$2&gt;0,E100*BObIC!E$2,0)</f>
        <v>204576732.642225</v>
      </c>
      <c r="F146" s="13">
        <f>IF(F100*BObIC!F$2&gt;0,F100*BObIC!F$2,0)</f>
        <v>184857843.02362788</v>
      </c>
      <c r="G146" s="13">
        <f>IF(G100*BObIC!G$2&gt;0,G100*BObIC!G$2,0)</f>
        <v>1560541853.9851172</v>
      </c>
      <c r="H146" s="13">
        <f>IF(H100*BObIC!H$2&gt;0,H100*BObIC!H$2,0)</f>
        <v>88946492.246214554</v>
      </c>
      <c r="I146" s="13">
        <f>IF(I100*BObIC!I$2&gt;0,I100*BObIC!I$2,0)</f>
        <v>52404653.755165756</v>
      </c>
      <c r="J146" s="13">
        <f>IF(J100*BObIC!J$2&gt;0,J100*BObIC!J$2,0)</f>
        <v>608021547.46610916</v>
      </c>
      <c r="K146" s="13">
        <f>IF(K100*BObIC!K$2&gt;0,K100*BObIC!K$2,0)</f>
        <v>8926979231.7862301</v>
      </c>
      <c r="L146" s="13">
        <f>IF(L100*BObIC!L$2&gt;0,L100*BObIC!L$2,0)</f>
        <v>3865173211.5941153</v>
      </c>
      <c r="M146" s="13">
        <f>IF(M100*BObIC!M$2&gt;0,M100*BObIC!M$2,0)</f>
        <v>140352443.38579687</v>
      </c>
      <c r="N146" s="13">
        <f>IF(N100*BObIC!N$2&gt;0,N100*BObIC!N$2,0)</f>
        <v>181954523.21786946</v>
      </c>
      <c r="O146" s="13">
        <f>IF(O100*BObIC!O$2&gt;0,O100*BObIC!O$2,0)</f>
        <v>633704801.2935946</v>
      </c>
      <c r="P146" s="13">
        <f>IF(P100*BObIC!P$2&gt;0,P100*BObIC!P$2,0)</f>
        <v>2728423784.8948131</v>
      </c>
      <c r="Q146" s="13">
        <f>IF(Q100*BObIC!Q$2&gt;0,Q100*BObIC!Q$2,0)</f>
        <v>757930417.86945164</v>
      </c>
      <c r="R146" s="13">
        <f>IF(R100*BObIC!R$2&gt;0,R100*BObIC!R$2,0)</f>
        <v>792168010.23874748</v>
      </c>
      <c r="S146" s="13">
        <f>IF(S100*BObIC!S$2&gt;0,S100*BObIC!S$2,0)</f>
        <v>654648787.48618293</v>
      </c>
      <c r="T146" s="13">
        <f>IF(T100*BObIC!T$2&gt;0,T100*BObIC!T$2,0)</f>
        <v>76847424.775740862</v>
      </c>
      <c r="U146" s="13">
        <f>IF(U100*BObIC!U$2&gt;0,U100*BObIC!U$2,0)</f>
        <v>272296641.81729698</v>
      </c>
      <c r="V146" s="13">
        <f>IF(V100*BObIC!V$2&gt;0,V100*BObIC!V$2,0)</f>
        <v>403380050.11733538</v>
      </c>
      <c r="W146" s="13">
        <f>IF(W100*BObIC!W$2&gt;0,W100*BObIC!W$2,0)</f>
        <v>377890171.28632718</v>
      </c>
      <c r="X146" s="13">
        <f>IF(X100*BObIC!X$2&gt;0,X100*BObIC!X$2,0)</f>
        <v>123831609.85647272</v>
      </c>
      <c r="Y146" s="13">
        <f>IF(Y100*BObIC!Y$2&gt;0,Y100*BObIC!Y$2,0)</f>
        <v>1944932569.8108451</v>
      </c>
      <c r="Z146" s="13">
        <f>IF(Z100*BObIC!Z$2&gt;0,Z100*BObIC!Z$2,0)</f>
        <v>10362404387.037849</v>
      </c>
      <c r="AA146" s="13">
        <f>IF(AA100*BObIC!AA$2&gt;0,AA100*BObIC!AA$2,0)</f>
        <v>1466130113.8789783</v>
      </c>
      <c r="AB146" s="13">
        <f>IF(AB100*BObIC!AB$2&gt;0,AB100*BObIC!AB$2,0)</f>
        <v>470633308.25048256</v>
      </c>
      <c r="AC146" s="13">
        <f>IF(AC100*BObIC!AC$2&gt;0,AC100*BObIC!AC$2,0)</f>
        <v>0</v>
      </c>
      <c r="AD146" s="13">
        <f>IF(AD100*BObIC!AD$2&gt;0,AD100*BObIC!AD$2,0)</f>
        <v>1113190334.1728747</v>
      </c>
      <c r="AE146" s="13">
        <f>IF(AE100*BObIC!AE$2&gt;0,AE100*BObIC!AE$2,0)</f>
        <v>2505799144.8824615</v>
      </c>
      <c r="AF146" s="13">
        <f>IF(AF100*BObIC!AF$2&gt;0,AF100*BObIC!AF$2,0)</f>
        <v>356000276.57418197</v>
      </c>
      <c r="AG146" s="13">
        <f>IF(AG100*BObIC!AG$2&gt;0,AG100*BObIC!AG$2,0)</f>
        <v>38191670.583006643</v>
      </c>
      <c r="AH146" s="13">
        <f>IF(AH100*BObIC!AH$2&gt;0,AH100*BObIC!AH$2,0)</f>
        <v>22002643.165889714</v>
      </c>
      <c r="AI146" s="13">
        <f>IF(AI100*BObIC!AI$2&gt;0,AI100*BObIC!AI$2,0)</f>
        <v>64596435.242402628</v>
      </c>
      <c r="AJ146" s="13">
        <f>IF(AJ100*BObIC!AJ$2&gt;0,AJ100*BObIC!AJ$2,0)</f>
        <v>195499493.36731878</v>
      </c>
      <c r="AK146" s="13">
        <f>IF(AK100*BObIC!AK$2&gt;0,AK100*BObIC!AK$2,0)</f>
        <v>851946053.83683634</v>
      </c>
      <c r="AL146" s="13">
        <f>IF(AL100*BObIC!AL$2&gt;0,AL100*BObIC!AL$2,0)</f>
        <v>986441071.00870514</v>
      </c>
      <c r="AM146" s="13">
        <f>IF(AM100*BObIC!AM$2&gt;0,AM100*BObIC!AM$2,0)</f>
        <v>944510718.01873434</v>
      </c>
      <c r="AN146" s="13">
        <f>IF(AN100*BObIC!AN$2&gt;0,AN100*BObIC!AN$2,0)</f>
        <v>192003743.19820219</v>
      </c>
      <c r="AO146" s="13">
        <f>IF(AO100*BObIC!AO$2&gt;0,AO100*BObIC!AO$2,0)</f>
        <v>289694914.69327736</v>
      </c>
      <c r="AP146" s="13">
        <f>IF(AP100*BObIC!AP$2&gt;0,AP100*BObIC!AP$2,0)</f>
        <v>240576464.37153101</v>
      </c>
      <c r="AQ146" s="13">
        <f>IF(AQ100*BObIC!AQ$2&gt;0,AQ100*BObIC!AQ$2,0)</f>
        <v>0</v>
      </c>
    </row>
    <row r="147" spans="1:43" x14ac:dyDescent="0.35">
      <c r="A147" t="s">
        <v>5</v>
      </c>
      <c r="B147">
        <f>IF(B101*BObIC!B$2&gt;0,B101*BObIC!B$2,0)</f>
        <v>45513886132.161278</v>
      </c>
      <c r="C147" s="13">
        <f>IF(C101*BObIC!C$2&gt;0,C101*BObIC!C$2,0)</f>
        <v>16087630.709179346</v>
      </c>
      <c r="D147" s="13">
        <f>IF(D101*BObIC!D$2&gt;0,D101*BObIC!D$2,0)</f>
        <v>68467939.359258741</v>
      </c>
      <c r="E147" s="13">
        <f>IF(E101*BObIC!E$2&gt;0,E101*BObIC!E$2,0)</f>
        <v>62715369.608601548</v>
      </c>
      <c r="F147" s="13">
        <f>IF(F101*BObIC!F$2&gt;0,F101*BObIC!F$2,0)</f>
        <v>4333725.9114565784</v>
      </c>
      <c r="G147">
        <f>IF(G101*BObIC!G$2&gt;0,G101*BObIC!G$2,0)</f>
        <v>217639043141.6412</v>
      </c>
      <c r="H147">
        <f>IF(H101*BObIC!H$2&gt;0,H101*BObIC!H$2,0)</f>
        <v>2256687115.0495558</v>
      </c>
      <c r="I147">
        <f>IF(I101*BObIC!I$2&gt;0,I101*BObIC!I$2,0)</f>
        <v>0</v>
      </c>
      <c r="J147">
        <f>IF(J101*BObIC!J$2&gt;0,J101*BObIC!J$2,0)</f>
        <v>839375653.64274073</v>
      </c>
      <c r="K147">
        <f>IF(K101*BObIC!K$2&gt;0,K101*BObIC!K$2,0)</f>
        <v>859178143.40323675</v>
      </c>
      <c r="L147">
        <f>IF(L101*BObIC!L$2&gt;0,L101*BObIC!L$2,0)</f>
        <v>8844609644.0504837</v>
      </c>
      <c r="M147">
        <f>IF(M101*BObIC!M$2&gt;0,M101*BObIC!M$2,0)</f>
        <v>2554763731.8431363</v>
      </c>
      <c r="N147">
        <f>IF(N101*BObIC!N$2&gt;0,N101*BObIC!N$2,0)</f>
        <v>363837829.8389011</v>
      </c>
      <c r="O147" s="13">
        <f>IF(O101*BObIC!O$2&gt;0,O101*BObIC!O$2,0)</f>
        <v>25462494.402171277</v>
      </c>
      <c r="P147" s="13">
        <f>IF(P101*BObIC!P$2&gt;0,P101*BObIC!P$2,0)</f>
        <v>109629081.56576926</v>
      </c>
      <c r="Q147" s="13">
        <f>IF(Q101*BObIC!Q$2&gt;0,Q101*BObIC!Q$2,0)</f>
        <v>188299322.56518504</v>
      </c>
      <c r="R147" s="13">
        <f>IF(R101*BObIC!R$2&gt;0,R101*BObIC!R$2,0)</f>
        <v>196805268.88611975</v>
      </c>
      <c r="S147">
        <f>IF(S101*BObIC!S$2&gt;0,S101*BObIC!S$2,0)</f>
        <v>216414641.52491114</v>
      </c>
      <c r="T147">
        <f>IF(T101*BObIC!T$2&gt;0,T101*BObIC!T$2,0)</f>
        <v>238235917.19580945</v>
      </c>
      <c r="U147">
        <f>IF(U101*BObIC!U$2&gt;0,U101*BObIC!U$2,0)</f>
        <v>179498350.38672411</v>
      </c>
      <c r="V147">
        <f>IF(V101*BObIC!V$2&gt;0,V101*BObIC!V$2,0)</f>
        <v>405877674.46975911</v>
      </c>
      <c r="W147">
        <f>IF(W101*BObIC!W$2&gt;0,W101*BObIC!W$2,0)</f>
        <v>366886502.2739237</v>
      </c>
      <c r="X147">
        <f>IF(X101*BObIC!X$2&gt;0,X101*BObIC!X$2,0)</f>
        <v>106943056.42851123</v>
      </c>
      <c r="Y147">
        <f>IF(Y101*BObIC!Y$2&gt;0,Y101*BObIC!Y$2,0)</f>
        <v>3513169008.1396689</v>
      </c>
      <c r="Z147" s="13">
        <f>IF(Z101*BObIC!Z$2&gt;0,Z101*BObIC!Z$2,0)</f>
        <v>695985816.67935014</v>
      </c>
      <c r="AA147" s="13">
        <f>IF(AA101*BObIC!AA$2&gt;0,AA101*BObIC!AA$2,0)</f>
        <v>216228714.01072979</v>
      </c>
      <c r="AB147">
        <f>IF(AB101*BObIC!AB$2&gt;0,AB101*BObIC!AB$2,0)</f>
        <v>856634447.02156508</v>
      </c>
      <c r="AC147">
        <f>IF(AC101*BObIC!AC$2&gt;0,AC101*BObIC!AC$2,0)</f>
        <v>0</v>
      </c>
      <c r="AD147">
        <f>IF(AD101*BObIC!AD$2&gt;0,AD101*BObIC!AD$2,0)</f>
        <v>12578199208.722803</v>
      </c>
      <c r="AE147">
        <f>IF(AE101*BObIC!AE$2&gt;0,AE101*BObIC!AE$2,0)</f>
        <v>3521910432.2631383</v>
      </c>
      <c r="AF147">
        <f>IF(AF101*BObIC!AF$2&gt;0,AF101*BObIC!AF$2,0)</f>
        <v>101461413319.22264</v>
      </c>
      <c r="AG147">
        <f>IF(AG101*BObIC!AG$2&gt;0,AG101*BObIC!AG$2,0)</f>
        <v>812850674.52760673</v>
      </c>
      <c r="AH147">
        <f>IF(AH101*BObIC!AH$2&gt;0,AH101*BObIC!AH$2,0)</f>
        <v>426611983.91606259</v>
      </c>
      <c r="AI147">
        <f>IF(AI101*BObIC!AI$2&gt;0,AI101*BObIC!AI$2,0)</f>
        <v>657488817.94118583</v>
      </c>
      <c r="AJ147">
        <f>IF(AJ101*BObIC!AJ$2&gt;0,AJ101*BObIC!AJ$2,0)</f>
        <v>735112859.80104899</v>
      </c>
      <c r="AK147">
        <f>IF(AK101*BObIC!AK$2&gt;0,AK101*BObIC!AK$2,0)</f>
        <v>702958829.19893467</v>
      </c>
      <c r="AL147">
        <f>IF(AL101*BObIC!AL$2&gt;0,AL101*BObIC!AL$2,0)</f>
        <v>6065758081.672718</v>
      </c>
      <c r="AM147">
        <f>IF(AM101*BObIC!AM$2&gt;0,AM101*BObIC!AM$2,0)</f>
        <v>5151407653.8507376</v>
      </c>
      <c r="AN147">
        <f>IF(AN101*BObIC!AN$2&gt;0,AN101*BObIC!AN$2,0)</f>
        <v>4674340772.1023779</v>
      </c>
      <c r="AO147">
        <f>IF(AO101*BObIC!AO$2&gt;0,AO101*BObIC!AO$2,0)</f>
        <v>16863793345.768236</v>
      </c>
      <c r="AP147">
        <f>IF(AP101*BObIC!AP$2&gt;0,AP101*BObIC!AP$2,0)</f>
        <v>4183883405.2478018</v>
      </c>
      <c r="AQ147">
        <f>IF(AQ101*BObIC!AQ$2&gt;0,AQ101*BObIC!AQ$2,0)</f>
        <v>0</v>
      </c>
    </row>
    <row r="148" spans="1:43" x14ac:dyDescent="0.35">
      <c r="A148" t="s">
        <v>6</v>
      </c>
      <c r="B148">
        <f>IF(B102*BObIC!B$2&gt;0,B102*BObIC!B$2,0)</f>
        <v>755156242.35399389</v>
      </c>
      <c r="C148" s="13">
        <f>IF(C102*BObIC!C$2&gt;0,C102*BObIC!C$2,0)</f>
        <v>9431394.2403242905</v>
      </c>
      <c r="D148" s="13">
        <f>IF(D102*BObIC!D$2&gt;0,D102*BObIC!D$2,0)</f>
        <v>40139417.70501557</v>
      </c>
      <c r="E148" s="13">
        <f>IF(E102*BObIC!E$2&gt;0,E102*BObIC!E$2,0)</f>
        <v>36766966.273590386</v>
      </c>
      <c r="F148" s="13">
        <f>IF(F102*BObIC!F$2&gt;0,F102*BObIC!F$2,0)</f>
        <v>2540652.4017942687</v>
      </c>
      <c r="G148">
        <f>IF(G102*BObIC!G$2&gt;0,G102*BObIC!G$2,0)</f>
        <v>790850604.93612802</v>
      </c>
      <c r="H148">
        <f>IF(H102*BObIC!H$2&gt;0,H102*BObIC!H$2,0)</f>
        <v>45873769091.675552</v>
      </c>
      <c r="I148">
        <f>IF(I102*BObIC!I$2&gt;0,I102*BObIC!I$2,0)</f>
        <v>346790575.84478682</v>
      </c>
      <c r="J148">
        <f>IF(J102*BObIC!J$2&gt;0,J102*BObIC!J$2,0)</f>
        <v>1309070646.8452756</v>
      </c>
      <c r="K148">
        <f>IF(K102*BObIC!K$2&gt;0,K102*BObIC!K$2,0)</f>
        <v>62494976.109778337</v>
      </c>
      <c r="L148">
        <f>IF(L102*BObIC!L$2&gt;0,L102*BObIC!L$2,0)</f>
        <v>648655293.42142892</v>
      </c>
      <c r="M148">
        <f>IF(M102*BObIC!M$2&gt;0,M102*BObIC!M$2,0)</f>
        <v>354355560.79137111</v>
      </c>
      <c r="N148">
        <f>IF(N102*BObIC!N$2&gt;0,N102*BObIC!N$2,0)</f>
        <v>1888795462.9786811</v>
      </c>
      <c r="O148" s="13">
        <f>IF(O102*BObIC!O$2&gt;0,O102*BObIC!O$2,0)</f>
        <v>50056588.523738705</v>
      </c>
      <c r="P148" s="13">
        <f>IF(P102*BObIC!P$2&gt;0,P102*BObIC!P$2,0)</f>
        <v>215519255.08543867</v>
      </c>
      <c r="Q148" s="13">
        <f>IF(Q102*BObIC!Q$2&gt;0,Q102*BObIC!Q$2,0)</f>
        <v>138839446.99011362</v>
      </c>
      <c r="R148" s="13">
        <f>IF(R102*BObIC!R$2&gt;0,R102*BObIC!R$2,0)</f>
        <v>145111168.34969187</v>
      </c>
      <c r="S148">
        <f>IF(S102*BObIC!S$2&gt;0,S102*BObIC!S$2,0)</f>
        <v>647348307.79647732</v>
      </c>
      <c r="T148">
        <f>IF(T102*BObIC!T$2&gt;0,T102*BObIC!T$2,0)</f>
        <v>267335945.23696333</v>
      </c>
      <c r="U148">
        <f>IF(U102*BObIC!U$2&gt;0,U102*BObIC!U$2,0)</f>
        <v>250214369.80851379</v>
      </c>
      <c r="V148">
        <f>IF(V102*BObIC!V$2&gt;0,V102*BObIC!V$2,0)</f>
        <v>682640409.15340245</v>
      </c>
      <c r="W148">
        <f>IF(W102*BObIC!W$2&gt;0,W102*BObIC!W$2,0)</f>
        <v>3328919530.9077177</v>
      </c>
      <c r="X148">
        <f>IF(X102*BObIC!X$2&gt;0,X102*BObIC!X$2,0)</f>
        <v>488720051.15500331</v>
      </c>
      <c r="Y148">
        <f>IF(Y102*BObIC!Y$2&gt;0,Y102*BObIC!Y$2,0)</f>
        <v>14321295045.578941</v>
      </c>
      <c r="Z148" s="13">
        <f>IF(Z102*BObIC!Z$2&gt;0,Z102*BObIC!Z$2,0)</f>
        <v>164751434.76693594</v>
      </c>
      <c r="AA148" s="13">
        <f>IF(AA102*BObIC!AA$2&gt;0,AA102*BObIC!AA$2,0)</f>
        <v>51867300.268898472</v>
      </c>
      <c r="AB148">
        <f>IF(AB102*BObIC!AB$2&gt;0,AB102*BObIC!AB$2,0)</f>
        <v>271100783.20367563</v>
      </c>
      <c r="AC148">
        <f>IF(AC102*BObIC!AC$2&gt;0,AC102*BObIC!AC$2,0)</f>
        <v>0</v>
      </c>
      <c r="AD148">
        <f>IF(AD102*BObIC!AD$2&gt;0,AD102*BObIC!AD$2,0)</f>
        <v>3755176452.9440532</v>
      </c>
      <c r="AE148">
        <f>IF(AE102*BObIC!AE$2&gt;0,AE102*BObIC!AE$2,0)</f>
        <v>831183628.32769334</v>
      </c>
      <c r="AF148">
        <f>IF(AF102*BObIC!AF$2&gt;0,AF102*BObIC!AF$2,0)</f>
        <v>1130366818.4312122</v>
      </c>
      <c r="AG148">
        <f>IF(AG102*BObIC!AG$2&gt;0,AG102*BObIC!AG$2,0)</f>
        <v>610544373.46071422</v>
      </c>
      <c r="AH148">
        <f>IF(AH102*BObIC!AH$2&gt;0,AH102*BObIC!AH$2,0)</f>
        <v>213070995.58759189</v>
      </c>
      <c r="AI148">
        <f>IF(AI102*BObIC!AI$2&gt;0,AI102*BObIC!AI$2,0)</f>
        <v>178444826.15243879</v>
      </c>
      <c r="AJ148">
        <f>IF(AJ102*BObIC!AJ$2&gt;0,AJ102*BObIC!AJ$2,0)</f>
        <v>349408851.22518265</v>
      </c>
      <c r="AK148">
        <f>IF(AK102*BObIC!AK$2&gt;0,AK102*BObIC!AK$2,0)</f>
        <v>506578150.25020218</v>
      </c>
      <c r="AL148">
        <f>IF(AL102*BObIC!AL$2&gt;0,AL102*BObIC!AL$2,0)</f>
        <v>2804177024.6015892</v>
      </c>
      <c r="AM148">
        <f>IF(AM102*BObIC!AM$2&gt;0,AM102*BObIC!AM$2,0)</f>
        <v>1119476603.6977031</v>
      </c>
      <c r="AN148">
        <f>IF(AN102*BObIC!AN$2&gt;0,AN102*BObIC!AN$2,0)</f>
        <v>314473669.45738941</v>
      </c>
      <c r="AO148">
        <f>IF(AO102*BObIC!AO$2&gt;0,AO102*BObIC!AO$2,0)</f>
        <v>1943403061.6964884</v>
      </c>
      <c r="AP148">
        <f>IF(AP102*BObIC!AP$2&gt;0,AP102*BObIC!AP$2,0)</f>
        <v>1619045825.2871048</v>
      </c>
      <c r="AQ148">
        <f>IF(AQ102*BObIC!AQ$2&gt;0,AQ102*BObIC!AQ$2,0)</f>
        <v>0</v>
      </c>
    </row>
    <row r="149" spans="1:43" x14ac:dyDescent="0.35">
      <c r="A149" t="s">
        <v>7</v>
      </c>
      <c r="B149">
        <f>IF(B103*BObIC!B$2&gt;0,B103*BObIC!B$2,0)</f>
        <v>1312161355.5228302</v>
      </c>
      <c r="C149" s="13">
        <f>IF(C103*BObIC!C$2&gt;0,C103*BObIC!C$2,0)</f>
        <v>24085165.540541653</v>
      </c>
      <c r="D149" s="13">
        <f>IF(D103*BObIC!D$2&gt;0,D103*BObIC!D$2,0)</f>
        <v>102504942.05753899</v>
      </c>
      <c r="E149" s="13">
        <f>IF(E103*BObIC!E$2&gt;0,E103*BObIC!E$2,0)</f>
        <v>93892636.290908307</v>
      </c>
      <c r="F149" s="13">
        <f>IF(F103*BObIC!F$2&gt;0,F103*BObIC!F$2,0)</f>
        <v>6488121.7049077144</v>
      </c>
      <c r="G149">
        <f>IF(G103*BObIC!G$2&gt;0,G103*BObIC!G$2,0)</f>
        <v>2184772950.3408747</v>
      </c>
      <c r="H149">
        <f>IF(H103*BObIC!H$2&gt;0,H103*BObIC!H$2,0)</f>
        <v>204454561.49715155</v>
      </c>
      <c r="I149">
        <f>IF(I103*BObIC!I$2&gt;0,I103*BObIC!I$2,0)</f>
        <v>26782759961.070129</v>
      </c>
      <c r="J149">
        <f>IF(J103*BObIC!J$2&gt;0,J103*BObIC!J$2,0)</f>
        <v>3762788732.1097836</v>
      </c>
      <c r="K149">
        <f>IF(K103*BObIC!K$2&gt;0,K103*BObIC!K$2,0)</f>
        <v>0</v>
      </c>
      <c r="L149">
        <f>IF(L103*BObIC!L$2&gt;0,L103*BObIC!L$2,0)</f>
        <v>698053527.81801772</v>
      </c>
      <c r="M149">
        <f>IF(M103*BObIC!M$2&gt;0,M103*BObIC!M$2,0)</f>
        <v>276177653.58206016</v>
      </c>
      <c r="N149">
        <f>IF(N103*BObIC!N$2&gt;0,N103*BObIC!N$2,0)</f>
        <v>544393083.72180033</v>
      </c>
      <c r="O149" s="13">
        <f>IF(O103*BObIC!O$2&gt;0,O103*BObIC!O$2,0)</f>
        <v>191690197.80054715</v>
      </c>
      <c r="P149" s="13">
        <f>IF(P103*BObIC!P$2&gt;0,P103*BObIC!P$2,0)</f>
        <v>825324494.84770954</v>
      </c>
      <c r="Q149" s="13">
        <f>IF(Q103*BObIC!Q$2&gt;0,Q103*BObIC!Q$2,0)</f>
        <v>282968339.39291871</v>
      </c>
      <c r="R149" s="13">
        <f>IF(R103*BObIC!R$2&gt;0,R103*BObIC!R$2,0)</f>
        <v>295750719.44936854</v>
      </c>
      <c r="S149">
        <f>IF(S103*BObIC!S$2&gt;0,S103*BObIC!S$2,0)</f>
        <v>1173217650.3013282</v>
      </c>
      <c r="T149">
        <f>IF(T103*BObIC!T$2&gt;0,T103*BObIC!T$2,0)</f>
        <v>389534517.84822804</v>
      </c>
      <c r="U149">
        <f>IF(U103*BObIC!U$2&gt;0,U103*BObIC!U$2,0)</f>
        <v>460333294.47305512</v>
      </c>
      <c r="V149">
        <f>IF(V103*BObIC!V$2&gt;0,V103*BObIC!V$2,0)</f>
        <v>907674189.86331666</v>
      </c>
      <c r="W149">
        <f>IF(W103*BObIC!W$2&gt;0,W103*BObIC!W$2,0)</f>
        <v>1440738636.3033721</v>
      </c>
      <c r="X149">
        <f>IF(X103*BObIC!X$2&gt;0,X103*BObIC!X$2,0)</f>
        <v>831464882.92987645</v>
      </c>
      <c r="Y149">
        <f>IF(Y103*BObIC!Y$2&gt;0,Y103*BObIC!Y$2,0)</f>
        <v>68771310738.497421</v>
      </c>
      <c r="Z149" s="13">
        <f>IF(Z103*BObIC!Z$2&gt;0,Z103*BObIC!Z$2,0)</f>
        <v>1482713744.3277669</v>
      </c>
      <c r="AA149" s="13">
        <f>IF(AA103*BObIC!AA$2&gt;0,AA103*BObIC!AA$2,0)</f>
        <v>459412922.45440173</v>
      </c>
      <c r="AB149">
        <f>IF(AB103*BObIC!AB$2&gt;0,AB103*BObIC!AB$2,0)</f>
        <v>423853298.34091377</v>
      </c>
      <c r="AC149">
        <f>IF(AC103*BObIC!AC$2&gt;0,AC103*BObIC!AC$2,0)</f>
        <v>0</v>
      </c>
      <c r="AD149">
        <f>IF(AD103*BObIC!AD$2&gt;0,AD103*BObIC!AD$2,0)</f>
        <v>2666091250.7606325</v>
      </c>
      <c r="AE149">
        <f>IF(AE103*BObIC!AE$2&gt;0,AE103*BObIC!AE$2,0)</f>
        <v>1157193083.6812158</v>
      </c>
      <c r="AF149">
        <f>IF(AF103*BObIC!AF$2&gt;0,AF103*BObIC!AF$2,0)</f>
        <v>619092669.01276064</v>
      </c>
      <c r="AG149">
        <f>IF(AG103*BObIC!AG$2&gt;0,AG103*BObIC!AG$2,0)</f>
        <v>504604645.6762498</v>
      </c>
      <c r="AH149">
        <f>IF(AH103*BObIC!AH$2&gt;0,AH103*BObIC!AH$2,0)</f>
        <v>241755346.06677511</v>
      </c>
      <c r="AI149">
        <f>IF(AI103*BObIC!AI$2&gt;0,AI103*BObIC!AI$2,0)</f>
        <v>156709484.49869502</v>
      </c>
      <c r="AJ149">
        <f>IF(AJ103*BObIC!AJ$2&gt;0,AJ103*BObIC!AJ$2,0)</f>
        <v>357756014.85990685</v>
      </c>
      <c r="AK149">
        <f>IF(AK103*BObIC!AK$2&gt;0,AK103*BObIC!AK$2,0)</f>
        <v>3485217708.7560802</v>
      </c>
      <c r="AL149">
        <f>IF(AL103*BObIC!AL$2&gt;0,AL103*BObIC!AL$2,0)</f>
        <v>2726700218.1192513</v>
      </c>
      <c r="AM149">
        <f>IF(AM103*BObIC!AM$2&gt;0,AM103*BObIC!AM$2,0)</f>
        <v>749416095.92137754</v>
      </c>
      <c r="AN149">
        <f>IF(AN103*BObIC!AN$2&gt;0,AN103*BObIC!AN$2,0)</f>
        <v>430925600.04440516</v>
      </c>
      <c r="AO149">
        <f>IF(AO103*BObIC!AO$2&gt;0,AO103*BObIC!AO$2,0)</f>
        <v>999109639.28217423</v>
      </c>
      <c r="AP149">
        <f>IF(AP103*BObIC!AP$2&gt;0,AP103*BObIC!AP$2,0)</f>
        <v>1926672671.4301033</v>
      </c>
      <c r="AQ149">
        <f>IF(AQ103*BObIC!AQ$2&gt;0,AQ103*BObIC!AQ$2,0)</f>
        <v>0</v>
      </c>
    </row>
    <row r="150" spans="1:43" x14ac:dyDescent="0.35">
      <c r="A150" t="s">
        <v>8</v>
      </c>
      <c r="B150">
        <f>IF(B104*BObIC!B$2&gt;0,B104*BObIC!B$2,0)</f>
        <v>619090426.55455899</v>
      </c>
      <c r="C150" s="13">
        <f>IF(C104*BObIC!C$2&gt;0,C104*BObIC!C$2,0)</f>
        <v>19652988.410314828</v>
      </c>
      <c r="D150" s="13">
        <f>IF(D104*BObIC!D$2&gt;0,D104*BObIC!D$2,0)</f>
        <v>83641876.360194698</v>
      </c>
      <c r="E150" s="13">
        <f>IF(E104*BObIC!E$2&gt;0,E104*BObIC!E$2,0)</f>
        <v>76614416.028532222</v>
      </c>
      <c r="F150" s="13">
        <f>IF(F104*BObIC!F$2&gt;0,F104*BObIC!F$2,0)</f>
        <v>5294170.8229752053</v>
      </c>
      <c r="G150">
        <f>IF(G104*BObIC!G$2&gt;0,G104*BObIC!G$2,0)</f>
        <v>10586306587.817766</v>
      </c>
      <c r="H150">
        <f>IF(H104*BObIC!H$2&gt;0,H104*BObIC!H$2,0)</f>
        <v>920810183.90345573</v>
      </c>
      <c r="I150">
        <f>IF(I104*BObIC!I$2&gt;0,I104*BObIC!I$2,0)</f>
        <v>875834939.97839189</v>
      </c>
      <c r="J150">
        <f>IF(J104*BObIC!J$2&gt;0,J104*BObIC!J$2,0)</f>
        <v>47974662829.924477</v>
      </c>
      <c r="K150">
        <f>IF(K104*BObIC!K$2&gt;0,K104*BObIC!K$2,0)</f>
        <v>173543377.18174198</v>
      </c>
      <c r="L150">
        <f>IF(L104*BObIC!L$2&gt;0,L104*BObIC!L$2,0)</f>
        <v>3330960763.1624827</v>
      </c>
      <c r="M150">
        <f>IF(M104*BObIC!M$2&gt;0,M104*BObIC!M$2,0)</f>
        <v>1740988348.0626957</v>
      </c>
      <c r="N150">
        <f>IF(N104*BObIC!N$2&gt;0,N104*BObIC!N$2,0)</f>
        <v>2030330474.1866634</v>
      </c>
      <c r="O150" s="13">
        <f>IF(O104*BObIC!O$2&gt;0,O104*BObIC!O$2,0)</f>
        <v>209789404.67666882</v>
      </c>
      <c r="P150" s="13">
        <f>IF(P104*BObIC!P$2&gt;0,P104*BObIC!P$2,0)</f>
        <v>903250851.76931882</v>
      </c>
      <c r="Q150" s="13">
        <f>IF(Q104*BObIC!Q$2&gt;0,Q104*BObIC!Q$2,0)</f>
        <v>314549360.97498143</v>
      </c>
      <c r="R150" s="13">
        <f>IF(R104*BObIC!R$2&gt;0,R104*BObIC!R$2,0)</f>
        <v>328758333.91916859</v>
      </c>
      <c r="S150">
        <f>IF(S104*BObIC!S$2&gt;0,S104*BObIC!S$2,0)</f>
        <v>1049653737.9859765</v>
      </c>
      <c r="T150">
        <f>IF(T104*BObIC!T$2&gt;0,T104*BObIC!T$2,0)</f>
        <v>953359100.86103284</v>
      </c>
      <c r="U150">
        <f>IF(U104*BObIC!U$2&gt;0,U104*BObIC!U$2,0)</f>
        <v>1278684244.3571584</v>
      </c>
      <c r="V150">
        <f>IF(V104*BObIC!V$2&gt;0,V104*BObIC!V$2,0)</f>
        <v>1490369298.0005262</v>
      </c>
      <c r="W150">
        <f>IF(W104*BObIC!W$2&gt;0,W104*BObIC!W$2,0)</f>
        <v>1345758673.3222792</v>
      </c>
      <c r="X150">
        <f>IF(X104*BObIC!X$2&gt;0,X104*BObIC!X$2,0)</f>
        <v>350144429.71144265</v>
      </c>
      <c r="Y150">
        <f>IF(Y104*BObIC!Y$2&gt;0,Y104*BObIC!Y$2,0)</f>
        <v>9595383918.9822426</v>
      </c>
      <c r="Z150" s="13">
        <f>IF(Z104*BObIC!Z$2&gt;0,Z104*BObIC!Z$2,0)</f>
        <v>481011337.20624751</v>
      </c>
      <c r="AA150" s="13">
        <f>IF(AA104*BObIC!AA$2&gt;0,AA104*BObIC!AA$2,0)</f>
        <v>150476132.77599812</v>
      </c>
      <c r="AB150">
        <f>IF(AB104*BObIC!AB$2&gt;0,AB104*BObIC!AB$2,0)</f>
        <v>1196151030.4591007</v>
      </c>
      <c r="AC150">
        <f>IF(AC104*BObIC!AC$2&gt;0,AC104*BObIC!AC$2,0)</f>
        <v>0</v>
      </c>
      <c r="AD150">
        <f>IF(AD104*BObIC!AD$2&gt;0,AD104*BObIC!AD$2,0)</f>
        <v>9225607763.5898247</v>
      </c>
      <c r="AE150">
        <f>IF(AE104*BObIC!AE$2&gt;0,AE104*BObIC!AE$2,0)</f>
        <v>3025874852.4745111</v>
      </c>
      <c r="AF150">
        <f>IF(AF104*BObIC!AF$2&gt;0,AF104*BObIC!AF$2,0)</f>
        <v>1655154673.5726218</v>
      </c>
      <c r="AG150">
        <f>IF(AG104*BObIC!AG$2&gt;0,AG104*BObIC!AG$2,0)</f>
        <v>8397881905.49158</v>
      </c>
      <c r="AH150">
        <f>IF(AH104*BObIC!AH$2&gt;0,AH104*BObIC!AH$2,0)</f>
        <v>1063463946.4331592</v>
      </c>
      <c r="AI150">
        <f>IF(AI104*BObIC!AI$2&gt;0,AI104*BObIC!AI$2,0)</f>
        <v>1455198387.1967075</v>
      </c>
      <c r="AJ150">
        <f>IF(AJ104*BObIC!AJ$2&gt;0,AJ104*BObIC!AJ$2,0)</f>
        <v>4560969962.6391611</v>
      </c>
      <c r="AK150">
        <f>IF(AK104*BObIC!AK$2&gt;0,AK104*BObIC!AK$2,0)</f>
        <v>1228849866.3783498</v>
      </c>
      <c r="AL150">
        <f>IF(AL104*BObIC!AL$2&gt;0,AL104*BObIC!AL$2,0)</f>
        <v>16352533607.78857</v>
      </c>
      <c r="AM150">
        <f>IF(AM104*BObIC!AM$2&gt;0,AM104*BObIC!AM$2,0)</f>
        <v>2673222738.4117017</v>
      </c>
      <c r="AN150">
        <f>IF(AN104*BObIC!AN$2&gt;0,AN104*BObIC!AN$2,0)</f>
        <v>1737810564.8227277</v>
      </c>
      <c r="AO150">
        <f>IF(AO104*BObIC!AO$2&gt;0,AO104*BObIC!AO$2,0)</f>
        <v>2411026538.3182902</v>
      </c>
      <c r="AP150">
        <f>IF(AP104*BObIC!AP$2&gt;0,AP104*BObIC!AP$2,0)</f>
        <v>2681426921.3189087</v>
      </c>
      <c r="AQ150">
        <f>IF(AQ104*BObIC!AQ$2&gt;0,AQ104*BObIC!AQ$2,0)</f>
        <v>0</v>
      </c>
    </row>
    <row r="151" spans="1:43" x14ac:dyDescent="0.35">
      <c r="A151" t="s">
        <v>9</v>
      </c>
      <c r="B151">
        <f>IF(B105*BObIC!B$2&gt;0,B105*BObIC!B$2,0)</f>
        <v>8353422069.9604473</v>
      </c>
      <c r="C151" s="13">
        <f>IF(C105*BObIC!C$2&gt;0,C105*BObIC!C$2,0)</f>
        <v>106684777.61542268</v>
      </c>
      <c r="D151" s="13">
        <f>IF(D105*BObIC!D$2&gt;0,D105*BObIC!D$2,0)</f>
        <v>454043669.72203928</v>
      </c>
      <c r="E151" s="13">
        <f>IF(E105*BObIC!E$2&gt;0,E105*BObIC!E$2,0)</f>
        <v>415895626.93933815</v>
      </c>
      <c r="F151" s="13">
        <f>IF(F105*BObIC!F$2&gt;0,F105*BObIC!F$2,0)</f>
        <v>28739010.328359619</v>
      </c>
      <c r="G151">
        <f>IF(G105*BObIC!G$2&gt;0,G105*BObIC!G$2,0)</f>
        <v>3365109554.5913882</v>
      </c>
      <c r="H151">
        <f>IF(H105*BObIC!H$2&gt;0,H105*BObIC!H$2,0)</f>
        <v>418615914.18981171</v>
      </c>
      <c r="I151">
        <f>IF(I105*BObIC!I$2&gt;0,I105*BObIC!I$2,0)</f>
        <v>620398382.55285776</v>
      </c>
      <c r="J151">
        <f>IF(J105*BObIC!J$2&gt;0,J105*BObIC!J$2,0)</f>
        <v>740679746.30221379</v>
      </c>
      <c r="K151">
        <f>IF(K105*BObIC!K$2&gt;0,K105*BObIC!K$2,0)</f>
        <v>32348609726.99818</v>
      </c>
      <c r="L151">
        <f>IF(L105*BObIC!L$2&gt;0,L105*BObIC!L$2,0)</f>
        <v>15049640761.699366</v>
      </c>
      <c r="M151">
        <f>IF(M105*BObIC!M$2&gt;0,M105*BObIC!M$2,0)</f>
        <v>468489865.70527136</v>
      </c>
      <c r="N151">
        <f>IF(N105*BObIC!N$2&gt;0,N105*BObIC!N$2,0)</f>
        <v>612245377.46551025</v>
      </c>
      <c r="O151" s="13">
        <f>IF(O105*BObIC!O$2&gt;0,O105*BObIC!O$2,0)</f>
        <v>360682822.75972021</v>
      </c>
      <c r="P151" s="13">
        <f>IF(P105*BObIC!P$2&gt;0,P105*BObIC!P$2,0)</f>
        <v>1552924311.7801316</v>
      </c>
      <c r="Q151" s="13">
        <f>IF(Q105*BObIC!Q$2&gt;0,Q105*BObIC!Q$2,0)</f>
        <v>1813808453.3485417</v>
      </c>
      <c r="R151" s="13">
        <f>IF(R105*BObIC!R$2&gt;0,R105*BObIC!R$2,0)</f>
        <v>1895742669.2047858</v>
      </c>
      <c r="S151">
        <f>IF(S105*BObIC!S$2&gt;0,S105*BObIC!S$2,0)</f>
        <v>129424257.00386266</v>
      </c>
      <c r="T151">
        <f>IF(T105*BObIC!T$2&gt;0,T105*BObIC!T$2,0)</f>
        <v>378129358.00234497</v>
      </c>
      <c r="U151">
        <f>IF(U105*BObIC!U$2&gt;0,U105*BObIC!U$2,0)</f>
        <v>357705690.01968277</v>
      </c>
      <c r="V151">
        <f>IF(V105*BObIC!V$2&gt;0,V105*BObIC!V$2,0)</f>
        <v>829953025.95450854</v>
      </c>
      <c r="W151">
        <f>IF(W105*BObIC!W$2&gt;0,W105*BObIC!W$2,0)</f>
        <v>823662699.37088621</v>
      </c>
      <c r="X151">
        <f>IF(X105*BObIC!X$2&gt;0,X105*BObIC!X$2,0)</f>
        <v>243948468.95192787</v>
      </c>
      <c r="Y151">
        <f>IF(Y105*BObIC!Y$2&gt;0,Y105*BObIC!Y$2,0)</f>
        <v>4856151791.9583559</v>
      </c>
      <c r="Z151" s="13">
        <f>IF(Z105*BObIC!Z$2&gt;0,Z105*BObIC!Z$2,0)</f>
        <v>6250329356.0696564</v>
      </c>
      <c r="AA151" s="13">
        <f>IF(AA105*BObIC!AA$2&gt;0,AA105*BObIC!AA$2,0)</f>
        <v>1937265046.3759458</v>
      </c>
      <c r="AB151">
        <f>IF(AB105*BObIC!AB$2&gt;0,AB105*BObIC!AB$2,0)</f>
        <v>1485980177.24438</v>
      </c>
      <c r="AC151">
        <f>IF(AC105*BObIC!AC$2&gt;0,AC105*BObIC!AC$2,0)</f>
        <v>0</v>
      </c>
      <c r="AD151">
        <f>IF(AD105*BObIC!AD$2&gt;0,AD105*BObIC!AD$2,0)</f>
        <v>12703222693.721611</v>
      </c>
      <c r="AE151">
        <f>IF(AE105*BObIC!AE$2&gt;0,AE105*BObIC!AE$2,0)</f>
        <v>45566353262.316345</v>
      </c>
      <c r="AF151">
        <f>IF(AF105*BObIC!AF$2&gt;0,AF105*BObIC!AF$2,0)</f>
        <v>1190427143.3401496</v>
      </c>
      <c r="AG151">
        <f>IF(AG105*BObIC!AG$2&gt;0,AG105*BObIC!AG$2,0)</f>
        <v>634287222.15128493</v>
      </c>
      <c r="AH151">
        <f>IF(AH105*BObIC!AH$2&gt;0,AH105*BObIC!AH$2,0)</f>
        <v>437238301.66565728</v>
      </c>
      <c r="AI151">
        <f>IF(AI105*BObIC!AI$2&gt;0,AI105*BObIC!AI$2,0)</f>
        <v>684347093.3863132</v>
      </c>
      <c r="AJ151">
        <f>IF(AJ105*BObIC!AJ$2&gt;0,AJ105*BObIC!AJ$2,0)</f>
        <v>1989067691.0290868</v>
      </c>
      <c r="AK151">
        <f>IF(AK105*BObIC!AK$2&gt;0,AK105*BObIC!AK$2,0)</f>
        <v>1236227011.6122069</v>
      </c>
      <c r="AL151">
        <f>IF(AL105*BObIC!AL$2&gt;0,AL105*BObIC!AL$2,0)</f>
        <v>6828053230.2312851</v>
      </c>
      <c r="AM151">
        <f>IF(AM105*BObIC!AM$2&gt;0,AM105*BObIC!AM$2,0)</f>
        <v>3478704430.2515044</v>
      </c>
      <c r="AN151">
        <f>IF(AN105*BObIC!AN$2&gt;0,AN105*BObIC!AN$2,0)</f>
        <v>1201081725.2595997</v>
      </c>
      <c r="AO151">
        <f>IF(AO105*BObIC!AO$2&gt;0,AO105*BObIC!AO$2,0)</f>
        <v>1702787874.4923759</v>
      </c>
      <c r="AP151">
        <f>IF(AP105*BObIC!AP$2&gt;0,AP105*BObIC!AP$2,0)</f>
        <v>1779045652.3220243</v>
      </c>
      <c r="AQ151">
        <f>IF(AQ105*BObIC!AQ$2&gt;0,AQ105*BObIC!AQ$2,0)</f>
        <v>0</v>
      </c>
    </row>
    <row r="152" spans="1:43" x14ac:dyDescent="0.35">
      <c r="A152" t="s">
        <v>53</v>
      </c>
      <c r="B152">
        <f>IF(B106*BObIC!B$2&gt;0,B106*BObIC!B$2,0)</f>
        <v>16975856415.913748</v>
      </c>
      <c r="C152" s="13">
        <f>IF(C106*BObIC!C$2&gt;0,C106*BObIC!C$2,0)</f>
        <v>119086921.67212173</v>
      </c>
      <c r="D152" s="13">
        <f>IF(D106*BObIC!D$2&gt;0,D106*BObIC!D$2,0)</f>
        <v>506826410.85708696</v>
      </c>
      <c r="E152" s="13">
        <f>IF(E106*BObIC!E$2&gt;0,E106*BObIC!E$2,0)</f>
        <v>464243644.2773543</v>
      </c>
      <c r="F152" s="13">
        <f>IF(F106*BObIC!F$2&gt;0,F106*BObIC!F$2,0)</f>
        <v>32079930.693063509</v>
      </c>
      <c r="G152">
        <f>IF(G106*BObIC!G$2&gt;0,G106*BObIC!G$2,0)</f>
        <v>10156628655.130938</v>
      </c>
      <c r="H152">
        <f>IF(H106*BObIC!H$2&gt;0,H106*BObIC!H$2,0)</f>
        <v>7556875071.394187</v>
      </c>
      <c r="I152">
        <f>IF(I106*BObIC!I$2&gt;0,I106*BObIC!I$2,0)</f>
        <v>3291551345.5427785</v>
      </c>
      <c r="J152">
        <f>IF(J106*BObIC!J$2&gt;0,J106*BObIC!J$2,0)</f>
        <v>10091721962.183676</v>
      </c>
      <c r="K152">
        <f>IF(K106*BObIC!K$2&gt;0,K106*BObIC!K$2,0)</f>
        <v>15300956582.216127</v>
      </c>
      <c r="L152">
        <f>IF(L106*BObIC!L$2&gt;0,L106*BObIC!L$2,0)</f>
        <v>118572435716.10184</v>
      </c>
      <c r="M152">
        <f>IF(M106*BObIC!M$2&gt;0,M106*BObIC!M$2,0)</f>
        <v>11130792493.41641</v>
      </c>
      <c r="N152">
        <f>IF(N106*BObIC!N$2&gt;0,N106*BObIC!N$2,0)</f>
        <v>47122638343.448624</v>
      </c>
      <c r="O152" s="13">
        <f>IF(O106*BObIC!O$2&gt;0,O106*BObIC!O$2,0)</f>
        <v>752870019.72602332</v>
      </c>
      <c r="P152" s="13">
        <f>IF(P106*BObIC!P$2&gt;0,P106*BObIC!P$2,0)</f>
        <v>3241491092.637351</v>
      </c>
      <c r="Q152" s="13">
        <f>IF(Q106*BObIC!Q$2&gt;0,Q106*BObIC!Q$2,0)</f>
        <v>3255085205.624455</v>
      </c>
      <c r="R152" s="13">
        <f>IF(R106*BObIC!R$2&gt;0,R106*BObIC!R$2,0)</f>
        <v>3402125458.6212564</v>
      </c>
      <c r="S152">
        <f>IF(S106*BObIC!S$2&gt;0,S106*BObIC!S$2,0)</f>
        <v>4034628460.1742635</v>
      </c>
      <c r="T152">
        <f>IF(T106*BObIC!T$2&gt;0,T106*BObIC!T$2,0)</f>
        <v>2463844542.5999804</v>
      </c>
      <c r="U152">
        <f>IF(U106*BObIC!U$2&gt;0,U106*BObIC!U$2,0)</f>
        <v>3638829410.0067434</v>
      </c>
      <c r="V152">
        <f>IF(V106*BObIC!V$2&gt;0,V106*BObIC!V$2,0)</f>
        <v>3241219788.9260283</v>
      </c>
      <c r="W152">
        <f>IF(W106*BObIC!W$2&gt;0,W106*BObIC!W$2,0)</f>
        <v>7177688189.8598356</v>
      </c>
      <c r="X152">
        <f>IF(X106*BObIC!X$2&gt;0,X106*BObIC!X$2,0)</f>
        <v>1748122548.0465281</v>
      </c>
      <c r="Y152">
        <f>IF(Y106*BObIC!Y$2&gt;0,Y106*BObIC!Y$2,0)</f>
        <v>28712943925.281635</v>
      </c>
      <c r="Z152" s="13">
        <f>IF(Z106*BObIC!Z$2&gt;0,Z106*BObIC!Z$2,0)</f>
        <v>4498536725.590992</v>
      </c>
      <c r="AA152" s="13">
        <f>IF(AA106*BObIC!AA$2&gt;0,AA106*BObIC!AA$2,0)</f>
        <v>1399437171.7085991</v>
      </c>
      <c r="AB152">
        <f>IF(AB106*BObIC!AB$2&gt;0,AB106*BObIC!AB$2,0)</f>
        <v>2166912638.5611501</v>
      </c>
      <c r="AC152">
        <f>IF(AC106*BObIC!AC$2&gt;0,AC106*BObIC!AC$2,0)</f>
        <v>0</v>
      </c>
      <c r="AD152">
        <f>IF(AD106*BObIC!AD$2&gt;0,AD106*BObIC!AD$2,0)</f>
        <v>6099828163.947216</v>
      </c>
      <c r="AE152">
        <f>IF(AE106*BObIC!AE$2&gt;0,AE106*BObIC!AE$2,0)</f>
        <v>2401581883.2185998</v>
      </c>
      <c r="AF152">
        <f>IF(AF106*BObIC!AF$2&gt;0,AF106*BObIC!AF$2,0)</f>
        <v>2447821754.5607729</v>
      </c>
      <c r="AG152">
        <f>IF(AG106*BObIC!AG$2&gt;0,AG106*BObIC!AG$2,0)</f>
        <v>1384108442.8451061</v>
      </c>
      <c r="AH152">
        <f>IF(AH106*BObIC!AH$2&gt;0,AH106*BObIC!AH$2,0)</f>
        <v>247976726.45869806</v>
      </c>
      <c r="AI152">
        <f>IF(AI106*BObIC!AI$2&gt;0,AI106*BObIC!AI$2,0)</f>
        <v>545794641.60687423</v>
      </c>
      <c r="AJ152">
        <f>IF(AJ106*BObIC!AJ$2&gt;0,AJ106*BObIC!AJ$2,0)</f>
        <v>828566190.61333787</v>
      </c>
      <c r="AK152">
        <f>IF(AK106*BObIC!AK$2&gt;0,AK106*BObIC!AK$2,0)</f>
        <v>2527034778.585289</v>
      </c>
      <c r="AL152">
        <f>IF(AL106*BObIC!AL$2&gt;0,AL106*BObIC!AL$2,0)</f>
        <v>8350496509.7964544</v>
      </c>
      <c r="AM152">
        <f>IF(AM106*BObIC!AM$2&gt;0,AM106*BObIC!AM$2,0)</f>
        <v>1646959785.7711484</v>
      </c>
      <c r="AN152">
        <f>IF(AN106*BObIC!AN$2&gt;0,AN106*BObIC!AN$2,0)</f>
        <v>844029763.63768256</v>
      </c>
      <c r="AO152">
        <f>IF(AO106*BObIC!AO$2&gt;0,AO106*BObIC!AO$2,0)</f>
        <v>7703130643.9975939</v>
      </c>
      <c r="AP152">
        <f>IF(AP106*BObIC!AP$2&gt;0,AP106*BObIC!AP$2,0)</f>
        <v>3329950552.8378434</v>
      </c>
      <c r="AQ152">
        <f>IF(AQ106*BObIC!AQ$2&gt;0,AQ106*BObIC!AQ$2,0)</f>
        <v>0</v>
      </c>
    </row>
    <row r="153" spans="1:43" x14ac:dyDescent="0.35">
      <c r="A153" t="s">
        <v>54</v>
      </c>
      <c r="B153">
        <f>IF(B107*BObIC!B$2&gt;0,B107*BObIC!B$2,0)</f>
        <v>1060350185.7257279</v>
      </c>
      <c r="C153" s="13">
        <f>IF(C107*BObIC!C$2&gt;0,C107*BObIC!C$2,0)</f>
        <v>880410.66534758115</v>
      </c>
      <c r="D153" s="13">
        <f>IF(D107*BObIC!D$2&gt;0,D107*BObIC!D$2,0)</f>
        <v>3746972.1387791452</v>
      </c>
      <c r="E153" s="13">
        <f>IF(E107*BObIC!E$2&gt;0,E107*BObIC!E$2,0)</f>
        <v>3432157.3687742194</v>
      </c>
      <c r="F153" s="13">
        <f>IF(F107*BObIC!F$2&gt;0,F107*BObIC!F$2,0)</f>
        <v>237167.21138821894</v>
      </c>
      <c r="G153">
        <f>IF(G107*BObIC!G$2&gt;0,G107*BObIC!G$2,0)</f>
        <v>1287211838.9767458</v>
      </c>
      <c r="H153">
        <f>IF(H107*BObIC!H$2&gt;0,H107*BObIC!H$2,0)</f>
        <v>32816610.63986956</v>
      </c>
      <c r="I153">
        <f>IF(I107*BObIC!I$2&gt;0,I107*BObIC!I$2,0)</f>
        <v>4332515.2052064668</v>
      </c>
      <c r="J153">
        <f>IF(J107*BObIC!J$2&gt;0,J107*BObIC!J$2,0)</f>
        <v>25719403.661583375</v>
      </c>
      <c r="K153">
        <f>IF(K107*BObIC!K$2&gt;0,K107*BObIC!K$2,0)</f>
        <v>21782095.045639902</v>
      </c>
      <c r="L153">
        <f>IF(L107*BObIC!L$2&gt;0,L107*BObIC!L$2,0)</f>
        <v>1036503062.7180578</v>
      </c>
      <c r="M153">
        <f>IF(M107*BObIC!M$2&gt;0,M107*BObIC!M$2,0)</f>
        <v>15518594257.028669</v>
      </c>
      <c r="N153">
        <f>IF(N107*BObIC!N$2&gt;0,N107*BObIC!N$2,0)</f>
        <v>192065332.61453637</v>
      </c>
      <c r="O153" s="13">
        <f>IF(O107*BObIC!O$2&gt;0,O107*BObIC!O$2,0)</f>
        <v>11108825.315262629</v>
      </c>
      <c r="P153" s="13">
        <f>IF(P107*BObIC!P$2&gt;0,P107*BObIC!P$2,0)</f>
        <v>47829183.478699535</v>
      </c>
      <c r="Q153" s="13">
        <f>IF(Q107*BObIC!Q$2&gt;0,Q107*BObIC!Q$2,0)</f>
        <v>9705439.9344563466</v>
      </c>
      <c r="R153" s="13">
        <f>IF(R107*BObIC!R$2&gt;0,R107*BObIC!R$2,0)</f>
        <v>10143858.671066321</v>
      </c>
      <c r="S153">
        <f>IF(S107*BObIC!S$2&gt;0,S107*BObIC!S$2,0)</f>
        <v>28642446.05063881</v>
      </c>
      <c r="T153">
        <f>IF(T107*BObIC!T$2&gt;0,T107*BObIC!T$2,0)</f>
        <v>36219271.694575056</v>
      </c>
      <c r="U153">
        <f>IF(U107*BObIC!U$2&gt;0,U107*BObIC!U$2,0)</f>
        <v>31084340.12245968</v>
      </c>
      <c r="V153">
        <f>IF(V107*BObIC!V$2&gt;0,V107*BObIC!V$2,0)</f>
        <v>54357058.100373812</v>
      </c>
      <c r="W153">
        <f>IF(W107*BObIC!W$2&gt;0,W107*BObIC!W$2,0)</f>
        <v>118499434.35597536</v>
      </c>
      <c r="X153">
        <f>IF(X107*BObIC!X$2&gt;0,X107*BObIC!X$2,0)</f>
        <v>23037658.041937269</v>
      </c>
      <c r="Y153">
        <f>IF(Y107*BObIC!Y$2&gt;0,Y107*BObIC!Y$2,0)</f>
        <v>422268095.67071527</v>
      </c>
      <c r="Z153" s="13">
        <f>IF(Z107*BObIC!Z$2&gt;0,Z107*BObIC!Z$2,0)</f>
        <v>34246110.039373964</v>
      </c>
      <c r="AA153" s="13">
        <f>IF(AA107*BObIC!AA$2&gt;0,AA107*BObIC!AA$2,0)</f>
        <v>10650351.244579485</v>
      </c>
      <c r="AB153">
        <f>IF(AB107*BObIC!AB$2&gt;0,AB107*BObIC!AB$2,0)</f>
        <v>45734171.782441139</v>
      </c>
      <c r="AC153">
        <f>IF(AC107*BObIC!AC$2&gt;0,AC107*BObIC!AC$2,0)</f>
        <v>0</v>
      </c>
      <c r="AD153">
        <f>IF(AD107*BObIC!AD$2&gt;0,AD107*BObIC!AD$2,0)</f>
        <v>635687751.46160781</v>
      </c>
      <c r="AE153">
        <f>IF(AE107*BObIC!AE$2&gt;0,AE107*BObIC!AE$2,0)</f>
        <v>156893042.37065074</v>
      </c>
      <c r="AF153">
        <f>IF(AF107*BObIC!AF$2&gt;0,AF107*BObIC!AF$2,0)</f>
        <v>51394495.75446602</v>
      </c>
      <c r="AG153">
        <f>IF(AG107*BObIC!AG$2&gt;0,AG107*BObIC!AG$2,0)</f>
        <v>46946463.946623914</v>
      </c>
      <c r="AH153">
        <f>IF(AH107*BObIC!AH$2&gt;0,AH107*BObIC!AH$2,0)</f>
        <v>49626939.380415007</v>
      </c>
      <c r="AI153">
        <f>IF(AI107*BObIC!AI$2&gt;0,AI107*BObIC!AI$2,0)</f>
        <v>82203517.392166659</v>
      </c>
      <c r="AJ153">
        <f>IF(AJ107*BObIC!AJ$2&gt;0,AJ107*BObIC!AJ$2,0)</f>
        <v>148850204.79204616</v>
      </c>
      <c r="AK153">
        <f>IF(AK107*BObIC!AK$2&gt;0,AK107*BObIC!AK$2,0)</f>
        <v>59800067.087200277</v>
      </c>
      <c r="AL153">
        <f>IF(AL107*BObIC!AL$2&gt;0,AL107*BObIC!AL$2,0)</f>
        <v>1518024306.0906343</v>
      </c>
      <c r="AM153">
        <f>IF(AM107*BObIC!AM$2&gt;0,AM107*BObIC!AM$2,0)</f>
        <v>465557929.11514658</v>
      </c>
      <c r="AN153">
        <f>IF(AN107*BObIC!AN$2&gt;0,AN107*BObIC!AN$2,0)</f>
        <v>535666817.22346157</v>
      </c>
      <c r="AO153">
        <f>IF(AO107*BObIC!AO$2&gt;0,AO107*BObIC!AO$2,0)</f>
        <v>28866051168.777962</v>
      </c>
      <c r="AP153">
        <f>IF(AP107*BObIC!AP$2&gt;0,AP107*BObIC!AP$2,0)</f>
        <v>120632382.03981137</v>
      </c>
      <c r="AQ153">
        <f>IF(AQ107*BObIC!AQ$2&gt;0,AQ107*BObIC!AQ$2,0)</f>
        <v>0</v>
      </c>
    </row>
    <row r="154" spans="1:43" x14ac:dyDescent="0.35">
      <c r="A154" t="s">
        <v>10</v>
      </c>
      <c r="B154">
        <f>IF(B108*BObIC!B$2&gt;0,B108*BObIC!B$2,0)</f>
        <v>2120954790.8803108</v>
      </c>
      <c r="C154" s="13">
        <f>IF(C108*BObIC!C$2&gt;0,C108*BObIC!C$2,0)</f>
        <v>52795297.575500563</v>
      </c>
      <c r="D154" s="13">
        <f>IF(D108*BObIC!D$2&gt;0,D108*BObIC!D$2,0)</f>
        <v>224693449.15972331</v>
      </c>
      <c r="E154" s="13">
        <f>IF(E108*BObIC!E$2&gt;0,E108*BObIC!E$2,0)</f>
        <v>205815055.11276913</v>
      </c>
      <c r="F154" s="13">
        <f>IF(F108*BObIC!F$2&gt;0,F108*BObIC!F$2,0)</f>
        <v>14222128.369434629</v>
      </c>
      <c r="G154">
        <f>IF(G108*BObIC!G$2&gt;0,G108*BObIC!G$2,0)</f>
        <v>13378873538.905464</v>
      </c>
      <c r="H154">
        <f>IF(H108*BObIC!H$2&gt;0,H108*BObIC!H$2,0)</f>
        <v>2711258044.5383825</v>
      </c>
      <c r="I154">
        <f>IF(I108*BObIC!I$2&gt;0,I108*BObIC!I$2,0)</f>
        <v>1159371187.7174799</v>
      </c>
      <c r="J154">
        <f>IF(J108*BObIC!J$2&gt;0,J108*BObIC!J$2,0)</f>
        <v>3689263015.5188594</v>
      </c>
      <c r="K154">
        <f>IF(K108*BObIC!K$2&gt;0,K108*BObIC!K$2,0)</f>
        <v>1533336144.3029134</v>
      </c>
      <c r="L154">
        <f>IF(L108*BObIC!L$2&gt;0,L108*BObIC!L$2,0)</f>
        <v>7115986155.6681786</v>
      </c>
      <c r="M154">
        <f>IF(M108*BObIC!M$2&gt;0,M108*BObIC!M$2,0)</f>
        <v>2812914583.5727606</v>
      </c>
      <c r="N154">
        <f>IF(N108*BObIC!N$2&gt;0,N108*BObIC!N$2,0)</f>
        <v>35196914793.52375</v>
      </c>
      <c r="O154" s="13">
        <f>IF(O108*BObIC!O$2&gt;0,O108*BObIC!O$2,0)</f>
        <v>439808036.04625064</v>
      </c>
      <c r="P154" s="13">
        <f>IF(P108*BObIC!P$2&gt;0,P108*BObIC!P$2,0)</f>
        <v>1893598886.8743241</v>
      </c>
      <c r="Q154" s="13">
        <f>IF(Q108*BObIC!Q$2&gt;0,Q108*BObIC!Q$2,0)</f>
        <v>797485987.96245062</v>
      </c>
      <c r="R154" s="13">
        <f>IF(R108*BObIC!R$2&gt;0,R108*BObIC!R$2,0)</f>
        <v>833510403.30764163</v>
      </c>
      <c r="S154">
        <f>IF(S108*BObIC!S$2&gt;0,S108*BObIC!S$2,0)</f>
        <v>5617437601.1800308</v>
      </c>
      <c r="T154">
        <f>IF(T108*BObIC!T$2&gt;0,T108*BObIC!T$2,0)</f>
        <v>3642215246.1649699</v>
      </c>
      <c r="U154">
        <f>IF(U108*BObIC!U$2&gt;0,U108*BObIC!U$2,0)</f>
        <v>6973862594.5271053</v>
      </c>
      <c r="V154">
        <f>IF(V108*BObIC!V$2&gt;0,V108*BObIC!V$2,0)</f>
        <v>11767520474.922241</v>
      </c>
      <c r="W154">
        <f>IF(W108*BObIC!W$2&gt;0,W108*BObIC!W$2,0)</f>
        <v>32317655804.029758</v>
      </c>
      <c r="X154">
        <f>IF(X108*BObIC!X$2&gt;0,X108*BObIC!X$2,0)</f>
        <v>3389372622.5797153</v>
      </c>
      <c r="Y154">
        <f>IF(Y108*BObIC!Y$2&gt;0,Y108*BObIC!Y$2,0)</f>
        <v>36207826673.344536</v>
      </c>
      <c r="Z154" s="13">
        <f>IF(Z108*BObIC!Z$2&gt;0,Z108*BObIC!Z$2,0)</f>
        <v>1233899782.8899386</v>
      </c>
      <c r="AA154" s="13">
        <f>IF(AA108*BObIC!AA$2&gt;0,AA108*BObIC!AA$2,0)</f>
        <v>386293285.27668077</v>
      </c>
      <c r="AB154">
        <f>IF(AB108*BObIC!AB$2&gt;0,AB108*BObIC!AB$2,0)</f>
        <v>1469817535.2173173</v>
      </c>
      <c r="AC154">
        <f>IF(AC108*BObIC!AC$2&gt;0,AC108*BObIC!AC$2,0)</f>
        <v>0</v>
      </c>
      <c r="AD154">
        <f>IF(AD108*BObIC!AD$2&gt;0,AD108*BObIC!AD$2,0)</f>
        <v>13915385363.709021</v>
      </c>
      <c r="AE154">
        <f>IF(AE108*BObIC!AE$2&gt;0,AE108*BObIC!AE$2,0)</f>
        <v>7053699138.9040384</v>
      </c>
      <c r="AF154">
        <f>IF(AF108*BObIC!AF$2&gt;0,AF108*BObIC!AF$2,0)</f>
        <v>1140702079.2731757</v>
      </c>
      <c r="AG154">
        <f>IF(AG108*BObIC!AG$2&gt;0,AG108*BObIC!AG$2,0)</f>
        <v>997925205.28137648</v>
      </c>
      <c r="AH154">
        <f>IF(AH108*BObIC!AH$2&gt;0,AH108*BObIC!AH$2,0)</f>
        <v>1180885098.6552041</v>
      </c>
      <c r="AI154">
        <f>IF(AI108*BObIC!AI$2&gt;0,AI108*BObIC!AI$2,0)</f>
        <v>771860030.98655069</v>
      </c>
      <c r="AJ154">
        <f>IF(AJ108*BObIC!AJ$2&gt;0,AJ108*BObIC!AJ$2,0)</f>
        <v>1557281821.7406614</v>
      </c>
      <c r="AK154">
        <f>IF(AK108*BObIC!AK$2&gt;0,AK108*BObIC!AK$2,0)</f>
        <v>3492707753.6625299</v>
      </c>
      <c r="AL154">
        <f>IF(AL108*BObIC!AL$2&gt;0,AL108*BObIC!AL$2,0)</f>
        <v>9047865566.082962</v>
      </c>
      <c r="AM154">
        <f>IF(AM108*BObIC!AM$2&gt;0,AM108*BObIC!AM$2,0)</f>
        <v>1690264169.1942632</v>
      </c>
      <c r="AN154">
        <f>IF(AN108*BObIC!AN$2&gt;0,AN108*BObIC!AN$2,0)</f>
        <v>620544547.98481226</v>
      </c>
      <c r="AO154">
        <f>IF(AO108*BObIC!AO$2&gt;0,AO108*BObIC!AO$2,0)</f>
        <v>3093693947.6576204</v>
      </c>
      <c r="AP154">
        <f>IF(AP108*BObIC!AP$2&gt;0,AP108*BObIC!AP$2,0)</f>
        <v>1815719780.1573033</v>
      </c>
      <c r="AQ154">
        <f>IF(AQ108*BObIC!AQ$2&gt;0,AQ108*BObIC!AQ$2,0)</f>
        <v>0</v>
      </c>
    </row>
    <row r="155" spans="1:43" s="13" customFormat="1" x14ac:dyDescent="0.35">
      <c r="A155" s="13" t="s">
        <v>58</v>
      </c>
      <c r="B155" s="13">
        <f>IF(B109*BObIC!B$2&gt;0,B109*BObIC!B$2,0)</f>
        <v>1780780744.2189763</v>
      </c>
      <c r="C155" s="13">
        <f>IF(C109*BObIC!C$2&gt;0,C109*BObIC!C$2,0)</f>
        <v>70420239.995109707</v>
      </c>
      <c r="D155" s="13">
        <f>IF(D109*BObIC!D$2&gt;0,D109*BObIC!D$2,0)</f>
        <v>299704089.98128784</v>
      </c>
      <c r="E155" s="13">
        <f>IF(E109*BObIC!E$2&gt;0,E109*BObIC!E$2,0)</f>
        <v>274523418.58517331</v>
      </c>
      <c r="F155" s="13">
        <f>IF(F109*BObIC!F$2&gt;0,F109*BObIC!F$2,0)</f>
        <v>18969979.127110735</v>
      </c>
      <c r="G155" s="13">
        <f>IF(G109*BObIC!G$2&gt;0,G109*BObIC!G$2,0)</f>
        <v>4811012665.2979517</v>
      </c>
      <c r="H155" s="13">
        <f>IF(H109*BObIC!H$2&gt;0,H109*BObIC!H$2,0)</f>
        <v>426964527.28954756</v>
      </c>
      <c r="I155" s="13">
        <f>IF(I109*BObIC!I$2&gt;0,I109*BObIC!I$2,0)</f>
        <v>1631039674.9774005</v>
      </c>
      <c r="J155" s="13">
        <f>IF(J109*BObIC!J$2&gt;0,J109*BObIC!J$2,0)</f>
        <v>285461670.31127477</v>
      </c>
      <c r="K155" s="13">
        <f>IF(K109*BObIC!K$2&gt;0,K109*BObIC!K$2,0)</f>
        <v>0</v>
      </c>
      <c r="L155" s="13">
        <f>IF(L109*BObIC!L$2&gt;0,L109*BObIC!L$2,0)</f>
        <v>2207000855.4047575</v>
      </c>
      <c r="M155" s="13">
        <f>IF(M109*BObIC!M$2&gt;0,M109*BObIC!M$2,0)</f>
        <v>878767628.81117988</v>
      </c>
      <c r="N155" s="13">
        <f>IF(N109*BObIC!N$2&gt;0,N109*BObIC!N$2,0)</f>
        <v>1504709490.656548</v>
      </c>
      <c r="O155" s="13">
        <f>IF(O109*BObIC!O$2&gt;0,O109*BObIC!O$2,0)</f>
        <v>4537595591.9019642</v>
      </c>
      <c r="P155" s="13">
        <f>IF(P109*BObIC!P$2&gt;0,P109*BObIC!P$2,0)</f>
        <v>655174300.32567763</v>
      </c>
      <c r="Q155" s="13">
        <f>IF(Q109*BObIC!Q$2&gt;0,Q109*BObIC!Q$2,0)</f>
        <v>1133708292.1951163</v>
      </c>
      <c r="R155" s="13">
        <f>IF(R109*BObIC!R$2&gt;0,R109*BObIC!R$2,0)</f>
        <v>1184920700.9581487</v>
      </c>
      <c r="S155" s="13">
        <f>IF(S109*BObIC!S$2&gt;0,S109*BObIC!S$2,0)</f>
        <v>2210233645.0774117</v>
      </c>
      <c r="T155" s="13">
        <f>IF(T109*BObIC!T$2&gt;0,T109*BObIC!T$2,0)</f>
        <v>1366207533.1938863</v>
      </c>
      <c r="U155" s="13">
        <f>IF(U109*BObIC!U$2&gt;0,U109*BObIC!U$2,0)</f>
        <v>1770220161.3855445</v>
      </c>
      <c r="V155" s="13">
        <f>IF(V109*BObIC!V$2&gt;0,V109*BObIC!V$2,0)</f>
        <v>1784317080.6343558</v>
      </c>
      <c r="W155" s="13">
        <f>IF(W109*BObIC!W$2&gt;0,W109*BObIC!W$2,0)</f>
        <v>4345517725.9121075</v>
      </c>
      <c r="X155" s="13">
        <f>IF(X109*BObIC!X$2&gt;0,X109*BObIC!X$2,0)</f>
        <v>815963738.71149755</v>
      </c>
      <c r="Y155" s="13">
        <f>IF(Y109*BObIC!Y$2&gt;0,Y109*BObIC!Y$2,0)</f>
        <v>11126537074.26642</v>
      </c>
      <c r="Z155" s="13">
        <f>IF(Z109*BObIC!Z$2&gt;0,Z109*BObIC!Z$2,0)</f>
        <v>2148359227.6103296</v>
      </c>
      <c r="AA155" s="13">
        <f>IF(AA109*BObIC!AA$2&gt;0,AA109*BObIC!AA$2,0)</f>
        <v>669971079.12305474</v>
      </c>
      <c r="AB155" s="13">
        <f>IF(AB109*BObIC!AB$2&gt;0,AB109*BObIC!AB$2,0)</f>
        <v>1246611530.7692404</v>
      </c>
      <c r="AC155" s="13">
        <f>IF(AC109*BObIC!AC$2&gt;0,AC109*BObIC!AC$2,0)</f>
        <v>0</v>
      </c>
      <c r="AD155" s="13">
        <f>IF(AD109*BObIC!AD$2&gt;0,AD109*BObIC!AD$2,0)</f>
        <v>4746657269.8070307</v>
      </c>
      <c r="AE155" s="13">
        <f>IF(AE109*BObIC!AE$2&gt;0,AE109*BObIC!AE$2,0)</f>
        <v>2533155559.4622278</v>
      </c>
      <c r="AF155" s="13">
        <f>IF(AF109*BObIC!AF$2&gt;0,AF109*BObIC!AF$2,0)</f>
        <v>1278859794.7949781</v>
      </c>
      <c r="AG155" s="13">
        <f>IF(AG109*BObIC!AG$2&gt;0,AG109*BObIC!AG$2,0)</f>
        <v>237012416.82521975</v>
      </c>
      <c r="AH155" s="13">
        <f>IF(AH109*BObIC!AH$2&gt;0,AH109*BObIC!AH$2,0)</f>
        <v>562514568.54800606</v>
      </c>
      <c r="AI155" s="13">
        <f>IF(AI109*BObIC!AI$2&gt;0,AI109*BObIC!AI$2,0)</f>
        <v>310512248.88560098</v>
      </c>
      <c r="AJ155" s="13">
        <f>IF(AJ109*BObIC!AJ$2&gt;0,AJ109*BObIC!AJ$2,0)</f>
        <v>753425184.91652107</v>
      </c>
      <c r="AK155" s="13">
        <f>IF(AK109*BObIC!AK$2&gt;0,AK109*BObIC!AK$2,0)</f>
        <v>7723463580.4583931</v>
      </c>
      <c r="AL155" s="13">
        <f>IF(AL109*BObIC!AL$2&gt;0,AL109*BObIC!AL$2,0)</f>
        <v>4614941622.8217058</v>
      </c>
      <c r="AM155" s="13">
        <f>IF(AM109*BObIC!AM$2&gt;0,AM109*BObIC!AM$2,0)</f>
        <v>2140128356.523016</v>
      </c>
      <c r="AN155" s="13">
        <f>IF(AN109*BObIC!AN$2&gt;0,AN109*BObIC!AN$2,0)</f>
        <v>818821072.26636529</v>
      </c>
      <c r="AO155" s="13">
        <f>IF(AO109*BObIC!AO$2&gt;0,AO109*BObIC!AO$2,0)</f>
        <v>1736020609.3966854</v>
      </c>
      <c r="AP155" s="13">
        <f>IF(AP109*BObIC!AP$2&gt;0,AP109*BObIC!AP$2,0)</f>
        <v>1333692452.1409199</v>
      </c>
      <c r="AQ155" s="13">
        <f>IF(AQ109*BObIC!AQ$2&gt;0,AQ109*BObIC!AQ$2,0)</f>
        <v>0</v>
      </c>
    </row>
    <row r="156" spans="1:43" s="225" customFormat="1" x14ac:dyDescent="0.35">
      <c r="A156" s="225" t="s">
        <v>59</v>
      </c>
      <c r="B156" s="225">
        <f>IF(B110*BObIC!B$2&gt;0,B110*BObIC!B$2,0)</f>
        <v>1780780744.2189763</v>
      </c>
      <c r="C156" s="225">
        <f>IF(C110*BObIC!C$2&gt;0,C110*BObIC!C$2,0)</f>
        <v>70420239.995109707</v>
      </c>
      <c r="D156" s="225">
        <f>IF(D110*BObIC!D$2&gt;0,D110*BObIC!D$2,0)</f>
        <v>299704089.9812879</v>
      </c>
      <c r="E156" s="225">
        <f>IF(E110*BObIC!E$2&gt;0,E110*BObIC!E$2,0)</f>
        <v>274523418.58517331</v>
      </c>
      <c r="F156" s="225">
        <f>IF(F110*BObIC!F$2&gt;0,F110*BObIC!F$2,0)</f>
        <v>18969979.127110731</v>
      </c>
      <c r="G156" s="225">
        <f>IF(G110*BObIC!G$2&gt;0,G110*BObIC!G$2,0)</f>
        <v>4811012665.2979498</v>
      </c>
      <c r="H156" s="225">
        <f>IF(H110*BObIC!H$2&gt;0,H110*BObIC!H$2,0)</f>
        <v>426964527.28954756</v>
      </c>
      <c r="I156" s="225">
        <f>IF(I110*BObIC!I$2&gt;0,I110*BObIC!I$2,0)</f>
        <v>1631039674.9774015</v>
      </c>
      <c r="J156" s="225">
        <f>IF(J110*BObIC!J$2&gt;0,J110*BObIC!J$2,0)</f>
        <v>285461670.31127483</v>
      </c>
      <c r="K156" s="225">
        <f>IF(K110*BObIC!K$2&gt;0,K110*BObIC!K$2,0)</f>
        <v>0</v>
      </c>
      <c r="L156" s="225">
        <f>IF(L110*BObIC!L$2&gt;0,L110*BObIC!L$2,0)</f>
        <v>2207000855.4047594</v>
      </c>
      <c r="M156" s="225">
        <f>IF(M110*BObIC!M$2&gt;0,M110*BObIC!M$2,0)</f>
        <v>878767628.81117904</v>
      </c>
      <c r="N156" s="225">
        <f>IF(N110*BObIC!N$2&gt;0,N110*BObIC!N$2,0)</f>
        <v>1504709490.6565473</v>
      </c>
      <c r="O156" s="225">
        <f>IF(O110*BObIC!O$2&gt;0,O110*BObIC!O$2,0)</f>
        <v>152171045.45823324</v>
      </c>
      <c r="P156" s="225">
        <f>IF(P110*BObIC!P$2&gt;0,P110*BObIC!P$2,0)</f>
        <v>19536673406.776653</v>
      </c>
      <c r="Q156" s="225">
        <f>IF(Q110*BObIC!Q$2&gt;0,Q110*BObIC!Q$2,0)</f>
        <v>1133708292.1951163</v>
      </c>
      <c r="R156" s="225">
        <f>IF(R110*BObIC!R$2&gt;0,R110*BObIC!R$2,0)</f>
        <v>1184920700.9581494</v>
      </c>
      <c r="S156" s="225">
        <f>IF(S110*BObIC!S$2&gt;0,S110*BObIC!S$2,0)</f>
        <v>2210233645.0774117</v>
      </c>
      <c r="T156" s="225">
        <f>IF(T110*BObIC!T$2&gt;0,T110*BObIC!T$2,0)</f>
        <v>1366207533.193886</v>
      </c>
      <c r="U156" s="225">
        <f>IF(U110*BObIC!U$2&gt;0,U110*BObIC!U$2,0)</f>
        <v>1770220161.3855448</v>
      </c>
      <c r="V156" s="225">
        <f>IF(V110*BObIC!V$2&gt;0,V110*BObIC!V$2,0)</f>
        <v>1784317080.6343555</v>
      </c>
      <c r="W156" s="225">
        <f>IF(W110*BObIC!W$2&gt;0,W110*BObIC!W$2,0)</f>
        <v>4345517725.9121084</v>
      </c>
      <c r="X156" s="225">
        <f>IF(X110*BObIC!X$2&gt;0,X110*BObIC!X$2,0)</f>
        <v>815963738.71149719</v>
      </c>
      <c r="Y156" s="225">
        <f>IF(Y110*BObIC!Y$2&gt;0,Y110*BObIC!Y$2,0)</f>
        <v>11126537074.266422</v>
      </c>
      <c r="Z156" s="225">
        <f>IF(Z110*BObIC!Z$2&gt;0,Z110*BObIC!Z$2,0)</f>
        <v>2148359227.6103296</v>
      </c>
      <c r="AA156" s="225">
        <f>IF(AA110*BObIC!AA$2&gt;0,AA110*BObIC!AA$2,0)</f>
        <v>669971079.12305474</v>
      </c>
      <c r="AB156" s="225">
        <f>IF(AB110*BObIC!AB$2&gt;0,AB110*BObIC!AB$2,0)</f>
        <v>1246611530.7692401</v>
      </c>
      <c r="AC156" s="225">
        <f>IF(AC110*BObIC!AC$2&gt;0,AC110*BObIC!AC$2,0)</f>
        <v>0</v>
      </c>
      <c r="AD156" s="225">
        <f>IF(AD110*BObIC!AD$2&gt;0,AD110*BObIC!AD$2,0)</f>
        <v>4746657269.8070297</v>
      </c>
      <c r="AE156" s="225">
        <f>IF(AE110*BObIC!AE$2&gt;0,AE110*BObIC!AE$2,0)</f>
        <v>2533155559.4622288</v>
      </c>
      <c r="AF156" s="225">
        <f>IF(AF110*BObIC!AF$2&gt;0,AF110*BObIC!AF$2,0)</f>
        <v>1278859794.7949784</v>
      </c>
      <c r="AG156" s="225">
        <f>IF(AG110*BObIC!AG$2&gt;0,AG110*BObIC!AG$2,0)</f>
        <v>237012416.82521972</v>
      </c>
      <c r="AH156" s="225">
        <f>IF(AH110*BObIC!AH$2&gt;0,AH110*BObIC!AH$2,0)</f>
        <v>562514568.5480057</v>
      </c>
      <c r="AI156" s="225">
        <f>IF(AI110*BObIC!AI$2&gt;0,AI110*BObIC!AI$2,0)</f>
        <v>310512248.88560098</v>
      </c>
      <c r="AJ156" s="225">
        <f>IF(AJ110*BObIC!AJ$2&gt;0,AJ110*BObIC!AJ$2,0)</f>
        <v>753425184.91652107</v>
      </c>
      <c r="AK156" s="225">
        <f>IF(AK110*BObIC!AK$2&gt;0,AK110*BObIC!AK$2,0)</f>
        <v>7723463580.4583941</v>
      </c>
      <c r="AL156" s="225">
        <f>IF(AL110*BObIC!AL$2&gt;0,AL110*BObIC!AL$2,0)</f>
        <v>4614941622.8217039</v>
      </c>
      <c r="AM156" s="225">
        <f>IF(AM110*BObIC!AM$2&gt;0,AM110*BObIC!AM$2,0)</f>
        <v>2140128356.5230162</v>
      </c>
      <c r="AN156" s="225">
        <f>IF(AN110*BObIC!AN$2&gt;0,AN110*BObIC!AN$2,0)</f>
        <v>818821072.26636517</v>
      </c>
      <c r="AO156" s="225">
        <f>IF(AO110*BObIC!AO$2&gt;0,AO110*BObIC!AO$2,0)</f>
        <v>1736020609.3966854</v>
      </c>
      <c r="AP156" s="225">
        <f>IF(AP110*BObIC!AP$2&gt;0,AP110*BObIC!AP$2,0)</f>
        <v>1333692452.1409202</v>
      </c>
      <c r="AQ156" s="225">
        <f>IF(AQ110*BObIC!AQ$2&gt;0,AQ110*BObIC!AQ$2,0)</f>
        <v>0</v>
      </c>
    </row>
    <row r="157" spans="1:43" s="13" customFormat="1" x14ac:dyDescent="0.35">
      <c r="A157" s="13" t="s">
        <v>60</v>
      </c>
      <c r="B157" s="13">
        <f>IF(B111*BObIC!B$2&gt;0,B111*BObIC!B$2,0)</f>
        <v>427427900.45073104</v>
      </c>
      <c r="C157" s="13">
        <f>IF(C111*BObIC!C$2&gt;0,C111*BObIC!C$2,0)</f>
        <v>88739812.766309232</v>
      </c>
      <c r="D157" s="13">
        <f>IF(D111*BObIC!D$2&gt;0,D111*BObIC!D$2,0)</f>
        <v>377671033.66991514</v>
      </c>
      <c r="E157" s="13">
        <f>IF(E111*BObIC!E$2&gt;0,E111*BObIC!E$2,0)</f>
        <v>345939700.9568153</v>
      </c>
      <c r="F157" s="13">
        <f>IF(F111*BObIC!F$2&gt;0,F111*BObIC!F$2,0)</f>
        <v>23904951.133899879</v>
      </c>
      <c r="G157" s="13">
        <f>IF(G111*BObIC!G$2&gt;0,G111*BObIC!G$2,0)</f>
        <v>1152927514.9080253</v>
      </c>
      <c r="H157" s="13">
        <f>IF(H111*BObIC!H$2&gt;0,H111*BObIC!H$2,0)</f>
        <v>285529024.7829904</v>
      </c>
      <c r="I157" s="13">
        <f>IF(I111*BObIC!I$2&gt;0,I111*BObIC!I$2,0)</f>
        <v>425598093.89446151</v>
      </c>
      <c r="J157" s="13">
        <f>IF(J111*BObIC!J$2&gt;0,J111*BObIC!J$2,0)</f>
        <v>666465989.53013361</v>
      </c>
      <c r="K157" s="13">
        <f>IF(K111*BObIC!K$2&gt;0,K111*BObIC!K$2,0)</f>
        <v>0</v>
      </c>
      <c r="L157" s="13">
        <f>IF(L111*BObIC!L$2&gt;0,L111*BObIC!L$2,0)</f>
        <v>3954786755.727767</v>
      </c>
      <c r="M157" s="13">
        <f>IF(M111*BObIC!M$2&gt;0,M111*BObIC!M$2,0)</f>
        <v>579224612.3956902</v>
      </c>
      <c r="N157" s="13">
        <f>IF(N111*BObIC!N$2&gt;0,N111*BObIC!N$2,0)</f>
        <v>2031854430.2355573</v>
      </c>
      <c r="O157" s="13">
        <f>IF(O111*BObIC!O$2&gt;0,O111*BObIC!O$2,0)</f>
        <v>395978975.99894261</v>
      </c>
      <c r="P157" s="13">
        <f>IF(P111*BObIC!P$2&gt;0,P111*BObIC!P$2,0)</f>
        <v>1704892331.9317904</v>
      </c>
      <c r="Q157" s="13">
        <f>IF(Q111*BObIC!Q$2&gt;0,Q111*BObIC!Q$2,0)</f>
        <v>44188240113.615112</v>
      </c>
      <c r="R157" s="13">
        <f>IF(R111*BObIC!R$2&gt;0,R111*BObIC!R$2,0)</f>
        <v>0</v>
      </c>
      <c r="S157" s="13">
        <f>IF(S111*BObIC!S$2&gt;0,S111*BObIC!S$2,0)</f>
        <v>54487789601.033424</v>
      </c>
      <c r="T157" s="13">
        <f>IF(T111*BObIC!T$2&gt;0,T111*BObIC!T$2,0)</f>
        <v>3466262480.862771</v>
      </c>
      <c r="U157" s="13">
        <f>IF(U111*BObIC!U$2&gt;0,U111*BObIC!U$2,0)</f>
        <v>18520272698.369625</v>
      </c>
      <c r="V157" s="13">
        <f>IF(V111*BObIC!V$2&gt;0,V111*BObIC!V$2,0)</f>
        <v>28795999621.215012</v>
      </c>
      <c r="W157" s="13">
        <f>IF(W111*BObIC!W$2&gt;0,W111*BObIC!W$2,0)</f>
        <v>30130241943.482319</v>
      </c>
      <c r="X157" s="13">
        <f>IF(X111*BObIC!X$2&gt;0,X111*BObIC!X$2,0)</f>
        <v>4772426156.4210062</v>
      </c>
      <c r="Y157" s="13">
        <f>IF(Y111*BObIC!Y$2&gt;0,Y111*BObIC!Y$2,0)</f>
        <v>50799004507.149269</v>
      </c>
      <c r="Z157" s="13">
        <f>IF(Z111*BObIC!Z$2&gt;0,Z111*BObIC!Z$2,0)</f>
        <v>746644259.29722071</v>
      </c>
      <c r="AA157" s="13">
        <f>IF(AA111*BObIC!AA$2&gt;0,AA111*BObIC!AA$2,0)</f>
        <v>240641371.86590523</v>
      </c>
      <c r="AB157" s="13">
        <f>IF(AB111*BObIC!AB$2&gt;0,AB111*BObIC!AB$2,0)</f>
        <v>3039319601.6697612</v>
      </c>
      <c r="AC157" s="13">
        <f>IF(AC111*BObIC!AC$2&gt;0,AC111*BObIC!AC$2,0)</f>
        <v>0</v>
      </c>
      <c r="AD157" s="13">
        <f>IF(AD111*BObIC!AD$2&gt;0,AD111*BObIC!AD$2,0)</f>
        <v>3305071923.3676128</v>
      </c>
      <c r="AE157" s="13">
        <f>IF(AE111*BObIC!AE$2&gt;0,AE111*BObIC!AE$2,0)</f>
        <v>1798378647.6226864</v>
      </c>
      <c r="AF157" s="13">
        <f>IF(AF111*BObIC!AF$2&gt;0,AF111*BObIC!AF$2,0)</f>
        <v>226616407.04856554</v>
      </c>
      <c r="AG157" s="13">
        <f>IF(AG111*BObIC!AG$2&gt;0,AG111*BObIC!AG$2,0)</f>
        <v>205260925.63104001</v>
      </c>
      <c r="AH157" s="13">
        <f>IF(AH111*BObIC!AH$2&gt;0,AH111*BObIC!AH$2,0)</f>
        <v>349459164.19573134</v>
      </c>
      <c r="AI157" s="13">
        <f>IF(AI111*BObIC!AI$2&gt;0,AI111*BObIC!AI$2,0)</f>
        <v>219958457.88848522</v>
      </c>
      <c r="AJ157" s="13">
        <f>IF(AJ111*BObIC!AJ$2&gt;0,AJ111*BObIC!AJ$2,0)</f>
        <v>414798651.22469342</v>
      </c>
      <c r="AK157" s="13">
        <f>IF(AK111*BObIC!AK$2&gt;0,AK111*BObIC!AK$2,0)</f>
        <v>2010530300.6537459</v>
      </c>
      <c r="AL157" s="13">
        <f>IF(AL111*BObIC!AL$2&gt;0,AL111*BObIC!AL$2,0)</f>
        <v>3323572472.0078082</v>
      </c>
      <c r="AM157" s="13">
        <f>IF(AM111*BObIC!AM$2&gt;0,AM111*BObIC!AM$2,0)</f>
        <v>766248269.79223549</v>
      </c>
      <c r="AN157" s="13">
        <f>IF(AN111*BObIC!AN$2&gt;0,AN111*BObIC!AN$2,0)</f>
        <v>217756487.48072311</v>
      </c>
      <c r="AO157" s="13">
        <f>IF(AO111*BObIC!AO$2&gt;0,AO111*BObIC!AO$2,0)</f>
        <v>1536990278.6583714</v>
      </c>
      <c r="AP157" s="13">
        <f>IF(AP111*BObIC!AP$2&gt;0,AP111*BObIC!AP$2,0)</f>
        <v>561351513.28615129</v>
      </c>
      <c r="AQ157" s="13">
        <f>IF(AQ111*BObIC!AQ$2&gt;0,AQ111*BObIC!AQ$2,0)</f>
        <v>0</v>
      </c>
    </row>
    <row r="158" spans="1:43" s="13" customFormat="1" x14ac:dyDescent="0.35">
      <c r="A158" s="13" t="s">
        <v>61</v>
      </c>
      <c r="B158" s="13">
        <f>IF(B112*BObIC!B$2&gt;0,B112*BObIC!B$2,0)</f>
        <v>2663455400.2394156</v>
      </c>
      <c r="C158" s="13">
        <f>IF(C112*BObIC!C$2&gt;0,C112*BObIC!C$2,0)</f>
        <v>88729580.13583</v>
      </c>
      <c r="D158" s="13">
        <f>IF(D112*BObIC!D$2&gt;0,D112*BObIC!D$2,0)</f>
        <v>377627484.24142557</v>
      </c>
      <c r="E158" s="13">
        <f>IF(E112*BObIC!E$2&gt;0,E112*BObIC!E$2,0)</f>
        <v>345899810.48355854</v>
      </c>
      <c r="F158" s="13">
        <f>IF(F112*BObIC!F$2&gt;0,F112*BObIC!F$2,0)</f>
        <v>23902194.642490309</v>
      </c>
      <c r="G158" s="13">
        <f>IF(G112*BObIC!G$2&gt;0,G112*BObIC!G$2,0)</f>
        <v>281754884.06304693</v>
      </c>
      <c r="H158" s="13">
        <f>IF(H112*BObIC!H$2&gt;0,H112*BObIC!H$2,0)</f>
        <v>278260944.27484888</v>
      </c>
      <c r="I158" s="13">
        <f>IF(I112*BObIC!I$2&gt;0,I112*BObIC!I$2,0)</f>
        <v>414963762.63632077</v>
      </c>
      <c r="J158" s="13">
        <f>IF(J112*BObIC!J$2&gt;0,J112*BObIC!J$2,0)</f>
        <v>661925094.63320255</v>
      </c>
      <c r="K158" s="13">
        <f>IF(K112*BObIC!K$2&gt;0,K112*BObIC!K$2,0)</f>
        <v>0</v>
      </c>
      <c r="L158" s="13">
        <f>IF(L112*BObIC!L$2&gt;0,L112*BObIC!L$2,0)</f>
        <v>3949380768.5675716</v>
      </c>
      <c r="M158" s="13">
        <f>IF(M112*BObIC!M$2&gt;0,M112*BObIC!M$2,0)</f>
        <v>578216319.93650937</v>
      </c>
      <c r="N158" s="13">
        <f>IF(N112*BObIC!N$2&gt;0,N112*BObIC!N$2,0)</f>
        <v>2025828159.1019278</v>
      </c>
      <c r="O158" s="13">
        <f>IF(O112*BObIC!O$2&gt;0,O112*BObIC!O$2,0)</f>
        <v>395956894.5990445</v>
      </c>
      <c r="P158" s="13">
        <f>IF(P112*BObIC!P$2&gt;0,P112*BObIC!P$2,0)</f>
        <v>1704797260.1940305</v>
      </c>
      <c r="Q158" s="13">
        <f>IF(Q112*BObIC!Q$2&gt;0,Q112*BObIC!Q$2,0)</f>
        <v>0</v>
      </c>
      <c r="R158" s="13">
        <f>IF(R112*BObIC!R$2&gt;0,R112*BObIC!R$2,0)</f>
        <v>46184281348.633133</v>
      </c>
      <c r="S158" s="13">
        <f>IF(S112*BObIC!S$2&gt;0,S112*BObIC!S$2,0)</f>
        <v>54487531348.81205</v>
      </c>
      <c r="T158" s="13">
        <f>IF(T112*BObIC!T$2&gt;0,T112*BObIC!T$2,0)</f>
        <v>3465459345.1427474</v>
      </c>
      <c r="U158" s="13">
        <f>IF(U112*BObIC!U$2&gt;0,U112*BObIC!U$2,0)</f>
        <v>18520083444.765995</v>
      </c>
      <c r="V158" s="13">
        <f>IF(V112*BObIC!V$2&gt;0,V112*BObIC!V$2,0)</f>
        <v>28795607763.280869</v>
      </c>
      <c r="W158" s="13">
        <f>IF(W112*BObIC!W$2&gt;0,W112*BObIC!W$2,0)</f>
        <v>30129889890.988003</v>
      </c>
      <c r="X158" s="13">
        <f>IF(X112*BObIC!X$2&gt;0,X112*BObIC!X$2,0)</f>
        <v>4772315523.7135029</v>
      </c>
      <c r="Y158" s="13">
        <f>IF(Y112*BObIC!Y$2&gt;0,Y112*BObIC!Y$2,0)</f>
        <v>50794440351.435432</v>
      </c>
      <c r="Z158" s="13">
        <f>IF(Z112*BObIC!Z$2&gt;0,Z112*BObIC!Z$2,0)</f>
        <v>744835779.27082086</v>
      </c>
      <c r="AA158" s="13">
        <f>IF(AA112*BObIC!AA$2&gt;0,AA112*BObIC!AA$2,0)</f>
        <v>240083344.68396688</v>
      </c>
      <c r="AB158" s="13">
        <f>IF(AB112*BObIC!AB$2&gt;0,AB112*BObIC!AB$2,0)</f>
        <v>3039002884.2425432</v>
      </c>
      <c r="AC158" s="13">
        <f>IF(AC112*BObIC!AC$2&gt;0,AC112*BObIC!AC$2,0)</f>
        <v>0</v>
      </c>
      <c r="AD158" s="13">
        <f>IF(AD112*BObIC!AD$2&gt;0,AD112*BObIC!AD$2,0)</f>
        <v>3279948761.9933453</v>
      </c>
      <c r="AE158" s="13">
        <f>IF(AE112*BObIC!AE$2&gt;0,AE112*BObIC!AE$2,0)</f>
        <v>1797162877.5402234</v>
      </c>
      <c r="AF158" s="13">
        <f>IF(AF112*BObIC!AF$2&gt;0,AF112*BObIC!AF$2,0)</f>
        <v>189381261.90104136</v>
      </c>
      <c r="AG158" s="13">
        <f>IF(AG112*BObIC!AG$2&gt;0,AG112*BObIC!AG$2,0)</f>
        <v>204974049.24474901</v>
      </c>
      <c r="AH158" s="13">
        <f>IF(AH112*BObIC!AH$2&gt;0,AH112*BObIC!AH$2,0)</f>
        <v>349351242.86216825</v>
      </c>
      <c r="AI158" s="13">
        <f>IF(AI112*BObIC!AI$2&gt;0,AI112*BObIC!AI$2,0)</f>
        <v>219731513.16909221</v>
      </c>
      <c r="AJ158" s="13">
        <f>IF(AJ112*BObIC!AJ$2&gt;0,AJ112*BObIC!AJ$2,0)</f>
        <v>414433885.38593465</v>
      </c>
      <c r="AK158" s="13">
        <f>IF(AK112*BObIC!AK$2&gt;0,AK112*BObIC!AK$2,0)</f>
        <v>2010105156.7677176</v>
      </c>
      <c r="AL158" s="13">
        <f>IF(AL112*BObIC!AL$2&gt;0,AL112*BObIC!AL$2,0)</f>
        <v>3313689442.516293</v>
      </c>
      <c r="AM158" s="13">
        <f>IF(AM112*BObIC!AM$2&gt;0,AM112*BObIC!AM$2,0)</f>
        <v>762498564.87353253</v>
      </c>
      <c r="AN158" s="13">
        <f>IF(AN112*BObIC!AN$2&gt;0,AN112*BObIC!AN$2,0)</f>
        <v>216929988.45564505</v>
      </c>
      <c r="AO158" s="13">
        <f>IF(AO112*BObIC!AO$2&gt;0,AO112*BObIC!AO$2,0)</f>
        <v>1531438178.5183735</v>
      </c>
      <c r="AP158" s="13">
        <f>IF(AP112*BObIC!AP$2&gt;0,AP112*BObIC!AP$2,0)</f>
        <v>558597881.66724956</v>
      </c>
      <c r="AQ158" s="13">
        <f>IF(AQ112*BObIC!AQ$2&gt;0,AQ112*BObIC!AQ$2,0)</f>
        <v>0</v>
      </c>
    </row>
    <row r="159" spans="1:43" x14ac:dyDescent="0.35">
      <c r="A159" t="s">
        <v>11</v>
      </c>
      <c r="B159">
        <f>IF(B113*BObIC!B$2&gt;0,B113*BObIC!B$2,0)</f>
        <v>2530264991.5654144</v>
      </c>
      <c r="C159" s="13">
        <f>IF(C113*BObIC!C$2&gt;0,C113*BObIC!C$2,0)</f>
        <v>121769364.90820734</v>
      </c>
      <c r="D159" s="13">
        <f>IF(D113*BObIC!D$2&gt;0,D113*BObIC!D$2,0)</f>
        <v>518242719.70598251</v>
      </c>
      <c r="E159" s="13">
        <f>IF(E113*BObIC!E$2&gt;0,E113*BObIC!E$2,0)</f>
        <v>474700772.61690611</v>
      </c>
      <c r="F159" s="13">
        <f>IF(F113*BObIC!F$2&gt;0,F113*BObIC!F$2,0)</f>
        <v>32802533.913412347</v>
      </c>
      <c r="G159">
        <f>IF(G113*BObIC!G$2&gt;0,G113*BObIC!G$2,0)</f>
        <v>7242560203.0737686</v>
      </c>
      <c r="H159">
        <f>IF(H113*BObIC!H$2&gt;0,H113*BObIC!H$2,0)</f>
        <v>1018447795.5558597</v>
      </c>
      <c r="I159">
        <f>IF(I113*BObIC!I$2&gt;0,I113*BObIC!I$2,0)</f>
        <v>1644162728.2799907</v>
      </c>
      <c r="J159">
        <f>IF(J113*BObIC!J$2&gt;0,J113*BObIC!J$2,0)</f>
        <v>1392529113.7874157</v>
      </c>
      <c r="K159">
        <f>IF(K113*BObIC!K$2&gt;0,K113*BObIC!K$2,0)</f>
        <v>1060110127.1303697</v>
      </c>
      <c r="L159">
        <f>IF(L113*BObIC!L$2&gt;0,L113*BObIC!L$2,0)</f>
        <v>3397718905.7370768</v>
      </c>
      <c r="M159">
        <f>IF(M113*BObIC!M$2&gt;0,M113*BObIC!M$2,0)</f>
        <v>675607607.71617317</v>
      </c>
      <c r="N159">
        <f>IF(N113*BObIC!N$2&gt;0,N113*BObIC!N$2,0)</f>
        <v>3741951093.9919887</v>
      </c>
      <c r="O159" s="13">
        <f>IF(O113*BObIC!O$2&gt;0,O113*BObIC!O$2,0)</f>
        <v>331522524.8442716</v>
      </c>
      <c r="P159" s="13">
        <f>IF(P113*BObIC!P$2&gt;0,P113*BObIC!P$2,0)</f>
        <v>1427374291.8896141</v>
      </c>
      <c r="Q159" s="13">
        <f>IF(Q113*BObIC!Q$2&gt;0,Q113*BObIC!Q$2,0)</f>
        <v>4670132386.2881975</v>
      </c>
      <c r="R159" s="13">
        <f>IF(R113*BObIC!R$2&gt;0,R113*BObIC!R$2,0)</f>
        <v>4881093821.7743864</v>
      </c>
      <c r="S159">
        <f>IF(S113*BObIC!S$2&gt;0,S113*BObIC!S$2,0)</f>
        <v>77777385796.872498</v>
      </c>
      <c r="T159">
        <f>IF(T113*BObIC!T$2&gt;0,T113*BObIC!T$2,0)</f>
        <v>5033250341.6390839</v>
      </c>
      <c r="U159">
        <f>IF(U113*BObIC!U$2&gt;0,U113*BObIC!U$2,0)</f>
        <v>10794726752.924623</v>
      </c>
      <c r="V159">
        <f>IF(V113*BObIC!V$2&gt;0,V113*BObIC!V$2,0)</f>
        <v>56276158353.682449</v>
      </c>
      <c r="W159">
        <f>IF(W113*BObIC!W$2&gt;0,W113*BObIC!W$2,0)</f>
        <v>42610514395.938705</v>
      </c>
      <c r="X159">
        <f>IF(X113*BObIC!X$2&gt;0,X113*BObIC!X$2,0)</f>
        <v>10028620109.442904</v>
      </c>
      <c r="Y159">
        <f>IF(Y113*BObIC!Y$2&gt;0,Y113*BObIC!Y$2,0)</f>
        <v>77279539827.121567</v>
      </c>
      <c r="Z159" s="13">
        <f>IF(Z113*BObIC!Z$2&gt;0,Z113*BObIC!Z$2,0)</f>
        <v>3268825079.2587657</v>
      </c>
      <c r="AA159" s="13">
        <f>IF(AA113*BObIC!AA$2&gt;0,AA113*BObIC!AA$2,0)</f>
        <v>1021165422.4248476</v>
      </c>
      <c r="AB159">
        <f>IF(AB113*BObIC!AB$2&gt;0,AB113*BObIC!AB$2,0)</f>
        <v>3785381764.6622524</v>
      </c>
      <c r="AC159">
        <f>IF(AC113*BObIC!AC$2&gt;0,AC113*BObIC!AC$2,0)</f>
        <v>0</v>
      </c>
      <c r="AD159">
        <f>IF(AD113*BObIC!AD$2&gt;0,AD113*BObIC!AD$2,0)</f>
        <v>7731758564.5118618</v>
      </c>
      <c r="AE159">
        <f>IF(AE113*BObIC!AE$2&gt;0,AE113*BObIC!AE$2,0)</f>
        <v>5775311824.2472277</v>
      </c>
      <c r="AF159">
        <f>IF(AF113*BObIC!AF$2&gt;0,AF113*BObIC!AF$2,0)</f>
        <v>1195998737.7127604</v>
      </c>
      <c r="AG159">
        <f>IF(AG113*BObIC!AG$2&gt;0,AG113*BObIC!AG$2,0)</f>
        <v>464419234.34062088</v>
      </c>
      <c r="AH159">
        <f>IF(AH113*BObIC!AH$2&gt;0,AH113*BObIC!AH$2,0)</f>
        <v>1015416246.9123621</v>
      </c>
      <c r="AI159">
        <f>IF(AI113*BObIC!AI$2&gt;0,AI113*BObIC!AI$2,0)</f>
        <v>815361580.39891875</v>
      </c>
      <c r="AJ159">
        <f>IF(AJ113*BObIC!AJ$2&gt;0,AJ113*BObIC!AJ$2,0)</f>
        <v>1098008546.8555696</v>
      </c>
      <c r="AK159">
        <f>IF(AK113*BObIC!AK$2&gt;0,AK113*BObIC!AK$2,0)</f>
        <v>5468477415.5591745</v>
      </c>
      <c r="AL159">
        <f>IF(AL113*BObIC!AL$2&gt;0,AL113*BObIC!AL$2,0)</f>
        <v>8120611280.9498482</v>
      </c>
      <c r="AM159">
        <f>IF(AM113*BObIC!AM$2&gt;0,AM113*BObIC!AM$2,0)</f>
        <v>3844395127.3069239</v>
      </c>
      <c r="AN159">
        <f>IF(AN113*BObIC!AN$2&gt;0,AN113*BObIC!AN$2,0)</f>
        <v>811196957.9431839</v>
      </c>
      <c r="AO159">
        <f>IF(AO113*BObIC!AO$2&gt;0,AO113*BObIC!AO$2,0)</f>
        <v>1505817323.5738745</v>
      </c>
      <c r="AP159">
        <f>IF(AP113*BObIC!AP$2&gt;0,AP113*BObIC!AP$2,0)</f>
        <v>1542521662.2499554</v>
      </c>
      <c r="AQ159">
        <f>IF(AQ113*BObIC!AQ$2&gt;0,AQ113*BObIC!AQ$2,0)</f>
        <v>0</v>
      </c>
    </row>
    <row r="160" spans="1:43" x14ac:dyDescent="0.35">
      <c r="A160" t="s">
        <v>12</v>
      </c>
      <c r="B160">
        <f>IF(B114*BObIC!B$2&gt;0,B114*BObIC!B$2,0)</f>
        <v>240412243.2454955</v>
      </c>
      <c r="C160" s="13">
        <f>IF(C114*BObIC!C$2&gt;0,C114*BObIC!C$2,0)</f>
        <v>11374479.393942423</v>
      </c>
      <c r="D160" s="13">
        <f>IF(D114*BObIC!D$2&gt;0,D114*BObIC!D$2,0)</f>
        <v>48409065.291586041</v>
      </c>
      <c r="E160" s="13">
        <f>IF(E114*BObIC!E$2&gt;0,E114*BObIC!E$2,0)</f>
        <v>44341810.934875071</v>
      </c>
      <c r="F160" s="13">
        <f>IF(F114*BObIC!F$2&gt;0,F114*BObIC!F$2,0)</f>
        <v>3064085.5058122957</v>
      </c>
      <c r="G160">
        <f>IF(G114*BObIC!G$2&gt;0,G114*BObIC!G$2,0)</f>
        <v>681263155.53372777</v>
      </c>
      <c r="H160">
        <f>IF(H114*BObIC!H$2&gt;0,H114*BObIC!H$2,0)</f>
        <v>116101267.68670745</v>
      </c>
      <c r="I160">
        <f>IF(I114*BObIC!I$2&gt;0,I114*BObIC!I$2,0)</f>
        <v>109561087.56866041</v>
      </c>
      <c r="J160">
        <f>IF(J114*BObIC!J$2&gt;0,J114*BObIC!J$2,0)</f>
        <v>418134613.74016964</v>
      </c>
      <c r="K160">
        <f>IF(K114*BObIC!K$2&gt;0,K114*BObIC!K$2,0)</f>
        <v>212849222.45830417</v>
      </c>
      <c r="L160">
        <f>IF(L114*BObIC!L$2&gt;0,L114*BObIC!L$2,0)</f>
        <v>535788149.10750073</v>
      </c>
      <c r="M160">
        <f>IF(M114*BObIC!M$2&gt;0,M114*BObIC!M$2,0)</f>
        <v>494779068.01407623</v>
      </c>
      <c r="N160">
        <f>IF(N114*BObIC!N$2&gt;0,N114*BObIC!N$2,0)</f>
        <v>357100697.15190184</v>
      </c>
      <c r="O160" s="13">
        <f>IF(O114*BObIC!O$2&gt;0,O114*BObIC!O$2,0)</f>
        <v>42220080.199193738</v>
      </c>
      <c r="P160" s="13">
        <f>IF(P114*BObIC!P$2&gt;0,P114*BObIC!P$2,0)</f>
        <v>181779072.49637118</v>
      </c>
      <c r="Q160" s="13">
        <f>IF(Q114*BObIC!Q$2&gt;0,Q114*BObIC!Q$2,0)</f>
        <v>166591876.152987</v>
      </c>
      <c r="R160" s="13">
        <f>IF(R114*BObIC!R$2&gt;0,R114*BObIC!R$2,0)</f>
        <v>174117243.40740514</v>
      </c>
      <c r="S160">
        <f>IF(S114*BObIC!S$2&gt;0,S114*BObIC!S$2,0)</f>
        <v>905657176.70518255</v>
      </c>
      <c r="T160">
        <f>IF(T114*BObIC!T$2&gt;0,T114*BObIC!T$2,0)</f>
        <v>30207442553.907398</v>
      </c>
      <c r="U160">
        <f>IF(U114*BObIC!U$2&gt;0,U114*BObIC!U$2,0)</f>
        <v>5411964639.4694366</v>
      </c>
      <c r="V160">
        <f>IF(V114*BObIC!V$2&gt;0,V114*BObIC!V$2,0)</f>
        <v>4182153556.8402195</v>
      </c>
      <c r="W160">
        <f>IF(W114*BObIC!W$2&gt;0,W114*BObIC!W$2,0)</f>
        <v>5260508099.0752506</v>
      </c>
      <c r="X160">
        <f>IF(X114*BObIC!X$2&gt;0,X114*BObIC!X$2,0)</f>
        <v>3804793475.8244925</v>
      </c>
      <c r="Y160">
        <f>IF(Y114*BObIC!Y$2&gt;0,Y114*BObIC!Y$2,0)</f>
        <v>19881750212.903679</v>
      </c>
      <c r="Z160" s="13">
        <f>IF(Z114*BObIC!Z$2&gt;0,Z114*BObIC!Z$2,0)</f>
        <v>1543083203.1544106</v>
      </c>
      <c r="AA160" s="13">
        <f>IF(AA114*BObIC!AA$2&gt;0,AA114*BObIC!AA$2,0)</f>
        <v>476456742.41523916</v>
      </c>
      <c r="AB160">
        <f>IF(AB114*BObIC!AB$2&gt;0,AB114*BObIC!AB$2,0)</f>
        <v>400753070.13057411</v>
      </c>
      <c r="AC160">
        <f>IF(AC114*BObIC!AC$2&gt;0,AC114*BObIC!AC$2,0)</f>
        <v>0</v>
      </c>
      <c r="AD160">
        <f>IF(AD114*BObIC!AD$2&gt;0,AD114*BObIC!AD$2,0)</f>
        <v>3449747299.1949639</v>
      </c>
      <c r="AE160">
        <f>IF(AE114*BObIC!AE$2&gt;0,AE114*BObIC!AE$2,0)</f>
        <v>1782525598.8915133</v>
      </c>
      <c r="AF160">
        <f>IF(AF114*BObIC!AF$2&gt;0,AF114*BObIC!AF$2,0)</f>
        <v>456547090.60122412</v>
      </c>
      <c r="AG160">
        <f>IF(AG114*BObIC!AG$2&gt;0,AG114*BObIC!AG$2,0)</f>
        <v>897169620.62270927</v>
      </c>
      <c r="AH160">
        <f>IF(AH114*BObIC!AH$2&gt;0,AH114*BObIC!AH$2,0)</f>
        <v>5848276282.439127</v>
      </c>
      <c r="AI160">
        <f>IF(AI114*BObIC!AI$2&gt;0,AI114*BObIC!AI$2,0)</f>
        <v>3219210729.4791336</v>
      </c>
      <c r="AJ160">
        <f>IF(AJ114*BObIC!AJ$2&gt;0,AJ114*BObIC!AJ$2,0)</f>
        <v>1436261274.1350656</v>
      </c>
      <c r="AK160">
        <f>IF(AK114*BObIC!AK$2&gt;0,AK114*BObIC!AK$2,0)</f>
        <v>807842518.54201317</v>
      </c>
      <c r="AL160">
        <f>IF(AL114*BObIC!AL$2&gt;0,AL114*BObIC!AL$2,0)</f>
        <v>7980531758.3516731</v>
      </c>
      <c r="AM160">
        <f>IF(AM114*BObIC!AM$2&gt;0,AM114*BObIC!AM$2,0)</f>
        <v>1953161287.7086568</v>
      </c>
      <c r="AN160">
        <f>IF(AN114*BObIC!AN$2&gt;0,AN114*BObIC!AN$2,0)</f>
        <v>609102099.77270603</v>
      </c>
      <c r="AO160">
        <f>IF(AO114*BObIC!AO$2&gt;0,AO114*BObIC!AO$2,0)</f>
        <v>3210216602.9715972</v>
      </c>
      <c r="AP160">
        <f>IF(AP114*BObIC!AP$2&gt;0,AP114*BObIC!AP$2,0)</f>
        <v>1886081648.980041</v>
      </c>
      <c r="AQ160">
        <f>IF(AQ114*BObIC!AQ$2&gt;0,AQ114*BObIC!AQ$2,0)</f>
        <v>0</v>
      </c>
    </row>
    <row r="161" spans="1:43" x14ac:dyDescent="0.35">
      <c r="A161" t="s">
        <v>13</v>
      </c>
      <c r="B161">
        <f>IF(B115*BObIC!B$2&gt;0,B115*BObIC!B$2,0)</f>
        <v>480365022.90946877</v>
      </c>
      <c r="C161" s="13">
        <f>IF(C115*BObIC!C$2&gt;0,C115*BObIC!C$2,0)</f>
        <v>23709894.033742223</v>
      </c>
      <c r="D161" s="13">
        <f>IF(D115*BObIC!D$2&gt;0,D115*BObIC!D$2,0)</f>
        <v>100907810.24644262</v>
      </c>
      <c r="E161" s="13">
        <f>IF(E115*BObIC!E$2&gt;0,E115*BObIC!E$2,0)</f>
        <v>92429693.00995183</v>
      </c>
      <c r="F161" s="13">
        <f>IF(F115*BObIC!F$2&gt;0,F115*BObIC!F$2,0)</f>
        <v>6387030.1344802538</v>
      </c>
      <c r="G161">
        <f>IF(G115*BObIC!G$2&gt;0,G115*BObIC!G$2,0)</f>
        <v>833122483.34522974</v>
      </c>
      <c r="H161">
        <f>IF(H115*BObIC!H$2&gt;0,H115*BObIC!H$2,0)</f>
        <v>165363916.9421629</v>
      </c>
      <c r="I161">
        <f>IF(I115*BObIC!I$2&gt;0,I115*BObIC!I$2,0)</f>
        <v>144037871.99895737</v>
      </c>
      <c r="J161">
        <f>IF(J115*BObIC!J$2&gt;0,J115*BObIC!J$2,0)</f>
        <v>252226476.4139168</v>
      </c>
      <c r="K161">
        <f>IF(K115*BObIC!K$2&gt;0,K115*BObIC!K$2,0)</f>
        <v>254771830.05467516</v>
      </c>
      <c r="L161">
        <f>IF(L115*BObIC!L$2&gt;0,L115*BObIC!L$2,0)</f>
        <v>576726883.27554893</v>
      </c>
      <c r="M161">
        <f>IF(M115*BObIC!M$2&gt;0,M115*BObIC!M$2,0)</f>
        <v>156548096.85850987</v>
      </c>
      <c r="N161">
        <f>IF(N115*BObIC!N$2&gt;0,N115*BObIC!N$2,0)</f>
        <v>547275449.34780431</v>
      </c>
      <c r="O161" s="13">
        <f>IF(O115*BObIC!O$2&gt;0,O115*BObIC!O$2,0)</f>
        <v>50935369.437213786</v>
      </c>
      <c r="P161" s="13">
        <f>IF(P115*BObIC!P$2&gt;0,P115*BObIC!P$2,0)</f>
        <v>219302857.0735293</v>
      </c>
      <c r="Q161" s="13">
        <f>IF(Q115*BObIC!Q$2&gt;0,Q115*BObIC!Q$2,0)</f>
        <v>489188822.29706663</v>
      </c>
      <c r="R161" s="13">
        <f>IF(R115*BObIC!R$2&gt;0,R115*BObIC!R$2,0)</f>
        <v>511286691.83039898</v>
      </c>
      <c r="S161">
        <f>IF(S115*BObIC!S$2&gt;0,S115*BObIC!S$2,0)</f>
        <v>2536010582.7963138</v>
      </c>
      <c r="T161">
        <f>IF(T115*BObIC!T$2&gt;0,T115*BObIC!T$2,0)</f>
        <v>5624392392.9674416</v>
      </c>
      <c r="U161">
        <f>IF(U115*BObIC!U$2&gt;0,U115*BObIC!U$2,0)</f>
        <v>35018000438.377151</v>
      </c>
      <c r="V161">
        <f>IF(V115*BObIC!V$2&gt;0,V115*BObIC!V$2,0)</f>
        <v>11796993749.431635</v>
      </c>
      <c r="W161">
        <f>IF(W115*BObIC!W$2&gt;0,W115*BObIC!W$2,0)</f>
        <v>13549886520.201254</v>
      </c>
      <c r="X161">
        <f>IF(X115*BObIC!X$2&gt;0,X115*BObIC!X$2,0)</f>
        <v>2821174097.7832127</v>
      </c>
      <c r="Y161">
        <f>IF(Y115*BObIC!Y$2&gt;0,Y115*BObIC!Y$2,0)</f>
        <v>24003775820.367161</v>
      </c>
      <c r="Z161" s="13">
        <f>IF(Z115*BObIC!Z$2&gt;0,Z115*BObIC!Z$2,0)</f>
        <v>4908210897.764389</v>
      </c>
      <c r="AA161" s="13">
        <f>IF(AA115*BObIC!AA$2&gt;0,AA115*BObIC!AA$2,0)</f>
        <v>1513991722.1913512</v>
      </c>
      <c r="AB161">
        <f>IF(AB115*BObIC!AB$2&gt;0,AB115*BObIC!AB$2,0)</f>
        <v>650737544.58082855</v>
      </c>
      <c r="AC161">
        <f>IF(AC115*BObIC!AC$2&gt;0,AC115*BObIC!AC$2,0)</f>
        <v>0</v>
      </c>
      <c r="AD161">
        <f>IF(AD115*BObIC!AD$2&gt;0,AD115*BObIC!AD$2,0)</f>
        <v>3650508686.0753703</v>
      </c>
      <c r="AE161">
        <f>IF(AE115*BObIC!AE$2&gt;0,AE115*BObIC!AE$2,0)</f>
        <v>2700184785.9300513</v>
      </c>
      <c r="AF161">
        <f>IF(AF115*BObIC!AF$2&gt;0,AF115*BObIC!AF$2,0)</f>
        <v>1178928682.4216416</v>
      </c>
      <c r="AG161">
        <f>IF(AG115*BObIC!AG$2&gt;0,AG115*BObIC!AG$2,0)</f>
        <v>275086719.13437068</v>
      </c>
      <c r="AH161">
        <f>IF(AH115*BObIC!AH$2&gt;0,AH115*BObIC!AH$2,0)</f>
        <v>2220493438.1539631</v>
      </c>
      <c r="AI161">
        <f>IF(AI115*BObIC!AI$2&gt;0,AI115*BObIC!AI$2,0)</f>
        <v>966754401.26239812</v>
      </c>
      <c r="AJ161">
        <f>IF(AJ115*BObIC!AJ$2&gt;0,AJ115*BObIC!AJ$2,0)</f>
        <v>596743299.57051265</v>
      </c>
      <c r="AK161">
        <f>IF(AK115*BObIC!AK$2&gt;0,AK115*BObIC!AK$2,0)</f>
        <v>2531822303.618958</v>
      </c>
      <c r="AL161">
        <f>IF(AL115*BObIC!AL$2&gt;0,AL115*BObIC!AL$2,0)</f>
        <v>5201546604.6782026</v>
      </c>
      <c r="AM161">
        <f>IF(AM115*BObIC!AM$2&gt;0,AM115*BObIC!AM$2,0)</f>
        <v>1059332251.626516</v>
      </c>
      <c r="AN161">
        <f>IF(AN115*BObIC!AN$2&gt;0,AN115*BObIC!AN$2,0)</f>
        <v>339117260.80861056</v>
      </c>
      <c r="AO161">
        <f>IF(AO115*BObIC!AO$2&gt;0,AO115*BObIC!AO$2,0)</f>
        <v>671655983.65314329</v>
      </c>
      <c r="AP161">
        <f>IF(AP115*BObIC!AP$2&gt;0,AP115*BObIC!AP$2,0)</f>
        <v>1336030826.9217317</v>
      </c>
      <c r="AQ161">
        <f>IF(AQ115*BObIC!AQ$2&gt;0,AQ115*BObIC!AQ$2,0)</f>
        <v>0</v>
      </c>
    </row>
    <row r="162" spans="1:43" x14ac:dyDescent="0.35">
      <c r="A162" t="s">
        <v>14</v>
      </c>
      <c r="B162">
        <f>IF(B116*BObIC!B$2&gt;0,B116*BObIC!B$2,0)</f>
        <v>2858922824.7047844</v>
      </c>
      <c r="C162" s="13">
        <f>IF(C116*BObIC!C$2&gt;0,C116*BObIC!C$2,0)</f>
        <v>143551271.03284997</v>
      </c>
      <c r="D162" s="13">
        <f>IF(D116*BObIC!D$2&gt;0,D116*BObIC!D$2,0)</f>
        <v>610945135.28419149</v>
      </c>
      <c r="E162" s="13">
        <f>IF(E116*BObIC!E$2&gt;0,E116*BObIC!E$2,0)</f>
        <v>559614475.45366824</v>
      </c>
      <c r="F162" s="13">
        <f>IF(F116*BObIC!F$2&gt;0,F116*BObIC!F$2,0)</f>
        <v>38670197.877094544</v>
      </c>
      <c r="G162">
        <f>IF(G116*BObIC!G$2&gt;0,G116*BObIC!G$2,0)</f>
        <v>3107131393.1512446</v>
      </c>
      <c r="H162">
        <f>IF(H116*BObIC!H$2&gt;0,H116*BObIC!H$2,0)</f>
        <v>783276900.85986602</v>
      </c>
      <c r="I162">
        <f>IF(I116*BObIC!I$2&gt;0,I116*BObIC!I$2,0)</f>
        <v>598955643.3110857</v>
      </c>
      <c r="J162">
        <f>IF(J116*BObIC!J$2&gt;0,J116*BObIC!J$2,0)</f>
        <v>1366408568.9663646</v>
      </c>
      <c r="K162">
        <f>IF(K116*BObIC!K$2&gt;0,K116*BObIC!K$2,0)</f>
        <v>197212514.5209116</v>
      </c>
      <c r="L162">
        <f>IF(L116*BObIC!L$2&gt;0,L116*BObIC!L$2,0)</f>
        <v>1781633940.1908879</v>
      </c>
      <c r="M162">
        <f>IF(M116*BObIC!M$2&gt;0,M116*BObIC!M$2,0)</f>
        <v>851365183.22220206</v>
      </c>
      <c r="N162">
        <f>IF(N116*BObIC!N$2&gt;0,N116*BObIC!N$2,0)</f>
        <v>1707936009.9552312</v>
      </c>
      <c r="O162" s="13">
        <f>IF(O116*BObIC!O$2&gt;0,O116*BObIC!O$2,0)</f>
        <v>179604923.20823896</v>
      </c>
      <c r="P162" s="13">
        <f>IF(P116*BObIC!P$2&gt;0,P116*BObIC!P$2,0)</f>
        <v>773291197.04512382</v>
      </c>
      <c r="Q162" s="13">
        <f>IF(Q116*BObIC!Q$2&gt;0,Q116*BObIC!Q$2,0)</f>
        <v>1254855038.5445216</v>
      </c>
      <c r="R162" s="13">
        <f>IF(R116*BObIC!R$2&gt;0,R116*BObIC!R$2,0)</f>
        <v>1311539945.6010492</v>
      </c>
      <c r="S162">
        <f>IF(S116*BObIC!S$2&gt;0,S116*BObIC!S$2,0)</f>
        <v>4859210133.7211313</v>
      </c>
      <c r="T162">
        <f>IF(T116*BObIC!T$2&gt;0,T116*BObIC!T$2,0)</f>
        <v>1873513652.7335722</v>
      </c>
      <c r="U162">
        <f>IF(U116*BObIC!U$2&gt;0,U116*BObIC!U$2,0)</f>
        <v>3865826768.4286218</v>
      </c>
      <c r="V162">
        <f>IF(V116*BObIC!V$2&gt;0,V116*BObIC!V$2,0)</f>
        <v>85288719117.091339</v>
      </c>
      <c r="W162">
        <f>IF(W116*BObIC!W$2&gt;0,W116*BObIC!W$2,0)</f>
        <v>28965933973.655663</v>
      </c>
      <c r="X162">
        <f>IF(X116*BObIC!X$2&gt;0,X116*BObIC!X$2,0)</f>
        <v>6723383593.326767</v>
      </c>
      <c r="Y162">
        <f>IF(Y116*BObIC!Y$2&gt;0,Y116*BObIC!Y$2,0)</f>
        <v>45600020128.596832</v>
      </c>
      <c r="Z162" s="13">
        <f>IF(Z116*BObIC!Z$2&gt;0,Z116*BObIC!Z$2,0)</f>
        <v>2015542796.6281564</v>
      </c>
      <c r="AA162" s="13">
        <f>IF(AA116*BObIC!AA$2&gt;0,AA116*BObIC!AA$2,0)</f>
        <v>637954549.6714524</v>
      </c>
      <c r="AB162">
        <f>IF(AB116*BObIC!AB$2&gt;0,AB116*BObIC!AB$2,0)</f>
        <v>1967847029.9629467</v>
      </c>
      <c r="AC162">
        <f>IF(AC116*BObIC!AC$2&gt;0,AC116*BObIC!AC$2,0)</f>
        <v>0</v>
      </c>
      <c r="AD162">
        <f>IF(AD116*BObIC!AD$2&gt;0,AD116*BObIC!AD$2,0)</f>
        <v>5620200099.9718752</v>
      </c>
      <c r="AE162">
        <f>IF(AE116*BObIC!AE$2&gt;0,AE116*BObIC!AE$2,0)</f>
        <v>3514341495.8010831</v>
      </c>
      <c r="AF162">
        <f>IF(AF116*BObIC!AF$2&gt;0,AF116*BObIC!AF$2,0)</f>
        <v>859509115.47631371</v>
      </c>
      <c r="AG162">
        <f>IF(AG116*BObIC!AG$2&gt;0,AG116*BObIC!AG$2,0)</f>
        <v>443093357.28394842</v>
      </c>
      <c r="AH162">
        <f>IF(AH116*BObIC!AH$2&gt;0,AH116*BObIC!AH$2,0)</f>
        <v>767668127.04736984</v>
      </c>
      <c r="AI162">
        <f>IF(AI116*BObIC!AI$2&gt;0,AI116*BObIC!AI$2,0)</f>
        <v>550357618.10663748</v>
      </c>
      <c r="AJ162">
        <f>IF(AJ116*BObIC!AJ$2&gt;0,AJ116*BObIC!AJ$2,0)</f>
        <v>817374941.38610542</v>
      </c>
      <c r="AK162">
        <f>IF(AK116*BObIC!AK$2&gt;0,AK116*BObIC!AK$2,0)</f>
        <v>1580375216.1774211</v>
      </c>
      <c r="AL162">
        <f>IF(AL116*BObIC!AL$2&gt;0,AL116*BObIC!AL$2,0)</f>
        <v>5843860952.5379419</v>
      </c>
      <c r="AM162">
        <f>IF(AM116*BObIC!AM$2&gt;0,AM116*BObIC!AM$2,0)</f>
        <v>1103739236.8026834</v>
      </c>
      <c r="AN162">
        <f>IF(AN116*BObIC!AN$2&gt;0,AN116*BObIC!AN$2,0)</f>
        <v>318120984.48170096</v>
      </c>
      <c r="AO162">
        <f>IF(AO116*BObIC!AO$2&gt;0,AO116*BObIC!AO$2,0)</f>
        <v>1052276543.379473</v>
      </c>
      <c r="AP162">
        <f>IF(AP116*BObIC!AP$2&gt;0,AP116*BObIC!AP$2,0)</f>
        <v>1080872316.1462753</v>
      </c>
      <c r="AQ162">
        <f>IF(AQ116*BObIC!AQ$2&gt;0,AQ116*BObIC!AQ$2,0)</f>
        <v>0</v>
      </c>
    </row>
    <row r="163" spans="1:43" x14ac:dyDescent="0.35">
      <c r="A163" t="s">
        <v>15</v>
      </c>
      <c r="B163">
        <f>IF(B117*BObIC!B$2&gt;0,B117*BObIC!B$2,0)</f>
        <v>868570065.82126355</v>
      </c>
      <c r="C163" s="13">
        <f>IF(C117*BObIC!C$2&gt;0,C117*BObIC!C$2,0)</f>
        <v>19362272.612199135</v>
      </c>
      <c r="D163" s="13">
        <f>IF(D117*BObIC!D$2&gt;0,D117*BObIC!D$2,0)</f>
        <v>82404608.300280437</v>
      </c>
      <c r="E163" s="13">
        <f>IF(E117*BObIC!E$2&gt;0,E117*BObIC!E$2,0)</f>
        <v>75481101.306216881</v>
      </c>
      <c r="F163" s="13">
        <f>IF(F117*BObIC!F$2&gt;0,F117*BObIC!F$2,0)</f>
        <v>5215857.0793333296</v>
      </c>
      <c r="G163">
        <f>IF(G117*BObIC!G$2&gt;0,G117*BObIC!G$2,0)</f>
        <v>627135470.47420144</v>
      </c>
      <c r="H163">
        <f>IF(H117*BObIC!H$2&gt;0,H117*BObIC!H$2,0)</f>
        <v>79059123.083937898</v>
      </c>
      <c r="I163">
        <f>IF(I117*BObIC!I$2&gt;0,I117*BObIC!I$2,0)</f>
        <v>227213252.3927713</v>
      </c>
      <c r="J163">
        <f>IF(J117*BObIC!J$2&gt;0,J117*BObIC!J$2,0)</f>
        <v>172663650.86556074</v>
      </c>
      <c r="K163">
        <f>IF(K117*BObIC!K$2&gt;0,K117*BObIC!K$2,0)</f>
        <v>240128926.12114531</v>
      </c>
      <c r="L163">
        <f>IF(L117*BObIC!L$2&gt;0,L117*BObIC!L$2,0)</f>
        <v>936765222.49870062</v>
      </c>
      <c r="M163">
        <f>IF(M117*BObIC!M$2&gt;0,M117*BObIC!M$2,0)</f>
        <v>17876390.695219487</v>
      </c>
      <c r="N163">
        <f>IF(N117*BObIC!N$2&gt;0,N117*BObIC!N$2,0)</f>
        <v>612501510.46460593</v>
      </c>
      <c r="O163" s="13">
        <f>IF(O117*BObIC!O$2&gt;0,O117*BObIC!O$2,0)</f>
        <v>133394795.03574778</v>
      </c>
      <c r="P163" s="13">
        <f>IF(P117*BObIC!P$2&gt;0,P117*BObIC!P$2,0)</f>
        <v>574332924.12137187</v>
      </c>
      <c r="Q163" s="13">
        <f>IF(Q117*BObIC!Q$2&gt;0,Q117*BObIC!Q$2,0)</f>
        <v>186932484.9384101</v>
      </c>
      <c r="R163" s="13">
        <f>IF(R117*BObIC!R$2&gt;0,R117*BObIC!R$2,0)</f>
        <v>195376687.82169291</v>
      </c>
      <c r="S163">
        <f>IF(S117*BObIC!S$2&gt;0,S117*BObIC!S$2,0)</f>
        <v>1390823395.2281291</v>
      </c>
      <c r="T163">
        <f>IF(T117*BObIC!T$2&gt;0,T117*BObIC!T$2,0)</f>
        <v>329582710.78044587</v>
      </c>
      <c r="U163">
        <f>IF(U117*BObIC!U$2&gt;0,U117*BObIC!U$2,0)</f>
        <v>2163261043.2496696</v>
      </c>
      <c r="V163">
        <f>IF(V117*BObIC!V$2&gt;0,V117*BObIC!V$2,0)</f>
        <v>13099163383.314653</v>
      </c>
      <c r="W163">
        <f>IF(W117*BObIC!W$2&gt;0,W117*BObIC!W$2,0)</f>
        <v>225929350916.34766</v>
      </c>
      <c r="X163">
        <f>IF(X117*BObIC!X$2&gt;0,X117*BObIC!X$2,0)</f>
        <v>1523722576.3102889</v>
      </c>
      <c r="Y163">
        <f>IF(Y117*BObIC!Y$2&gt;0,Y117*BObIC!Y$2,0)</f>
        <v>12709894702.597345</v>
      </c>
      <c r="Z163" s="13">
        <f>IF(Z117*BObIC!Z$2&gt;0,Z117*BObIC!Z$2,0)</f>
        <v>397572730.926054</v>
      </c>
      <c r="AA163" s="13">
        <f>IF(AA117*BObIC!AA$2&gt;0,AA117*BObIC!AA$2,0)</f>
        <v>124752208.64429794</v>
      </c>
      <c r="AB163">
        <f>IF(AB117*BObIC!AB$2&gt;0,AB117*BObIC!AB$2,0)</f>
        <v>1280484606.9134028</v>
      </c>
      <c r="AC163">
        <f>IF(AC117*BObIC!AC$2&gt;0,AC117*BObIC!AC$2,0)</f>
        <v>0</v>
      </c>
      <c r="AD163">
        <f>IF(AD117*BObIC!AD$2&gt;0,AD117*BObIC!AD$2,0)</f>
        <v>18248535330.488693</v>
      </c>
      <c r="AE163">
        <f>IF(AE117*BObIC!AE$2&gt;0,AE117*BObIC!AE$2,0)</f>
        <v>9736329545.5777779</v>
      </c>
      <c r="AF163">
        <f>IF(AF117*BObIC!AF$2&gt;0,AF117*BObIC!AF$2,0)</f>
        <v>87415854.326022074</v>
      </c>
      <c r="AG163">
        <f>IF(AG117*BObIC!AG$2&gt;0,AG117*BObIC!AG$2,0)</f>
        <v>197219856.13443595</v>
      </c>
      <c r="AH163">
        <f>IF(AH117*BObIC!AH$2&gt;0,AH117*BObIC!AH$2,0)</f>
        <v>203784933.3790119</v>
      </c>
      <c r="AI163">
        <f>IF(AI117*BObIC!AI$2&gt;0,AI117*BObIC!AI$2,0)</f>
        <v>130979033.30012012</v>
      </c>
      <c r="AJ163">
        <f>IF(AJ117*BObIC!AJ$2&gt;0,AJ117*BObIC!AJ$2,0)</f>
        <v>382577091.43161005</v>
      </c>
      <c r="AK163">
        <f>IF(AK117*BObIC!AK$2&gt;0,AK117*BObIC!AK$2,0)</f>
        <v>336027500.80355543</v>
      </c>
      <c r="AL163">
        <f>IF(AL117*BObIC!AL$2&gt;0,AL117*BObIC!AL$2,0)</f>
        <v>2734202239.1625395</v>
      </c>
      <c r="AM163">
        <f>IF(AM117*BObIC!AM$2&gt;0,AM117*BObIC!AM$2,0)</f>
        <v>844937691.14603257</v>
      </c>
      <c r="AN163">
        <f>IF(AN117*BObIC!AN$2&gt;0,AN117*BObIC!AN$2,0)</f>
        <v>219573549.43736884</v>
      </c>
      <c r="AO163">
        <f>IF(AO117*BObIC!AO$2&gt;0,AO117*BObIC!AO$2,0)</f>
        <v>371766382.43571562</v>
      </c>
      <c r="AP163">
        <f>IF(AP117*BObIC!AP$2&gt;0,AP117*BObIC!AP$2,0)</f>
        <v>505924505.32751435</v>
      </c>
      <c r="AQ163">
        <f>IF(AQ117*BObIC!AQ$2&gt;0,AQ117*BObIC!AQ$2,0)</f>
        <v>0</v>
      </c>
    </row>
    <row r="164" spans="1:43" x14ac:dyDescent="0.35">
      <c r="A164" t="s">
        <v>16</v>
      </c>
      <c r="B164">
        <f>IF(B118*BObIC!B$2&gt;0,B118*BObIC!B$2,0)</f>
        <v>350597894.43299562</v>
      </c>
      <c r="C164" s="13">
        <f>IF(C118*BObIC!C$2&gt;0,C118*BObIC!C$2,0)</f>
        <v>9789858.8965640217</v>
      </c>
      <c r="D164" s="13">
        <f>IF(D118*BObIC!D$2&gt;0,D118*BObIC!D$2,0)</f>
        <v>41665020.622532524</v>
      </c>
      <c r="E164" s="13">
        <f>IF(E118*BObIC!E$2&gt;0,E118*BObIC!E$2,0)</f>
        <v>38164390.40732982</v>
      </c>
      <c r="F164" s="13">
        <f>IF(F118*BObIC!F$2&gt;0,F118*BObIC!F$2,0)</f>
        <v>2637216.5010808771</v>
      </c>
      <c r="G164">
        <f>IF(G118*BObIC!G$2&gt;0,G118*BObIC!G$2,0)</f>
        <v>218291570.77783543</v>
      </c>
      <c r="H164">
        <f>IF(H118*BObIC!H$2&gt;0,H118*BObIC!H$2,0)</f>
        <v>44752641.786298901</v>
      </c>
      <c r="I164">
        <f>IF(I118*BObIC!I$2&gt;0,I118*BObIC!I$2,0)</f>
        <v>56866261.716591522</v>
      </c>
      <c r="J164">
        <f>IF(J118*BObIC!J$2&gt;0,J118*BObIC!J$2,0)</f>
        <v>88842589.774479538</v>
      </c>
      <c r="K164">
        <f>IF(K118*BObIC!K$2&gt;0,K118*BObIC!K$2,0)</f>
        <v>0</v>
      </c>
      <c r="L164">
        <f>IF(L118*BObIC!L$2&gt;0,L118*BObIC!L$2,0)</f>
        <v>121148980.94650835</v>
      </c>
      <c r="M164">
        <f>IF(M118*BObIC!M$2&gt;0,M118*BObIC!M$2,0)</f>
        <v>36555893.397372022</v>
      </c>
      <c r="N164">
        <f>IF(N118*BObIC!N$2&gt;0,N118*BObIC!N$2,0)</f>
        <v>157134623.42613208</v>
      </c>
      <c r="O164" s="13">
        <f>IF(O118*BObIC!O$2&gt;0,O118*BObIC!O$2,0)</f>
        <v>11187315.586867172</v>
      </c>
      <c r="P164" s="13">
        <f>IF(P118*BObIC!P$2&gt;0,P118*BObIC!P$2,0)</f>
        <v>48167124.304603927</v>
      </c>
      <c r="Q164" s="13">
        <f>IF(Q118*BObIC!Q$2&gt;0,Q118*BObIC!Q$2,0)</f>
        <v>72464284.745943785</v>
      </c>
      <c r="R164" s="13">
        <f>IF(R118*BObIC!R$2&gt;0,R118*BObIC!R$2,0)</f>
        <v>75737675.790781841</v>
      </c>
      <c r="S164">
        <f>IF(S118*BObIC!S$2&gt;0,S118*BObIC!S$2,0)</f>
        <v>199578815.64214787</v>
      </c>
      <c r="T164">
        <f>IF(T118*BObIC!T$2&gt;0,T118*BObIC!T$2,0)</f>
        <v>94008132.115247473</v>
      </c>
      <c r="U164">
        <f>IF(U118*BObIC!U$2&gt;0,U118*BObIC!U$2,0)</f>
        <v>371415861.67576367</v>
      </c>
      <c r="V164">
        <f>IF(V118*BObIC!V$2&gt;0,V118*BObIC!V$2,0)</f>
        <v>404334219.24644673</v>
      </c>
      <c r="W164">
        <f>IF(W118*BObIC!W$2&gt;0,W118*BObIC!W$2,0)</f>
        <v>901780055.09198105</v>
      </c>
      <c r="X164">
        <f>IF(X118*BObIC!X$2&gt;0,X118*BObIC!X$2,0)</f>
        <v>32786208670.063545</v>
      </c>
      <c r="Y164">
        <f>IF(Y118*BObIC!Y$2&gt;0,Y118*BObIC!Y$2,0)</f>
        <v>19347100287.613091</v>
      </c>
      <c r="Z164" s="13">
        <f>IF(Z118*BObIC!Z$2&gt;0,Z118*BObIC!Z$2,0)</f>
        <v>187990632.39244768</v>
      </c>
      <c r="AA164" s="13">
        <f>IF(AA118*BObIC!AA$2&gt;0,AA118*BObIC!AA$2,0)</f>
        <v>59065563.158878021</v>
      </c>
      <c r="AB164">
        <f>IF(AB118*BObIC!AB$2&gt;0,AB118*BObIC!AB$2,0)</f>
        <v>86057110.372708485</v>
      </c>
      <c r="AC164">
        <f>IF(AC118*BObIC!AC$2&gt;0,AC118*BObIC!AC$2,0)</f>
        <v>0</v>
      </c>
      <c r="AD164">
        <f>IF(AD118*BObIC!AD$2&gt;0,AD118*BObIC!AD$2,0)</f>
        <v>1295095388.3018966</v>
      </c>
      <c r="AE164">
        <f>IF(AE118*BObIC!AE$2&gt;0,AE118*BObIC!AE$2,0)</f>
        <v>4958499220.3935938</v>
      </c>
      <c r="AF164">
        <f>IF(AF118*BObIC!AF$2&gt;0,AF118*BObIC!AF$2,0)</f>
        <v>132098965.30904773</v>
      </c>
      <c r="AG164">
        <f>IF(AG118*BObIC!AG$2&gt;0,AG118*BObIC!AG$2,0)</f>
        <v>64459468.861879706</v>
      </c>
      <c r="AH164">
        <f>IF(AH118*BObIC!AH$2&gt;0,AH118*BObIC!AH$2,0)</f>
        <v>75645559.364504337</v>
      </c>
      <c r="AI164">
        <f>IF(AI118*BObIC!AI$2&gt;0,AI118*BObIC!AI$2,0)</f>
        <v>145549904.96277431</v>
      </c>
      <c r="AJ164">
        <f>IF(AJ118*BObIC!AJ$2&gt;0,AJ118*BObIC!AJ$2,0)</f>
        <v>182943353.63654348</v>
      </c>
      <c r="AK164">
        <f>IF(AK118*BObIC!AK$2&gt;0,AK118*BObIC!AK$2,0)</f>
        <v>145564864.6467987</v>
      </c>
      <c r="AL164">
        <f>IF(AL118*BObIC!AL$2&gt;0,AL118*BObIC!AL$2,0)</f>
        <v>2000091187.0799763</v>
      </c>
      <c r="AM164">
        <f>IF(AM118*BObIC!AM$2&gt;0,AM118*BObIC!AM$2,0)</f>
        <v>4635099421.2219286</v>
      </c>
      <c r="AN164">
        <f>IF(AN118*BObIC!AN$2&gt;0,AN118*BObIC!AN$2,0)</f>
        <v>89615252.067181736</v>
      </c>
      <c r="AO164">
        <f>IF(AO118*BObIC!AO$2&gt;0,AO118*BObIC!AO$2,0)</f>
        <v>240278516.56317759</v>
      </c>
      <c r="AP164">
        <f>IF(AP118*BObIC!AP$2&gt;0,AP118*BObIC!AP$2,0)</f>
        <v>364158357.66987216</v>
      </c>
      <c r="AQ164">
        <f>IF(AQ118*BObIC!AQ$2&gt;0,AQ118*BObIC!AQ$2,0)</f>
        <v>0</v>
      </c>
    </row>
    <row r="165" spans="1:43" x14ac:dyDescent="0.35">
      <c r="A165" t="s">
        <v>17</v>
      </c>
      <c r="B165">
        <f>IF(B119*BObIC!B$2&gt;0,B119*BObIC!B$2,0)</f>
        <v>4017076901.5920458</v>
      </c>
      <c r="C165" s="13">
        <f>IF(C119*BObIC!C$2&gt;0,C119*BObIC!C$2,0)</f>
        <v>145271085.55544576</v>
      </c>
      <c r="D165" s="13">
        <f>IF(D119*BObIC!D$2&gt;0,D119*BObIC!D$2,0)</f>
        <v>618264557.1786207</v>
      </c>
      <c r="E165" s="13">
        <f>IF(E119*BObIC!E$2&gt;0,E119*BObIC!E$2,0)</f>
        <v>566318930.90721703</v>
      </c>
      <c r="F165" s="13">
        <f>IF(F119*BObIC!F$2&gt;0,F119*BObIC!F$2,0)</f>
        <v>39133485.784071408</v>
      </c>
      <c r="G165">
        <f>IF(G119*BObIC!G$2&gt;0,G119*BObIC!G$2,0)</f>
        <v>2986543437.8920774</v>
      </c>
      <c r="H165">
        <f>IF(H119*BObIC!H$2&gt;0,H119*BObIC!H$2,0)</f>
        <v>772610511.73294437</v>
      </c>
      <c r="I165">
        <f>IF(I119*BObIC!I$2&gt;0,I119*BObIC!I$2,0)</f>
        <v>911927178.70906663</v>
      </c>
      <c r="J165">
        <f>IF(J119*BObIC!J$2&gt;0,J119*BObIC!J$2,0)</f>
        <v>1630134928.8284278</v>
      </c>
      <c r="K165">
        <f>IF(K119*BObIC!K$2&gt;0,K119*BObIC!K$2,0)</f>
        <v>0</v>
      </c>
      <c r="L165">
        <f>IF(L119*BObIC!L$2&gt;0,L119*BObIC!L$2,0)</f>
        <v>2093779522.5813472</v>
      </c>
      <c r="M165">
        <f>IF(M119*BObIC!M$2&gt;0,M119*BObIC!M$2,0)</f>
        <v>724394515.93198824</v>
      </c>
      <c r="N165">
        <f>IF(N119*BObIC!N$2&gt;0,N119*BObIC!N$2,0)</f>
        <v>854948059.14362705</v>
      </c>
      <c r="O165" s="13">
        <f>IF(O119*BObIC!O$2&gt;0,O119*BObIC!O$2,0)</f>
        <v>166776585.23230582</v>
      </c>
      <c r="P165" s="13">
        <f>IF(P119*BObIC!P$2&gt;0,P119*BObIC!P$2,0)</f>
        <v>718058630.7417649</v>
      </c>
      <c r="Q165" s="13">
        <f>IF(Q119*BObIC!Q$2&gt;0,Q119*BObIC!Q$2,0)</f>
        <v>1323037897.6260893</v>
      </c>
      <c r="R165" s="13">
        <f>IF(R119*BObIC!R$2&gt;0,R119*BObIC!R$2,0)</f>
        <v>1382802793.1363993</v>
      </c>
      <c r="S165">
        <f>IF(S119*BObIC!S$2&gt;0,S119*BObIC!S$2,0)</f>
        <v>2158784421.1290622</v>
      </c>
      <c r="T165">
        <f>IF(T119*BObIC!T$2&gt;0,T119*BObIC!T$2,0)</f>
        <v>1523095030.1032989</v>
      </c>
      <c r="U165">
        <f>IF(U119*BObIC!U$2&gt;0,U119*BObIC!U$2,0)</f>
        <v>1321788242.0070217</v>
      </c>
      <c r="V165">
        <f>IF(V119*BObIC!V$2&gt;0,V119*BObIC!V$2,0)</f>
        <v>4019488806.9102468</v>
      </c>
      <c r="W165">
        <f>IF(W119*BObIC!W$2&gt;0,W119*BObIC!W$2,0)</f>
        <v>4879109113.1514616</v>
      </c>
      <c r="X165">
        <f>IF(X119*BObIC!X$2&gt;0,X119*BObIC!X$2,0)</f>
        <v>4743462928.7557564</v>
      </c>
      <c r="Y165">
        <f>IF(Y119*BObIC!Y$2&gt;0,Y119*BObIC!Y$2,0)</f>
        <v>131604535041.08757</v>
      </c>
      <c r="Z165" s="13">
        <f>IF(Z119*BObIC!Z$2&gt;0,Z119*BObIC!Z$2,0)</f>
        <v>2442715223.3616405</v>
      </c>
      <c r="AA165" s="13">
        <f>IF(AA119*BObIC!AA$2&gt;0,AA119*BObIC!AA$2,0)</f>
        <v>769678882.08157027</v>
      </c>
      <c r="AB165">
        <f>IF(AB119*BObIC!AB$2&gt;0,AB119*BObIC!AB$2,0)</f>
        <v>1434319076.0945776</v>
      </c>
      <c r="AC165">
        <f>IF(AC119*BObIC!AC$2&gt;0,AC119*BObIC!AC$2,0)</f>
        <v>0</v>
      </c>
      <c r="AD165">
        <f>IF(AD119*BObIC!AD$2&gt;0,AD119*BObIC!AD$2,0)</f>
        <v>5861031940.4051046</v>
      </c>
      <c r="AE165">
        <f>IF(AE119*BObIC!AE$2&gt;0,AE119*BObIC!AE$2,0)</f>
        <v>9397120800.0866032</v>
      </c>
      <c r="AF165">
        <f>IF(AF119*BObIC!AF$2&gt;0,AF119*BObIC!AF$2,0)</f>
        <v>1388946665.5691624</v>
      </c>
      <c r="AG165">
        <f>IF(AG119*BObIC!AG$2&gt;0,AG119*BObIC!AG$2,0)</f>
        <v>690937793.91127563</v>
      </c>
      <c r="AH165">
        <f>IF(AH119*BObIC!AH$2&gt;0,AH119*BObIC!AH$2,0)</f>
        <v>1544527916.8599067</v>
      </c>
      <c r="AI165">
        <f>IF(AI119*BObIC!AI$2&gt;0,AI119*BObIC!AI$2,0)</f>
        <v>771901593.22117019</v>
      </c>
      <c r="AJ165">
        <f>IF(AJ119*BObIC!AJ$2&gt;0,AJ119*BObIC!AJ$2,0)</f>
        <v>1165314922.9721658</v>
      </c>
      <c r="AK165">
        <f>IF(AK119*BObIC!AK$2&gt;0,AK119*BObIC!AK$2,0)</f>
        <v>3460117713.0425701</v>
      </c>
      <c r="AL165">
        <f>IF(AL119*BObIC!AL$2&gt;0,AL119*BObIC!AL$2,0)</f>
        <v>6191507492.9765091</v>
      </c>
      <c r="AM165">
        <f>IF(AM119*BObIC!AM$2&gt;0,AM119*BObIC!AM$2,0)</f>
        <v>3295130057.6926155</v>
      </c>
      <c r="AN165">
        <f>IF(AN119*BObIC!AN$2&gt;0,AN119*BObIC!AN$2,0)</f>
        <v>889076941.961604</v>
      </c>
      <c r="AO165">
        <f>IF(AO119*BObIC!AO$2&gt;0,AO119*BObIC!AO$2,0)</f>
        <v>9320062202.1622639</v>
      </c>
      <c r="AP165">
        <f>IF(AP119*BObIC!AP$2&gt;0,AP119*BObIC!AP$2,0)</f>
        <v>2189585777.3824792</v>
      </c>
      <c r="AQ165">
        <f>IF(AQ119*BObIC!AQ$2&gt;0,AQ119*BObIC!AQ$2,0)</f>
        <v>0</v>
      </c>
    </row>
    <row r="166" spans="1:43" s="13" customFormat="1" x14ac:dyDescent="0.35">
      <c r="A166" s="13" t="s">
        <v>62</v>
      </c>
      <c r="B166" s="13">
        <f>IF(B120*BObIC!B$2&gt;0,B120*BObIC!B$2,0)</f>
        <v>7424816506.4267979</v>
      </c>
      <c r="C166" s="13">
        <f>IF(C120*BObIC!C$2&gt;0,C120*BObIC!C$2,0)</f>
        <v>468455790.99445248</v>
      </c>
      <c r="D166" s="13">
        <f>IF(D120*BObIC!D$2&gt;0,D120*BObIC!D$2,0)</f>
        <v>1993718234.2208247</v>
      </c>
      <c r="E166" s="13">
        <f>IF(E120*BObIC!E$2&gt;0,E120*BObIC!E$2,0)</f>
        <v>1826209129.7721968</v>
      </c>
      <c r="F166" s="13">
        <f>IF(F120*BObIC!F$2&gt;0,F120*BObIC!F$2,0)</f>
        <v>126193784.31195405</v>
      </c>
      <c r="G166" s="13">
        <f>IF(G120*BObIC!G$2&gt;0,G120*BObIC!G$2,0)</f>
        <v>17632419833.834194</v>
      </c>
      <c r="H166" s="13">
        <f>IF(H120*BObIC!H$2&gt;0,H120*BObIC!H$2,0)</f>
        <v>3052913590.8483443</v>
      </c>
      <c r="I166" s="13">
        <f>IF(I120*BObIC!I$2&gt;0,I120*BObIC!I$2,0)</f>
        <v>2891806129.1911297</v>
      </c>
      <c r="J166" s="13">
        <f>IF(J120*BObIC!J$2&gt;0,J120*BObIC!J$2,0)</f>
        <v>9868999925.3211288</v>
      </c>
      <c r="K166" s="13">
        <f>IF(K120*BObIC!K$2&gt;0,K120*BObIC!K$2,0)</f>
        <v>1403069830.8711765</v>
      </c>
      <c r="L166" s="13">
        <f>IF(L120*BObIC!L$2&gt;0,L120*BObIC!L$2,0)</f>
        <v>16492849902.452183</v>
      </c>
      <c r="M166" s="13">
        <f>IF(M120*BObIC!M$2&gt;0,M120*BObIC!M$2,0)</f>
        <v>2018117831.1507196</v>
      </c>
      <c r="N166" s="13">
        <f>IF(N120*BObIC!N$2&gt;0,N120*BObIC!N$2,0)</f>
        <v>5848997872.3206682</v>
      </c>
      <c r="O166" s="13">
        <f>IF(O120*BObIC!O$2&gt;0,O120*BObIC!O$2,0)</f>
        <v>1668035832.7592752</v>
      </c>
      <c r="P166" s="13">
        <f>IF(P120*BObIC!P$2&gt;0,P120*BObIC!P$2,0)</f>
        <v>7181748711.4930601</v>
      </c>
      <c r="Q166" s="13">
        <f>IF(Q120*BObIC!Q$2&gt;0,Q120*BObIC!Q$2,0)</f>
        <v>9277693025.642765</v>
      </c>
      <c r="R166" s="13">
        <f>IF(R120*BObIC!R$2&gt;0,R120*BObIC!R$2,0)</f>
        <v>9696789375.9810009</v>
      </c>
      <c r="S166" s="13">
        <f>IF(S120*BObIC!S$2&gt;0,S120*BObIC!S$2,0)</f>
        <v>2575592444.8417654</v>
      </c>
      <c r="T166" s="13">
        <f>IF(T120*BObIC!T$2&gt;0,T120*BObIC!T$2,0)</f>
        <v>2111523684.4983463</v>
      </c>
      <c r="U166" s="13">
        <f>IF(U120*BObIC!U$2&gt;0,U120*BObIC!U$2,0)</f>
        <v>1215084900.6130264</v>
      </c>
      <c r="V166" s="13">
        <f>IF(V120*BObIC!V$2&gt;0,V120*BObIC!V$2,0)</f>
        <v>3791656758.4915447</v>
      </c>
      <c r="W166" s="13">
        <f>IF(W120*BObIC!W$2&gt;0,W120*BObIC!W$2,0)</f>
        <v>4421630736.1002045</v>
      </c>
      <c r="X166" s="13">
        <f>IF(X120*BObIC!X$2&gt;0,X120*BObIC!X$2,0)</f>
        <v>865086411.69474268</v>
      </c>
      <c r="Y166" s="13">
        <f>IF(Y120*BObIC!Y$2&gt;0,Y120*BObIC!Y$2,0)</f>
        <v>15134162267.829048</v>
      </c>
      <c r="Z166" s="13">
        <f>IF(Z120*BObIC!Z$2&gt;0,Z120*BObIC!Z$2,0)</f>
        <v>140090113392.80081</v>
      </c>
      <c r="AA166" s="13">
        <f>IF(AA120*BObIC!AA$2&gt;0,AA120*BObIC!AA$2,0)</f>
        <v>0</v>
      </c>
      <c r="AB166" s="13">
        <f>IF(AB120*BObIC!AB$2&gt;0,AB120*BObIC!AB$2,0)</f>
        <v>5481246903.8884716</v>
      </c>
      <c r="AC166" s="13">
        <f>IF(AC120*BObIC!AC$2&gt;0,AC120*BObIC!AC$2,0)</f>
        <v>0</v>
      </c>
      <c r="AD166" s="13">
        <f>IF(AD120*BObIC!AD$2&gt;0,AD120*BObIC!AD$2,0)</f>
        <v>31231854996.66917</v>
      </c>
      <c r="AE166" s="13">
        <f>IF(AE120*BObIC!AE$2&gt;0,AE120*BObIC!AE$2,0)</f>
        <v>20300421104.974159</v>
      </c>
      <c r="AF166" s="13">
        <f>IF(AF120*BObIC!AF$2&gt;0,AF120*BObIC!AF$2,0)</f>
        <v>11392099646.426048</v>
      </c>
      <c r="AG166" s="13">
        <f>IF(AG120*BObIC!AG$2&gt;0,AG120*BObIC!AG$2,0)</f>
        <v>3590240149.9256663</v>
      </c>
      <c r="AH166" s="13">
        <f>IF(AH120*BObIC!AH$2&gt;0,AH120*BObIC!AH$2,0)</f>
        <v>4715661271.0099745</v>
      </c>
      <c r="AI166" s="13">
        <f>IF(AI120*BObIC!AI$2&gt;0,AI120*BObIC!AI$2,0)</f>
        <v>2280870076.0705638</v>
      </c>
      <c r="AJ166" s="13">
        <f>IF(AJ120*BObIC!AJ$2&gt;0,AJ120*BObIC!AJ$2,0)</f>
        <v>5259147906.1316242</v>
      </c>
      <c r="AK166" s="13">
        <f>IF(AK120*BObIC!AK$2&gt;0,AK120*BObIC!AK$2,0)</f>
        <v>9756149990.1124229</v>
      </c>
      <c r="AL166" s="13">
        <f>IF(AL120*BObIC!AL$2&gt;0,AL120*BObIC!AL$2,0)</f>
        <v>16529050507.462759</v>
      </c>
      <c r="AM166" s="13">
        <f>IF(AM120*BObIC!AM$2&gt;0,AM120*BObIC!AM$2,0)</f>
        <v>11333946579.354752</v>
      </c>
      <c r="AN166" s="13">
        <f>IF(AN120*BObIC!AN$2&gt;0,AN120*BObIC!AN$2,0)</f>
        <v>6961048246.5598927</v>
      </c>
      <c r="AO166" s="13">
        <f>IF(AO120*BObIC!AO$2&gt;0,AO120*BObIC!AO$2,0)</f>
        <v>13166967201.42165</v>
      </c>
      <c r="AP166" s="13">
        <f>IF(AP120*BObIC!AP$2&gt;0,AP120*BObIC!AP$2,0)</f>
        <v>10733935319.06666</v>
      </c>
      <c r="AQ166" s="13">
        <f>IF(AQ120*BObIC!AQ$2&gt;0,AQ120*BObIC!AQ$2,0)</f>
        <v>0</v>
      </c>
    </row>
    <row r="167" spans="1:43" s="13" customFormat="1" x14ac:dyDescent="0.35">
      <c r="A167" s="13" t="s">
        <v>63</v>
      </c>
      <c r="B167" s="13">
        <f>IF(B121*BObIC!B$2&gt;0,B121*BObIC!B$2,0)</f>
        <v>7424816506.4267969</v>
      </c>
      <c r="C167" s="13">
        <f>IF(C121*BObIC!C$2&gt;0,C121*BObIC!C$2,0)</f>
        <v>468455790.99445289</v>
      </c>
      <c r="D167" s="13">
        <f>IF(D121*BObIC!D$2&gt;0,D121*BObIC!D$2,0)</f>
        <v>1993718234.2208264</v>
      </c>
      <c r="E167" s="13">
        <f>IF(E121*BObIC!E$2&gt;0,E121*BObIC!E$2,0)</f>
        <v>1826209129.7721984</v>
      </c>
      <c r="F167" s="13">
        <f>IF(F121*BObIC!F$2&gt;0,F121*BObIC!F$2,0)</f>
        <v>126193784.31195408</v>
      </c>
      <c r="G167" s="13">
        <f>IF(G121*BObIC!G$2&gt;0,G121*BObIC!G$2,0)</f>
        <v>17632419833.834202</v>
      </c>
      <c r="H167" s="13">
        <f>IF(H121*BObIC!H$2&gt;0,H121*BObIC!H$2,0)</f>
        <v>3052913590.8483467</v>
      </c>
      <c r="I167" s="13">
        <f>IF(I121*BObIC!I$2&gt;0,I121*BObIC!I$2,0)</f>
        <v>2891806129.1911306</v>
      </c>
      <c r="J167" s="13">
        <f>IF(J121*BObIC!J$2&gt;0,J121*BObIC!J$2,0)</f>
        <v>9868999925.3211327</v>
      </c>
      <c r="K167" s="13">
        <f>IF(K121*BObIC!K$2&gt;0,K121*BObIC!K$2,0)</f>
        <v>1403069830.8711767</v>
      </c>
      <c r="L167" s="13">
        <f>IF(L121*BObIC!L$2&gt;0,L121*BObIC!L$2,0)</f>
        <v>16492849902.452196</v>
      </c>
      <c r="M167" s="13">
        <f>IF(M121*BObIC!M$2&gt;0,M121*BObIC!M$2,0)</f>
        <v>2018117831.1507199</v>
      </c>
      <c r="N167" s="13">
        <f>IF(N121*BObIC!N$2&gt;0,N121*BObIC!N$2,0)</f>
        <v>5848997872.3206711</v>
      </c>
      <c r="O167" s="13">
        <f>IF(O121*BObIC!O$2&gt;0,O121*BObIC!O$2,0)</f>
        <v>1668035832.7592752</v>
      </c>
      <c r="P167" s="13">
        <f>IF(P121*BObIC!P$2&gt;0,P121*BObIC!P$2,0)</f>
        <v>7181748711.4930592</v>
      </c>
      <c r="Q167" s="13">
        <f>IF(Q121*BObIC!Q$2&gt;0,Q121*BObIC!Q$2,0)</f>
        <v>9277693025.6427708</v>
      </c>
      <c r="R167" s="13">
        <f>IF(R121*BObIC!R$2&gt;0,R121*BObIC!R$2,0)</f>
        <v>9696789375.9810066</v>
      </c>
      <c r="S167" s="13">
        <f>IF(S121*BObIC!S$2&gt;0,S121*BObIC!S$2,0)</f>
        <v>2575592444.841763</v>
      </c>
      <c r="T167" s="13">
        <f>IF(T121*BObIC!T$2&gt;0,T121*BObIC!T$2,0)</f>
        <v>2111523684.4983463</v>
      </c>
      <c r="U167" s="13">
        <f>IF(U121*BObIC!U$2&gt;0,U121*BObIC!U$2,0)</f>
        <v>1215084900.6130264</v>
      </c>
      <c r="V167" s="13">
        <f>IF(V121*BObIC!V$2&gt;0,V121*BObIC!V$2,0)</f>
        <v>3791656758.4915442</v>
      </c>
      <c r="W167" s="13">
        <f>IF(W121*BObIC!W$2&gt;0,W121*BObIC!W$2,0)</f>
        <v>4421630736.1002064</v>
      </c>
      <c r="X167" s="13">
        <f>IF(X121*BObIC!X$2&gt;0,X121*BObIC!X$2,0)</f>
        <v>865086411.69474292</v>
      </c>
      <c r="Y167" s="13">
        <f>IF(Y121*BObIC!Y$2&gt;0,Y121*BObIC!Y$2,0)</f>
        <v>15134162267.82905</v>
      </c>
      <c r="Z167" s="13">
        <f>IF(Z121*BObIC!Z$2&gt;0,Z121*BObIC!Z$2,0)</f>
        <v>0</v>
      </c>
      <c r="AA167" s="13">
        <f>IF(AA121*BObIC!AA$2&gt;0,AA121*BObIC!AA$2,0)</f>
        <v>43187065392.23851</v>
      </c>
      <c r="AB167" s="13">
        <f>IF(AB121*BObIC!AB$2&gt;0,AB121*BObIC!AB$2,0)</f>
        <v>5481246903.8884726</v>
      </c>
      <c r="AC167" s="13">
        <f>IF(AC121*BObIC!AC$2&gt;0,AC121*BObIC!AC$2,0)</f>
        <v>0</v>
      </c>
      <c r="AD167" s="13">
        <f>IF(AD121*BObIC!AD$2&gt;0,AD121*BObIC!AD$2,0)</f>
        <v>31231854996.669159</v>
      </c>
      <c r="AE167" s="13">
        <f>IF(AE121*BObIC!AE$2&gt;0,AE121*BObIC!AE$2,0)</f>
        <v>20300421104.974167</v>
      </c>
      <c r="AF167" s="13">
        <f>IF(AF121*BObIC!AF$2&gt;0,AF121*BObIC!AF$2,0)</f>
        <v>11392099646.42606</v>
      </c>
      <c r="AG167" s="13">
        <f>IF(AG121*BObIC!AG$2&gt;0,AG121*BObIC!AG$2,0)</f>
        <v>3590240149.9256659</v>
      </c>
      <c r="AH167" s="13">
        <f>IF(AH121*BObIC!AH$2&gt;0,AH121*BObIC!AH$2,0)</f>
        <v>4715661271.0099764</v>
      </c>
      <c r="AI167" s="13">
        <f>IF(AI121*BObIC!AI$2&gt;0,AI121*BObIC!AI$2,0)</f>
        <v>2280870076.0705647</v>
      </c>
      <c r="AJ167" s="13">
        <f>IF(AJ121*BObIC!AJ$2&gt;0,AJ121*BObIC!AJ$2,0)</f>
        <v>5259147906.1316252</v>
      </c>
      <c r="AK167" s="13">
        <f>IF(AK121*BObIC!AK$2&gt;0,AK121*BObIC!AK$2,0)</f>
        <v>9756149990.1124268</v>
      </c>
      <c r="AL167" s="13">
        <f>IF(AL121*BObIC!AL$2&gt;0,AL121*BObIC!AL$2,0)</f>
        <v>16529050507.462767</v>
      </c>
      <c r="AM167" s="13">
        <f>IF(AM121*BObIC!AM$2&gt;0,AM121*BObIC!AM$2,0)</f>
        <v>11333946579.354752</v>
      </c>
      <c r="AN167" s="13">
        <f>IF(AN121*BObIC!AN$2&gt;0,AN121*BObIC!AN$2,0)</f>
        <v>6961048246.5598927</v>
      </c>
      <c r="AO167" s="13">
        <f>IF(AO121*BObIC!AO$2&gt;0,AO121*BObIC!AO$2,0)</f>
        <v>13166967201.421654</v>
      </c>
      <c r="AP167" s="13">
        <f>IF(AP121*BObIC!AP$2&gt;0,AP121*BObIC!AP$2,0)</f>
        <v>10733935319.066664</v>
      </c>
      <c r="AQ167" s="13">
        <f>IF(AQ121*BObIC!AQ$2&gt;0,AQ121*BObIC!AQ$2,0)</f>
        <v>0</v>
      </c>
    </row>
    <row r="168" spans="1:43" x14ac:dyDescent="0.35">
      <c r="A168" t="s">
        <v>64</v>
      </c>
      <c r="B168">
        <f>IF(B122*BObIC!B$2&gt;0,B122*BObIC!B$2,0)</f>
        <v>1818018332.9301727</v>
      </c>
      <c r="C168" s="13">
        <f>IF(C122*BObIC!C$2&gt;0,C122*BObIC!C$2,0)</f>
        <v>58225854.425761245</v>
      </c>
      <c r="D168" s="13">
        <f>IF(D122*BObIC!D$2&gt;0,D122*BObIC!D$2,0)</f>
        <v>247805555.83547533</v>
      </c>
      <c r="E168" s="13">
        <f>IF(E122*BObIC!E$2&gt;0,E122*BObIC!E$2,0)</f>
        <v>226985318.5407016</v>
      </c>
      <c r="F168" s="13">
        <f>IF(F122*BObIC!F$2&gt;0,F122*BObIC!F$2,0)</f>
        <v>15685025.259663751</v>
      </c>
      <c r="G168">
        <f>IF(G122*BObIC!G$2&gt;0,G122*BObIC!G$2,0)</f>
        <v>5275931215.490859</v>
      </c>
      <c r="H168">
        <f>IF(H122*BObIC!H$2&gt;0,H122*BObIC!H$2,0)</f>
        <v>1176608963.9920981</v>
      </c>
      <c r="I168">
        <f>IF(I122*BObIC!I$2&gt;0,I122*BObIC!I$2,0)</f>
        <v>874822421.79010665</v>
      </c>
      <c r="J168">
        <f>IF(J122*BObIC!J$2&gt;0,J122*BObIC!J$2,0)</f>
        <v>4615009047.7509689</v>
      </c>
      <c r="K168">
        <f>IF(K122*BObIC!K$2&gt;0,K122*BObIC!K$2,0)</f>
        <v>666544348.72580636</v>
      </c>
      <c r="L168">
        <f>IF(L122*BObIC!L$2&gt;0,L122*BObIC!L$2,0)</f>
        <v>2790213609.2783914</v>
      </c>
      <c r="M168">
        <f>IF(M122*BObIC!M$2&gt;0,M122*BObIC!M$2,0)</f>
        <v>632803831.26530671</v>
      </c>
      <c r="N168">
        <f>IF(N122*BObIC!N$2&gt;0,N122*BObIC!N$2,0)</f>
        <v>3168248671.4891467</v>
      </c>
      <c r="O168" s="13">
        <f>IF(O122*BObIC!O$2&gt;0,O122*BObIC!O$2,0)</f>
        <v>284712874.58870488</v>
      </c>
      <c r="P168" s="13">
        <f>IF(P122*BObIC!P$2&gt;0,P122*BObIC!P$2,0)</f>
        <v>1225834769.2929955</v>
      </c>
      <c r="Q168" s="13">
        <f>IF(Q122*BObIC!Q$2&gt;0,Q122*BObIC!Q$2,0)</f>
        <v>10016309172.930281</v>
      </c>
      <c r="R168" s="13">
        <f>IF(R122*BObIC!R$2&gt;0,R122*BObIC!R$2,0)</f>
        <v>10468770642.245134</v>
      </c>
      <c r="S168">
        <f>IF(S122*BObIC!S$2&gt;0,S122*BObIC!S$2,0)</f>
        <v>774154942.98317671</v>
      </c>
      <c r="T168">
        <f>IF(T122*BObIC!T$2&gt;0,T122*BObIC!T$2,0)</f>
        <v>245004545.89894903</v>
      </c>
      <c r="U168">
        <f>IF(U122*BObIC!U$2&gt;0,U122*BObIC!U$2,0)</f>
        <v>0</v>
      </c>
      <c r="V168">
        <f>IF(V122*BObIC!V$2&gt;0,V122*BObIC!V$2,0)</f>
        <v>0</v>
      </c>
      <c r="W168">
        <f>IF(W122*BObIC!W$2&gt;0,W122*BObIC!W$2,0)</f>
        <v>0</v>
      </c>
      <c r="X168">
        <f>IF(X122*BObIC!X$2&gt;0,X122*BObIC!X$2,0)</f>
        <v>284550588.25888008</v>
      </c>
      <c r="Y168">
        <f>IF(Y122*BObIC!Y$2&gt;0,Y122*BObIC!Y$2,0)</f>
        <v>1903452172.0709963</v>
      </c>
      <c r="Z168" s="13">
        <f>IF(Z122*BObIC!Z$2&gt;0,Z122*BObIC!Z$2,0)</f>
        <v>1598294428.0724661</v>
      </c>
      <c r="AA168" s="13">
        <f>IF(AA122*BObIC!AA$2&gt;0,AA122*BObIC!AA$2,0)</f>
        <v>499140210.39589584</v>
      </c>
      <c r="AB168">
        <f>IF(AB122*BObIC!AB$2&gt;0,AB122*BObIC!AB$2,0)</f>
        <v>41220717404.112808</v>
      </c>
      <c r="AC168">
        <f>IF(AC122*BObIC!AC$2&gt;0,AC122*BObIC!AC$2,0)</f>
        <v>0</v>
      </c>
      <c r="AD168">
        <f>IF(AD122*BObIC!AD$2&gt;0,AD122*BObIC!AD$2,0)</f>
        <v>7145331347.1798439</v>
      </c>
      <c r="AE168">
        <f>IF(AE122*BObIC!AE$2&gt;0,AE122*BObIC!AE$2,0)</f>
        <v>2604598833.5465846</v>
      </c>
      <c r="AF168">
        <f>IF(AF122*BObIC!AF$2&gt;0,AF122*BObIC!AF$2,0)</f>
        <v>3253114178.3518376</v>
      </c>
      <c r="AG168">
        <f>IF(AG122*BObIC!AG$2&gt;0,AG122*BObIC!AG$2,0)</f>
        <v>774954523.85239434</v>
      </c>
      <c r="AH168">
        <f>IF(AH122*BObIC!AH$2&gt;0,AH122*BObIC!AH$2,0)</f>
        <v>734150639.33396745</v>
      </c>
      <c r="AI168">
        <f>IF(AI122*BObIC!AI$2&gt;0,AI122*BObIC!AI$2,0)</f>
        <v>959809862.02090311</v>
      </c>
      <c r="AJ168">
        <f>IF(AJ122*BObIC!AJ$2&gt;0,AJ122*BObIC!AJ$2,0)</f>
        <v>1313020915.4596312</v>
      </c>
      <c r="AK168">
        <f>IF(AK122*BObIC!AK$2&gt;0,AK122*BObIC!AK$2,0)</f>
        <v>6846217133.8247147</v>
      </c>
      <c r="AL168">
        <f>IF(AL122*BObIC!AL$2&gt;0,AL122*BObIC!AL$2,0)</f>
        <v>7186531702.5845661</v>
      </c>
      <c r="AM168">
        <f>IF(AM122*BObIC!AM$2&gt;0,AM122*BObIC!AM$2,0)</f>
        <v>12789573090.018576</v>
      </c>
      <c r="AN168">
        <f>IF(AN122*BObIC!AN$2&gt;0,AN122*BObIC!AN$2,0)</f>
        <v>1360480070.4005711</v>
      </c>
      <c r="AO168">
        <f>IF(AO122*BObIC!AO$2&gt;0,AO122*BObIC!AO$2,0)</f>
        <v>3578323444.3049545</v>
      </c>
      <c r="AP168">
        <f>IF(AP122*BObIC!AP$2&gt;0,AP122*BObIC!AP$2,0)</f>
        <v>2193424560.3024607</v>
      </c>
      <c r="AQ168">
        <f>IF(AQ122*BObIC!AQ$2&gt;0,AQ122*BObIC!AQ$2,0)</f>
        <v>0</v>
      </c>
    </row>
    <row r="169" spans="1:43" x14ac:dyDescent="0.35">
      <c r="A169" t="s">
        <v>18</v>
      </c>
      <c r="B169">
        <f>IF(B123*BObIC!B$2&gt;0,B123*BObIC!B$2,0)</f>
        <v>0</v>
      </c>
      <c r="C169" s="13">
        <f>IF(C123*BObIC!C$2&gt;0,C123*BObIC!C$2,0)</f>
        <v>0</v>
      </c>
      <c r="D169" s="13">
        <f>IF(D123*BObIC!D$2&gt;0,D123*BObIC!D$2,0)</f>
        <v>0</v>
      </c>
      <c r="E169" s="13">
        <f>IF(E123*BObIC!E$2&gt;0,E123*BObIC!E$2,0)</f>
        <v>0</v>
      </c>
      <c r="F169" s="13">
        <f>IF(F123*BObIC!F$2&gt;0,F123*BObIC!F$2,0)</f>
        <v>0</v>
      </c>
      <c r="G169">
        <f>IF(G123*BObIC!G$2&gt;0,G123*BObIC!G$2,0)</f>
        <v>0</v>
      </c>
      <c r="H169">
        <f>IF(H123*BObIC!H$2&gt;0,H123*BObIC!H$2,0)</f>
        <v>0</v>
      </c>
      <c r="I169">
        <f>IF(I123*BObIC!I$2&gt;0,I123*BObIC!I$2,0)</f>
        <v>0</v>
      </c>
      <c r="J169">
        <f>IF(J123*BObIC!J$2&gt;0,J123*BObIC!J$2,0)</f>
        <v>0</v>
      </c>
      <c r="K169">
        <f>IF(K123*BObIC!K$2&gt;0,K123*BObIC!K$2,0)</f>
        <v>0</v>
      </c>
      <c r="L169">
        <f>IF(L123*BObIC!L$2&gt;0,L123*BObIC!L$2,0)</f>
        <v>0</v>
      </c>
      <c r="M169">
        <f>IF(M123*BObIC!M$2&gt;0,M123*BObIC!M$2,0)</f>
        <v>0</v>
      </c>
      <c r="N169">
        <f>IF(N123*BObIC!N$2&gt;0,N123*BObIC!N$2,0)</f>
        <v>0</v>
      </c>
      <c r="O169" s="13">
        <f>IF(O123*BObIC!O$2&gt;0,O123*BObIC!O$2,0)</f>
        <v>0</v>
      </c>
      <c r="P169" s="13">
        <f>IF(P123*BObIC!P$2&gt;0,P123*BObIC!P$2,0)</f>
        <v>0</v>
      </c>
      <c r="Q169" s="13">
        <f>IF(Q123*BObIC!Q$2&gt;0,Q123*BObIC!Q$2,0)</f>
        <v>0</v>
      </c>
      <c r="R169" s="13">
        <f>IF(R123*BObIC!R$2&gt;0,R123*BObIC!R$2,0)</f>
        <v>0</v>
      </c>
      <c r="S169">
        <f>IF(S123*BObIC!S$2&gt;0,S123*BObIC!S$2,0)</f>
        <v>0</v>
      </c>
      <c r="T169">
        <f>IF(T123*BObIC!T$2&gt;0,T123*BObIC!T$2,0)</f>
        <v>0</v>
      </c>
      <c r="U169">
        <f>IF(U123*BObIC!U$2&gt;0,U123*BObIC!U$2,0)</f>
        <v>0</v>
      </c>
      <c r="V169">
        <f>IF(V123*BObIC!V$2&gt;0,V123*BObIC!V$2,0)</f>
        <v>0</v>
      </c>
      <c r="W169">
        <f>IF(W123*BObIC!W$2&gt;0,W123*BObIC!W$2,0)</f>
        <v>0</v>
      </c>
      <c r="X169">
        <f>IF(X123*BObIC!X$2&gt;0,X123*BObIC!X$2,0)</f>
        <v>0</v>
      </c>
      <c r="Y169">
        <f>IF(Y123*BObIC!Y$2&gt;0,Y123*BObIC!Y$2,0)</f>
        <v>0</v>
      </c>
      <c r="Z169" s="13">
        <f>IF(Z123*BObIC!Z$2&gt;0,Z123*BObIC!Z$2,0)</f>
        <v>0</v>
      </c>
      <c r="AA169" s="13">
        <f>IF(AA123*BObIC!AA$2&gt;0,AA123*BObIC!AA$2,0)</f>
        <v>0</v>
      </c>
      <c r="AB169">
        <f>IF(AB123*BObIC!AB$2&gt;0,AB123*BObIC!AB$2,0)</f>
        <v>0</v>
      </c>
      <c r="AC169">
        <f>IF(AC123*BObIC!AC$2&gt;0,AC123*BObIC!AC$2,0)</f>
        <v>0</v>
      </c>
      <c r="AD169">
        <f>IF(AD123*BObIC!AD$2&gt;0,AD123*BObIC!AD$2,0)</f>
        <v>0</v>
      </c>
      <c r="AE169">
        <f>IF(AE123*BObIC!AE$2&gt;0,AE123*BObIC!AE$2,0)</f>
        <v>0</v>
      </c>
      <c r="AF169">
        <f>IF(AF123*BObIC!AF$2&gt;0,AF123*BObIC!AF$2,0)</f>
        <v>0</v>
      </c>
      <c r="AG169">
        <f>IF(AG123*BObIC!AG$2&gt;0,AG123*BObIC!AG$2,0)</f>
        <v>0</v>
      </c>
      <c r="AH169">
        <f>IF(AH123*BObIC!AH$2&gt;0,AH123*BObIC!AH$2,0)</f>
        <v>0</v>
      </c>
      <c r="AI169">
        <f>IF(AI123*BObIC!AI$2&gt;0,AI123*BObIC!AI$2,0)</f>
        <v>0</v>
      </c>
      <c r="AJ169">
        <f>IF(AJ123*BObIC!AJ$2&gt;0,AJ123*BObIC!AJ$2,0)</f>
        <v>0</v>
      </c>
      <c r="AK169">
        <f>IF(AK123*BObIC!AK$2&gt;0,AK123*BObIC!AK$2,0)</f>
        <v>0</v>
      </c>
      <c r="AL169">
        <f>IF(AL123*BObIC!AL$2&gt;0,AL123*BObIC!AL$2,0)</f>
        <v>0</v>
      </c>
      <c r="AM169">
        <f>IF(AM123*BObIC!AM$2&gt;0,AM123*BObIC!AM$2,0)</f>
        <v>0</v>
      </c>
      <c r="AN169">
        <f>IF(AN123*BObIC!AN$2&gt;0,AN123*BObIC!AN$2,0)</f>
        <v>0</v>
      </c>
      <c r="AO169">
        <f>IF(AO123*BObIC!AO$2&gt;0,AO123*BObIC!AO$2,0)</f>
        <v>0</v>
      </c>
      <c r="AP169">
        <f>IF(AP123*BObIC!AP$2&gt;0,AP123*BObIC!AP$2,0)</f>
        <v>0</v>
      </c>
      <c r="AQ169">
        <f>IF(AQ123*BObIC!AQ$2&gt;0,AQ123*BObIC!AQ$2,0)</f>
        <v>0</v>
      </c>
    </row>
    <row r="170" spans="1:43" x14ac:dyDescent="0.35">
      <c r="A170" t="s">
        <v>19</v>
      </c>
      <c r="B170">
        <f>IF(B124*BObIC!B$2&gt;0,B124*BObIC!B$2,0)</f>
        <v>16191935868.983707</v>
      </c>
      <c r="C170" s="13">
        <f>IF(C124*BObIC!C$2&gt;0,C124*BObIC!C$2,0)</f>
        <v>160903474.57804301</v>
      </c>
      <c r="D170" s="13">
        <f>IF(D124*BObIC!D$2&gt;0,D124*BObIC!D$2,0)</f>
        <v>684795016.69674122</v>
      </c>
      <c r="E170" s="13">
        <f>IF(E124*BObIC!E$2&gt;0,E124*BObIC!E$2,0)</f>
        <v>627259604.71683121</v>
      </c>
      <c r="F170" s="13">
        <f>IF(F124*BObIC!F$2&gt;0,F124*BObIC!F$2,0)</f>
        <v>43344577.559477694</v>
      </c>
      <c r="G170">
        <f>IF(G124*BObIC!G$2&gt;0,G124*BObIC!G$2,0)</f>
        <v>47921820949.20269</v>
      </c>
      <c r="H170">
        <f>IF(H124*BObIC!H$2&gt;0,H124*BObIC!H$2,0)</f>
        <v>8193397950.4262543</v>
      </c>
      <c r="I170">
        <f>IF(I124*BObIC!I$2&gt;0,I124*BObIC!I$2,0)</f>
        <v>5257465038.9537144</v>
      </c>
      <c r="J170">
        <f>IF(J124*BObIC!J$2&gt;0,J124*BObIC!J$2,0)</f>
        <v>7788896968.6374474</v>
      </c>
      <c r="K170">
        <f>IF(K124*BObIC!K$2&gt;0,K124*BObIC!K$2,0)</f>
        <v>7041998183.7150707</v>
      </c>
      <c r="L170">
        <f>IF(L124*BObIC!L$2&gt;0,L124*BObIC!L$2,0)</f>
        <v>15101942152.206894</v>
      </c>
      <c r="M170">
        <f>IF(M124*BObIC!M$2&gt;0,M124*BObIC!M$2,0)</f>
        <v>11106636639.726347</v>
      </c>
      <c r="N170">
        <f>IF(N124*BObIC!N$2&gt;0,N124*BObIC!N$2,0)</f>
        <v>7673936560.6578312</v>
      </c>
      <c r="O170" s="13">
        <f>IF(O124*BObIC!O$2&gt;0,O124*BObIC!O$2,0)</f>
        <v>1114920136.4822369</v>
      </c>
      <c r="P170" s="13">
        <f>IF(P124*BObIC!P$2&gt;0,P124*BObIC!P$2,0)</f>
        <v>4800302305.4688311</v>
      </c>
      <c r="Q170" s="13">
        <f>IF(Q124*BObIC!Q$2&gt;0,Q124*BObIC!Q$2,0)</f>
        <v>4576695572.4217596</v>
      </c>
      <c r="R170" s="13">
        <f>IF(R124*BObIC!R$2&gt;0,R124*BObIC!R$2,0)</f>
        <v>4783436235.8291063</v>
      </c>
      <c r="S170">
        <f>IF(S124*BObIC!S$2&gt;0,S124*BObIC!S$2,0)</f>
        <v>9847295010.6546955</v>
      </c>
      <c r="T170">
        <f>IF(T124*BObIC!T$2&gt;0,T124*BObIC!T$2,0)</f>
        <v>17104468227.708941</v>
      </c>
      <c r="U170">
        <f>IF(U124*BObIC!U$2&gt;0,U124*BObIC!U$2,0)</f>
        <v>8853416939.5216942</v>
      </c>
      <c r="V170">
        <f>IF(V124*BObIC!V$2&gt;0,V124*BObIC!V$2,0)</f>
        <v>18204526617.181358</v>
      </c>
      <c r="W170">
        <f>IF(W124*BObIC!W$2&gt;0,W124*BObIC!W$2,0)</f>
        <v>20652951665.370235</v>
      </c>
      <c r="X170">
        <f>IF(X124*BObIC!X$2&gt;0,X124*BObIC!X$2,0)</f>
        <v>5871715424.4771957</v>
      </c>
      <c r="Y170">
        <f>IF(Y124*BObIC!Y$2&gt;0,Y124*BObIC!Y$2,0)</f>
        <v>78569525531.66774</v>
      </c>
      <c r="Z170" s="13">
        <f>IF(Z124*BObIC!Z$2&gt;0,Z124*BObIC!Z$2,0)</f>
        <v>5595458612.1365585</v>
      </c>
      <c r="AA170" s="13">
        <f>IF(AA124*BObIC!AA$2&gt;0,AA124*BObIC!AA$2,0)</f>
        <v>1742226162.0945005</v>
      </c>
      <c r="AB170">
        <f>IF(AB124*BObIC!AB$2&gt;0,AB124*BObIC!AB$2,0)</f>
        <v>4327455691.2883196</v>
      </c>
      <c r="AC170">
        <f>IF(AC124*BObIC!AC$2&gt;0,AC124*BObIC!AC$2,0)</f>
        <v>0</v>
      </c>
      <c r="AD170">
        <f>IF(AD124*BObIC!AD$2&gt;0,AD124*BObIC!AD$2,0)</f>
        <v>119294972865.96918</v>
      </c>
      <c r="AE170">
        <f>IF(AE124*BObIC!AE$2&gt;0,AE124*BObIC!AE$2,0)</f>
        <v>18527549793.721901</v>
      </c>
      <c r="AF170">
        <f>IF(AF124*BObIC!AF$2&gt;0,AF124*BObIC!AF$2,0)</f>
        <v>22232441729.762383</v>
      </c>
      <c r="AG170">
        <f>IF(AG124*BObIC!AG$2&gt;0,AG124*BObIC!AG$2,0)</f>
        <v>6326544014.1177444</v>
      </c>
      <c r="AH170">
        <f>IF(AH124*BObIC!AH$2&gt;0,AH124*BObIC!AH$2,0)</f>
        <v>4790860818.26369</v>
      </c>
      <c r="AI170">
        <f>IF(AI124*BObIC!AI$2&gt;0,AI124*BObIC!AI$2,0)</f>
        <v>11581197896.475779</v>
      </c>
      <c r="AJ170">
        <f>IF(AJ124*BObIC!AJ$2&gt;0,AJ124*BObIC!AJ$2,0)</f>
        <v>9168227132.2565365</v>
      </c>
      <c r="AK170">
        <f>IF(AK124*BObIC!AK$2&gt;0,AK124*BObIC!AK$2,0)</f>
        <v>5530564060.3580313</v>
      </c>
      <c r="AL170">
        <f>IF(AL124*BObIC!AL$2&gt;0,AL124*BObIC!AL$2,0)</f>
        <v>24704620472.008591</v>
      </c>
      <c r="AM170">
        <f>IF(AM124*BObIC!AM$2&gt;0,AM124*BObIC!AM$2,0)</f>
        <v>7585207873.0754509</v>
      </c>
      <c r="AN170">
        <f>IF(AN124*BObIC!AN$2&gt;0,AN124*BObIC!AN$2,0)</f>
        <v>4029962778.5787506</v>
      </c>
      <c r="AO170">
        <f>IF(AO124*BObIC!AO$2&gt;0,AO124*BObIC!AO$2,0)</f>
        <v>23799461554.641495</v>
      </c>
      <c r="AP170">
        <f>IF(AP124*BObIC!AP$2&gt;0,AP124*BObIC!AP$2,0)</f>
        <v>7635357358.9246693</v>
      </c>
      <c r="AQ170">
        <f>IF(AQ124*BObIC!AQ$2&gt;0,AQ124*BObIC!AQ$2,0)</f>
        <v>0</v>
      </c>
    </row>
    <row r="171" spans="1:43" x14ac:dyDescent="0.35">
      <c r="A171" t="s">
        <v>20</v>
      </c>
      <c r="B171">
        <f>IF(B125*BObIC!B$2&gt;0,B125*BObIC!B$2,0)</f>
        <v>4462555973.9288607</v>
      </c>
      <c r="C171" s="13">
        <f>IF(C125*BObIC!C$2&gt;0,C125*BObIC!C$2,0)</f>
        <v>248247753.45361006</v>
      </c>
      <c r="D171" s="13">
        <f>IF(D125*BObIC!D$2&gt;0,D125*BObIC!D$2,0)</f>
        <v>1056526746.3428138</v>
      </c>
      <c r="E171" s="13">
        <f>IF(E125*BObIC!E$2&gt;0,E125*BObIC!E$2,0)</f>
        <v>967759012.73422158</v>
      </c>
      <c r="F171" s="13">
        <f>IF(F125*BObIC!F$2&gt;0,F125*BObIC!F$2,0)</f>
        <v>66873596.308307745</v>
      </c>
      <c r="G171">
        <f>IF(G125*BObIC!G$2&gt;0,G125*BObIC!G$2,0)</f>
        <v>21065085410.236317</v>
      </c>
      <c r="H171">
        <f>IF(H125*BObIC!H$2&gt;0,H125*BObIC!H$2,0)</f>
        <v>2395540247.3005757</v>
      </c>
      <c r="I171">
        <f>IF(I125*BObIC!I$2&gt;0,I125*BObIC!I$2,0)</f>
        <v>3450259533.1260476</v>
      </c>
      <c r="J171">
        <f>IF(J125*BObIC!J$2&gt;0,J125*BObIC!J$2,0)</f>
        <v>5798545301.1725445</v>
      </c>
      <c r="K171">
        <f>IF(K125*BObIC!K$2&gt;0,K125*BObIC!K$2,0)</f>
        <v>4526438172.320014</v>
      </c>
      <c r="L171">
        <f>IF(L125*BObIC!L$2&gt;0,L125*BObIC!L$2,0)</f>
        <v>8454856873.532814</v>
      </c>
      <c r="M171">
        <f>IF(M125*BObIC!M$2&gt;0,M125*BObIC!M$2,0)</f>
        <v>2131879030.8530455</v>
      </c>
      <c r="N171">
        <f>IF(N125*BObIC!N$2&gt;0,N125*BObIC!N$2,0)</f>
        <v>4042885316.8106961</v>
      </c>
      <c r="O171" s="13">
        <f>IF(O125*BObIC!O$2&gt;0,O125*BObIC!O$2,0)</f>
        <v>952826955.33354414</v>
      </c>
      <c r="P171" s="13">
        <f>IF(P125*BObIC!P$2&gt;0,P125*BObIC!P$2,0)</f>
        <v>4102408128.3810678</v>
      </c>
      <c r="Q171" s="13">
        <f>IF(Q125*BObIC!Q$2&gt;0,Q125*BObIC!Q$2,0)</f>
        <v>3234748564.4065123</v>
      </c>
      <c r="R171" s="13">
        <f>IF(R125*BObIC!R$2&gt;0,R125*BObIC!R$2,0)</f>
        <v>3380870160.9992929</v>
      </c>
      <c r="S171">
        <f>IF(S125*BObIC!S$2&gt;0,S125*BObIC!S$2,0)</f>
        <v>2968270361.581749</v>
      </c>
      <c r="T171">
        <f>IF(T125*BObIC!T$2&gt;0,T125*BObIC!T$2,0)</f>
        <v>3095864895.8820887</v>
      </c>
      <c r="U171">
        <f>IF(U125*BObIC!U$2&gt;0,U125*BObIC!U$2,0)</f>
        <v>2858562669.4798875</v>
      </c>
      <c r="V171">
        <f>IF(V125*BObIC!V$2&gt;0,V125*BObIC!V$2,0)</f>
        <v>6558912329.8321352</v>
      </c>
      <c r="W171">
        <f>IF(W125*BObIC!W$2&gt;0,W125*BObIC!W$2,0)</f>
        <v>8816085188.1392384</v>
      </c>
      <c r="X171">
        <f>IF(X125*BObIC!X$2&gt;0,X125*BObIC!X$2,0)</f>
        <v>1488153074.4892523</v>
      </c>
      <c r="Y171">
        <f>IF(Y125*BObIC!Y$2&gt;0,Y125*BObIC!Y$2,0)</f>
        <v>20865104958.74007</v>
      </c>
      <c r="Z171" s="13">
        <f>IF(Z125*BObIC!Z$2&gt;0,Z125*BObIC!Z$2,0)</f>
        <v>7010760033.4665508</v>
      </c>
      <c r="AA171" s="13">
        <f>IF(AA125*BObIC!AA$2&gt;0,AA125*BObIC!AA$2,0)</f>
        <v>2188560895.727879</v>
      </c>
      <c r="AB171">
        <f>IF(AB125*BObIC!AB$2&gt;0,AB125*BObIC!AB$2,0)</f>
        <v>2816667410.9348812</v>
      </c>
      <c r="AC171">
        <f>IF(AC125*BObIC!AC$2&gt;0,AC125*BObIC!AC$2,0)</f>
        <v>0</v>
      </c>
      <c r="AD171">
        <f>IF(AD125*BObIC!AD$2&gt;0,AD125*BObIC!AD$2,0)</f>
        <v>79873639742.521042</v>
      </c>
      <c r="AE171">
        <f>IF(AE125*BObIC!AE$2&gt;0,AE125*BObIC!AE$2,0)</f>
        <v>205857878307.03821</v>
      </c>
      <c r="AF171">
        <f>IF(AF125*BObIC!AF$2&gt;0,AF125*BObIC!AF$2,0)</f>
        <v>3894724326.1043148</v>
      </c>
      <c r="AG171">
        <f>IF(AG125*BObIC!AG$2&gt;0,AG125*BObIC!AG$2,0)</f>
        <v>3099394184.0473762</v>
      </c>
      <c r="AH171">
        <f>IF(AH125*BObIC!AH$2&gt;0,AH125*BObIC!AH$2,0)</f>
        <v>1909152963.7128954</v>
      </c>
      <c r="AI171">
        <f>IF(AI125*BObIC!AI$2&gt;0,AI125*BObIC!AI$2,0)</f>
        <v>2377848859.3986115</v>
      </c>
      <c r="AJ171">
        <f>IF(AJ125*BObIC!AJ$2&gt;0,AJ125*BObIC!AJ$2,0)</f>
        <v>4012348069.2878361</v>
      </c>
      <c r="AK171">
        <f>IF(AK125*BObIC!AK$2&gt;0,AK125*BObIC!AK$2,0)</f>
        <v>1680042389.7503748</v>
      </c>
      <c r="AL171">
        <f>IF(AL125*BObIC!AL$2&gt;0,AL125*BObIC!AL$2,0)</f>
        <v>16635004495.800507</v>
      </c>
      <c r="AM171">
        <f>IF(AM125*BObIC!AM$2&gt;0,AM125*BObIC!AM$2,0)</f>
        <v>7361756460.9535751</v>
      </c>
      <c r="AN171">
        <f>IF(AN125*BObIC!AN$2&gt;0,AN125*BObIC!AN$2,0)</f>
        <v>5914131688.7450876</v>
      </c>
      <c r="AO171">
        <f>IF(AO125*BObIC!AO$2&gt;0,AO125*BObIC!AO$2,0)</f>
        <v>4466654600.4801464</v>
      </c>
      <c r="AP171">
        <f>IF(AP125*BObIC!AP$2&gt;0,AP125*BObIC!AP$2,0)</f>
        <v>3727322652.4520683</v>
      </c>
      <c r="AQ171">
        <f>IF(AQ125*BObIC!AQ$2&gt;0,AQ125*BObIC!AQ$2,0)</f>
        <v>0</v>
      </c>
    </row>
    <row r="172" spans="1:43" x14ac:dyDescent="0.35">
      <c r="A172" t="s">
        <v>21</v>
      </c>
      <c r="B172">
        <f>IF(B126*BObIC!B$2&gt;0,B126*BObIC!B$2,0)</f>
        <v>1223755461.4411345</v>
      </c>
      <c r="C172" s="13">
        <f>IF(C126*BObIC!C$2&gt;0,C126*BObIC!C$2,0)</f>
        <v>49198844.133866891</v>
      </c>
      <c r="D172" s="13">
        <f>IF(D126*BObIC!D$2&gt;0,D126*BObIC!D$2,0)</f>
        <v>209387170.65286574</v>
      </c>
      <c r="E172" s="13">
        <f>IF(E126*BObIC!E$2&gt;0,E126*BObIC!E$2,0)</f>
        <v>191794786.31436318</v>
      </c>
      <c r="F172" s="13">
        <f>IF(F126*BObIC!F$2&gt;0,F126*BObIC!F$2,0)</f>
        <v>13253306.81011939</v>
      </c>
      <c r="G172">
        <f>IF(G126*BObIC!G$2&gt;0,G126*BObIC!G$2,0)</f>
        <v>3774222693.0277138</v>
      </c>
      <c r="H172">
        <f>IF(H126*BObIC!H$2&gt;0,H126*BObIC!H$2,0)</f>
        <v>1035953883.1006883</v>
      </c>
      <c r="I172">
        <f>IF(I126*BObIC!I$2&gt;0,I126*BObIC!I$2,0)</f>
        <v>642364229.06420124</v>
      </c>
      <c r="J172">
        <f>IF(J126*BObIC!J$2&gt;0,J126*BObIC!J$2,0)</f>
        <v>846955967.27144444</v>
      </c>
      <c r="K172">
        <f>IF(K126*BObIC!K$2&gt;0,K126*BObIC!K$2,0)</f>
        <v>319523301.82354283</v>
      </c>
      <c r="L172">
        <f>IF(L126*BObIC!L$2&gt;0,L126*BObIC!L$2,0)</f>
        <v>2031930085.637202</v>
      </c>
      <c r="M172">
        <f>IF(M126*BObIC!M$2&gt;0,M126*BObIC!M$2,0)</f>
        <v>1225087849.7583215</v>
      </c>
      <c r="N172">
        <f>IF(N126*BObIC!N$2&gt;0,N126*BObIC!N$2,0)</f>
        <v>1603975693.3463438</v>
      </c>
      <c r="O172" s="13">
        <f>IF(O126*BObIC!O$2&gt;0,O126*BObIC!O$2,0)</f>
        <v>172926717.99849597</v>
      </c>
      <c r="P172" s="13">
        <f>IF(P126*BObIC!P$2&gt;0,P126*BObIC!P$2,0)</f>
        <v>744538102.7061249</v>
      </c>
      <c r="Q172" s="13">
        <f>IF(Q126*BObIC!Q$2&gt;0,Q126*BObIC!Q$2,0)</f>
        <v>782324781.46752381</v>
      </c>
      <c r="R172" s="13">
        <f>IF(R126*BObIC!R$2&gt;0,R126*BObIC!R$2,0)</f>
        <v>817664327.60102856</v>
      </c>
      <c r="S172">
        <f>IF(S126*BObIC!S$2&gt;0,S126*BObIC!S$2,0)</f>
        <v>2245142247.7062531</v>
      </c>
      <c r="T172">
        <f>IF(T126*BObIC!T$2&gt;0,T126*BObIC!T$2,0)</f>
        <v>1386033620.2124767</v>
      </c>
      <c r="U172">
        <f>IF(U126*BObIC!U$2&gt;0,U126*BObIC!U$2,0)</f>
        <v>1406286938.6515517</v>
      </c>
      <c r="V172">
        <f>IF(V126*BObIC!V$2&gt;0,V126*BObIC!V$2,0)</f>
        <v>3602732876.0243154</v>
      </c>
      <c r="W172">
        <f>IF(W126*BObIC!W$2&gt;0,W126*BObIC!W$2,0)</f>
        <v>2275424928.9410467</v>
      </c>
      <c r="X172">
        <f>IF(X126*BObIC!X$2&gt;0,X126*BObIC!X$2,0)</f>
        <v>1169143362.9341211</v>
      </c>
      <c r="Y172">
        <f>IF(Y126*BObIC!Y$2&gt;0,Y126*BObIC!Y$2,0)</f>
        <v>13611016090.489178</v>
      </c>
      <c r="Z172" s="13">
        <f>IF(Z126*BObIC!Z$2&gt;0,Z126*BObIC!Z$2,0)</f>
        <v>2379487103.6437078</v>
      </c>
      <c r="AA172" s="13">
        <f>IF(AA126*BObIC!AA$2&gt;0,AA126*BObIC!AA$2,0)</f>
        <v>738554359.17523324</v>
      </c>
      <c r="AB172">
        <f>IF(AB126*BObIC!AB$2&gt;0,AB126*BObIC!AB$2,0)</f>
        <v>1388069318.901722</v>
      </c>
      <c r="AC172">
        <f>IF(AC126*BObIC!AC$2&gt;0,AC126*BObIC!AC$2,0)</f>
        <v>0</v>
      </c>
      <c r="AD172">
        <f>IF(AD126*BObIC!AD$2&gt;0,AD126*BObIC!AD$2,0)</f>
        <v>21726045204.327198</v>
      </c>
      <c r="AE172">
        <f>IF(AE126*BObIC!AE$2&gt;0,AE126*BObIC!AE$2,0)</f>
        <v>13469091487.844761</v>
      </c>
      <c r="AF172">
        <f>IF(AF126*BObIC!AF$2&gt;0,AF126*BObIC!AF$2,0)</f>
        <v>5757596931.5726204</v>
      </c>
      <c r="AG172">
        <f>IF(AG126*BObIC!AG$2&gt;0,AG126*BObIC!AG$2,0)</f>
        <v>2534097346.3913112</v>
      </c>
      <c r="AH172">
        <f>IF(AH126*BObIC!AH$2&gt;0,AH126*BObIC!AH$2,0)</f>
        <v>1826738443.9901342</v>
      </c>
      <c r="AI172">
        <f>IF(AI126*BObIC!AI$2&gt;0,AI126*BObIC!AI$2,0)</f>
        <v>3935070678.6039624</v>
      </c>
      <c r="AJ172">
        <f>IF(AJ126*BObIC!AJ$2&gt;0,AJ126*BObIC!AJ$2,0)</f>
        <v>7875054520.4025879</v>
      </c>
      <c r="AK172">
        <f>IF(AK126*BObIC!AK$2&gt;0,AK126*BObIC!AK$2,0)</f>
        <v>2932078452.6119637</v>
      </c>
      <c r="AL172">
        <f>IF(AL126*BObIC!AL$2&gt;0,AL126*BObIC!AL$2,0)</f>
        <v>35901662788.769142</v>
      </c>
      <c r="AM172">
        <f>IF(AM126*BObIC!AM$2&gt;0,AM126*BObIC!AM$2,0)</f>
        <v>6121510126.9635258</v>
      </c>
      <c r="AN172">
        <f>IF(AN126*BObIC!AN$2&gt;0,AN126*BObIC!AN$2,0)</f>
        <v>4828703356.1323013</v>
      </c>
      <c r="AO172">
        <f>IF(AO126*BObIC!AO$2&gt;0,AO126*BObIC!AO$2,0)</f>
        <v>10269012215.529739</v>
      </c>
      <c r="AP172">
        <f>IF(AP126*BObIC!AP$2&gt;0,AP126*BObIC!AP$2,0)</f>
        <v>6582570316.6478844</v>
      </c>
      <c r="AQ172">
        <f>IF(AQ126*BObIC!AQ$2&gt;0,AQ126*BObIC!AQ$2,0)</f>
        <v>0</v>
      </c>
    </row>
    <row r="173" spans="1:43" x14ac:dyDescent="0.35">
      <c r="A173" t="s">
        <v>22</v>
      </c>
      <c r="B173">
        <f>IF(B127*BObIC!B$2&gt;0,B127*BObIC!B$2,0)</f>
        <v>305964022.63024223</v>
      </c>
      <c r="C173" s="13">
        <f>IF(C127*BObIC!C$2&gt;0,C127*BObIC!C$2,0)</f>
        <v>24473760.587622862</v>
      </c>
      <c r="D173" s="13">
        <f>IF(D127*BObIC!D$2&gt;0,D127*BObIC!D$2,0)</f>
        <v>104158778.0138606</v>
      </c>
      <c r="E173" s="13">
        <f>IF(E127*BObIC!E$2&gt;0,E127*BObIC!E$2,0)</f>
        <v>95407519.523021773</v>
      </c>
      <c r="F173" s="13">
        <f>IF(F127*BObIC!F$2&gt;0,F127*BObIC!F$2,0)</f>
        <v>6592802.4037031336</v>
      </c>
      <c r="G173">
        <f>IF(G127*BObIC!G$2&gt;0,G127*BObIC!G$2,0)</f>
        <v>1501812650.3225374</v>
      </c>
      <c r="H173">
        <f>IF(H127*BObIC!H$2&gt;0,H127*BObIC!H$2,0)</f>
        <v>241714793.41979682</v>
      </c>
      <c r="I173">
        <f>IF(I127*BObIC!I$2&gt;0,I127*BObIC!I$2,0)</f>
        <v>133851438.77738124</v>
      </c>
      <c r="J173">
        <f>IF(J127*BObIC!J$2&gt;0,J127*BObIC!J$2,0)</f>
        <v>833710242.70560074</v>
      </c>
      <c r="K173">
        <f>IF(K127*BObIC!K$2&gt;0,K127*BObIC!K$2,0)</f>
        <v>213522138.9767336</v>
      </c>
      <c r="L173">
        <f>IF(L127*BObIC!L$2&gt;0,L127*BObIC!L$2,0)</f>
        <v>686107136.1434958</v>
      </c>
      <c r="M173">
        <f>IF(M127*BObIC!M$2&gt;0,M127*BObIC!M$2,0)</f>
        <v>776843379.29176795</v>
      </c>
      <c r="N173">
        <f>IF(N127*BObIC!N$2&gt;0,N127*BObIC!N$2,0)</f>
        <v>296219158.87991041</v>
      </c>
      <c r="O173" s="13">
        <f>IF(O127*BObIC!O$2&gt;0,O127*BObIC!O$2,0)</f>
        <v>35070625.463507183</v>
      </c>
      <c r="P173" s="13">
        <f>IF(P127*BObIC!P$2&gt;0,P127*BObIC!P$2,0)</f>
        <v>150997007.55058488</v>
      </c>
      <c r="Q173" s="13">
        <f>IF(Q127*BObIC!Q$2&gt;0,Q127*BObIC!Q$2,0)</f>
        <v>140563802.33284959</v>
      </c>
      <c r="R173" s="13">
        <f>IF(R127*BObIC!R$2&gt;0,R127*BObIC!R$2,0)</f>
        <v>146913417.08993861</v>
      </c>
      <c r="S173">
        <f>IF(S127*BObIC!S$2&gt;0,S127*BObIC!S$2,0)</f>
        <v>415552953.03590429</v>
      </c>
      <c r="T173">
        <f>IF(T127*BObIC!T$2&gt;0,T127*BObIC!T$2,0)</f>
        <v>572812868.63569748</v>
      </c>
      <c r="U173">
        <f>IF(U127*BObIC!U$2&gt;0,U127*BObIC!U$2,0)</f>
        <v>440925212.39749402</v>
      </c>
      <c r="V173">
        <f>IF(V127*BObIC!V$2&gt;0,V127*BObIC!V$2,0)</f>
        <v>743038175.86404085</v>
      </c>
      <c r="W173">
        <f>IF(W127*BObIC!W$2&gt;0,W127*BObIC!W$2,0)</f>
        <v>966028365.11402643</v>
      </c>
      <c r="X173">
        <f>IF(X127*BObIC!X$2&gt;0,X127*BObIC!X$2,0)</f>
        <v>269860156.38158661</v>
      </c>
      <c r="Y173">
        <f>IF(Y127*BObIC!Y$2&gt;0,Y127*BObIC!Y$2,0)</f>
        <v>2597959804.006423</v>
      </c>
      <c r="Z173" s="13">
        <f>IF(Z127*BObIC!Z$2&gt;0,Z127*BObIC!Z$2,0)</f>
        <v>462279589.40301037</v>
      </c>
      <c r="AA173" s="13">
        <f>IF(AA127*BObIC!AA$2&gt;0,AA127*BObIC!AA$2,0)</f>
        <v>145294090.36491305</v>
      </c>
      <c r="AB173">
        <f>IF(AB127*BObIC!AB$2&gt;0,AB127*BObIC!AB$2,0)</f>
        <v>617956651.76765144</v>
      </c>
      <c r="AC173">
        <f>IF(AC127*BObIC!AC$2&gt;0,AC127*BObIC!AC$2,0)</f>
        <v>0</v>
      </c>
      <c r="AD173">
        <f>IF(AD127*BObIC!AD$2&gt;0,AD127*BObIC!AD$2,0)</f>
        <v>7070938293.4946747</v>
      </c>
      <c r="AE173">
        <f>IF(AE127*BObIC!AE$2&gt;0,AE127*BObIC!AE$2,0)</f>
        <v>1965344957.3006704</v>
      </c>
      <c r="AF173">
        <f>IF(AF127*BObIC!AF$2&gt;0,AF127*BObIC!AF$2,0)</f>
        <v>1535221337.9438527</v>
      </c>
      <c r="AG173">
        <f>IF(AG127*BObIC!AG$2&gt;0,AG127*BObIC!AG$2,0)</f>
        <v>26497879126.365036</v>
      </c>
      <c r="AH173">
        <f>IF(AH127*BObIC!AH$2&gt;0,AH127*BObIC!AH$2,0)</f>
        <v>2779685584.4574151</v>
      </c>
      <c r="AI173">
        <f>IF(AI127*BObIC!AI$2&gt;0,AI127*BObIC!AI$2,0)</f>
        <v>3588921361.6558771</v>
      </c>
      <c r="AJ173">
        <f>IF(AJ127*BObIC!AJ$2&gt;0,AJ127*BObIC!AJ$2,0)</f>
        <v>5342167474.6893663</v>
      </c>
      <c r="AK173">
        <f>IF(AK127*BObIC!AK$2&gt;0,AK127*BObIC!AK$2,0)</f>
        <v>1048760458.5769732</v>
      </c>
      <c r="AL173">
        <f>IF(AL127*BObIC!AL$2&gt;0,AL127*BObIC!AL$2,0)</f>
        <v>21630447628.476212</v>
      </c>
      <c r="AM173">
        <f>IF(AM127*BObIC!AM$2&gt;0,AM127*BObIC!AM$2,0)</f>
        <v>3467455877.9406662</v>
      </c>
      <c r="AN173">
        <f>IF(AN127*BObIC!AN$2&gt;0,AN127*BObIC!AN$2,0)</f>
        <v>3303417104.6182466</v>
      </c>
      <c r="AO173">
        <f>IF(AO127*BObIC!AO$2&gt;0,AO127*BObIC!AO$2,0)</f>
        <v>2498786178.0404038</v>
      </c>
      <c r="AP173">
        <f>IF(AP127*BObIC!AP$2&gt;0,AP127*BObIC!AP$2,0)</f>
        <v>4080009294.5446219</v>
      </c>
      <c r="AQ173">
        <f>IF(AQ127*BObIC!AQ$2&gt;0,AQ127*BObIC!AQ$2,0)</f>
        <v>0</v>
      </c>
    </row>
    <row r="174" spans="1:43" x14ac:dyDescent="0.35">
      <c r="A174" t="s">
        <v>23</v>
      </c>
      <c r="B174">
        <f>IF(B128*BObIC!B$2&gt;0,B128*BObIC!B$2,0)</f>
        <v>923704585.17382431</v>
      </c>
      <c r="C174" s="13">
        <f>IF(C128*BObIC!C$2&gt;0,C128*BObIC!C$2,0)</f>
        <v>44373125.925117433</v>
      </c>
      <c r="D174" s="13">
        <f>IF(D128*BObIC!D$2&gt;0,D128*BObIC!D$2,0)</f>
        <v>188849219.00203609</v>
      </c>
      <c r="E174" s="13">
        <f>IF(E128*BObIC!E$2&gt;0,E128*BObIC!E$2,0)</f>
        <v>172982401.41072443</v>
      </c>
      <c r="F174" s="13">
        <f>IF(F128*BObIC!F$2&gt;0,F128*BObIC!F$2,0)</f>
        <v>11953342.855159102</v>
      </c>
      <c r="G174">
        <f>IF(G128*BObIC!G$2&gt;0,G128*BObIC!G$2,0)</f>
        <v>3719135430.4927807</v>
      </c>
      <c r="H174">
        <f>IF(H128*BObIC!H$2&gt;0,H128*BObIC!H$2,0)</f>
        <v>887594980.01343989</v>
      </c>
      <c r="I174">
        <f>IF(I128*BObIC!I$2&gt;0,I128*BObIC!I$2,0)</f>
        <v>467527269.83780491</v>
      </c>
      <c r="J174">
        <f>IF(J128*BObIC!J$2&gt;0,J128*BObIC!J$2,0)</f>
        <v>1055564054.394436</v>
      </c>
      <c r="K174">
        <f>IF(K128*BObIC!K$2&gt;0,K128*BObIC!K$2,0)</f>
        <v>344381883.44844043</v>
      </c>
      <c r="L174">
        <f>IF(L128*BObIC!L$2&gt;0,L128*BObIC!L$2,0)</f>
        <v>1751628188.6544433</v>
      </c>
      <c r="M174">
        <f>IF(M128*BObIC!M$2&gt;0,M128*BObIC!M$2,0)</f>
        <v>1103713767.4926071</v>
      </c>
      <c r="N174">
        <f>IF(N128*BObIC!N$2&gt;0,N128*BObIC!N$2,0)</f>
        <v>1184754692.6550572</v>
      </c>
      <c r="O174" s="13">
        <f>IF(O128*BObIC!O$2&gt;0,O128*BObIC!O$2,0)</f>
        <v>186455071.54648054</v>
      </c>
      <c r="P174" s="13">
        <f>IF(P128*BObIC!P$2&gt;0,P128*BObIC!P$2,0)</f>
        <v>802784594.63018835</v>
      </c>
      <c r="Q174" s="13">
        <f>IF(Q128*BObIC!Q$2&gt;0,Q128*BObIC!Q$2,0)</f>
        <v>557513845.51484299</v>
      </c>
      <c r="R174" s="13">
        <f>IF(R128*BObIC!R$2&gt;0,R128*BObIC!R$2,0)</f>
        <v>582698125.4077549</v>
      </c>
      <c r="S174">
        <f>IF(S128*BObIC!S$2&gt;0,S128*BObIC!S$2,0)</f>
        <v>1458859008.7382934</v>
      </c>
      <c r="T174">
        <f>IF(T128*BObIC!T$2&gt;0,T128*BObIC!T$2,0)</f>
        <v>1239687614.5316904</v>
      </c>
      <c r="U174">
        <f>IF(U128*BObIC!U$2&gt;0,U128*BObIC!U$2,0)</f>
        <v>908994141.98348761</v>
      </c>
      <c r="V174">
        <f>IF(V128*BObIC!V$2&gt;0,V128*BObIC!V$2,0)</f>
        <v>2279372353.9309549</v>
      </c>
      <c r="W174">
        <f>IF(W128*BObIC!W$2&gt;0,W128*BObIC!W$2,0)</f>
        <v>1839015844.046824</v>
      </c>
      <c r="X174">
        <f>IF(X128*BObIC!X$2&gt;0,X128*BObIC!X$2,0)</f>
        <v>652792263.91460299</v>
      </c>
      <c r="Y174">
        <f>IF(Y128*BObIC!Y$2&gt;0,Y128*BObIC!Y$2,0)</f>
        <v>7193066496.7081356</v>
      </c>
      <c r="Z174" s="13">
        <f>IF(Z128*BObIC!Z$2&gt;0,Z128*BObIC!Z$2,0)</f>
        <v>2299639768.2240396</v>
      </c>
      <c r="AA174" s="13">
        <f>IF(AA128*BObIC!AA$2&gt;0,AA128*BObIC!AA$2,0)</f>
        <v>713385783.35494506</v>
      </c>
      <c r="AB174">
        <f>IF(AB128*BObIC!AB$2&gt;0,AB128*BObIC!AB$2,0)</f>
        <v>1445097898.8672557</v>
      </c>
      <c r="AC174">
        <f>IF(AC128*BObIC!AC$2&gt;0,AC128*BObIC!AC$2,0)</f>
        <v>0</v>
      </c>
      <c r="AD174">
        <f>IF(AD128*BObIC!AD$2&gt;0,AD128*BObIC!AD$2,0)</f>
        <v>19091096423.989319</v>
      </c>
      <c r="AE174">
        <f>IF(AE128*BObIC!AE$2&gt;0,AE128*BObIC!AE$2,0)</f>
        <v>8218179900.5378208</v>
      </c>
      <c r="AF174">
        <f>IF(AF128*BObIC!AF$2&gt;0,AF128*BObIC!AF$2,0)</f>
        <v>5019650653.615943</v>
      </c>
      <c r="AG174">
        <f>IF(AG128*BObIC!AG$2&gt;0,AG128*BObIC!AG$2,0)</f>
        <v>4540985295.1514721</v>
      </c>
      <c r="AH174">
        <f>IF(AH128*BObIC!AH$2&gt;0,AH128*BObIC!AH$2,0)</f>
        <v>52342929516.014229</v>
      </c>
      <c r="AI174">
        <f>IF(AI128*BObIC!AI$2&gt;0,AI128*BObIC!AI$2,0)</f>
        <v>5693014444.5927124</v>
      </c>
      <c r="AJ174">
        <f>IF(AJ128*BObIC!AJ$2&gt;0,AJ128*BObIC!AJ$2,0)</f>
        <v>16790309028.999624</v>
      </c>
      <c r="AK174">
        <f>IF(AK128*BObIC!AK$2&gt;0,AK128*BObIC!AK$2,0)</f>
        <v>3518700933.1630487</v>
      </c>
      <c r="AL174">
        <f>IF(AL128*BObIC!AL$2&gt;0,AL128*BObIC!AL$2,0)</f>
        <v>22511405135.448982</v>
      </c>
      <c r="AM174">
        <f>IF(AM128*BObIC!AM$2&gt;0,AM128*BObIC!AM$2,0)</f>
        <v>8337183545.0744944</v>
      </c>
      <c r="AN174">
        <f>IF(AN128*BObIC!AN$2&gt;0,AN128*BObIC!AN$2,0)</f>
        <v>2217860368.5201359</v>
      </c>
      <c r="AO174">
        <f>IF(AO128*BObIC!AO$2&gt;0,AO128*BObIC!AO$2,0)</f>
        <v>4956828302.8124132</v>
      </c>
      <c r="AP174">
        <f>IF(AP128*BObIC!AP$2&gt;0,AP128*BObIC!AP$2,0)</f>
        <v>5012582717.2646236</v>
      </c>
      <c r="AQ174">
        <f>IF(AQ128*BObIC!AQ$2&gt;0,AQ128*BObIC!AQ$2,0)</f>
        <v>0</v>
      </c>
    </row>
    <row r="175" spans="1:43" x14ac:dyDescent="0.35">
      <c r="A175" t="s">
        <v>24</v>
      </c>
      <c r="B175">
        <f>IF(B129*BObIC!B$2&gt;0,B129*BObIC!B$2,0)</f>
        <v>1111436256.4637365</v>
      </c>
      <c r="C175" s="13">
        <f>IF(C129*BObIC!C$2&gt;0,C129*BObIC!C$2,0)</f>
        <v>70867862.022357285</v>
      </c>
      <c r="D175" s="13">
        <f>IF(D129*BObIC!D$2&gt;0,D129*BObIC!D$2,0)</f>
        <v>301609141.03395593</v>
      </c>
      <c r="E175" s="13">
        <f>IF(E129*BObIC!E$2&gt;0,E129*BObIC!E$2,0)</f>
        <v>276268410.21204895</v>
      </c>
      <c r="F175" s="13">
        <f>IF(F129*BObIC!F$2&gt;0,F129*BObIC!F$2,0)</f>
        <v>19090560.660407286</v>
      </c>
      <c r="G175">
        <f>IF(G129*BObIC!G$2&gt;0,G129*BObIC!G$2,0)</f>
        <v>5599175813.8111629</v>
      </c>
      <c r="H175">
        <f>IF(H129*BObIC!H$2&gt;0,H129*BObIC!H$2,0)</f>
        <v>1283438560.1561222</v>
      </c>
      <c r="I175">
        <f>IF(I129*BObIC!I$2&gt;0,I129*BObIC!I$2,0)</f>
        <v>659694767.79362881</v>
      </c>
      <c r="J175">
        <f>IF(J129*BObIC!J$2&gt;0,J129*BObIC!J$2,0)</f>
        <v>2320819414.0839715</v>
      </c>
      <c r="K175">
        <f>IF(K129*BObIC!K$2&gt;0,K129*BObIC!K$2,0)</f>
        <v>1322717628.2784643</v>
      </c>
      <c r="L175">
        <f>IF(L129*BObIC!L$2&gt;0,L129*BObIC!L$2,0)</f>
        <v>4353396537.5395479</v>
      </c>
      <c r="M175">
        <f>IF(M129*BObIC!M$2&gt;0,M129*BObIC!M$2,0)</f>
        <v>2270179573.9468598</v>
      </c>
      <c r="N175">
        <f>IF(N129*BObIC!N$2&gt;0,N129*BObIC!N$2,0)</f>
        <v>1717185928.0872648</v>
      </c>
      <c r="O175" s="13">
        <f>IF(O129*BObIC!O$2&gt;0,O129*BObIC!O$2,0)</f>
        <v>217633210.94029307</v>
      </c>
      <c r="P175" s="13">
        <f>IF(P129*BObIC!P$2&gt;0,P129*BObIC!P$2,0)</f>
        <v>937022455.72449315</v>
      </c>
      <c r="Q175" s="13">
        <f>IF(Q129*BObIC!Q$2&gt;0,Q129*BObIC!Q$2,0)</f>
        <v>1086736659.1229715</v>
      </c>
      <c r="R175" s="13">
        <f>IF(R129*BObIC!R$2&gt;0,R129*BObIC!R$2,0)</f>
        <v>1135827242.9953187</v>
      </c>
      <c r="S175">
        <f>IF(S129*BObIC!S$2&gt;0,S129*BObIC!S$2,0)</f>
        <v>3034396380.8639622</v>
      </c>
      <c r="T175">
        <f>IF(T129*BObIC!T$2&gt;0,T129*BObIC!T$2,0)</f>
        <v>3843704419.309845</v>
      </c>
      <c r="U175">
        <f>IF(U129*BObIC!U$2&gt;0,U129*BObIC!U$2,0)</f>
        <v>2679895118.5364628</v>
      </c>
      <c r="V175">
        <f>IF(V129*BObIC!V$2&gt;0,V129*BObIC!V$2,0)</f>
        <v>6182191716.6977463</v>
      </c>
      <c r="W175">
        <f>IF(W129*BObIC!W$2&gt;0,W129*BObIC!W$2,0)</f>
        <v>5583895029.4861097</v>
      </c>
      <c r="X175">
        <f>IF(X129*BObIC!X$2&gt;0,X129*BObIC!X$2,0)</f>
        <v>1957255764.1567845</v>
      </c>
      <c r="Y175">
        <f>IF(Y129*BObIC!Y$2&gt;0,Y129*BObIC!Y$2,0)</f>
        <v>15676999877.654032</v>
      </c>
      <c r="Z175" s="13">
        <f>IF(Z129*BObIC!Z$2&gt;0,Z129*BObIC!Z$2,0)</f>
        <v>4363121711.1912785</v>
      </c>
      <c r="AA175" s="13">
        <f>IF(AA129*BObIC!AA$2&gt;0,AA129*BObIC!AA$2,0)</f>
        <v>1351895010.2160766</v>
      </c>
      <c r="AB175">
        <f>IF(AB129*BObIC!AB$2&gt;0,AB129*BObIC!AB$2,0)</f>
        <v>3704771489.7522016</v>
      </c>
      <c r="AC175">
        <f>IF(AC129*BObIC!AC$2&gt;0,AC129*BObIC!AC$2,0)</f>
        <v>0</v>
      </c>
      <c r="AD175">
        <f>IF(AD129*BObIC!AD$2&gt;0,AD129*BObIC!AD$2,0)</f>
        <v>30567892510.955208</v>
      </c>
      <c r="AE175">
        <f>IF(AE129*BObIC!AE$2&gt;0,AE129*BObIC!AE$2,0)</f>
        <v>17967538910.669331</v>
      </c>
      <c r="AF175">
        <f>IF(AF129*BObIC!AF$2&gt;0,AF129*BObIC!AF$2,0)</f>
        <v>3193655205.6677222</v>
      </c>
      <c r="AG175">
        <f>IF(AG129*BObIC!AG$2&gt;0,AG129*BObIC!AG$2,0)</f>
        <v>10048922260.16556</v>
      </c>
      <c r="AH175">
        <f>IF(AH129*BObIC!AH$2&gt;0,AH129*BObIC!AH$2,0)</f>
        <v>10599677244.469402</v>
      </c>
      <c r="AI175">
        <f>IF(AI129*BObIC!AI$2&gt;0,AI129*BObIC!AI$2,0)</f>
        <v>105606036097.09013</v>
      </c>
      <c r="AJ175">
        <f>IF(AJ129*BObIC!AJ$2&gt;0,AJ129*BObIC!AJ$2,0)</f>
        <v>41191394052.212402</v>
      </c>
      <c r="AK175">
        <f>IF(AK129*BObIC!AK$2&gt;0,AK129*BObIC!AK$2,0)</f>
        <v>6285218953.6532192</v>
      </c>
      <c r="AL175">
        <f>IF(AL129*BObIC!AL$2&gt;0,AL129*BObIC!AL$2,0)</f>
        <v>46636727084.211037</v>
      </c>
      <c r="AM175">
        <f>IF(AM129*BObIC!AM$2&gt;0,AM129*BObIC!AM$2,0)</f>
        <v>14217591955.974075</v>
      </c>
      <c r="AN175">
        <f>IF(AN129*BObIC!AN$2&gt;0,AN129*BObIC!AN$2,0)</f>
        <v>5465165526.8910942</v>
      </c>
      <c r="AO175">
        <f>IF(AO129*BObIC!AO$2&gt;0,AO129*BObIC!AO$2,0)</f>
        <v>8958946934.3963718</v>
      </c>
      <c r="AP175">
        <f>IF(AP129*BObIC!AP$2&gt;0,AP129*BObIC!AP$2,0)</f>
        <v>6832053642.425539</v>
      </c>
      <c r="AQ175">
        <f>IF(AQ129*BObIC!AQ$2&gt;0,AQ129*BObIC!AQ$2,0)</f>
        <v>0</v>
      </c>
    </row>
    <row r="176" spans="1:43" x14ac:dyDescent="0.35">
      <c r="A176" t="s">
        <v>25</v>
      </c>
      <c r="B176">
        <f>IF(B130*BObIC!B$2&gt;0,B130*BObIC!B$2,0)</f>
        <v>6291284287.9519396</v>
      </c>
      <c r="C176" s="13">
        <f>IF(C130*BObIC!C$2&gt;0,C130*BObIC!C$2,0)</f>
        <v>93747596.868794113</v>
      </c>
      <c r="D176" s="13">
        <f>IF(D130*BObIC!D$2&gt;0,D130*BObIC!D$2,0)</f>
        <v>398983846.25564665</v>
      </c>
      <c r="E176" s="13">
        <f>IF(E130*BObIC!E$2&gt;0,E130*BObIC!E$2,0)</f>
        <v>365461844.1850422</v>
      </c>
      <c r="F176" s="13">
        <f>IF(F130*BObIC!F$2&gt;0,F130*BObIC!F$2,0)</f>
        <v>25253960.451445702</v>
      </c>
      <c r="G176">
        <f>IF(G130*BObIC!G$2&gt;0,G130*BObIC!G$2,0)</f>
        <v>10058412654.144091</v>
      </c>
      <c r="H176">
        <f>IF(H130*BObIC!H$2&gt;0,H130*BObIC!H$2,0)</f>
        <v>2206343259.3137851</v>
      </c>
      <c r="I176">
        <f>IF(I130*BObIC!I$2&gt;0,I130*BObIC!I$2,0)</f>
        <v>1298996695.3728971</v>
      </c>
      <c r="J176">
        <f>IF(J130*BObIC!J$2&gt;0,J130*BObIC!J$2,0)</f>
        <v>2355996924.1363883</v>
      </c>
      <c r="K176">
        <f>IF(K130*BObIC!K$2&gt;0,K130*BObIC!K$2,0)</f>
        <v>2053840710.4320409</v>
      </c>
      <c r="L176">
        <f>IF(L130*BObIC!L$2&gt;0,L130*BObIC!L$2,0)</f>
        <v>4201128529.6010494</v>
      </c>
      <c r="M176">
        <f>IF(M130*BObIC!M$2&gt;0,M130*BObIC!M$2,0)</f>
        <v>1836515686.9891603</v>
      </c>
      <c r="N176">
        <f>IF(N130*BObIC!N$2&gt;0,N130*BObIC!N$2,0)</f>
        <v>2365158006.7122703</v>
      </c>
      <c r="O176" s="13">
        <f>IF(O130*BObIC!O$2&gt;0,O130*BObIC!O$2,0)</f>
        <v>301415087.72217709</v>
      </c>
      <c r="P176" s="13">
        <f>IF(P130*BObIC!P$2&gt;0,P130*BObIC!P$2,0)</f>
        <v>1297746352.5423634</v>
      </c>
      <c r="Q176" s="13">
        <f>IF(Q130*BObIC!Q$2&gt;0,Q130*BObIC!Q$2,0)</f>
        <v>1274135567.0726428</v>
      </c>
      <c r="R176" s="13">
        <f>IF(R130*BObIC!R$2&gt;0,R130*BObIC!R$2,0)</f>
        <v>1331691423.3097908</v>
      </c>
      <c r="S176">
        <f>IF(S130*BObIC!S$2&gt;0,S130*BObIC!S$2,0)</f>
        <v>3247627217.3258367</v>
      </c>
      <c r="T176">
        <f>IF(T130*BObIC!T$2&gt;0,T130*BObIC!T$2,0)</f>
        <v>2596903458.8643823</v>
      </c>
      <c r="U176">
        <f>IF(U130*BObIC!U$2&gt;0,U130*BObIC!U$2,0)</f>
        <v>2065311839.4080582</v>
      </c>
      <c r="V176">
        <f>IF(V130*BObIC!V$2&gt;0,V130*BObIC!V$2,0)</f>
        <v>5075841582.4682636</v>
      </c>
      <c r="W176">
        <f>IF(W130*BObIC!W$2&gt;0,W130*BObIC!W$2,0)</f>
        <v>5137846597.8670998</v>
      </c>
      <c r="X176">
        <f>IF(X130*BObIC!X$2&gt;0,X130*BObIC!X$2,0)</f>
        <v>1534807206.9254403</v>
      </c>
      <c r="Y176">
        <f>IF(Y130*BObIC!Y$2&gt;0,Y130*BObIC!Y$2,0)</f>
        <v>16398197713.65517</v>
      </c>
      <c r="Z176" s="13">
        <f>IF(Z130*BObIC!Z$2&gt;0,Z130*BObIC!Z$2,0)</f>
        <v>5037209914.2007027</v>
      </c>
      <c r="AA176" s="13">
        <f>IF(AA130*BObIC!AA$2&gt;0,AA130*BObIC!AA$2,0)</f>
        <v>1562206208.6511049</v>
      </c>
      <c r="AB176">
        <f>IF(AB130*BObIC!AB$2&gt;0,AB130*BObIC!AB$2,0)</f>
        <v>2920777076.2972751</v>
      </c>
      <c r="AC176">
        <f>IF(AC130*BObIC!AC$2&gt;0,AC130*BObIC!AC$2,0)</f>
        <v>0</v>
      </c>
      <c r="AD176">
        <f>IF(AD130*BObIC!AD$2&gt;0,AD130*BObIC!AD$2,0)</f>
        <v>39259862194.207909</v>
      </c>
      <c r="AE176">
        <f>IF(AE130*BObIC!AE$2&gt;0,AE130*BObIC!AE$2,0)</f>
        <v>20457022371.634754</v>
      </c>
      <c r="AF176">
        <f>IF(AF130*BObIC!AF$2&gt;0,AF130*BObIC!AF$2,0)</f>
        <v>6975571269.195117</v>
      </c>
      <c r="AG176">
        <f>IF(AG130*BObIC!AG$2&gt;0,AG130*BObIC!AG$2,0)</f>
        <v>2623129951.1097155</v>
      </c>
      <c r="AH176">
        <f>IF(AH130*BObIC!AH$2&gt;0,AH130*BObIC!AH$2,0)</f>
        <v>3404892189.0364537</v>
      </c>
      <c r="AI176">
        <f>IF(AI130*BObIC!AI$2&gt;0,AI130*BObIC!AI$2,0)</f>
        <v>4393523445.4210644</v>
      </c>
      <c r="AJ176">
        <f>IF(AJ130*BObIC!AJ$2&gt;0,AJ130*BObIC!AJ$2,0)</f>
        <v>167343552377.19284</v>
      </c>
      <c r="AK176">
        <f>IF(AK130*BObIC!AK$2&gt;0,AK130*BObIC!AK$2,0)</f>
        <v>75441142483.408325</v>
      </c>
      <c r="AL176">
        <f>IF(AL130*BObIC!AL$2&gt;0,AL130*BObIC!AL$2,0)</f>
        <v>32886220308.230827</v>
      </c>
      <c r="AM176">
        <f>IF(AM130*BObIC!AM$2&gt;0,AM130*BObIC!AM$2,0)</f>
        <v>15930185570.855267</v>
      </c>
      <c r="AN176">
        <f>IF(AN130*BObIC!AN$2&gt;0,AN130*BObIC!AN$2,0)</f>
        <v>3358398508.427999</v>
      </c>
      <c r="AO176">
        <f>IF(AO130*BObIC!AO$2&gt;0,AO130*BObIC!AO$2,0)</f>
        <v>9140149674.3982983</v>
      </c>
      <c r="AP176">
        <f>IF(AP130*BObIC!AP$2&gt;0,AP130*BObIC!AP$2,0)</f>
        <v>7812040764.9910841</v>
      </c>
      <c r="AQ176">
        <f>IF(AQ130*BObIC!AQ$2&gt;0,AQ130*BObIC!AQ$2,0)</f>
        <v>0</v>
      </c>
    </row>
    <row r="177" spans="1:43" x14ac:dyDescent="0.35">
      <c r="A177" t="s">
        <v>26</v>
      </c>
      <c r="B177">
        <f>IF(B131*BObIC!B$2&gt;0,B131*BObIC!B$2,0)</f>
        <v>3373238073.5752807</v>
      </c>
      <c r="C177" s="13">
        <f>IF(C131*BObIC!C$2&gt;0,C131*BObIC!C$2,0)</f>
        <v>90168274.727115229</v>
      </c>
      <c r="D177" s="13">
        <f>IF(D131*BObIC!D$2&gt;0,D131*BObIC!D$2,0)</f>
        <v>383750477.47848457</v>
      </c>
      <c r="E177" s="13">
        <f>IF(E131*BObIC!E$2&gt;0,E131*BObIC!E$2,0)</f>
        <v>351508359.35426706</v>
      </c>
      <c r="F177" s="13">
        <f>IF(F131*BObIC!F$2&gt;0,F131*BObIC!F$2,0)</f>
        <v>24289753.764255084</v>
      </c>
      <c r="G177">
        <f>IF(G131*BObIC!G$2&gt;0,G131*BObIC!G$2,0)</f>
        <v>12249541190.098255</v>
      </c>
      <c r="H177">
        <f>IF(H131*BObIC!H$2&gt;0,H131*BObIC!H$2,0)</f>
        <v>3594373549.6181307</v>
      </c>
      <c r="I177">
        <f>IF(I131*BObIC!I$2&gt;0,I131*BObIC!I$2,0)</f>
        <v>1732544418.6153936</v>
      </c>
      <c r="J177">
        <f>IF(J131*BObIC!J$2&gt;0,J131*BObIC!J$2,0)</f>
        <v>3760626324.0081434</v>
      </c>
      <c r="K177">
        <f>IF(K131*BObIC!K$2&gt;0,K131*BObIC!K$2,0)</f>
        <v>956477119.30434263</v>
      </c>
      <c r="L177">
        <f>IF(L131*BObIC!L$2&gt;0,L131*BObIC!L$2,0)</f>
        <v>4682211696.6679716</v>
      </c>
      <c r="M177">
        <f>IF(M131*BObIC!M$2&gt;0,M131*BObIC!M$2,0)</f>
        <v>2570997142.8444095</v>
      </c>
      <c r="N177">
        <f>IF(N131*BObIC!N$2&gt;0,N131*BObIC!N$2,0)</f>
        <v>3740973739.858377</v>
      </c>
      <c r="O177" s="13">
        <f>IF(O131*BObIC!O$2&gt;0,O131*BObIC!O$2,0)</f>
        <v>485695265.02245975</v>
      </c>
      <c r="P177" s="13">
        <f>IF(P131*BObIC!P$2&gt;0,P131*BObIC!P$2,0)</f>
        <v>2091166913.3529494</v>
      </c>
      <c r="Q177" s="13">
        <f>IF(Q131*BObIC!Q$2&gt;0,Q131*BObIC!Q$2,0)</f>
        <v>1318948714.4254932</v>
      </c>
      <c r="R177" s="13">
        <f>IF(R131*BObIC!R$2&gt;0,R131*BObIC!R$2,0)</f>
        <v>1378528891.4125133</v>
      </c>
      <c r="S177">
        <f>IF(S131*BObIC!S$2&gt;0,S131*BObIC!S$2,0)</f>
        <v>6561191817.9787464</v>
      </c>
      <c r="T177">
        <f>IF(T131*BObIC!T$2&gt;0,T131*BObIC!T$2,0)</f>
        <v>3457741266.0588536</v>
      </c>
      <c r="U177">
        <f>IF(U131*BObIC!U$2&gt;0,U131*BObIC!U$2,0)</f>
        <v>3540137318.9844975</v>
      </c>
      <c r="V177">
        <f>IF(V131*BObIC!V$2&gt;0,V131*BObIC!V$2,0)</f>
        <v>8607975162.8927059</v>
      </c>
      <c r="W177">
        <f>IF(W131*BObIC!W$2&gt;0,W131*BObIC!W$2,0)</f>
        <v>9673690752.6744823</v>
      </c>
      <c r="X177">
        <f>IF(X131*BObIC!X$2&gt;0,X131*BObIC!X$2,0)</f>
        <v>2230514828.0677996</v>
      </c>
      <c r="Y177">
        <f>IF(Y131*BObIC!Y$2&gt;0,Y131*BObIC!Y$2,0)</f>
        <v>30429830536.602364</v>
      </c>
      <c r="Z177" s="13">
        <f>IF(Z131*BObIC!Z$2&gt;0,Z131*BObIC!Z$2,0)</f>
        <v>5684054470.4668465</v>
      </c>
      <c r="AA177" s="13">
        <f>IF(AA131*BObIC!AA$2&gt;0,AA131*BObIC!AA$2,0)</f>
        <v>1760919019.8381553</v>
      </c>
      <c r="AB177">
        <f>IF(AB131*BObIC!AB$2&gt;0,AB131*BObIC!AB$2,0)</f>
        <v>4004903701.5239806</v>
      </c>
      <c r="AC177">
        <f>IF(AC131*BObIC!AC$2&gt;0,AC131*BObIC!AC$2,0)</f>
        <v>0</v>
      </c>
      <c r="AD177">
        <f>IF(AD131*BObIC!AD$2&gt;0,AD131*BObIC!AD$2,0)</f>
        <v>139265268673.77823</v>
      </c>
      <c r="AE177">
        <f>IF(AE131*BObIC!AE$2&gt;0,AE131*BObIC!AE$2,0)</f>
        <v>30776695715.956409</v>
      </c>
      <c r="AF177">
        <f>IF(AF131*BObIC!AF$2&gt;0,AF131*BObIC!AF$2,0)</f>
        <v>33616774555.276993</v>
      </c>
      <c r="AG177">
        <f>IF(AG131*BObIC!AG$2&gt;0,AG131*BObIC!AG$2,0)</f>
        <v>8013789958.7151604</v>
      </c>
      <c r="AH177">
        <f>IF(AH131*BObIC!AH$2&gt;0,AH131*BObIC!AH$2,0)</f>
        <v>15343206749.0203</v>
      </c>
      <c r="AI177">
        <f>IF(AI131*BObIC!AI$2&gt;0,AI131*BObIC!AI$2,0)</f>
        <v>11635902616.547598</v>
      </c>
      <c r="AJ177">
        <f>IF(AJ131*BObIC!AJ$2&gt;0,AJ131*BObIC!AJ$2,0)</f>
        <v>44468994323.606522</v>
      </c>
      <c r="AK177">
        <f>IF(AK131*BObIC!AK$2&gt;0,AK131*BObIC!AK$2,0)</f>
        <v>44228309191.652176</v>
      </c>
      <c r="AL177">
        <f>IF(AL131*BObIC!AL$2&gt;0,AL131*BObIC!AL$2,0)</f>
        <v>83580358032.047699</v>
      </c>
      <c r="AM177">
        <f>IF(AM131*BObIC!AM$2&gt;0,AM131*BObIC!AM$2,0)</f>
        <v>24648866215.658623</v>
      </c>
      <c r="AN177">
        <f>IF(AN131*BObIC!AN$2&gt;0,AN131*BObIC!AN$2,0)</f>
        <v>10740677819.288813</v>
      </c>
      <c r="AO177">
        <f>IF(AO131*BObIC!AO$2&gt;0,AO131*BObIC!AO$2,0)</f>
        <v>25884102181.294636</v>
      </c>
      <c r="AP177">
        <f>IF(AP131*BObIC!AP$2&gt;0,AP131*BObIC!AP$2,0)</f>
        <v>18658605038.821056</v>
      </c>
      <c r="AQ177">
        <f>IF(AQ131*BObIC!AQ$2&gt;0,AQ131*BObIC!AQ$2,0)</f>
        <v>0</v>
      </c>
    </row>
    <row r="178" spans="1:43" x14ac:dyDescent="0.35">
      <c r="A178" t="s">
        <v>27</v>
      </c>
      <c r="B178">
        <f>IF(B132*BObIC!B$2&gt;0,B132*BObIC!B$2,0)</f>
        <v>2095992622.6107972</v>
      </c>
      <c r="C178" s="13">
        <f>IF(C132*BObIC!C$2&gt;0,C132*BObIC!C$2,0)</f>
        <v>70548136.72151275</v>
      </c>
      <c r="D178" s="13">
        <f>IF(D132*BObIC!D$2&gt;0,D132*BObIC!D$2,0)</f>
        <v>300248410.36419034</v>
      </c>
      <c r="E178" s="13">
        <f>IF(E132*BObIC!E$2&gt;0,E132*BObIC!E$2,0)</f>
        <v>275022006.01629341</v>
      </c>
      <c r="F178" s="13">
        <f>IF(F132*BObIC!F$2&gt;0,F132*BObIC!F$2,0)</f>
        <v>19004432.264879946</v>
      </c>
      <c r="G178">
        <f>IF(G132*BObIC!G$2&gt;0,G132*BObIC!G$2,0)</f>
        <v>6513962212.2672033</v>
      </c>
      <c r="H178">
        <f>IF(H132*BObIC!H$2&gt;0,H132*BObIC!H$2,0)</f>
        <v>1203409575.278193</v>
      </c>
      <c r="I178">
        <f>IF(I132*BObIC!I$2&gt;0,I132*BObIC!I$2,0)</f>
        <v>664497879.02471793</v>
      </c>
      <c r="J178">
        <f>IF(J132*BObIC!J$2&gt;0,J132*BObIC!J$2,0)</f>
        <v>1661059736.009383</v>
      </c>
      <c r="K178">
        <f>IF(K132*BObIC!K$2&gt;0,K132*BObIC!K$2,0)</f>
        <v>1139618892.8449681</v>
      </c>
      <c r="L178">
        <f>IF(L132*BObIC!L$2&gt;0,L132*BObIC!L$2,0)</f>
        <v>3097232931.947535</v>
      </c>
      <c r="M178">
        <f>IF(M132*BObIC!M$2&gt;0,M132*BObIC!M$2,0)</f>
        <v>2739416377.309844</v>
      </c>
      <c r="N178">
        <f>IF(N132*BObIC!N$2&gt;0,N132*BObIC!N$2,0)</f>
        <v>1792185610.3393571</v>
      </c>
      <c r="O178" s="13">
        <f>IF(O132*BObIC!O$2&gt;0,O132*BObIC!O$2,0)</f>
        <v>234535920.87818679</v>
      </c>
      <c r="P178" s="13">
        <f>IF(P132*BObIC!P$2&gt;0,P132*BObIC!P$2,0)</f>
        <v>1009797280.4213967</v>
      </c>
      <c r="Q178" s="13">
        <f>IF(Q132*BObIC!Q$2&gt;0,Q132*BObIC!Q$2,0)</f>
        <v>798691122.78149974</v>
      </c>
      <c r="R178" s="13">
        <f>IF(R132*BObIC!R$2&gt;0,R132*BObIC!R$2,0)</f>
        <v>834769977.04840815</v>
      </c>
      <c r="S178">
        <f>IF(S132*BObIC!S$2&gt;0,S132*BObIC!S$2,0)</f>
        <v>2331491737.3747196</v>
      </c>
      <c r="T178">
        <f>IF(T132*BObIC!T$2&gt;0,T132*BObIC!T$2,0)</f>
        <v>2192136803.6065841</v>
      </c>
      <c r="U178">
        <f>IF(U132*BObIC!U$2&gt;0,U132*BObIC!U$2,0)</f>
        <v>1878624032.9310272</v>
      </c>
      <c r="V178">
        <f>IF(V132*BObIC!V$2&gt;0,V132*BObIC!V$2,0)</f>
        <v>4307566579.6456909</v>
      </c>
      <c r="W178">
        <f>IF(W132*BObIC!W$2&gt;0,W132*BObIC!W$2,0)</f>
        <v>4293406081.128818</v>
      </c>
      <c r="X178">
        <f>IF(X132*BObIC!X$2&gt;0,X132*BObIC!X$2,0)</f>
        <v>1570264613.7311254</v>
      </c>
      <c r="Y178">
        <f>IF(Y132*BObIC!Y$2&gt;0,Y132*BObIC!Y$2,0)</f>
        <v>12810258908.23741</v>
      </c>
      <c r="Z178" s="13">
        <f>IF(Z132*BObIC!Z$2&gt;0,Z132*BObIC!Z$2,0)</f>
        <v>2280696215.3906074</v>
      </c>
      <c r="AA178" s="13">
        <f>IF(AA132*BObIC!AA$2&gt;0,AA132*BObIC!AA$2,0)</f>
        <v>710729826.1513648</v>
      </c>
      <c r="AB178">
        <f>IF(AB132*BObIC!AB$2&gt;0,AB132*BObIC!AB$2,0)</f>
        <v>2188526496.4316235</v>
      </c>
      <c r="AC178">
        <f>IF(AC132*BObIC!AC$2&gt;0,AC132*BObIC!AC$2,0)</f>
        <v>0</v>
      </c>
      <c r="AD178">
        <f>IF(AD132*BObIC!AD$2&gt;0,AD132*BObIC!AD$2,0)</f>
        <v>24179942638.112293</v>
      </c>
      <c r="AE178">
        <f>IF(AE132*BObIC!AE$2&gt;0,AE132*BObIC!AE$2,0)</f>
        <v>12331046331.837954</v>
      </c>
      <c r="AF178">
        <f>IF(AF132*BObIC!AF$2&gt;0,AF132*BObIC!AF$2,0)</f>
        <v>3474318635.3504777</v>
      </c>
      <c r="AG178">
        <f>IF(AG132*BObIC!AG$2&gt;0,AG132*BObIC!AG$2,0)</f>
        <v>3065338803.053134</v>
      </c>
      <c r="AH178">
        <f>IF(AH132*BObIC!AH$2&gt;0,AH132*BObIC!AH$2,0)</f>
        <v>2522148339.2607031</v>
      </c>
      <c r="AI178">
        <f>IF(AI132*BObIC!AI$2&gt;0,AI132*BObIC!AI$2,0)</f>
        <v>5586368500.1168928</v>
      </c>
      <c r="AJ178">
        <f>IF(AJ132*BObIC!AJ$2&gt;0,AJ132*BObIC!AJ$2,0)</f>
        <v>12407600664.08427</v>
      </c>
      <c r="AK178">
        <f>IF(AK132*BObIC!AK$2&gt;0,AK132*BObIC!AK$2,0)</f>
        <v>5937802125.8567924</v>
      </c>
      <c r="AL178">
        <f>IF(AL132*BObIC!AL$2&gt;0,AL132*BObIC!AL$2,0)</f>
        <v>33915680919.683666</v>
      </c>
      <c r="AM178">
        <f>IF(AM132*BObIC!AM$2&gt;0,AM132*BObIC!AM$2,0)</f>
        <v>5309594583.2014933</v>
      </c>
      <c r="AN178">
        <f>IF(AN132*BObIC!AN$2&gt;0,AN132*BObIC!AN$2,0)</f>
        <v>2033820866.6925101</v>
      </c>
      <c r="AO178">
        <f>IF(AO132*BObIC!AO$2&gt;0,AO132*BObIC!AO$2,0)</f>
        <v>4462673492.8980789</v>
      </c>
      <c r="AP178">
        <f>IF(AP132*BObIC!AP$2&gt;0,AP132*BObIC!AP$2,0)</f>
        <v>4553373814.1201496</v>
      </c>
      <c r="AQ178">
        <f>IF(AQ132*BObIC!AQ$2&gt;0,AQ132*BObIC!AQ$2,0)</f>
        <v>0</v>
      </c>
    </row>
    <row r="179" spans="1:43" x14ac:dyDescent="0.35">
      <c r="A179" t="s">
        <v>28</v>
      </c>
      <c r="B179">
        <f>IF(B133*BObIC!B$2&gt;0,B133*BObIC!B$2,0)</f>
        <v>3059163954.0356264</v>
      </c>
      <c r="C179" s="13">
        <f>IF(C133*BObIC!C$2&gt;0,C133*BObIC!C$2,0)</f>
        <v>130965758.4225349</v>
      </c>
      <c r="D179" s="13">
        <f>IF(D133*BObIC!D$2&gt;0,D133*BObIC!D$2,0)</f>
        <v>557381989.17613411</v>
      </c>
      <c r="E179" s="13">
        <f>IF(E133*BObIC!E$2&gt;0,E133*BObIC!E$2,0)</f>
        <v>510551621.55441362</v>
      </c>
      <c r="F179" s="13">
        <f>IF(F133*BObIC!F$2&gt;0,F133*BObIC!F$2,0)</f>
        <v>35279881.236051477</v>
      </c>
      <c r="G179">
        <f>IF(G133*BObIC!G$2&gt;0,G133*BObIC!G$2,0)</f>
        <v>13211451959.800629</v>
      </c>
      <c r="H179">
        <f>IF(H133*BObIC!H$2&gt;0,H133*BObIC!H$2,0)</f>
        <v>3414202752.720942</v>
      </c>
      <c r="I179">
        <f>IF(I133*BObIC!I$2&gt;0,I133*BObIC!I$2,0)</f>
        <v>1509222381.6607549</v>
      </c>
      <c r="J179">
        <f>IF(J133*BObIC!J$2&gt;0,J133*BObIC!J$2,0)</f>
        <v>4178556384.6446466</v>
      </c>
      <c r="K179">
        <f>IF(K133*BObIC!K$2&gt;0,K133*BObIC!K$2,0)</f>
        <v>2056780343.4103997</v>
      </c>
      <c r="L179">
        <f>IF(L133*BObIC!L$2&gt;0,L133*BObIC!L$2,0)</f>
        <v>6442246612.9927521</v>
      </c>
      <c r="M179">
        <f>IF(M133*BObIC!M$2&gt;0,M133*BObIC!M$2,0)</f>
        <v>3209566516.8329358</v>
      </c>
      <c r="N179">
        <f>IF(N133*BObIC!N$2&gt;0,N133*BObIC!N$2,0)</f>
        <v>3131869145.4385014</v>
      </c>
      <c r="O179" s="13">
        <f>IF(O133*BObIC!O$2&gt;0,O133*BObIC!O$2,0)</f>
        <v>517342176.27601618</v>
      </c>
      <c r="P179" s="13">
        <f>IF(P133*BObIC!P$2&gt;0,P133*BObIC!P$2,0)</f>
        <v>2227423077.4318686</v>
      </c>
      <c r="Q179" s="13">
        <f>IF(Q133*BObIC!Q$2&gt;0,Q133*BObIC!Q$2,0)</f>
        <v>2243255921.9509683</v>
      </c>
      <c r="R179" s="13">
        <f>IF(R133*BObIC!R$2&gt;0,R133*BObIC!R$2,0)</f>
        <v>2344589342.572432</v>
      </c>
      <c r="S179">
        <f>IF(S133*BObIC!S$2&gt;0,S133*BObIC!S$2,0)</f>
        <v>4705467747.1439238</v>
      </c>
      <c r="T179">
        <f>IF(T133*BObIC!T$2&gt;0,T133*BObIC!T$2,0)</f>
        <v>3496378384.983273</v>
      </c>
      <c r="U179">
        <f>IF(U133*BObIC!U$2&gt;0,U133*BObIC!U$2,0)</f>
        <v>3468899565.4283786</v>
      </c>
      <c r="V179">
        <f>IF(V133*BObIC!V$2&gt;0,V133*BObIC!V$2,0)</f>
        <v>8039328261.4160948</v>
      </c>
      <c r="W179">
        <f>IF(W133*BObIC!W$2&gt;0,W133*BObIC!W$2,0)</f>
        <v>8069879976.8893661</v>
      </c>
      <c r="X179">
        <f>IF(X133*BObIC!X$2&gt;0,X133*BObIC!X$2,0)</f>
        <v>2555539582.8105521</v>
      </c>
      <c r="Y179">
        <f>IF(Y133*BObIC!Y$2&gt;0,Y133*BObIC!Y$2,0)</f>
        <v>25683941920.007938</v>
      </c>
      <c r="Z179" s="13">
        <f>IF(Z133*BObIC!Z$2&gt;0,Z133*BObIC!Z$2,0)</f>
        <v>6107811693.9825401</v>
      </c>
      <c r="AA179" s="13">
        <f>IF(AA133*BObIC!AA$2&gt;0,AA133*BObIC!AA$2,0)</f>
        <v>1896333895.0606394</v>
      </c>
      <c r="AB179">
        <f>IF(AB133*BObIC!AB$2&gt;0,AB133*BObIC!AB$2,0)</f>
        <v>8724394124.0857601</v>
      </c>
      <c r="AC179">
        <f>IF(AC133*BObIC!AC$2&gt;0,AC133*BObIC!AC$2,0)</f>
        <v>0</v>
      </c>
      <c r="AD179">
        <f>IF(AD133*BObIC!AD$2&gt;0,AD133*BObIC!AD$2,0)</f>
        <v>55942219857.81694</v>
      </c>
      <c r="AE179">
        <f>IF(AE133*BObIC!AE$2&gt;0,AE133*BObIC!AE$2,0)</f>
        <v>23889005970.135685</v>
      </c>
      <c r="AF179">
        <f>IF(AF133*BObIC!AF$2&gt;0,AF133*BObIC!AF$2,0)</f>
        <v>7871210262.4419909</v>
      </c>
      <c r="AG179">
        <f>IF(AG133*BObIC!AG$2&gt;0,AG133*BObIC!AG$2,0)</f>
        <v>8907174985.415844</v>
      </c>
      <c r="AH179">
        <f>IF(AH133*BObIC!AH$2&gt;0,AH133*BObIC!AH$2,0)</f>
        <v>6723431235.4468098</v>
      </c>
      <c r="AI179">
        <f>IF(AI133*BObIC!AI$2&gt;0,AI133*BObIC!AI$2,0)</f>
        <v>9148641542.727459</v>
      </c>
      <c r="AJ179">
        <f>IF(AJ133*BObIC!AJ$2&gt;0,AJ133*BObIC!AJ$2,0)</f>
        <v>30248462341.371937</v>
      </c>
      <c r="AK179">
        <f>IF(AK133*BObIC!AK$2&gt;0,AK133*BObIC!AK$2,0)</f>
        <v>19965914668.029846</v>
      </c>
      <c r="AL179">
        <f>IF(AL133*BObIC!AL$2&gt;0,AL133*BObIC!AL$2,0)</f>
        <v>82513690236.89743</v>
      </c>
      <c r="AM179">
        <f>IF(AM133*BObIC!AM$2&gt;0,AM133*BObIC!AM$2,0)</f>
        <v>31136771508.99786</v>
      </c>
      <c r="AN179">
        <f>IF(AN133*BObIC!AN$2&gt;0,AN133*BObIC!AN$2,0)</f>
        <v>9306860475.7205467</v>
      </c>
      <c r="AO179">
        <f>IF(AO133*BObIC!AO$2&gt;0,AO133*BObIC!AO$2,0)</f>
        <v>20858174615.493526</v>
      </c>
      <c r="AP179">
        <f>IF(AP133*BObIC!AP$2&gt;0,AP133*BObIC!AP$2,0)</f>
        <v>12746967215.003832</v>
      </c>
      <c r="AQ179">
        <f>IF(AQ133*BObIC!AQ$2&gt;0,AQ133*BObIC!AQ$2,0)</f>
        <v>0</v>
      </c>
    </row>
    <row r="180" spans="1:43" x14ac:dyDescent="0.35">
      <c r="A180" t="s">
        <v>29</v>
      </c>
      <c r="B180">
        <f>IF(B134*BObIC!B$2&gt;0,B134*BObIC!B$2,0)</f>
        <v>769604450.89513946</v>
      </c>
      <c r="C180" s="13">
        <f>IF(C134*BObIC!C$2&gt;0,C134*BObIC!C$2,0)</f>
        <v>29743910.026316512</v>
      </c>
      <c r="D180" s="13">
        <f>IF(D134*BObIC!D$2&gt;0,D134*BObIC!D$2,0)</f>
        <v>126588200.88573322</v>
      </c>
      <c r="E180" s="13">
        <f>IF(E134*BObIC!E$2&gt;0,E134*BObIC!E$2,0)</f>
        <v>115952457.17823829</v>
      </c>
      <c r="F180" s="13">
        <f>IF(F134*BObIC!F$2&gt;0,F134*BObIC!F$2,0)</f>
        <v>8012488.3470585514</v>
      </c>
      <c r="G180">
        <f>IF(G134*BObIC!G$2&gt;0,G134*BObIC!G$2,0)</f>
        <v>2219364504.4703331</v>
      </c>
      <c r="H180">
        <f>IF(H134*BObIC!H$2&gt;0,H134*BObIC!H$2,0)</f>
        <v>426014417.49689603</v>
      </c>
      <c r="I180">
        <f>IF(I134*BObIC!I$2&gt;0,I134*BObIC!I$2,0)</f>
        <v>372175892.34454322</v>
      </c>
      <c r="J180">
        <f>IF(J134*BObIC!J$2&gt;0,J134*BObIC!J$2,0)</f>
        <v>852913353.45654607</v>
      </c>
      <c r="K180">
        <f>IF(K134*BObIC!K$2&gt;0,K134*BObIC!K$2,0)</f>
        <v>307052991.59677249</v>
      </c>
      <c r="L180">
        <f>IF(L134*BObIC!L$2&gt;0,L134*BObIC!L$2,0)</f>
        <v>1481125124.7377956</v>
      </c>
      <c r="M180">
        <f>IF(M134*BObIC!M$2&gt;0,M134*BObIC!M$2,0)</f>
        <v>839291762.72604322</v>
      </c>
      <c r="N180">
        <f>IF(N134*BObIC!N$2&gt;0,N134*BObIC!N$2,0)</f>
        <v>790109260.02007902</v>
      </c>
      <c r="O180" s="13">
        <f>IF(O134*BObIC!O$2&gt;0,O134*BObIC!O$2,0)</f>
        <v>116596868.71370041</v>
      </c>
      <c r="P180" s="13">
        <f>IF(P134*BObIC!P$2&gt;0,P134*BObIC!P$2,0)</f>
        <v>502009246.56610119</v>
      </c>
      <c r="Q180" s="13">
        <f>IF(Q134*BObIC!Q$2&gt;0,Q134*BObIC!Q$2,0)</f>
        <v>362379201.29182559</v>
      </c>
      <c r="R180" s="13">
        <f>IF(R134*BObIC!R$2&gt;0,R134*BObIC!R$2,0)</f>
        <v>378748766.47145879</v>
      </c>
      <c r="S180">
        <f>IF(S134*BObIC!S$2&gt;0,S134*BObIC!S$2,0)</f>
        <v>837850433.89736128</v>
      </c>
      <c r="T180">
        <f>IF(T134*BObIC!T$2&gt;0,T134*BObIC!T$2,0)</f>
        <v>792074390.81477237</v>
      </c>
      <c r="U180">
        <f>IF(U134*BObIC!U$2&gt;0,U134*BObIC!U$2,0)</f>
        <v>876118334.93559504</v>
      </c>
      <c r="V180">
        <f>IF(V134*BObIC!V$2&gt;0,V134*BObIC!V$2,0)</f>
        <v>1458162348.7097092</v>
      </c>
      <c r="W180">
        <f>IF(W134*BObIC!W$2&gt;0,W134*BObIC!W$2,0)</f>
        <v>1760878608.2965012</v>
      </c>
      <c r="X180">
        <f>IF(X134*BObIC!X$2&gt;0,X134*BObIC!X$2,0)</f>
        <v>287472973.1617409</v>
      </c>
      <c r="Y180">
        <f>IF(Y134*BObIC!Y$2&gt;0,Y134*BObIC!Y$2,0)</f>
        <v>3965334806.9766822</v>
      </c>
      <c r="Z180" s="13">
        <f>IF(Z134*BObIC!Z$2&gt;0,Z134*BObIC!Z$2,0)</f>
        <v>9017285118.9278011</v>
      </c>
      <c r="AA180" s="13">
        <f>IF(AA134*BObIC!AA$2&gt;0,AA134*BObIC!AA$2,0)</f>
        <v>2779804446.7044759</v>
      </c>
      <c r="AB180">
        <f>IF(AB134*BObIC!AB$2&gt;0,AB134*BObIC!AB$2,0)</f>
        <v>1265175621.9573669</v>
      </c>
      <c r="AC180">
        <f>IF(AC134*BObIC!AC$2&gt;0,AC134*BObIC!AC$2,0)</f>
        <v>0</v>
      </c>
      <c r="AD180">
        <f>IF(AD134*BObIC!AD$2&gt;0,AD134*BObIC!AD$2,0)</f>
        <v>6659158201.7626715</v>
      </c>
      <c r="AE180">
        <f>IF(AE134*BObIC!AE$2&gt;0,AE134*BObIC!AE$2,0)</f>
        <v>3798914511.3969889</v>
      </c>
      <c r="AF180">
        <f>IF(AF134*BObIC!AF$2&gt;0,AF134*BObIC!AF$2,0)</f>
        <v>1202554527.346781</v>
      </c>
      <c r="AG180">
        <f>IF(AG134*BObIC!AG$2&gt;0,AG134*BObIC!AG$2,0)</f>
        <v>723122724.57010698</v>
      </c>
      <c r="AH180">
        <f>IF(AH134*BObIC!AH$2&gt;0,AH134*BObIC!AH$2,0)</f>
        <v>698335969.52582157</v>
      </c>
      <c r="AI180">
        <f>IF(AI134*BObIC!AI$2&gt;0,AI134*BObIC!AI$2,0)</f>
        <v>1434968752.3960631</v>
      </c>
      <c r="AJ180">
        <f>IF(AJ134*BObIC!AJ$2&gt;0,AJ134*BObIC!AJ$2,0)</f>
        <v>2726427422.7549944</v>
      </c>
      <c r="AK180">
        <f>IF(AK134*BObIC!AK$2&gt;0,AK134*BObIC!AK$2,0)</f>
        <v>3379395847.923274</v>
      </c>
      <c r="AL180">
        <f>IF(AL134*BObIC!AL$2&gt;0,AL134*BObIC!AL$2,0)</f>
        <v>14510293484.807276</v>
      </c>
      <c r="AM180">
        <f>IF(AM134*BObIC!AM$2&gt;0,AM134*BObIC!AM$2,0)</f>
        <v>10815069666.381926</v>
      </c>
      <c r="AN180">
        <f>IF(AN134*BObIC!AN$2&gt;0,AN134*BObIC!AN$2,0)</f>
        <v>1897560585.4810743</v>
      </c>
      <c r="AO180">
        <f>IF(AO134*BObIC!AO$2&gt;0,AO134*BObIC!AO$2,0)</f>
        <v>3596577666.875061</v>
      </c>
      <c r="AP180">
        <f>IF(AP134*BObIC!AP$2&gt;0,AP134*BObIC!AP$2,0)</f>
        <v>1931511439.0063188</v>
      </c>
      <c r="AQ180">
        <f>IF(AQ134*BObIC!AQ$2&gt;0,AQ134*BObIC!AQ$2,0)</f>
        <v>0</v>
      </c>
    </row>
    <row r="181" spans="1:43" x14ac:dyDescent="0.35">
      <c r="A181" t="s">
        <v>30</v>
      </c>
      <c r="B181">
        <f>IF(B135*BObIC!B$2&gt;0,B135*BObIC!B$2,0)</f>
        <v>402790944.8691541</v>
      </c>
      <c r="C181" s="13">
        <f>IF(C135*BObIC!C$2&gt;0,C135*BObIC!C$2,0)</f>
        <v>16565274.613337941</v>
      </c>
      <c r="D181" s="13">
        <f>IF(D135*BObIC!D$2&gt;0,D135*BObIC!D$2,0)</f>
        <v>70500761.622302726</v>
      </c>
      <c r="E181" s="13">
        <f>IF(E135*BObIC!E$2&gt;0,E135*BObIC!E$2,0)</f>
        <v>64577397.307528622</v>
      </c>
      <c r="F181" s="13">
        <f>IF(F135*BObIC!F$2&gt;0,F135*BObIC!F$2,0)</f>
        <v>4462394.8125098702</v>
      </c>
      <c r="G181">
        <f>IF(G135*BObIC!G$2&gt;0,G135*BObIC!G$2,0)</f>
        <v>1676895266.9315696</v>
      </c>
      <c r="H181">
        <f>IF(H135*BObIC!H$2&gt;0,H135*BObIC!H$2,0)</f>
        <v>243826742.71750179</v>
      </c>
      <c r="I181">
        <f>IF(I135*BObIC!I$2&gt;0,I135*BObIC!I$2,0)</f>
        <v>137749427.41918954</v>
      </c>
      <c r="J181">
        <f>IF(J135*BObIC!J$2&gt;0,J135*BObIC!J$2,0)</f>
        <v>406639576.19031179</v>
      </c>
      <c r="K181">
        <f>IF(K135*BObIC!K$2&gt;0,K135*BObIC!K$2,0)</f>
        <v>250637912.6517511</v>
      </c>
      <c r="L181">
        <f>IF(L135*BObIC!L$2&gt;0,L135*BObIC!L$2,0)</f>
        <v>808402930.26683664</v>
      </c>
      <c r="M181">
        <f>IF(M135*BObIC!M$2&gt;0,M135*BObIC!M$2,0)</f>
        <v>719118840.30631959</v>
      </c>
      <c r="N181">
        <f>IF(N135*BObIC!N$2&gt;0,N135*BObIC!N$2,0)</f>
        <v>409009763.89729375</v>
      </c>
      <c r="O181" s="13">
        <f>IF(O135*BObIC!O$2&gt;0,O135*BObIC!O$2,0)</f>
        <v>47113157.024869159</v>
      </c>
      <c r="P181" s="13">
        <f>IF(P135*BObIC!P$2&gt;0,P135*BObIC!P$2,0)</f>
        <v>202846274.70982787</v>
      </c>
      <c r="Q181" s="13">
        <f>IF(Q135*BObIC!Q$2&gt;0,Q135*BObIC!Q$2,0)</f>
        <v>240692343.6264199</v>
      </c>
      <c r="R181" s="13">
        <f>IF(R135*BObIC!R$2&gt;0,R135*BObIC!R$2,0)</f>
        <v>251565012.34798509</v>
      </c>
      <c r="S181">
        <f>IF(S135*BObIC!S$2&gt;0,S135*BObIC!S$2,0)</f>
        <v>546294379.52373791</v>
      </c>
      <c r="T181">
        <f>IF(T135*BObIC!T$2&gt;0,T135*BObIC!T$2,0)</f>
        <v>586412999.01372695</v>
      </c>
      <c r="U181">
        <f>IF(U135*BObIC!U$2&gt;0,U135*BObIC!U$2,0)</f>
        <v>583698748.56975591</v>
      </c>
      <c r="V181">
        <f>IF(V135*BObIC!V$2&gt;0,V135*BObIC!V$2,0)</f>
        <v>1165427770.2563651</v>
      </c>
      <c r="W181">
        <f>IF(W135*BObIC!W$2&gt;0,W135*BObIC!W$2,0)</f>
        <v>1861293948.1684418</v>
      </c>
      <c r="X181">
        <f>IF(X135*BObIC!X$2&gt;0,X135*BObIC!X$2,0)</f>
        <v>621583184.28274679</v>
      </c>
      <c r="Y181">
        <f>IF(Y135*BObIC!Y$2&gt;0,Y135*BObIC!Y$2,0)</f>
        <v>4013867718.2153816</v>
      </c>
      <c r="Z181" s="13">
        <f>IF(Z135*BObIC!Z$2&gt;0,Z135*BObIC!Z$2,0)</f>
        <v>868051455.31096292</v>
      </c>
      <c r="AA181" s="13">
        <f>IF(AA135*BObIC!AA$2&gt;0,AA135*BObIC!AA$2,0)</f>
        <v>269261353.61389744</v>
      </c>
      <c r="AB181">
        <f>IF(AB135*BObIC!AB$2&gt;0,AB135*BObIC!AB$2,0)</f>
        <v>547354643.3762238</v>
      </c>
      <c r="AC181">
        <f>IF(AC135*BObIC!AC$2&gt;0,AC135*BObIC!AC$2,0)</f>
        <v>0</v>
      </c>
      <c r="AD181">
        <f>IF(AD135*BObIC!AD$2&gt;0,AD135*BObIC!AD$2,0)</f>
        <v>5907193326.1049833</v>
      </c>
      <c r="AE181">
        <f>IF(AE135*BObIC!AE$2&gt;0,AE135*BObIC!AE$2,0)</f>
        <v>4334552251.7659101</v>
      </c>
      <c r="AF181">
        <f>IF(AF135*BObIC!AF$2&gt;0,AF135*BObIC!AF$2,0)</f>
        <v>843483430.36380076</v>
      </c>
      <c r="AG181">
        <f>IF(AG135*BObIC!AG$2&gt;0,AG135*BObIC!AG$2,0)</f>
        <v>688600506.11026061</v>
      </c>
      <c r="AH181">
        <f>IF(AH135*BObIC!AH$2&gt;0,AH135*BObIC!AH$2,0)</f>
        <v>1406041529.6357963</v>
      </c>
      <c r="AI181">
        <f>IF(AI135*BObIC!AI$2&gt;0,AI135*BObIC!AI$2,0)</f>
        <v>2325036508.9212656</v>
      </c>
      <c r="AJ181">
        <f>IF(AJ135*BObIC!AJ$2&gt;0,AJ135*BObIC!AJ$2,0)</f>
        <v>3561548064.2338991</v>
      </c>
      <c r="AK181">
        <f>IF(AK135*BObIC!AK$2&gt;0,AK135*BObIC!AK$2,0)</f>
        <v>1194023875.3007209</v>
      </c>
      <c r="AL181">
        <f>IF(AL135*BObIC!AL$2&gt;0,AL135*BObIC!AL$2,0)</f>
        <v>9031837944.7014923</v>
      </c>
      <c r="AM181">
        <f>IF(AM135*BObIC!AM$2&gt;0,AM135*BObIC!AM$2,0)</f>
        <v>6771982983.5342617</v>
      </c>
      <c r="AN181">
        <f>IF(AN135*BObIC!AN$2&gt;0,AN135*BObIC!AN$2,0)</f>
        <v>15449623627.650232</v>
      </c>
      <c r="AO181">
        <f>IF(AO135*BObIC!AO$2&gt;0,AO135*BObIC!AO$2,0)</f>
        <v>9135633384.7780895</v>
      </c>
      <c r="AP181">
        <f>IF(AP135*BObIC!AP$2&gt;0,AP135*BObIC!AP$2,0)</f>
        <v>1857579969.4783764</v>
      </c>
      <c r="AQ181">
        <f>IF(AQ135*BObIC!AQ$2&gt;0,AQ135*BObIC!AQ$2,0)</f>
        <v>0</v>
      </c>
    </row>
    <row r="182" spans="1:43" x14ac:dyDescent="0.35">
      <c r="A182" t="s">
        <v>31</v>
      </c>
      <c r="B182">
        <f>IF(B136*BObIC!B$2&gt;0,B136*BObIC!B$2,0)</f>
        <v>127301619.40763825</v>
      </c>
      <c r="C182" s="13">
        <f>IF(C136*BObIC!C$2&gt;0,C136*BObIC!C$2,0)</f>
        <v>3435948.7942832792</v>
      </c>
      <c r="D182" s="13">
        <f>IF(D136*BObIC!D$2&gt;0,D136*BObIC!D$2,0)</f>
        <v>14623180.873630725</v>
      </c>
      <c r="E182" s="13">
        <f>IF(E136*BObIC!E$2&gt;0,E136*BObIC!E$2,0)</f>
        <v>13394563.965640472</v>
      </c>
      <c r="F182" s="13">
        <f>IF(F136*BObIC!F$2&gt;0,F136*BObIC!F$2,0)</f>
        <v>925584.41882477957</v>
      </c>
      <c r="G182">
        <f>IF(G136*BObIC!G$2&gt;0,G136*BObIC!G$2,0)</f>
        <v>640097055.11184752</v>
      </c>
      <c r="H182">
        <f>IF(H136*BObIC!H$2&gt;0,H136*BObIC!H$2,0)</f>
        <v>218685236.18654415</v>
      </c>
      <c r="I182">
        <f>IF(I136*BObIC!I$2&gt;0,I136*BObIC!I$2,0)</f>
        <v>58420085.25325536</v>
      </c>
      <c r="J182">
        <f>IF(J136*BObIC!J$2&gt;0,J136*BObIC!J$2,0)</f>
        <v>199725671.42677304</v>
      </c>
      <c r="K182">
        <f>IF(K136*BObIC!K$2&gt;0,K136*BObIC!K$2,0)</f>
        <v>82514254.073441923</v>
      </c>
      <c r="L182">
        <f>IF(L136*BObIC!L$2&gt;0,L136*BObIC!L$2,0)</f>
        <v>163095768.04926717</v>
      </c>
      <c r="M182">
        <f>IF(M136*BObIC!M$2&gt;0,M136*BObIC!M$2,0)</f>
        <v>159800955.93782908</v>
      </c>
      <c r="N182">
        <f>IF(N136*BObIC!N$2&gt;0,N136*BObIC!N$2,0)</f>
        <v>209609961.93664569</v>
      </c>
      <c r="O182" s="13">
        <f>IF(O136*BObIC!O$2&gt;0,O136*BObIC!O$2,0)</f>
        <v>20913598.832093835</v>
      </c>
      <c r="P182" s="13">
        <f>IF(P136*BObIC!P$2&gt;0,P136*BObIC!P$2,0)</f>
        <v>90043755.964532912</v>
      </c>
      <c r="Q182" s="13">
        <f>IF(Q136*BObIC!Q$2&gt;0,Q136*BObIC!Q$2,0)</f>
        <v>58409782.783000037</v>
      </c>
      <c r="R182" s="13">
        <f>IF(R136*BObIC!R$2&gt;0,R136*BObIC!R$2,0)</f>
        <v>61048297.198248073</v>
      </c>
      <c r="S182">
        <f>IF(S136*BObIC!S$2&gt;0,S136*BObIC!S$2,0)</f>
        <v>125353714.55434944</v>
      </c>
      <c r="T182">
        <f>IF(T136*BObIC!T$2&gt;0,T136*BObIC!T$2,0)</f>
        <v>142400709.98643425</v>
      </c>
      <c r="U182">
        <f>IF(U136*BObIC!U$2&gt;0,U136*BObIC!U$2,0)</f>
        <v>182426149.68391597</v>
      </c>
      <c r="V182">
        <f>IF(V136*BObIC!V$2&gt;0,V136*BObIC!V$2,0)</f>
        <v>237609456.83563182</v>
      </c>
      <c r="W182">
        <f>IF(W136*BObIC!W$2&gt;0,W136*BObIC!W$2,0)</f>
        <v>320423990.33900285</v>
      </c>
      <c r="X182">
        <f>IF(X136*BObIC!X$2&gt;0,X136*BObIC!X$2,0)</f>
        <v>114218670.25538109</v>
      </c>
      <c r="Y182">
        <f>IF(Y136*BObIC!Y$2&gt;0,Y136*BObIC!Y$2,0)</f>
        <v>1800643263.4641886</v>
      </c>
      <c r="Z182" s="13">
        <f>IF(Z136*BObIC!Z$2&gt;0,Z136*BObIC!Z$2,0)</f>
        <v>192728432.39832738</v>
      </c>
      <c r="AA182" s="13">
        <f>IF(AA136*BObIC!AA$2&gt;0,AA136*BObIC!AA$2,0)</f>
        <v>59753178.077951863</v>
      </c>
      <c r="AB182">
        <f>IF(AB136*BObIC!AB$2&gt;0,AB136*BObIC!AB$2,0)</f>
        <v>144308443.2665289</v>
      </c>
      <c r="AC182">
        <f>IF(AC136*BObIC!AC$2&gt;0,AC136*BObIC!AC$2,0)</f>
        <v>0</v>
      </c>
      <c r="AD182">
        <f>IF(AD136*BObIC!AD$2&gt;0,AD136*BObIC!AD$2,0)</f>
        <v>1787615624.1627014</v>
      </c>
      <c r="AE182">
        <f>IF(AE136*BObIC!AE$2&gt;0,AE136*BObIC!AE$2,0)</f>
        <v>683066317.55903184</v>
      </c>
      <c r="AF182">
        <f>IF(AF136*BObIC!AF$2&gt;0,AF136*BObIC!AF$2,0)</f>
        <v>832067683.8581934</v>
      </c>
      <c r="AG182">
        <f>IF(AG136*BObIC!AG$2&gt;0,AG136*BObIC!AG$2,0)</f>
        <v>1573715355.9584064</v>
      </c>
      <c r="AH182">
        <f>IF(AH136*BObIC!AH$2&gt;0,AH136*BObIC!AH$2,0)</f>
        <v>345106341.80256361</v>
      </c>
      <c r="AI182">
        <f>IF(AI136*BObIC!AI$2&gt;0,AI136*BObIC!AI$2,0)</f>
        <v>397564250.67971241</v>
      </c>
      <c r="AJ182">
        <f>IF(AJ136*BObIC!AJ$2&gt;0,AJ136*BObIC!AJ$2,0)</f>
        <v>900695543.34779382</v>
      </c>
      <c r="AK182">
        <f>IF(AK136*BObIC!AK$2&gt;0,AK136*BObIC!AK$2,0)</f>
        <v>387853988.72302759</v>
      </c>
      <c r="AL182">
        <f>IF(AL136*BObIC!AL$2&gt;0,AL136*BObIC!AL$2,0)</f>
        <v>3548392087.6739202</v>
      </c>
      <c r="AM182">
        <f>IF(AM136*BObIC!AM$2&gt;0,AM136*BObIC!AM$2,0)</f>
        <v>1737558827.0887868</v>
      </c>
      <c r="AN182">
        <f>IF(AN136*BObIC!AN$2&gt;0,AN136*BObIC!AN$2,0)</f>
        <v>688365598.15656495</v>
      </c>
      <c r="AO182">
        <f>IF(AO136*BObIC!AO$2&gt;0,AO136*BObIC!AO$2,0)</f>
        <v>2717257780.602675</v>
      </c>
      <c r="AP182">
        <f>IF(AP136*BObIC!AP$2&gt;0,AP136*BObIC!AP$2,0)</f>
        <v>4181851940.8225741</v>
      </c>
      <c r="AQ182">
        <f>IF(AQ136*BObIC!AQ$2&gt;0,AQ136*BObIC!AQ$2,0)</f>
        <v>0</v>
      </c>
    </row>
    <row r="183" spans="1:43" x14ac:dyDescent="0.35">
      <c r="A183" t="s">
        <v>32</v>
      </c>
      <c r="B183">
        <f>IF(B137*BObIC!B$2&gt;0,B137*BObIC!B$2,0)</f>
        <v>174899400.16052198</v>
      </c>
      <c r="C183" s="13">
        <f>IF(C137*BObIC!C$2&gt;0,C137*BObIC!C$2,0)</f>
        <v>9812263.3725265358</v>
      </c>
      <c r="D183" s="13">
        <f>IF(D137*BObIC!D$2&gt;0,D137*BObIC!D$2,0)</f>
        <v>41760372.655986547</v>
      </c>
      <c r="E183" s="13">
        <f>IF(E137*BObIC!E$2&gt;0,E137*BObIC!E$2,0)</f>
        <v>38251731.111270405</v>
      </c>
      <c r="F183" s="13">
        <f>IF(F137*BObIC!F$2&gt;0,F137*BObIC!F$2,0)</f>
        <v>2643251.8744535325</v>
      </c>
      <c r="G183">
        <f>IF(G137*BObIC!G$2&gt;0,G137*BObIC!G$2,0)</f>
        <v>780560335.12761652</v>
      </c>
      <c r="H183">
        <f>IF(H137*BObIC!H$2&gt;0,H137*BObIC!H$2,0)</f>
        <v>179828543.17123616</v>
      </c>
      <c r="I183">
        <f>IF(I137*BObIC!I$2&gt;0,I137*BObIC!I$2,0)</f>
        <v>60843092.935323261</v>
      </c>
      <c r="J183">
        <f>IF(J137*BObIC!J$2&gt;0,J137*BObIC!J$2,0)</f>
        <v>200938363.34382349</v>
      </c>
      <c r="K183">
        <f>IF(K137*BObIC!K$2&gt;0,K137*BObIC!K$2,0)</f>
        <v>73237554.404022515</v>
      </c>
      <c r="L183">
        <f>IF(L137*BObIC!L$2&gt;0,L137*BObIC!L$2,0)</f>
        <v>377869343.46928138</v>
      </c>
      <c r="M183">
        <f>IF(M137*BObIC!M$2&gt;0,M137*BObIC!M$2,0)</f>
        <v>225764048.29837447</v>
      </c>
      <c r="N183">
        <f>IF(N137*BObIC!N$2&gt;0,N137*BObIC!N$2,0)</f>
        <v>181119376.05668333</v>
      </c>
      <c r="O183" s="13">
        <f>IF(O137*BObIC!O$2&gt;0,O137*BObIC!O$2,0)</f>
        <v>23691515.36628503</v>
      </c>
      <c r="P183" s="13">
        <f>IF(P137*BObIC!P$2&gt;0,P137*BObIC!P$2,0)</f>
        <v>102004109.63215226</v>
      </c>
      <c r="Q183" s="13">
        <f>IF(Q137*BObIC!Q$2&gt;0,Q137*BObIC!Q$2,0)</f>
        <v>109190910.05736376</v>
      </c>
      <c r="R183" s="13">
        <f>IF(R137*BObIC!R$2&gt;0,R137*BObIC!R$2,0)</f>
        <v>114123333.64248031</v>
      </c>
      <c r="S183">
        <f>IF(S137*BObIC!S$2&gt;0,S137*BObIC!S$2,0)</f>
        <v>202710878.93795037</v>
      </c>
      <c r="T183">
        <f>IF(T137*BObIC!T$2&gt;0,T137*BObIC!T$2,0)</f>
        <v>260233404.65964314</v>
      </c>
      <c r="U183">
        <f>IF(U137*BObIC!U$2&gt;0,U137*BObIC!U$2,0)</f>
        <v>199284959.66804764</v>
      </c>
      <c r="V183">
        <f>IF(V137*BObIC!V$2&gt;0,V137*BObIC!V$2,0)</f>
        <v>365443022.99817801</v>
      </c>
      <c r="W183">
        <f>IF(W137*BObIC!W$2&gt;0,W137*BObIC!W$2,0)</f>
        <v>364242312.78683692</v>
      </c>
      <c r="X183">
        <f>IF(X137*BObIC!X$2&gt;0,X137*BObIC!X$2,0)</f>
        <v>124745908.61490838</v>
      </c>
      <c r="Y183">
        <f>IF(Y137*BObIC!Y$2&gt;0,Y137*BObIC!Y$2,0)</f>
        <v>2352430637.2657819</v>
      </c>
      <c r="Z183" s="13">
        <f>IF(Z137*BObIC!Z$2&gt;0,Z137*BObIC!Z$2,0)</f>
        <v>353681632.53378451</v>
      </c>
      <c r="AA183" s="13">
        <f>IF(AA137*BObIC!AA$2&gt;0,AA137*BObIC!AA$2,0)</f>
        <v>110080369.64483516</v>
      </c>
      <c r="AB183">
        <f>IF(AB137*BObIC!AB$2&gt;0,AB137*BObIC!AB$2,0)</f>
        <v>809527145.49156666</v>
      </c>
      <c r="AC183">
        <f>IF(AC137*BObIC!AC$2&gt;0,AC137*BObIC!AC$2,0)</f>
        <v>0</v>
      </c>
      <c r="AD183">
        <f>IF(AD137*BObIC!AD$2&gt;0,AD137*BObIC!AD$2,0)</f>
        <v>2292027588.6551337</v>
      </c>
      <c r="AE183">
        <f>IF(AE137*BObIC!AE$2&gt;0,AE137*BObIC!AE$2,0)</f>
        <v>1922789715.7482724</v>
      </c>
      <c r="AF183">
        <f>IF(AF137*BObIC!AF$2&gt;0,AF137*BObIC!AF$2,0)</f>
        <v>2310356444.5397048</v>
      </c>
      <c r="AG183">
        <f>IF(AG137*BObIC!AG$2&gt;0,AG137*BObIC!AG$2,0)</f>
        <v>371261336.30067617</v>
      </c>
      <c r="AH183">
        <f>IF(AH137*BObIC!AH$2&gt;0,AH137*BObIC!AH$2,0)</f>
        <v>450046005.04360443</v>
      </c>
      <c r="AI183">
        <f>IF(AI137*BObIC!AI$2&gt;0,AI137*BObIC!AI$2,0)</f>
        <v>649099153.37692487</v>
      </c>
      <c r="AJ183">
        <f>IF(AJ137*BObIC!AJ$2&gt;0,AJ137*BObIC!AJ$2,0)</f>
        <v>840159124.91256857</v>
      </c>
      <c r="AK183">
        <f>IF(AK137*BObIC!AK$2&gt;0,AK137*BObIC!AK$2,0)</f>
        <v>412024388.83449268</v>
      </c>
      <c r="AL183">
        <f>IF(AL137*BObIC!AL$2&gt;0,AL137*BObIC!AL$2,0)</f>
        <v>7748256372.8388996</v>
      </c>
      <c r="AM183">
        <f>IF(AM137*BObIC!AM$2&gt;0,AM137*BObIC!AM$2,0)</f>
        <v>1309336460.773566</v>
      </c>
      <c r="AN183">
        <f>IF(AN137*BObIC!AN$2&gt;0,AN137*BObIC!AN$2,0)</f>
        <v>670566431.8788867</v>
      </c>
      <c r="AO183">
        <f>IF(AO137*BObIC!AO$2&gt;0,AO137*BObIC!AO$2,0)</f>
        <v>5552246429.9475584</v>
      </c>
      <c r="AP183">
        <f>IF(AP137*BObIC!AP$2&gt;0,AP137*BObIC!AP$2,0)</f>
        <v>10190590716.041033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B3:BM40"/>
  <sheetViews>
    <sheetView workbookViewId="0">
      <selection activeCell="B2" sqref="B2"/>
    </sheetView>
    <sheetView topLeftCell="J7" workbookViewId="1">
      <selection activeCell="X17" sqref="X17"/>
    </sheetView>
  </sheetViews>
  <sheetFormatPr defaultRowHeight="14.5" x14ac:dyDescent="0.35"/>
  <cols>
    <col min="2" max="2" width="21.81640625" style="1" customWidth="1"/>
  </cols>
  <sheetData>
    <row r="3" spans="2:65" s="1" customFormat="1" x14ac:dyDescent="0.35">
      <c r="C3" s="1" t="str" cm="1">
        <f t="array" ref="C3:AM3">TRANSPOSE(_xlfn.ANCHORARRAY(B4))</f>
        <v>ISIC 01T03</v>
      </c>
      <c r="D3" s="223" t="str">
        <v>ISIC 05T09</v>
      </c>
      <c r="E3" s="1" t="str">
        <v>ISIC 10T12</v>
      </c>
      <c r="F3" s="1" t="str">
        <v>ISIC 13T15</v>
      </c>
      <c r="G3" s="1" t="str">
        <v>ISIC 16</v>
      </c>
      <c r="H3" s="1" t="str">
        <v>ISIC 17T18</v>
      </c>
      <c r="I3" s="1" t="str">
        <v>ISIC 19</v>
      </c>
      <c r="J3" s="1" t="str">
        <v>ISIC 20</v>
      </c>
      <c r="K3" s="1" t="str">
        <v>ISIC 21</v>
      </c>
      <c r="L3" s="1" t="str">
        <v>ISIC 22</v>
      </c>
      <c r="M3" s="223" t="str">
        <v>ISIC 23</v>
      </c>
      <c r="N3" s="223" t="str">
        <v>ISIC 24</v>
      </c>
      <c r="O3" s="1" t="str">
        <v>ISIC 25</v>
      </c>
      <c r="P3" s="1" t="str">
        <v>ISIC 26</v>
      </c>
      <c r="Q3" s="1" t="str">
        <v>ISIC 27</v>
      </c>
      <c r="R3" s="1" t="str">
        <v>ISIC 28</v>
      </c>
      <c r="S3" s="1" t="str">
        <v>ISIC 29</v>
      </c>
      <c r="T3" s="1" t="str">
        <v>ISIC 30</v>
      </c>
      <c r="U3" s="1" t="str">
        <v>ISIC 31T33</v>
      </c>
      <c r="V3" s="223" t="str">
        <v>ISIC 35</v>
      </c>
      <c r="W3" s="1" t="str">
        <v>ISIC 36T39</v>
      </c>
      <c r="X3" s="1" t="str">
        <v>ISIC 41T43</v>
      </c>
      <c r="Y3" s="1" t="str">
        <v>ISIC 45T47</v>
      </c>
      <c r="Z3" s="1" t="str">
        <v>ISIC 49T53</v>
      </c>
      <c r="AA3" s="1" t="str">
        <v>ISIC 55T56</v>
      </c>
      <c r="AB3" s="1" t="str">
        <v>ISIC 58T60</v>
      </c>
      <c r="AC3" s="1" t="str">
        <v>ISIC 61</v>
      </c>
      <c r="AD3" s="1" t="str">
        <v>ISIC 62T63</v>
      </c>
      <c r="AE3" s="1" t="str">
        <v>ISIC 64T66</v>
      </c>
      <c r="AF3" s="1" t="str">
        <v>ISIC 68</v>
      </c>
      <c r="AG3" s="1" t="str">
        <v>ISIC 69T82</v>
      </c>
      <c r="AH3" s="1" t="str">
        <v>ISIC 84</v>
      </c>
      <c r="AI3" s="1" t="str">
        <v>ISIC 85</v>
      </c>
      <c r="AJ3" s="1" t="str">
        <v>ISIC 86T88</v>
      </c>
      <c r="AK3" s="1" t="str">
        <v>ISIC 90T96</v>
      </c>
      <c r="AL3" s="1" t="str">
        <v>ISIC 97T98</v>
      </c>
      <c r="AM3" s="1" t="str">
        <v>ISIC 99</v>
      </c>
    </row>
    <row r="4" spans="2:65" x14ac:dyDescent="0.35">
      <c r="B4" s="1" t="str" cm="1">
        <f t="array" ref="B4:B40">_xlfn.UNIQUE('EUROSTAT data 2015 EU27'!D15:D78)</f>
        <v>ISIC 01T03</v>
      </c>
      <c r="C4" cm="1">
        <f t="array" ref="C4">SUMPRODUCT('EUROSTAT data 2015 EU27'!$E$15:$BP$78*('EUROSTAT data 2015 EU27'!$E$13:$BP$13=  'EUROSTAT data re-aggregated'!C$3 )*('EUROSTAT data 2015 EU27'!$D$15:$D$78= 'EUROSTAT data re-aggregated'!$B4  ))</f>
        <v>64375.67</v>
      </c>
      <c r="D4" s="33" cm="1">
        <f t="array" ref="D4">SUMPRODUCT('EUROSTAT data 2015 EU27'!$E$15:$BP$78*('EUROSTAT data 2015 EU27'!$E$13:$BP$13=  'EUROSTAT data re-aggregated'!D$3 )*('EUROSTAT data 2015 EU27'!$D$15:$D$78= 'EUROSTAT data re-aggregated'!$B4  ))</f>
        <v>74.510000000000005</v>
      </c>
      <c r="E4" cm="1">
        <f t="array" ref="E4">SUMPRODUCT('EUROSTAT data 2015 EU27'!$E$15:$BP$78*('EUROSTAT data 2015 EU27'!$E$13:$BP$13=  'EUROSTAT data re-aggregated'!E$3 )*('EUROSTAT data 2015 EU27'!$D$15:$D$78= 'EUROSTAT data re-aggregated'!$B4  ))</f>
        <v>202985.96</v>
      </c>
      <c r="F4" cm="1">
        <f t="array" ref="F4">SUMPRODUCT('EUROSTAT data 2015 EU27'!$E$15:$BP$78*('EUROSTAT data 2015 EU27'!$E$13:$BP$13=  'EUROSTAT data re-aggregated'!F$3 )*('EUROSTAT data 2015 EU27'!$D$15:$D$78= 'EUROSTAT data re-aggregated'!$B4  ))</f>
        <v>1827.0099999999998</v>
      </c>
      <c r="G4" cm="1">
        <f t="array" ref="G4">SUMPRODUCT('EUROSTAT data 2015 EU27'!$E$15:$BP$78*('EUROSTAT data 2015 EU27'!$E$13:$BP$13=  'EUROSTAT data re-aggregated'!G$3 )*('EUROSTAT data 2015 EU27'!$D$15:$D$78= 'EUROSTAT data re-aggregated'!$B4  ))</f>
        <v>14529.98</v>
      </c>
      <c r="H4" cm="1">
        <f t="array" ref="H4">SUMPRODUCT('EUROSTAT data 2015 EU27'!$E$15:$BP$78*('EUROSTAT data 2015 EU27'!$E$13:$BP$13=  'EUROSTAT data re-aggregated'!H$3 )*('EUROSTAT data 2015 EU27'!$D$15:$D$78= 'EUROSTAT data re-aggregated'!$B4  ))</f>
        <v>5440.81</v>
      </c>
      <c r="I4" cm="1">
        <f t="array" ref="I4">SUMPRODUCT('EUROSTAT data 2015 EU27'!$E$15:$BP$78*('EUROSTAT data 2015 EU27'!$E$13:$BP$13=  'EUROSTAT data re-aggregated'!I$3 )*('EUROSTAT data 2015 EU27'!$D$15:$D$78= 'EUROSTAT data re-aggregated'!$B4  ))</f>
        <v>14.649999999999999</v>
      </c>
      <c r="J4" cm="1">
        <f t="array" ref="J4">SUMPRODUCT('EUROSTAT data 2015 EU27'!$E$15:$BP$78*('EUROSTAT data 2015 EU27'!$E$13:$BP$13=  'EUROSTAT data re-aggregated'!J$3 )*('EUROSTAT data 2015 EU27'!$D$15:$D$78= 'EUROSTAT data re-aggregated'!$B4  ))</f>
        <v>1320.6699999999998</v>
      </c>
      <c r="K4" cm="1">
        <f t="array" ref="K4">SUMPRODUCT('EUROSTAT data 2015 EU27'!$E$15:$BP$78*('EUROSTAT data 2015 EU27'!$E$13:$BP$13=  'EUROSTAT data re-aggregated'!K$3 )*('EUROSTAT data 2015 EU27'!$D$15:$D$78= 'EUROSTAT data re-aggregated'!$B4  ))</f>
        <v>212.41000000000003</v>
      </c>
      <c r="L4" cm="1">
        <f t="array" ref="L4">SUMPRODUCT('EUROSTAT data 2015 EU27'!$E$15:$BP$78*('EUROSTAT data 2015 EU27'!$E$13:$BP$13=  'EUROSTAT data re-aggregated'!L$3 )*('EUROSTAT data 2015 EU27'!$D$15:$D$78= 'EUROSTAT data re-aggregated'!$B4  ))</f>
        <v>1586.11</v>
      </c>
      <c r="M4" s="33" cm="1">
        <f t="array" ref="M4">SUMPRODUCT('EUROSTAT data 2015 EU27'!$E$15:$BP$78*('EUROSTAT data 2015 EU27'!$E$13:$BP$13=  'EUROSTAT data re-aggregated'!M$3 )*('EUROSTAT data 2015 EU27'!$D$15:$D$78= 'EUROSTAT data re-aggregated'!$B4  ))</f>
        <v>27.75</v>
      </c>
      <c r="N4" s="33" cm="1">
        <f t="array" ref="N4">SUMPRODUCT('EUROSTAT data 2015 EU27'!$E$15:$BP$78*('EUROSTAT data 2015 EU27'!$E$13:$BP$13=  'EUROSTAT data re-aggregated'!N$3 )*('EUROSTAT data 2015 EU27'!$D$15:$D$78= 'EUROSTAT data re-aggregated'!$B4  ))</f>
        <v>23.34</v>
      </c>
      <c r="O4" cm="1">
        <f t="array" ref="O4">SUMPRODUCT('EUROSTAT data 2015 EU27'!$E$15:$BP$78*('EUROSTAT data 2015 EU27'!$E$13:$BP$13=  'EUROSTAT data re-aggregated'!O$3 )*('EUROSTAT data 2015 EU27'!$D$15:$D$78= 'EUROSTAT data re-aggregated'!$B4  ))</f>
        <v>30.490000000000002</v>
      </c>
      <c r="P4" cm="1">
        <f t="array" ref="P4">SUMPRODUCT('EUROSTAT data 2015 EU27'!$E$15:$BP$78*('EUROSTAT data 2015 EU27'!$E$13:$BP$13=  'EUROSTAT data re-aggregated'!P$3 )*('EUROSTAT data 2015 EU27'!$D$15:$D$78= 'EUROSTAT data re-aggregated'!$B4  ))</f>
        <v>156.70999999999998</v>
      </c>
      <c r="Q4" cm="1">
        <f t="array" ref="Q4">SUMPRODUCT('EUROSTAT data 2015 EU27'!$E$15:$BP$78*('EUROSTAT data 2015 EU27'!$E$13:$BP$13=  'EUROSTAT data re-aggregated'!Q$3 )*('EUROSTAT data 2015 EU27'!$D$15:$D$78= 'EUROSTAT data re-aggregated'!$B4  ))</f>
        <v>6.96</v>
      </c>
      <c r="R4" cm="1">
        <f t="array" ref="R4">SUMPRODUCT('EUROSTAT data 2015 EU27'!$E$15:$BP$78*('EUROSTAT data 2015 EU27'!$E$13:$BP$13=  'EUROSTAT data re-aggregated'!R$3 )*('EUROSTAT data 2015 EU27'!$D$15:$D$78= 'EUROSTAT data re-aggregated'!$B4  ))</f>
        <v>20.94</v>
      </c>
      <c r="S4" cm="1">
        <f t="array" ref="S4">SUMPRODUCT('EUROSTAT data 2015 EU27'!$E$15:$BP$78*('EUROSTAT data 2015 EU27'!$E$13:$BP$13=  'EUROSTAT data re-aggregated'!S$3 )*('EUROSTAT data 2015 EU27'!$D$15:$D$78= 'EUROSTAT data re-aggregated'!$B4  ))</f>
        <v>18.060000000000002</v>
      </c>
      <c r="T4" cm="1">
        <f t="array" ref="T4">SUMPRODUCT('EUROSTAT data 2015 EU27'!$E$15:$BP$78*('EUROSTAT data 2015 EU27'!$E$13:$BP$13=  'EUROSTAT data re-aggregated'!T$3 )*('EUROSTAT data 2015 EU27'!$D$15:$D$78= 'EUROSTAT data re-aggregated'!$B4  ))</f>
        <v>7.23</v>
      </c>
      <c r="U4" cm="1">
        <f t="array" ref="U4">SUMPRODUCT('EUROSTAT data 2015 EU27'!$E$15:$BP$78*('EUROSTAT data 2015 EU27'!$E$13:$BP$13=  'EUROSTAT data re-aggregated'!U$3 )*('EUROSTAT data 2015 EU27'!$D$15:$D$78= 'EUROSTAT data re-aggregated'!$B4  ))</f>
        <v>427.95</v>
      </c>
      <c r="V4" s="33" cm="1">
        <f t="array" ref="V4">SUMPRODUCT('EUROSTAT data 2015 EU27'!$E$15:$BP$78*('EUROSTAT data 2015 EU27'!$E$13:$BP$13=  'EUROSTAT data re-aggregated'!V$3 )*('EUROSTAT data 2015 EU27'!$D$15:$D$78= 'EUROSTAT data re-aggregated'!$B4  ))</f>
        <v>1064.53</v>
      </c>
      <c r="W4" cm="1">
        <f t="array" ref="W4">SUMPRODUCT('EUROSTAT data 2015 EU27'!$E$15:$BP$78*('EUROSTAT data 2015 EU27'!$E$13:$BP$13=  'EUROSTAT data re-aggregated'!W$3 )*('EUROSTAT data 2015 EU27'!$D$15:$D$78= 'EUROSTAT data re-aggregated'!$B4  ))</f>
        <v>59.230000000000004</v>
      </c>
      <c r="X4" cm="1">
        <f t="array" ref="X4">SUMPRODUCT('EUROSTAT data 2015 EU27'!$E$15:$BP$78*('EUROSTAT data 2015 EU27'!$E$13:$BP$13=  'EUROSTAT data re-aggregated'!X$3 )*('EUROSTAT data 2015 EU27'!$D$15:$D$78= 'EUROSTAT data re-aggregated'!$B4  ))</f>
        <v>779.74</v>
      </c>
      <c r="Y4" cm="1">
        <f t="array" ref="Y4">SUMPRODUCT('EUROSTAT data 2015 EU27'!$E$15:$BP$78*('EUROSTAT data 2015 EU27'!$E$13:$BP$13=  'EUROSTAT data re-aggregated'!Y$3 )*('EUROSTAT data 2015 EU27'!$D$15:$D$78= 'EUROSTAT data re-aggregated'!$B4  ))</f>
        <v>5506.64</v>
      </c>
      <c r="Z4" cm="1">
        <f t="array" ref="Z4">SUMPRODUCT('EUROSTAT data 2015 EU27'!$E$15:$BP$78*('EUROSTAT data 2015 EU27'!$E$13:$BP$13=  'EUROSTAT data re-aggregated'!Z$3 )*('EUROSTAT data 2015 EU27'!$D$15:$D$78= 'EUROSTAT data re-aggregated'!$B4  ))</f>
        <v>275.76</v>
      </c>
      <c r="AA4" cm="1">
        <f t="array" ref="AA4">SUMPRODUCT('EUROSTAT data 2015 EU27'!$E$15:$BP$78*('EUROSTAT data 2015 EU27'!$E$13:$BP$13=  'EUROSTAT data re-aggregated'!AA$3 )*('EUROSTAT data 2015 EU27'!$D$15:$D$78= 'EUROSTAT data re-aggregated'!$B4  ))</f>
        <v>10128.35</v>
      </c>
      <c r="AB4" cm="1">
        <f t="array" ref="AB4">SUMPRODUCT('EUROSTAT data 2015 EU27'!$E$15:$BP$78*('EUROSTAT data 2015 EU27'!$E$13:$BP$13=  'EUROSTAT data re-aggregated'!AB$3 )*('EUROSTAT data 2015 EU27'!$D$15:$D$78= 'EUROSTAT data re-aggregated'!$B4  ))</f>
        <v>30.23</v>
      </c>
      <c r="AC4" cm="1">
        <f t="array" ref="AC4">SUMPRODUCT('EUROSTAT data 2015 EU27'!$E$15:$BP$78*('EUROSTAT data 2015 EU27'!$E$13:$BP$13=  'EUROSTAT data re-aggregated'!AC$3 )*('EUROSTAT data 2015 EU27'!$D$15:$D$78= 'EUROSTAT data re-aggregated'!$B4  ))</f>
        <v>4.96</v>
      </c>
      <c r="AD4" cm="1">
        <f t="array" ref="AD4">SUMPRODUCT('EUROSTAT data 2015 EU27'!$E$15:$BP$78*('EUROSTAT data 2015 EU27'!$E$13:$BP$13=  'EUROSTAT data re-aggregated'!AD$3 )*('EUROSTAT data 2015 EU27'!$D$15:$D$78= 'EUROSTAT data re-aggregated'!$B4  ))</f>
        <v>6.47</v>
      </c>
      <c r="AE4" cm="1">
        <f t="array" ref="AE4">SUMPRODUCT('EUROSTAT data 2015 EU27'!$E$15:$BP$78*('EUROSTAT data 2015 EU27'!$E$13:$BP$13=  'EUROSTAT data re-aggregated'!AE$3 )*('EUROSTAT data 2015 EU27'!$D$15:$D$78= 'EUROSTAT data re-aggregated'!$B4  ))</f>
        <v>40.300000000000004</v>
      </c>
      <c r="AF4" cm="1">
        <f t="array" ref="AF4">SUMPRODUCT('EUROSTAT data 2015 EU27'!$E$15:$BP$78*('EUROSTAT data 2015 EU27'!$E$13:$BP$13=  'EUROSTAT data re-aggregated'!AF$3 )*('EUROSTAT data 2015 EU27'!$D$15:$D$78= 'EUROSTAT data re-aggregated'!$B4  ))</f>
        <v>83.36999999999999</v>
      </c>
      <c r="AG4" cm="1">
        <f t="array" ref="AG4">SUMPRODUCT('EUROSTAT data 2015 EU27'!$E$15:$BP$78*('EUROSTAT data 2015 EU27'!$E$13:$BP$13=  'EUROSTAT data re-aggregated'!AG$3 )*('EUROSTAT data 2015 EU27'!$D$15:$D$78= 'EUROSTAT data re-aggregated'!$B4  ))</f>
        <v>2196.75</v>
      </c>
      <c r="AH4" cm="1">
        <f t="array" ref="AH4">SUMPRODUCT('EUROSTAT data 2015 EU27'!$E$15:$BP$78*('EUROSTAT data 2015 EU27'!$E$13:$BP$13=  'EUROSTAT data re-aggregated'!AH$3 )*('EUROSTAT data 2015 EU27'!$D$15:$D$78= 'EUROSTAT data re-aggregated'!$B4  ))</f>
        <v>1031.52</v>
      </c>
      <c r="AI4" cm="1">
        <f t="array" ref="AI4">SUMPRODUCT('EUROSTAT data 2015 EU27'!$E$15:$BP$78*('EUROSTAT data 2015 EU27'!$E$13:$BP$13=  'EUROSTAT data re-aggregated'!AI$3 )*('EUROSTAT data 2015 EU27'!$D$15:$D$78= 'EUROSTAT data re-aggregated'!$B4  ))</f>
        <v>202.14000000000001</v>
      </c>
      <c r="AJ4" cm="1">
        <f t="array" ref="AJ4">SUMPRODUCT('EUROSTAT data 2015 EU27'!$E$15:$BP$78*('EUROSTAT data 2015 EU27'!$E$13:$BP$13=  'EUROSTAT data re-aggregated'!AJ$3 )*('EUROSTAT data 2015 EU27'!$D$15:$D$78= 'EUROSTAT data re-aggregated'!$B4  ))</f>
        <v>1283.93</v>
      </c>
      <c r="AK4" cm="1">
        <f t="array" ref="AK4">SUMPRODUCT('EUROSTAT data 2015 EU27'!$E$15:$BP$78*('EUROSTAT data 2015 EU27'!$E$13:$BP$13=  'EUROSTAT data re-aggregated'!AK$3 )*('EUROSTAT data 2015 EU27'!$D$15:$D$78= 'EUROSTAT data re-aggregated'!$B4  ))</f>
        <v>643.83000000000004</v>
      </c>
      <c r="AL4" cm="1">
        <f t="array" ref="AL4">SUMPRODUCT('EUROSTAT data 2015 EU27'!$E$15:$BP$78*('EUROSTAT data 2015 EU27'!$E$13:$BP$13=  'EUROSTAT data re-aggregated'!AL$3 )*('EUROSTAT data 2015 EU27'!$D$15:$D$78= 'EUROSTAT data re-aggregated'!$B4  ))</f>
        <v>0.03</v>
      </c>
      <c r="AM4" cm="1">
        <f t="array" ref="AM4">SUMPRODUCT('EUROSTAT data 2015 EU27'!$E$15:$BP$78*('EUROSTAT data 2015 EU27'!$E$13:$BP$13=  'EUROSTAT data re-aggregated'!AM$3 )*('EUROSTAT data 2015 EU27'!$D$15:$D$78= 'EUROSTAT data re-aggregated'!$B4  ))</f>
        <v>0</v>
      </c>
    </row>
    <row r="5" spans="2:65" x14ac:dyDescent="0.35">
      <c r="B5" s="223" t="str">
        <v>ISIC 05T09</v>
      </c>
      <c r="C5" s="33" cm="1">
        <f t="array" ref="C5">SUMPRODUCT('EUROSTAT data 2015 EU27'!$E$15:$BP$78*('EUROSTAT data 2015 EU27'!$E$13:$BP$13=  'EUROSTAT data re-aggregated'!C$3 )*('EUROSTAT data 2015 EU27'!$D$15:$D$78= 'EUROSTAT data re-aggregated'!$B5  ))</f>
        <v>1436.8</v>
      </c>
      <c r="D5" s="33" cm="1">
        <f t="array" ref="D5">SUMPRODUCT('EUROSTAT data 2015 EU27'!$E$15:$BP$78*('EUROSTAT data 2015 EU27'!$E$13:$BP$13=  'EUROSTAT data re-aggregated'!D$3 )*('EUROSTAT data 2015 EU27'!$D$15:$D$78= 'EUROSTAT data re-aggregated'!$B5  ))</f>
        <v>6972.6</v>
      </c>
      <c r="E5" s="33" cm="1">
        <f t="array" ref="E5">SUMPRODUCT('EUROSTAT data 2015 EU27'!$E$15:$BP$78*('EUROSTAT data 2015 EU27'!$E$13:$BP$13=  'EUROSTAT data re-aggregated'!E$3 )*('EUROSTAT data 2015 EU27'!$D$15:$D$78= 'EUROSTAT data re-aggregated'!$B5  ))</f>
        <v>2800.77</v>
      </c>
      <c r="F5" s="33" cm="1">
        <f t="array" ref="F5">SUMPRODUCT('EUROSTAT data 2015 EU27'!$E$15:$BP$78*('EUROSTAT data 2015 EU27'!$E$13:$BP$13=  'EUROSTAT data re-aggregated'!F$3 )*('EUROSTAT data 2015 EU27'!$D$15:$D$78= 'EUROSTAT data re-aggregated'!$B5  ))</f>
        <v>319.01</v>
      </c>
      <c r="G5" s="33" cm="1">
        <f t="array" ref="G5">SUMPRODUCT('EUROSTAT data 2015 EU27'!$E$15:$BP$78*('EUROSTAT data 2015 EU27'!$E$13:$BP$13=  'EUROSTAT data re-aggregated'!G$3 )*('EUROSTAT data 2015 EU27'!$D$15:$D$78= 'EUROSTAT data re-aggregated'!$B5  ))</f>
        <v>75.77</v>
      </c>
      <c r="H5" s="33" cm="1">
        <f t="array" ref="H5">SUMPRODUCT('EUROSTAT data 2015 EU27'!$E$15:$BP$78*('EUROSTAT data 2015 EU27'!$E$13:$BP$13=  'EUROSTAT data re-aggregated'!H$3 )*('EUROSTAT data 2015 EU27'!$D$15:$D$78= 'EUROSTAT data re-aggregated'!$B5  ))</f>
        <v>1519.1299999999999</v>
      </c>
      <c r="I5" s="33" cm="1">
        <f t="array" ref="I5">SUMPRODUCT('EUROSTAT data 2015 EU27'!$E$15:$BP$78*('EUROSTAT data 2015 EU27'!$E$13:$BP$13=  'EUROSTAT data re-aggregated'!I$3 )*('EUROSTAT data 2015 EU27'!$D$15:$D$78= 'EUROSTAT data re-aggregated'!$B5  ))</f>
        <v>147367.31</v>
      </c>
      <c r="J5" s="33" cm="1">
        <f t="array" ref="J5">SUMPRODUCT('EUROSTAT data 2015 EU27'!$E$15:$BP$78*('EUROSTAT data 2015 EU27'!$E$13:$BP$13=  'EUROSTAT data re-aggregated'!J$3 )*('EUROSTAT data 2015 EU27'!$D$15:$D$78= 'EUROSTAT data re-aggregated'!$B5  ))</f>
        <v>8777.1299999999992</v>
      </c>
      <c r="K5" s="33" cm="1">
        <f t="array" ref="K5">SUMPRODUCT('EUROSTAT data 2015 EU27'!$E$15:$BP$78*('EUROSTAT data 2015 EU27'!$E$13:$BP$13=  'EUROSTAT data re-aggregated'!K$3 )*('EUROSTAT data 2015 EU27'!$D$15:$D$78= 'EUROSTAT data re-aggregated'!$B5  ))</f>
        <v>229.56</v>
      </c>
      <c r="L5" s="33" cm="1">
        <f t="array" ref="L5">SUMPRODUCT('EUROSTAT data 2015 EU27'!$E$15:$BP$78*('EUROSTAT data 2015 EU27'!$E$13:$BP$13=  'EUROSTAT data re-aggregated'!L$3 )*('EUROSTAT data 2015 EU27'!$D$15:$D$78= 'EUROSTAT data re-aggregated'!$B5  ))</f>
        <v>539.83000000000004</v>
      </c>
      <c r="M5" s="33" cm="1">
        <f t="array" ref="M5">SUMPRODUCT('EUROSTAT data 2015 EU27'!$E$15:$BP$78*('EUROSTAT data 2015 EU27'!$E$13:$BP$13=  'EUROSTAT data re-aggregated'!M$3 )*('EUROSTAT data 2015 EU27'!$D$15:$D$78= 'EUROSTAT data re-aggregated'!$B5  ))</f>
        <v>10429.709999999999</v>
      </c>
      <c r="N5" s="33" cm="1">
        <f t="array" ref="N5">SUMPRODUCT('EUROSTAT data 2015 EU27'!$E$15:$BP$78*('EUROSTAT data 2015 EU27'!$E$13:$BP$13=  'EUROSTAT data re-aggregated'!N$3 )*('EUROSTAT data 2015 EU27'!$D$15:$D$78= 'EUROSTAT data re-aggregated'!$B5  ))</f>
        <v>20276.73</v>
      </c>
      <c r="O5" s="33" cm="1">
        <f t="array" ref="O5">SUMPRODUCT('EUROSTAT data 2015 EU27'!$E$15:$BP$78*('EUROSTAT data 2015 EU27'!$E$13:$BP$13=  'EUROSTAT data re-aggregated'!O$3 )*('EUROSTAT data 2015 EU27'!$D$15:$D$78= 'EUROSTAT data re-aggregated'!$B5  ))</f>
        <v>836.38</v>
      </c>
      <c r="P5" s="33" cm="1">
        <f t="array" ref="P5">SUMPRODUCT('EUROSTAT data 2015 EU27'!$E$15:$BP$78*('EUROSTAT data 2015 EU27'!$E$13:$BP$13=  'EUROSTAT data re-aggregated'!P$3 )*('EUROSTAT data 2015 EU27'!$D$15:$D$78= 'EUROSTAT data re-aggregated'!$B5  ))</f>
        <v>164.41</v>
      </c>
      <c r="Q5" s="33" cm="1">
        <f t="array" ref="Q5">SUMPRODUCT('EUROSTAT data 2015 EU27'!$E$15:$BP$78*('EUROSTAT data 2015 EU27'!$E$13:$BP$13=  'EUROSTAT data re-aggregated'!Q$3 )*('EUROSTAT data 2015 EU27'!$D$15:$D$78= 'EUROSTAT data re-aggregated'!$B5  ))</f>
        <v>688.42</v>
      </c>
      <c r="R5" s="33" cm="1">
        <f t="array" ref="R5">SUMPRODUCT('EUROSTAT data 2015 EU27'!$E$15:$BP$78*('EUROSTAT data 2015 EU27'!$E$13:$BP$13=  'EUROSTAT data re-aggregated'!R$3 )*('EUROSTAT data 2015 EU27'!$D$15:$D$78= 'EUROSTAT data re-aggregated'!$B5  ))</f>
        <v>1106.46</v>
      </c>
      <c r="S5" s="33" cm="1">
        <f t="array" ref="S5">SUMPRODUCT('EUROSTAT data 2015 EU27'!$E$15:$BP$78*('EUROSTAT data 2015 EU27'!$E$13:$BP$13=  'EUROSTAT data re-aggregated'!S$3 )*('EUROSTAT data 2015 EU27'!$D$15:$D$78= 'EUROSTAT data re-aggregated'!$B5  ))</f>
        <v>1272.1500000000001</v>
      </c>
      <c r="T5" s="33" cm="1">
        <f t="array" ref="T5">SUMPRODUCT('EUROSTAT data 2015 EU27'!$E$15:$BP$78*('EUROSTAT data 2015 EU27'!$E$13:$BP$13=  'EUROSTAT data re-aggregated'!T$3 )*('EUROSTAT data 2015 EU27'!$D$15:$D$78= 'EUROSTAT data re-aggregated'!$B5  ))</f>
        <v>271.95</v>
      </c>
      <c r="U5" s="33" cm="1">
        <f t="array" ref="U5">SUMPRODUCT('EUROSTAT data 2015 EU27'!$E$15:$BP$78*('EUROSTAT data 2015 EU27'!$E$13:$BP$13=  'EUROSTAT data re-aggregated'!U$3 )*('EUROSTAT data 2015 EU27'!$D$15:$D$78= 'EUROSTAT data re-aggregated'!$B5  ))</f>
        <v>819.51</v>
      </c>
      <c r="V5" s="33" cm="1">
        <f t="array" ref="V5">SUMPRODUCT('EUROSTAT data 2015 EU27'!$E$15:$BP$78*('EUROSTAT data 2015 EU27'!$E$13:$BP$13=  'EUROSTAT data re-aggregated'!V$3 )*('EUROSTAT data 2015 EU27'!$D$15:$D$78= 'EUROSTAT data re-aggregated'!$B5  ))</f>
        <v>51358.87</v>
      </c>
      <c r="W5" s="33" cm="1">
        <f t="array" ref="W5">SUMPRODUCT('EUROSTAT data 2015 EU27'!$E$15:$BP$78*('EUROSTAT data 2015 EU27'!$E$13:$BP$13=  'EUROSTAT data re-aggregated'!W$3 )*('EUROSTAT data 2015 EU27'!$D$15:$D$78= 'EUROSTAT data re-aggregated'!$B5  ))</f>
        <v>546.65</v>
      </c>
      <c r="X5" s="33" cm="1">
        <f t="array" ref="X5">SUMPRODUCT('EUROSTAT data 2015 EU27'!$E$15:$BP$78*('EUROSTAT data 2015 EU27'!$E$13:$BP$13=  'EUROSTAT data re-aggregated'!X$3 )*('EUROSTAT data 2015 EU27'!$D$15:$D$78= 'EUROSTAT data re-aggregated'!$B5  ))</f>
        <v>10777.62</v>
      </c>
      <c r="Y5" s="33" cm="1">
        <f t="array" ref="Y5">SUMPRODUCT('EUROSTAT data 2015 EU27'!$E$15:$BP$78*('EUROSTAT data 2015 EU27'!$E$13:$BP$13=  'EUROSTAT data re-aggregated'!Y$3 )*('EUROSTAT data 2015 EU27'!$D$15:$D$78= 'EUROSTAT data re-aggregated'!$B5  ))</f>
        <v>3353.51</v>
      </c>
      <c r="Z5" s="33" cm="1">
        <f t="array" ref="Z5">SUMPRODUCT('EUROSTAT data 2015 EU27'!$E$15:$BP$78*('EUROSTAT data 2015 EU27'!$E$13:$BP$13=  'EUROSTAT data re-aggregated'!Z$3 )*('EUROSTAT data 2015 EU27'!$D$15:$D$78= 'EUROSTAT data re-aggregated'!$B5  ))</f>
        <v>1556.75</v>
      </c>
      <c r="AA5" s="33" cm="1">
        <f t="array" ref="AA5">SUMPRODUCT('EUROSTAT data 2015 EU27'!$E$15:$BP$78*('EUROSTAT data 2015 EU27'!$E$13:$BP$13=  'EUROSTAT data re-aggregated'!AA$3 )*('EUROSTAT data 2015 EU27'!$D$15:$D$78= 'EUROSTAT data re-aggregated'!$B5  ))</f>
        <v>773.63</v>
      </c>
      <c r="AB5" s="33" cm="1">
        <f t="array" ref="AB5">SUMPRODUCT('EUROSTAT data 2015 EU27'!$E$15:$BP$78*('EUROSTAT data 2015 EU27'!$E$13:$BP$13=  'EUROSTAT data re-aggregated'!AB$3 )*('EUROSTAT data 2015 EU27'!$D$15:$D$78= 'EUROSTAT data re-aggregated'!$B5  ))</f>
        <v>33.25</v>
      </c>
      <c r="AC5" s="33" cm="1">
        <f t="array" ref="AC5">SUMPRODUCT('EUROSTAT data 2015 EU27'!$E$15:$BP$78*('EUROSTAT data 2015 EU27'!$E$13:$BP$13=  'EUROSTAT data re-aggregated'!AC$3 )*('EUROSTAT data 2015 EU27'!$D$15:$D$78= 'EUROSTAT data re-aggregated'!$B5  ))</f>
        <v>28.53</v>
      </c>
      <c r="AD5" s="33" cm="1">
        <f t="array" ref="AD5">SUMPRODUCT('EUROSTAT data 2015 EU27'!$E$15:$BP$78*('EUROSTAT data 2015 EU27'!$E$13:$BP$13=  'EUROSTAT data re-aggregated'!AD$3 )*('EUROSTAT data 2015 EU27'!$D$15:$D$78= 'EUROSTAT data re-aggregated'!$B5  ))</f>
        <v>47.63</v>
      </c>
      <c r="AE5" s="33" cm="1">
        <f t="array" ref="AE5">SUMPRODUCT('EUROSTAT data 2015 EU27'!$E$15:$BP$78*('EUROSTAT data 2015 EU27'!$E$13:$BP$13=  'EUROSTAT data re-aggregated'!AE$3 )*('EUROSTAT data 2015 EU27'!$D$15:$D$78= 'EUROSTAT data re-aggregated'!$B5  ))</f>
        <v>155.04999999999998</v>
      </c>
      <c r="AF5" s="33" cm="1">
        <f t="array" ref="AF5">SUMPRODUCT('EUROSTAT data 2015 EU27'!$E$15:$BP$78*('EUROSTAT data 2015 EU27'!$E$13:$BP$13=  'EUROSTAT data re-aggregated'!AF$3 )*('EUROSTAT data 2015 EU27'!$D$15:$D$78= 'EUROSTAT data re-aggregated'!$B5  ))</f>
        <v>369.7</v>
      </c>
      <c r="AG5" s="33" cm="1">
        <f t="array" ref="AG5">SUMPRODUCT('EUROSTAT data 2015 EU27'!$E$15:$BP$78*('EUROSTAT data 2015 EU27'!$E$13:$BP$13=  'EUROSTAT data re-aggregated'!AG$3 )*('EUROSTAT data 2015 EU27'!$D$15:$D$78= 'EUROSTAT data re-aggregated'!$B5  ))</f>
        <v>948.70999999999992</v>
      </c>
      <c r="AH5" s="33" cm="1">
        <f t="array" ref="AH5">SUMPRODUCT('EUROSTAT data 2015 EU27'!$E$15:$BP$78*('EUROSTAT data 2015 EU27'!$E$13:$BP$13=  'EUROSTAT data re-aggregated'!AH$3 )*('EUROSTAT data 2015 EU27'!$D$15:$D$78= 'EUROSTAT data re-aggregated'!$B5  ))</f>
        <v>1236.68</v>
      </c>
      <c r="AI5" s="33" cm="1">
        <f t="array" ref="AI5">SUMPRODUCT('EUROSTAT data 2015 EU27'!$E$15:$BP$78*('EUROSTAT data 2015 EU27'!$E$13:$BP$13=  'EUROSTAT data re-aggregated'!AI$3 )*('EUROSTAT data 2015 EU27'!$D$15:$D$78= 'EUROSTAT data re-aggregated'!$B5  ))</f>
        <v>327.76</v>
      </c>
      <c r="AJ5" s="33" cm="1">
        <f t="array" ref="AJ5">SUMPRODUCT('EUROSTAT data 2015 EU27'!$E$15:$BP$78*('EUROSTAT data 2015 EU27'!$E$13:$BP$13=  'EUROSTAT data re-aggregated'!AJ$3 )*('EUROSTAT data 2015 EU27'!$D$15:$D$78= 'EUROSTAT data re-aggregated'!$B5  ))</f>
        <v>772.88</v>
      </c>
      <c r="AK5" s="33" cm="1">
        <f t="array" ref="AK5">SUMPRODUCT('EUROSTAT data 2015 EU27'!$E$15:$BP$78*('EUROSTAT data 2015 EU27'!$E$13:$BP$13=  'EUROSTAT data re-aggregated'!AK$3 )*('EUROSTAT data 2015 EU27'!$D$15:$D$78= 'EUROSTAT data re-aggregated'!$B5  ))</f>
        <v>447.54000000000008</v>
      </c>
      <c r="AL5" s="33" cm="1">
        <f t="array" ref="AL5">SUMPRODUCT('EUROSTAT data 2015 EU27'!$E$15:$BP$78*('EUROSTAT data 2015 EU27'!$E$13:$BP$13=  'EUROSTAT data re-aggregated'!AL$3 )*('EUROSTAT data 2015 EU27'!$D$15:$D$78= 'EUROSTAT data re-aggregated'!$B5  ))</f>
        <v>0</v>
      </c>
      <c r="AM5" s="33" cm="1">
        <f t="array" ref="AM5">SUMPRODUCT('EUROSTAT data 2015 EU27'!$E$15:$BP$78*('EUROSTAT data 2015 EU27'!$E$13:$BP$13=  'EUROSTAT data re-aggregated'!AM$3 )*('EUROSTAT data 2015 EU27'!$D$15:$D$78= 'EUROSTAT data re-aggregated'!$B5  ))</f>
        <v>0</v>
      </c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</row>
    <row r="6" spans="2:65" x14ac:dyDescent="0.35">
      <c r="B6" s="1" t="str">
        <v>ISIC 10T12</v>
      </c>
      <c r="C6" cm="1">
        <f t="array" ref="C6">SUMPRODUCT('EUROSTAT data 2015 EU27'!$E$15:$BP$78*('EUROSTAT data 2015 EU27'!$E$13:$BP$13=  'EUROSTAT data re-aggregated'!C$3 )*('EUROSTAT data 2015 EU27'!$D$15:$D$78= 'EUROSTAT data re-aggregated'!$B6  ))</f>
        <v>44101.740000000005</v>
      </c>
      <c r="D6" s="33" cm="1">
        <f t="array" ref="D6">SUMPRODUCT('EUROSTAT data 2015 EU27'!$E$15:$BP$78*('EUROSTAT data 2015 EU27'!$E$13:$BP$13=  'EUROSTAT data re-aggregated'!D$3 )*('EUROSTAT data 2015 EU27'!$D$15:$D$78= 'EUROSTAT data re-aggregated'!$B6  ))</f>
        <v>122.97</v>
      </c>
      <c r="E6" cm="1">
        <f t="array" ref="E6">SUMPRODUCT('EUROSTAT data 2015 EU27'!$E$15:$BP$78*('EUROSTAT data 2015 EU27'!$E$13:$BP$13=  'EUROSTAT data re-aggregated'!E$3 )*('EUROSTAT data 2015 EU27'!$D$15:$D$78= 'EUROSTAT data re-aggregated'!$B6  ))</f>
        <v>209628.06</v>
      </c>
      <c r="F6" cm="1">
        <f t="array" ref="F6">SUMPRODUCT('EUROSTAT data 2015 EU27'!$E$15:$BP$78*('EUROSTAT data 2015 EU27'!$E$13:$BP$13=  'EUROSTAT data re-aggregated'!F$3 )*('EUROSTAT data 2015 EU27'!$D$15:$D$78= 'EUROSTAT data re-aggregated'!$B6  ))</f>
        <v>2227.36</v>
      </c>
      <c r="G6" cm="1">
        <f t="array" ref="G6">SUMPRODUCT('EUROSTAT data 2015 EU27'!$E$15:$BP$78*('EUROSTAT data 2015 EU27'!$E$13:$BP$13=  'EUROSTAT data re-aggregated'!G$3 )*('EUROSTAT data 2015 EU27'!$D$15:$D$78= 'EUROSTAT data re-aggregated'!$B6  ))</f>
        <v>65.61</v>
      </c>
      <c r="H6" cm="1">
        <f t="array" ref="H6">SUMPRODUCT('EUROSTAT data 2015 EU27'!$E$15:$BP$78*('EUROSTAT data 2015 EU27'!$E$13:$BP$13=  'EUROSTAT data re-aggregated'!H$3 )*('EUROSTAT data 2015 EU27'!$D$15:$D$78= 'EUROSTAT data re-aggregated'!$B6  ))</f>
        <v>725.46</v>
      </c>
      <c r="I6" cm="1">
        <f t="array" ref="I6">SUMPRODUCT('EUROSTAT data 2015 EU27'!$E$15:$BP$78*('EUROSTAT data 2015 EU27'!$E$13:$BP$13=  'EUROSTAT data re-aggregated'!I$3 )*('EUROSTAT data 2015 EU27'!$D$15:$D$78= 'EUROSTAT data re-aggregated'!$B6  ))</f>
        <v>863.44</v>
      </c>
      <c r="J6" cm="1">
        <f t="array" ref="J6">SUMPRODUCT('EUROSTAT data 2015 EU27'!$E$15:$BP$78*('EUROSTAT data 2015 EU27'!$E$13:$BP$13=  'EUROSTAT data re-aggregated'!J$3 )*('EUROSTAT data 2015 EU27'!$D$15:$D$78= 'EUROSTAT data re-aggregated'!$B6  ))</f>
        <v>8743.27</v>
      </c>
      <c r="K6" cm="1">
        <f t="array" ref="K6">SUMPRODUCT('EUROSTAT data 2015 EU27'!$E$15:$BP$78*('EUROSTAT data 2015 EU27'!$E$13:$BP$13=  'EUROSTAT data re-aggregated'!K$3 )*('EUROSTAT data 2015 EU27'!$D$15:$D$78= 'EUROSTAT data re-aggregated'!$B6  ))</f>
        <v>2443.5100000000002</v>
      </c>
      <c r="L6" cm="1">
        <f t="array" ref="L6">SUMPRODUCT('EUROSTAT data 2015 EU27'!$E$15:$BP$78*('EUROSTAT data 2015 EU27'!$E$13:$BP$13=  'EUROSTAT data re-aggregated'!L$3 )*('EUROSTAT data 2015 EU27'!$D$15:$D$78= 'EUROSTAT data re-aggregated'!$B6  ))</f>
        <v>218.9</v>
      </c>
      <c r="M6" s="33" cm="1">
        <f t="array" ref="M6">SUMPRODUCT('EUROSTAT data 2015 EU27'!$E$15:$BP$78*('EUROSTAT data 2015 EU27'!$E$13:$BP$13=  'EUROSTAT data re-aggregated'!M$3 )*('EUROSTAT data 2015 EU27'!$D$15:$D$78= 'EUROSTAT data re-aggregated'!$B6  ))</f>
        <v>88.06</v>
      </c>
      <c r="N6" s="33" cm="1">
        <f t="array" ref="N6">SUMPRODUCT('EUROSTAT data 2015 EU27'!$E$15:$BP$78*('EUROSTAT data 2015 EU27'!$E$13:$BP$13=  'EUROSTAT data re-aggregated'!N$3 )*('EUROSTAT data 2015 EU27'!$D$15:$D$78= 'EUROSTAT data re-aggregated'!$B6  ))</f>
        <v>254.12</v>
      </c>
      <c r="O6" cm="1">
        <f t="array" ref="O6">SUMPRODUCT('EUROSTAT data 2015 EU27'!$E$15:$BP$78*('EUROSTAT data 2015 EU27'!$E$13:$BP$13=  'EUROSTAT data re-aggregated'!O$3 )*('EUROSTAT data 2015 EU27'!$D$15:$D$78= 'EUROSTAT data re-aggregated'!$B6  ))</f>
        <v>140.5</v>
      </c>
      <c r="P6" cm="1">
        <f t="array" ref="P6">SUMPRODUCT('EUROSTAT data 2015 EU27'!$E$15:$BP$78*('EUROSTAT data 2015 EU27'!$E$13:$BP$13=  'EUROSTAT data re-aggregated'!P$3 )*('EUROSTAT data 2015 EU27'!$D$15:$D$78= 'EUROSTAT data re-aggregated'!$B6  ))</f>
        <v>70.72</v>
      </c>
      <c r="Q6" cm="1">
        <f t="array" ref="Q6">SUMPRODUCT('EUROSTAT data 2015 EU27'!$E$15:$BP$78*('EUROSTAT data 2015 EU27'!$E$13:$BP$13=  'EUROSTAT data re-aggregated'!Q$3 )*('EUROSTAT data 2015 EU27'!$D$15:$D$78= 'EUROSTAT data re-aggregated'!$B6  ))</f>
        <v>82.8</v>
      </c>
      <c r="R6" cm="1">
        <f t="array" ref="R6">SUMPRODUCT('EUROSTAT data 2015 EU27'!$E$15:$BP$78*('EUROSTAT data 2015 EU27'!$E$13:$BP$13=  'EUROSTAT data re-aggregated'!R$3 )*('EUROSTAT data 2015 EU27'!$D$15:$D$78= 'EUROSTAT data re-aggregated'!$B6  ))</f>
        <v>208.27</v>
      </c>
      <c r="S6" cm="1">
        <f t="array" ref="S6">SUMPRODUCT('EUROSTAT data 2015 EU27'!$E$15:$BP$78*('EUROSTAT data 2015 EU27'!$E$13:$BP$13=  'EUROSTAT data re-aggregated'!S$3 )*('EUROSTAT data 2015 EU27'!$D$15:$D$78= 'EUROSTAT data re-aggregated'!$B6  ))</f>
        <v>140.1</v>
      </c>
      <c r="T6" cm="1">
        <f t="array" ref="T6">SUMPRODUCT('EUROSTAT data 2015 EU27'!$E$15:$BP$78*('EUROSTAT data 2015 EU27'!$E$13:$BP$13=  'EUROSTAT data re-aggregated'!T$3 )*('EUROSTAT data 2015 EU27'!$D$15:$D$78= 'EUROSTAT data re-aggregated'!$B6  ))</f>
        <v>28.99</v>
      </c>
      <c r="U6" cm="1">
        <f t="array" ref="U6">SUMPRODUCT('EUROSTAT data 2015 EU27'!$E$15:$BP$78*('EUROSTAT data 2015 EU27'!$E$13:$BP$13=  'EUROSTAT data re-aggregated'!U$3 )*('EUROSTAT data 2015 EU27'!$D$15:$D$78= 'EUROSTAT data re-aggregated'!$B6  ))</f>
        <v>567.09</v>
      </c>
      <c r="V6" s="33" cm="1">
        <f t="array" ref="V6">SUMPRODUCT('EUROSTAT data 2015 EU27'!$E$15:$BP$78*('EUROSTAT data 2015 EU27'!$E$13:$BP$13=  'EUROSTAT data re-aggregated'!V$3 )*('EUROSTAT data 2015 EU27'!$D$15:$D$78= 'EUROSTAT data re-aggregated'!$B6  ))</f>
        <v>847.29</v>
      </c>
      <c r="W6" cm="1">
        <f t="array" ref="W6">SUMPRODUCT('EUROSTAT data 2015 EU27'!$E$15:$BP$78*('EUROSTAT data 2015 EU27'!$E$13:$BP$13=  'EUROSTAT data re-aggregated'!W$3 )*('EUROSTAT data 2015 EU27'!$D$15:$D$78= 'EUROSTAT data re-aggregated'!$B6  ))</f>
        <v>758.4</v>
      </c>
      <c r="X6" cm="1">
        <f t="array" ref="X6">SUMPRODUCT('EUROSTAT data 2015 EU27'!$E$15:$BP$78*('EUROSTAT data 2015 EU27'!$E$13:$BP$13=  'EUROSTAT data re-aggregated'!X$3 )*('EUROSTAT data 2015 EU27'!$D$15:$D$78= 'EUROSTAT data re-aggregated'!$B6  ))</f>
        <v>864.77</v>
      </c>
      <c r="Y6" cm="1">
        <f t="array" ref="Y6">SUMPRODUCT('EUROSTAT data 2015 EU27'!$E$15:$BP$78*('EUROSTAT data 2015 EU27'!$E$13:$BP$13=  'EUROSTAT data re-aggregated'!Y$3 )*('EUROSTAT data 2015 EU27'!$D$15:$D$78= 'EUROSTAT data re-aggregated'!$B6  ))</f>
        <v>11243.34</v>
      </c>
      <c r="Z6" cm="1">
        <f t="array" ref="Z6">SUMPRODUCT('EUROSTAT data 2015 EU27'!$E$15:$BP$78*('EUROSTAT data 2015 EU27'!$E$13:$BP$13=  'EUROSTAT data re-aggregated'!Z$3 )*('EUROSTAT data 2015 EU27'!$D$15:$D$78= 'EUROSTAT data re-aggregated'!$B6  ))</f>
        <v>2775.5899999999997</v>
      </c>
      <c r="AA6" cm="1">
        <f t="array" ref="AA6">SUMPRODUCT('EUROSTAT data 2015 EU27'!$E$15:$BP$78*('EUROSTAT data 2015 EU27'!$E$13:$BP$13=  'EUROSTAT data re-aggregated'!AA$3 )*('EUROSTAT data 2015 EU27'!$D$15:$D$78= 'EUROSTAT data re-aggregated'!$B6  ))</f>
        <v>97849.59</v>
      </c>
      <c r="AB6" cm="1">
        <f t="array" ref="AB6">SUMPRODUCT('EUROSTAT data 2015 EU27'!$E$15:$BP$78*('EUROSTAT data 2015 EU27'!$E$13:$BP$13=  'EUROSTAT data re-aggregated'!AB$3 )*('EUROSTAT data 2015 EU27'!$D$15:$D$78= 'EUROSTAT data re-aggregated'!$B6  ))</f>
        <v>556.5</v>
      </c>
      <c r="AC6" cm="1">
        <f t="array" ref="AC6">SUMPRODUCT('EUROSTAT data 2015 EU27'!$E$15:$BP$78*('EUROSTAT data 2015 EU27'!$E$13:$BP$13=  'EUROSTAT data re-aggregated'!AC$3 )*('EUROSTAT data 2015 EU27'!$D$15:$D$78= 'EUROSTAT data re-aggregated'!$B6  ))</f>
        <v>307.8</v>
      </c>
      <c r="AD6" cm="1">
        <f t="array" ref="AD6">SUMPRODUCT('EUROSTAT data 2015 EU27'!$E$15:$BP$78*('EUROSTAT data 2015 EU27'!$E$13:$BP$13=  'EUROSTAT data re-aggregated'!AD$3 )*('EUROSTAT data 2015 EU27'!$D$15:$D$78= 'EUROSTAT data re-aggregated'!$B6  ))</f>
        <v>455.67</v>
      </c>
      <c r="AE6" cm="1">
        <f t="array" ref="AE6">SUMPRODUCT('EUROSTAT data 2015 EU27'!$E$15:$BP$78*('EUROSTAT data 2015 EU27'!$E$13:$BP$13=  'EUROSTAT data re-aggregated'!AE$3 )*('EUROSTAT data 2015 EU27'!$D$15:$D$78= 'EUROSTAT data re-aggregated'!$B6  ))</f>
        <v>341.04999999999995</v>
      </c>
      <c r="AF6" cm="1">
        <f t="array" ref="AF6">SUMPRODUCT('EUROSTAT data 2015 EU27'!$E$15:$BP$78*('EUROSTAT data 2015 EU27'!$E$13:$BP$13=  'EUROSTAT data re-aggregated'!AF$3 )*('EUROSTAT data 2015 EU27'!$D$15:$D$78= 'EUROSTAT data re-aggregated'!$B6  ))</f>
        <v>462.06</v>
      </c>
      <c r="AG6" cm="1">
        <f t="array" ref="AG6">SUMPRODUCT('EUROSTAT data 2015 EU27'!$E$15:$BP$78*('EUROSTAT data 2015 EU27'!$E$13:$BP$13=  'EUROSTAT data re-aggregated'!AG$3 )*('EUROSTAT data 2015 EU27'!$D$15:$D$78= 'EUROSTAT data re-aggregated'!$B6  ))</f>
        <v>4442.8600000000006</v>
      </c>
      <c r="AH6" cm="1">
        <f t="array" ref="AH6">SUMPRODUCT('EUROSTAT data 2015 EU27'!$E$15:$BP$78*('EUROSTAT data 2015 EU27'!$E$13:$BP$13=  'EUROSTAT data re-aggregated'!AH$3 )*('EUROSTAT data 2015 EU27'!$D$15:$D$78= 'EUROSTAT data re-aggregated'!$B6  ))</f>
        <v>4744.24</v>
      </c>
      <c r="AI6" cm="1">
        <f t="array" ref="AI6">SUMPRODUCT('EUROSTAT data 2015 EU27'!$E$15:$BP$78*('EUROSTAT data 2015 EU27'!$E$13:$BP$13=  'EUROSTAT data re-aggregated'!AI$3 )*('EUROSTAT data 2015 EU27'!$D$15:$D$78= 'EUROSTAT data re-aggregated'!$B6  ))</f>
        <v>4406.13</v>
      </c>
      <c r="AJ6" cm="1">
        <f t="array" ref="AJ6">SUMPRODUCT('EUROSTAT data 2015 EU27'!$E$15:$BP$78*('EUROSTAT data 2015 EU27'!$E$13:$BP$13=  'EUROSTAT data re-aggregated'!AJ$3 )*('EUROSTAT data 2015 EU27'!$D$15:$D$78= 'EUROSTAT data re-aggregated'!$B6  ))</f>
        <v>15593.509999999998</v>
      </c>
      <c r="AK6" cm="1">
        <f t="array" ref="AK6">SUMPRODUCT('EUROSTAT data 2015 EU27'!$E$15:$BP$78*('EUROSTAT data 2015 EU27'!$E$13:$BP$13=  'EUROSTAT data re-aggregated'!AK$3 )*('EUROSTAT data 2015 EU27'!$D$15:$D$78= 'EUROSTAT data re-aggregated'!$B6  ))</f>
        <v>3546.08</v>
      </c>
      <c r="AL6" cm="1">
        <f t="array" ref="AL6">SUMPRODUCT('EUROSTAT data 2015 EU27'!$E$15:$BP$78*('EUROSTAT data 2015 EU27'!$E$13:$BP$13=  'EUROSTAT data re-aggregated'!AL$3 )*('EUROSTAT data 2015 EU27'!$D$15:$D$78= 'EUROSTAT data re-aggregated'!$B6  ))</f>
        <v>0</v>
      </c>
      <c r="AM6" cm="1">
        <f t="array" ref="AM6">SUMPRODUCT('EUROSTAT data 2015 EU27'!$E$15:$BP$78*('EUROSTAT data 2015 EU27'!$E$13:$BP$13=  'EUROSTAT data re-aggregated'!AM$3 )*('EUROSTAT data 2015 EU27'!$D$15:$D$78= 'EUROSTAT data re-aggregated'!$B6  ))</f>
        <v>0</v>
      </c>
    </row>
    <row r="7" spans="2:65" x14ac:dyDescent="0.35">
      <c r="B7" s="1" t="str">
        <v>ISIC 13T15</v>
      </c>
      <c r="C7" cm="1">
        <f t="array" ref="C7">SUMPRODUCT('EUROSTAT data 2015 EU27'!$E$15:$BP$78*('EUROSTAT data 2015 EU27'!$E$13:$BP$13=  'EUROSTAT data re-aggregated'!C$3 )*('EUROSTAT data 2015 EU27'!$D$15:$D$78= 'EUROSTAT data re-aggregated'!$B7  ))</f>
        <v>903.43</v>
      </c>
      <c r="D7" s="33" cm="1">
        <f t="array" ref="D7">SUMPRODUCT('EUROSTAT data 2015 EU27'!$E$15:$BP$78*('EUROSTAT data 2015 EU27'!$E$13:$BP$13=  'EUROSTAT data re-aggregated'!D$3 )*('EUROSTAT data 2015 EU27'!$D$15:$D$78= 'EUROSTAT data re-aggregated'!$B7  ))</f>
        <v>104.75</v>
      </c>
      <c r="E7" cm="1">
        <f t="array" ref="E7">SUMPRODUCT('EUROSTAT data 2015 EU27'!$E$15:$BP$78*('EUROSTAT data 2015 EU27'!$E$13:$BP$13=  'EUROSTAT data re-aggregated'!E$3 )*('EUROSTAT data 2015 EU27'!$D$15:$D$78= 'EUROSTAT data re-aggregated'!$B7  ))</f>
        <v>904.01</v>
      </c>
      <c r="F7" cm="1">
        <f t="array" ref="F7">SUMPRODUCT('EUROSTAT data 2015 EU27'!$E$15:$BP$78*('EUROSTAT data 2015 EU27'!$E$13:$BP$13=  'EUROSTAT data re-aggregated'!F$3 )*('EUROSTAT data 2015 EU27'!$D$15:$D$78= 'EUROSTAT data re-aggregated'!$B7  ))</f>
        <v>60737.27</v>
      </c>
      <c r="G7" cm="1">
        <f t="array" ref="G7">SUMPRODUCT('EUROSTAT data 2015 EU27'!$E$15:$BP$78*('EUROSTAT data 2015 EU27'!$E$13:$BP$13=  'EUROSTAT data re-aggregated'!G$3 )*('EUROSTAT data 2015 EU27'!$D$15:$D$78= 'EUROSTAT data re-aggregated'!$B7  ))</f>
        <v>358.62</v>
      </c>
      <c r="H7" cm="1">
        <f t="array" ref="H7">SUMPRODUCT('EUROSTAT data 2015 EU27'!$E$15:$BP$78*('EUROSTAT data 2015 EU27'!$E$13:$BP$13=  'EUROSTAT data re-aggregated'!H$3 )*('EUROSTAT data 2015 EU27'!$D$15:$D$78= 'EUROSTAT data re-aggregated'!$B7  ))</f>
        <v>1995.15</v>
      </c>
      <c r="I7" cm="1">
        <f t="array" ref="I7">SUMPRODUCT('EUROSTAT data 2015 EU27'!$E$15:$BP$78*('EUROSTAT data 2015 EU27'!$E$13:$BP$13=  'EUROSTAT data re-aggregated'!I$3 )*('EUROSTAT data 2015 EU27'!$D$15:$D$78= 'EUROSTAT data re-aggregated'!$B7  ))</f>
        <v>117.56</v>
      </c>
      <c r="J7" cm="1">
        <f t="array" ref="J7">SUMPRODUCT('EUROSTAT data 2015 EU27'!$E$15:$BP$78*('EUROSTAT data 2015 EU27'!$E$13:$BP$13=  'EUROSTAT data re-aggregated'!J$3 )*('EUROSTAT data 2015 EU27'!$D$15:$D$78= 'EUROSTAT data re-aggregated'!$B7  ))</f>
        <v>908.85</v>
      </c>
      <c r="K7" cm="1">
        <f t="array" ref="K7">SUMPRODUCT('EUROSTAT data 2015 EU27'!$E$15:$BP$78*('EUROSTAT data 2015 EU27'!$E$13:$BP$13=  'EUROSTAT data re-aggregated'!K$3 )*('EUROSTAT data 2015 EU27'!$D$15:$D$78= 'EUROSTAT data re-aggregated'!$B7  ))</f>
        <v>409.79</v>
      </c>
      <c r="L7" cm="1">
        <f t="array" ref="L7">SUMPRODUCT('EUROSTAT data 2015 EU27'!$E$15:$BP$78*('EUROSTAT data 2015 EU27'!$E$13:$BP$13=  'EUROSTAT data re-aggregated'!L$3 )*('EUROSTAT data 2015 EU27'!$D$15:$D$78= 'EUROSTAT data re-aggregated'!$B7  ))</f>
        <v>2775.31</v>
      </c>
      <c r="M7" s="33" cm="1">
        <f t="array" ref="M7">SUMPRODUCT('EUROSTAT data 2015 EU27'!$E$15:$BP$78*('EUROSTAT data 2015 EU27'!$E$13:$BP$13=  'EUROSTAT data re-aggregated'!M$3 )*('EUROSTAT data 2015 EU27'!$D$15:$D$78= 'EUROSTAT data re-aggregated'!$B7  ))</f>
        <v>332.8</v>
      </c>
      <c r="N7" s="33" cm="1">
        <f t="array" ref="N7">SUMPRODUCT('EUROSTAT data 2015 EU27'!$E$15:$BP$78*('EUROSTAT data 2015 EU27'!$E$13:$BP$13=  'EUROSTAT data re-aggregated'!N$3 )*('EUROSTAT data 2015 EU27'!$D$15:$D$78= 'EUROSTAT data re-aggregated'!$B7  ))</f>
        <v>322.3</v>
      </c>
      <c r="O7" cm="1">
        <f t="array" ref="O7">SUMPRODUCT('EUROSTAT data 2015 EU27'!$E$15:$BP$78*('EUROSTAT data 2015 EU27'!$E$13:$BP$13=  'EUROSTAT data re-aggregated'!O$3 )*('EUROSTAT data 2015 EU27'!$D$15:$D$78= 'EUROSTAT data re-aggregated'!$B7  ))</f>
        <v>887.88</v>
      </c>
      <c r="P7" cm="1">
        <f t="array" ref="P7">SUMPRODUCT('EUROSTAT data 2015 EU27'!$E$15:$BP$78*('EUROSTAT data 2015 EU27'!$E$13:$BP$13=  'EUROSTAT data re-aggregated'!P$3 )*('EUROSTAT data 2015 EU27'!$D$15:$D$78= 'EUROSTAT data re-aggregated'!$B7  ))</f>
        <v>318.12</v>
      </c>
      <c r="Q7" cm="1">
        <f t="array" ref="Q7">SUMPRODUCT('EUROSTAT data 2015 EU27'!$E$15:$BP$78*('EUROSTAT data 2015 EU27'!$E$13:$BP$13=  'EUROSTAT data re-aggregated'!Q$3 )*('EUROSTAT data 2015 EU27'!$D$15:$D$78= 'EUROSTAT data re-aggregated'!$B7  ))</f>
        <v>316.04000000000002</v>
      </c>
      <c r="R7" cm="1">
        <f t="array" ref="R7">SUMPRODUCT('EUROSTAT data 2015 EU27'!$E$15:$BP$78*('EUROSTAT data 2015 EU27'!$E$13:$BP$13=  'EUROSTAT data re-aggregated'!R$3 )*('EUROSTAT data 2015 EU27'!$D$15:$D$78= 'EUROSTAT data re-aggregated'!$B7  ))</f>
        <v>888.16</v>
      </c>
      <c r="S7" cm="1">
        <f t="array" ref="S7">SUMPRODUCT('EUROSTAT data 2015 EU27'!$E$15:$BP$78*('EUROSTAT data 2015 EU27'!$E$13:$BP$13=  'EUROSTAT data re-aggregated'!S$3 )*('EUROSTAT data 2015 EU27'!$D$15:$D$78= 'EUROSTAT data re-aggregated'!$B7  ))</f>
        <v>4623.82</v>
      </c>
      <c r="T7" cm="1">
        <f t="array" ref="T7">SUMPRODUCT('EUROSTAT data 2015 EU27'!$E$15:$BP$78*('EUROSTAT data 2015 EU27'!$E$13:$BP$13=  'EUROSTAT data re-aggregated'!T$3 )*('EUROSTAT data 2015 EU27'!$D$15:$D$78= 'EUROSTAT data re-aggregated'!$B7  ))</f>
        <v>666.88</v>
      </c>
      <c r="U7" cm="1">
        <f t="array" ref="U7">SUMPRODUCT('EUROSTAT data 2015 EU27'!$E$15:$BP$78*('EUROSTAT data 2015 EU27'!$E$13:$BP$13=  'EUROSTAT data re-aggregated'!U$3 )*('EUROSTAT data 2015 EU27'!$D$15:$D$78= 'EUROSTAT data re-aggregated'!$B7  ))</f>
        <v>4135.3</v>
      </c>
      <c r="V7" s="33" cm="1">
        <f t="array" ref="V7">SUMPRODUCT('EUROSTAT data 2015 EU27'!$E$15:$BP$78*('EUROSTAT data 2015 EU27'!$E$13:$BP$13=  'EUROSTAT data re-aggregated'!V$3 )*('EUROSTAT data 2015 EU27'!$D$15:$D$78= 'EUROSTAT data re-aggregated'!$B7  ))</f>
        <v>215.36</v>
      </c>
      <c r="W7" cm="1">
        <f t="array" ref="W7">SUMPRODUCT('EUROSTAT data 2015 EU27'!$E$15:$BP$78*('EUROSTAT data 2015 EU27'!$E$13:$BP$13=  'EUROSTAT data re-aggregated'!W$3 )*('EUROSTAT data 2015 EU27'!$D$15:$D$78= 'EUROSTAT data re-aggregated'!$B7  ))</f>
        <v>307.83</v>
      </c>
      <c r="X7" cm="1">
        <f t="array" ref="X7">SUMPRODUCT('EUROSTAT data 2015 EU27'!$E$15:$BP$78*('EUROSTAT data 2015 EU27'!$E$13:$BP$13=  'EUROSTAT data re-aggregated'!X$3 )*('EUROSTAT data 2015 EU27'!$D$15:$D$78= 'EUROSTAT data re-aggregated'!$B7  ))</f>
        <v>2639.96</v>
      </c>
      <c r="Y7" cm="1">
        <f t="array" ref="Y7">SUMPRODUCT('EUROSTAT data 2015 EU27'!$E$15:$BP$78*('EUROSTAT data 2015 EU27'!$E$13:$BP$13=  'EUROSTAT data re-aggregated'!Y$3 )*('EUROSTAT data 2015 EU27'!$D$15:$D$78= 'EUROSTAT data re-aggregated'!$B7  ))</f>
        <v>4819.88</v>
      </c>
      <c r="Z7" cm="1">
        <f t="array" ref="Z7">SUMPRODUCT('EUROSTAT data 2015 EU27'!$E$15:$BP$78*('EUROSTAT data 2015 EU27'!$E$13:$BP$13=  'EUROSTAT data re-aggregated'!Z$3 )*('EUROSTAT data 2015 EU27'!$D$15:$D$78= 'EUROSTAT data re-aggregated'!$B7  ))</f>
        <v>782.13</v>
      </c>
      <c r="AA7" cm="1">
        <f t="array" ref="AA7">SUMPRODUCT('EUROSTAT data 2015 EU27'!$E$15:$BP$78*('EUROSTAT data 2015 EU27'!$E$13:$BP$13=  'EUROSTAT data re-aggregated'!AA$3 )*('EUROSTAT data 2015 EU27'!$D$15:$D$78= 'EUROSTAT data re-aggregated'!$B7  ))</f>
        <v>1555.87</v>
      </c>
      <c r="AB7" cm="1">
        <f t="array" ref="AB7">SUMPRODUCT('EUROSTAT data 2015 EU27'!$E$15:$BP$78*('EUROSTAT data 2015 EU27'!$E$13:$BP$13=  'EUROSTAT data re-aggregated'!AB$3 )*('EUROSTAT data 2015 EU27'!$D$15:$D$78= 'EUROSTAT data re-aggregated'!$B7  ))</f>
        <v>901.4</v>
      </c>
      <c r="AC7" cm="1">
        <f t="array" ref="AC7">SUMPRODUCT('EUROSTAT data 2015 EU27'!$E$15:$BP$78*('EUROSTAT data 2015 EU27'!$E$13:$BP$13=  'EUROSTAT data re-aggregated'!AC$3 )*('EUROSTAT data 2015 EU27'!$D$15:$D$78= 'EUROSTAT data re-aggregated'!$B7  ))</f>
        <v>252.45</v>
      </c>
      <c r="AD7" cm="1">
        <f t="array" ref="AD7">SUMPRODUCT('EUROSTAT data 2015 EU27'!$E$15:$BP$78*('EUROSTAT data 2015 EU27'!$E$13:$BP$13=  'EUROSTAT data re-aggregated'!AD$3 )*('EUROSTAT data 2015 EU27'!$D$15:$D$78= 'EUROSTAT data re-aggregated'!$B7  ))</f>
        <v>122.36</v>
      </c>
      <c r="AE7" cm="1">
        <f t="array" ref="AE7">SUMPRODUCT('EUROSTAT data 2015 EU27'!$E$15:$BP$78*('EUROSTAT data 2015 EU27'!$E$13:$BP$13=  'EUROSTAT data re-aggregated'!AE$3 )*('EUROSTAT data 2015 EU27'!$D$15:$D$78= 'EUROSTAT data re-aggregated'!$B7  ))</f>
        <v>204.07</v>
      </c>
      <c r="AF7" cm="1">
        <f t="array" ref="AF7">SUMPRODUCT('EUROSTAT data 2015 EU27'!$E$15:$BP$78*('EUROSTAT data 2015 EU27'!$E$13:$BP$13=  'EUROSTAT data re-aggregated'!AF$3 )*('EUROSTAT data 2015 EU27'!$D$15:$D$78= 'EUROSTAT data re-aggregated'!$B7  ))</f>
        <v>393.61</v>
      </c>
      <c r="AG7" cm="1">
        <f t="array" ref="AG7">SUMPRODUCT('EUROSTAT data 2015 EU27'!$E$15:$BP$78*('EUROSTAT data 2015 EU27'!$E$13:$BP$13=  'EUROSTAT data re-aggregated'!AG$3 )*('EUROSTAT data 2015 EU27'!$D$15:$D$78= 'EUROSTAT data re-aggregated'!$B7  ))</f>
        <v>2634.26</v>
      </c>
      <c r="AH7" cm="1">
        <f t="array" ref="AH7">SUMPRODUCT('EUROSTAT data 2015 EU27'!$E$15:$BP$78*('EUROSTAT data 2015 EU27'!$E$13:$BP$13=  'EUROSTAT data re-aggregated'!AH$3 )*('EUROSTAT data 2015 EU27'!$D$15:$D$78= 'EUROSTAT data re-aggregated'!$B7  ))</f>
        <v>1488.62</v>
      </c>
      <c r="AI7" cm="1">
        <f t="array" ref="AI7">SUMPRODUCT('EUROSTAT data 2015 EU27'!$E$15:$BP$78*('EUROSTAT data 2015 EU27'!$E$13:$BP$13=  'EUROSTAT data re-aggregated'!AI$3 )*('EUROSTAT data 2015 EU27'!$D$15:$D$78= 'EUROSTAT data re-aggregated'!$B7  ))</f>
        <v>384.36</v>
      </c>
      <c r="AJ7" cm="1">
        <f t="array" ref="AJ7">SUMPRODUCT('EUROSTAT data 2015 EU27'!$E$15:$BP$78*('EUROSTAT data 2015 EU27'!$E$13:$BP$13=  'EUROSTAT data re-aggregated'!AJ$3 )*('EUROSTAT data 2015 EU27'!$D$15:$D$78= 'EUROSTAT data re-aggregated'!$B7  ))</f>
        <v>2393.0699999999997</v>
      </c>
      <c r="AK7" cm="1">
        <f t="array" ref="AK7">SUMPRODUCT('EUROSTAT data 2015 EU27'!$E$15:$BP$78*('EUROSTAT data 2015 EU27'!$E$13:$BP$13=  'EUROSTAT data re-aggregated'!AK$3 )*('EUROSTAT data 2015 EU27'!$D$15:$D$78= 'EUROSTAT data re-aggregated'!$B7  ))</f>
        <v>1891.88</v>
      </c>
      <c r="AL7" cm="1">
        <f t="array" ref="AL7">SUMPRODUCT('EUROSTAT data 2015 EU27'!$E$15:$BP$78*('EUROSTAT data 2015 EU27'!$E$13:$BP$13=  'EUROSTAT data re-aggregated'!AL$3 )*('EUROSTAT data 2015 EU27'!$D$15:$D$78= 'EUROSTAT data re-aggregated'!$B7  ))</f>
        <v>0</v>
      </c>
      <c r="AM7" cm="1">
        <f t="array" ref="AM7">SUMPRODUCT('EUROSTAT data 2015 EU27'!$E$15:$BP$78*('EUROSTAT data 2015 EU27'!$E$13:$BP$13=  'EUROSTAT data re-aggregated'!AM$3 )*('EUROSTAT data 2015 EU27'!$D$15:$D$78= 'EUROSTAT data re-aggregated'!$B7  ))</f>
        <v>0</v>
      </c>
    </row>
    <row r="8" spans="2:65" x14ac:dyDescent="0.35">
      <c r="B8" s="1" t="str">
        <v>ISIC 16</v>
      </c>
      <c r="C8" cm="1">
        <f t="array" ref="C8">SUMPRODUCT('EUROSTAT data 2015 EU27'!$E$15:$BP$78*('EUROSTAT data 2015 EU27'!$E$13:$BP$13=  'EUROSTAT data re-aggregated'!C$3 )*('EUROSTAT data 2015 EU27'!$D$15:$D$78= 'EUROSTAT data re-aggregated'!$B8  ))</f>
        <v>1308.31</v>
      </c>
      <c r="D8" s="33" cm="1">
        <f t="array" ref="D8">SUMPRODUCT('EUROSTAT data 2015 EU27'!$E$15:$BP$78*('EUROSTAT data 2015 EU27'!$E$13:$BP$13=  'EUROSTAT data re-aggregated'!D$3 )*('EUROSTAT data 2015 EU27'!$D$15:$D$78= 'EUROSTAT data re-aggregated'!$B8  ))</f>
        <v>249.12</v>
      </c>
      <c r="E8" cm="1">
        <f t="array" ref="E8">SUMPRODUCT('EUROSTAT data 2015 EU27'!$E$15:$BP$78*('EUROSTAT data 2015 EU27'!$E$13:$BP$13=  'EUROSTAT data re-aggregated'!E$3 )*('EUROSTAT data 2015 EU27'!$D$15:$D$78= 'EUROSTAT data re-aggregated'!$B8  ))</f>
        <v>1884.82</v>
      </c>
      <c r="F8" cm="1">
        <f t="array" ref="F8">SUMPRODUCT('EUROSTAT data 2015 EU27'!$E$15:$BP$78*('EUROSTAT data 2015 EU27'!$E$13:$BP$13=  'EUROSTAT data re-aggregated'!F$3 )*('EUROSTAT data 2015 EU27'!$D$15:$D$78= 'EUROSTAT data re-aggregated'!$B8  ))</f>
        <v>159.63999999999999</v>
      </c>
      <c r="G8" cm="1">
        <f t="array" ref="G8">SUMPRODUCT('EUROSTAT data 2015 EU27'!$E$15:$BP$78*('EUROSTAT data 2015 EU27'!$E$13:$BP$13=  'EUROSTAT data re-aggregated'!G$3 )*('EUROSTAT data 2015 EU27'!$D$15:$D$78= 'EUROSTAT data re-aggregated'!$B8  ))</f>
        <v>26546.84</v>
      </c>
      <c r="H8" cm="1">
        <f t="array" ref="H8">SUMPRODUCT('EUROSTAT data 2015 EU27'!$E$15:$BP$78*('EUROSTAT data 2015 EU27'!$E$13:$BP$13=  'EUROSTAT data re-aggregated'!H$3 )*('EUROSTAT data 2015 EU27'!$D$15:$D$78= 'EUROSTAT data re-aggregated'!$B8  ))</f>
        <v>3207.61</v>
      </c>
      <c r="I8" cm="1">
        <f t="array" ref="I8">SUMPRODUCT('EUROSTAT data 2015 EU27'!$E$15:$BP$78*('EUROSTAT data 2015 EU27'!$E$13:$BP$13=  'EUROSTAT data re-aggregated'!I$3 )*('EUROSTAT data 2015 EU27'!$D$15:$D$78= 'EUROSTAT data re-aggregated'!$B8  ))</f>
        <v>63.93</v>
      </c>
      <c r="J8" cm="1">
        <f t="array" ref="J8">SUMPRODUCT('EUROSTAT data 2015 EU27'!$E$15:$BP$78*('EUROSTAT data 2015 EU27'!$E$13:$BP$13=  'EUROSTAT data re-aggregated'!J$3 )*('EUROSTAT data 2015 EU27'!$D$15:$D$78= 'EUROSTAT data re-aggregated'!$B8  ))</f>
        <v>665</v>
      </c>
      <c r="K8" cm="1">
        <f t="array" ref="K8">SUMPRODUCT('EUROSTAT data 2015 EU27'!$E$15:$BP$78*('EUROSTAT data 2015 EU27'!$E$13:$BP$13=  'EUROSTAT data re-aggregated'!K$3 )*('EUROSTAT data 2015 EU27'!$D$15:$D$78= 'EUROSTAT data re-aggregated'!$B8  ))</f>
        <v>178.3</v>
      </c>
      <c r="L8" cm="1">
        <f t="array" ref="L8">SUMPRODUCT('EUROSTAT data 2015 EU27'!$E$15:$BP$78*('EUROSTAT data 2015 EU27'!$E$13:$BP$13=  'EUROSTAT data re-aggregated'!L$3 )*('EUROSTAT data 2015 EU27'!$D$15:$D$78= 'EUROSTAT data re-aggregated'!$B8  ))</f>
        <v>496.05</v>
      </c>
      <c r="M8" s="33" cm="1">
        <f t="array" ref="M8">SUMPRODUCT('EUROSTAT data 2015 EU27'!$E$15:$BP$78*('EUROSTAT data 2015 EU27'!$E$13:$BP$13=  'EUROSTAT data re-aggregated'!M$3 )*('EUROSTAT data 2015 EU27'!$D$15:$D$78= 'EUROSTAT data re-aggregated'!$B8  ))</f>
        <v>1037.8800000000001</v>
      </c>
      <c r="N8" s="33" cm="1">
        <f t="array" ref="N8">SUMPRODUCT('EUROSTAT data 2015 EU27'!$E$15:$BP$78*('EUROSTAT data 2015 EU27'!$E$13:$BP$13=  'EUROSTAT data re-aggregated'!N$3 )*('EUROSTAT data 2015 EU27'!$D$15:$D$78= 'EUROSTAT data re-aggregated'!$B8  ))</f>
        <v>641.19000000000005</v>
      </c>
      <c r="O8" cm="1">
        <f t="array" ref="O8">SUMPRODUCT('EUROSTAT data 2015 EU27'!$E$15:$BP$78*('EUROSTAT data 2015 EU27'!$E$13:$BP$13=  'EUROSTAT data re-aggregated'!O$3 )*('EUROSTAT data 2015 EU27'!$D$15:$D$78= 'EUROSTAT data re-aggregated'!$B8  ))</f>
        <v>1264.76</v>
      </c>
      <c r="P8" cm="1">
        <f t="array" ref="P8">SUMPRODUCT('EUROSTAT data 2015 EU27'!$E$15:$BP$78*('EUROSTAT data 2015 EU27'!$E$13:$BP$13=  'EUROSTAT data re-aggregated'!P$3 )*('EUROSTAT data 2015 EU27'!$D$15:$D$78= 'EUROSTAT data re-aggregated'!$B8  ))</f>
        <v>296.7</v>
      </c>
      <c r="Q8" cm="1">
        <f t="array" ref="Q8">SUMPRODUCT('EUROSTAT data 2015 EU27'!$E$15:$BP$78*('EUROSTAT data 2015 EU27'!$E$13:$BP$13=  'EUROSTAT data re-aggregated'!Q$3 )*('EUROSTAT data 2015 EU27'!$D$15:$D$78= 'EUROSTAT data re-aggregated'!$B8  ))</f>
        <v>460.75</v>
      </c>
      <c r="R8" cm="1">
        <f t="array" ref="R8">SUMPRODUCT('EUROSTAT data 2015 EU27'!$E$15:$BP$78*('EUROSTAT data 2015 EU27'!$E$13:$BP$13=  'EUROSTAT data re-aggregated'!R$3 )*('EUROSTAT data 2015 EU27'!$D$15:$D$78= 'EUROSTAT data re-aggregated'!$B8  ))</f>
        <v>942.85</v>
      </c>
      <c r="S8" cm="1">
        <f t="array" ref="S8">SUMPRODUCT('EUROSTAT data 2015 EU27'!$E$15:$BP$78*('EUROSTAT data 2015 EU27'!$E$13:$BP$13=  'EUROSTAT data re-aggregated'!S$3 )*('EUROSTAT data 2015 EU27'!$D$15:$D$78= 'EUROSTAT data re-aggregated'!$B8  ))</f>
        <v>1470.42</v>
      </c>
      <c r="T8" cm="1">
        <f t="array" ref="T8">SUMPRODUCT('EUROSTAT data 2015 EU27'!$E$15:$BP$78*('EUROSTAT data 2015 EU27'!$E$13:$BP$13=  'EUROSTAT data re-aggregated'!T$3 )*('EUROSTAT data 2015 EU27'!$D$15:$D$78= 'EUROSTAT data re-aggregated'!$B8  ))</f>
        <v>915.53</v>
      </c>
      <c r="U8" cm="1">
        <f t="array" ref="U8">SUMPRODUCT('EUROSTAT data 2015 EU27'!$E$15:$BP$78*('EUROSTAT data 2015 EU27'!$E$13:$BP$13=  'EUROSTAT data re-aggregated'!U$3 )*('EUROSTAT data 2015 EU27'!$D$15:$D$78= 'EUROSTAT data re-aggregated'!$B8  ))</f>
        <v>13995.07</v>
      </c>
      <c r="V8" s="33" cm="1">
        <f t="array" ref="V8">SUMPRODUCT('EUROSTAT data 2015 EU27'!$E$15:$BP$78*('EUROSTAT data 2015 EU27'!$E$13:$BP$13=  'EUROSTAT data re-aggregated'!V$3 )*('EUROSTAT data 2015 EU27'!$D$15:$D$78= 'EUROSTAT data re-aggregated'!$B8  ))</f>
        <v>1699.87</v>
      </c>
      <c r="W8" cm="1">
        <f t="array" ref="W8">SUMPRODUCT('EUROSTAT data 2015 EU27'!$E$15:$BP$78*('EUROSTAT data 2015 EU27'!$E$13:$BP$13=  'EUROSTAT data re-aggregated'!W$3 )*('EUROSTAT data 2015 EU27'!$D$15:$D$78= 'EUROSTAT data re-aggregated'!$B8  ))</f>
        <v>301.64</v>
      </c>
      <c r="X8" cm="1">
        <f t="array" ref="X8">SUMPRODUCT('EUROSTAT data 2015 EU27'!$E$15:$BP$78*('EUROSTAT data 2015 EU27'!$E$13:$BP$13=  'EUROSTAT data re-aggregated'!X$3 )*('EUROSTAT data 2015 EU27'!$D$15:$D$78= 'EUROSTAT data re-aggregated'!$B8  ))</f>
        <v>25607.34</v>
      </c>
      <c r="Y8" cm="1">
        <f t="array" ref="Y8">SUMPRODUCT('EUROSTAT data 2015 EU27'!$E$15:$BP$78*('EUROSTAT data 2015 EU27'!$E$13:$BP$13=  'EUROSTAT data re-aggregated'!Y$3 )*('EUROSTAT data 2015 EU27'!$D$15:$D$78= 'EUROSTAT data re-aggregated'!$B8  ))</f>
        <v>2033.9299999999998</v>
      </c>
      <c r="Z8" cm="1">
        <f t="array" ref="Z8">SUMPRODUCT('EUROSTAT data 2015 EU27'!$E$15:$BP$78*('EUROSTAT data 2015 EU27'!$E$13:$BP$13=  'EUROSTAT data re-aggregated'!Z$3 )*('EUROSTAT data 2015 EU27'!$D$15:$D$78= 'EUROSTAT data re-aggregated'!$B8  ))</f>
        <v>691.71</v>
      </c>
      <c r="AA8" cm="1">
        <f t="array" ref="AA8">SUMPRODUCT('EUROSTAT data 2015 EU27'!$E$15:$BP$78*('EUROSTAT data 2015 EU27'!$E$13:$BP$13=  'EUROSTAT data re-aggregated'!AA$3 )*('EUROSTAT data 2015 EU27'!$D$15:$D$78= 'EUROSTAT data re-aggregated'!$B8  ))</f>
        <v>442.32</v>
      </c>
      <c r="AB8" cm="1">
        <f t="array" ref="AB8">SUMPRODUCT('EUROSTAT data 2015 EU27'!$E$15:$BP$78*('EUROSTAT data 2015 EU27'!$E$13:$BP$13=  'EUROSTAT data re-aggregated'!AB$3 )*('EUROSTAT data 2015 EU27'!$D$15:$D$78= 'EUROSTAT data re-aggregated'!$B8  ))</f>
        <v>365.65</v>
      </c>
      <c r="AC8" cm="1">
        <f t="array" ref="AC8">SUMPRODUCT('EUROSTAT data 2015 EU27'!$E$15:$BP$78*('EUROSTAT data 2015 EU27'!$E$13:$BP$13=  'EUROSTAT data re-aggregated'!AC$3 )*('EUROSTAT data 2015 EU27'!$D$15:$D$78= 'EUROSTAT data re-aggregated'!$B8  ))</f>
        <v>160.63999999999999</v>
      </c>
      <c r="AD8" cm="1">
        <f t="array" ref="AD8">SUMPRODUCT('EUROSTAT data 2015 EU27'!$E$15:$BP$78*('EUROSTAT data 2015 EU27'!$E$13:$BP$13=  'EUROSTAT data re-aggregated'!AD$3 )*('EUROSTAT data 2015 EU27'!$D$15:$D$78= 'EUROSTAT data re-aggregated'!$B8  ))</f>
        <v>54.61</v>
      </c>
      <c r="AE8" cm="1">
        <f t="array" ref="AE8">SUMPRODUCT('EUROSTAT data 2015 EU27'!$E$15:$BP$78*('EUROSTAT data 2015 EU27'!$E$13:$BP$13=  'EUROSTAT data re-aggregated'!AE$3 )*('EUROSTAT data 2015 EU27'!$D$15:$D$78= 'EUROSTAT data re-aggregated'!$B8  ))</f>
        <v>47.54</v>
      </c>
      <c r="AF8" cm="1">
        <f t="array" ref="AF8">SUMPRODUCT('EUROSTAT data 2015 EU27'!$E$15:$BP$78*('EUROSTAT data 2015 EU27'!$E$13:$BP$13=  'EUROSTAT data re-aggregated'!AF$3 )*('EUROSTAT data 2015 EU27'!$D$15:$D$78= 'EUROSTAT data re-aggregated'!$B8  ))</f>
        <v>1876.44</v>
      </c>
      <c r="AG8" cm="1">
        <f t="array" ref="AG8">SUMPRODUCT('EUROSTAT data 2015 EU27'!$E$15:$BP$78*('EUROSTAT data 2015 EU27'!$E$13:$BP$13=  'EUROSTAT data re-aggregated'!AG$3 )*('EUROSTAT data 2015 EU27'!$D$15:$D$78= 'EUROSTAT data re-aggregated'!$B8  ))</f>
        <v>1730.21</v>
      </c>
      <c r="AH8" cm="1">
        <f t="array" ref="AH8">SUMPRODUCT('EUROSTAT data 2015 EU27'!$E$15:$BP$78*('EUROSTAT data 2015 EU27'!$E$13:$BP$13=  'EUROSTAT data re-aggregated'!AH$3 )*('EUROSTAT data 2015 EU27'!$D$15:$D$78= 'EUROSTAT data re-aggregated'!$B8  ))</f>
        <v>249.58</v>
      </c>
      <c r="AI8" cm="1">
        <f t="array" ref="AI8">SUMPRODUCT('EUROSTAT data 2015 EU27'!$E$15:$BP$78*('EUROSTAT data 2015 EU27'!$E$13:$BP$13=  'EUROSTAT data re-aggregated'!AI$3 )*('EUROSTAT data 2015 EU27'!$D$15:$D$78= 'EUROSTAT data re-aggregated'!$B8  ))</f>
        <v>227.64</v>
      </c>
      <c r="AJ8" cm="1">
        <f t="array" ref="AJ8">SUMPRODUCT('EUROSTAT data 2015 EU27'!$E$15:$BP$78*('EUROSTAT data 2015 EU27'!$E$13:$BP$13=  'EUROSTAT data re-aggregated'!AJ$3 )*('EUROSTAT data 2015 EU27'!$D$15:$D$78= 'EUROSTAT data re-aggregated'!$B8  ))</f>
        <v>139.25</v>
      </c>
      <c r="AK8" cm="1">
        <f t="array" ref="AK8">SUMPRODUCT('EUROSTAT data 2015 EU27'!$E$15:$BP$78*('EUROSTAT data 2015 EU27'!$E$13:$BP$13=  'EUROSTAT data re-aggregated'!AK$3 )*('EUROSTAT data 2015 EU27'!$D$15:$D$78= 'EUROSTAT data re-aggregated'!$B8  ))</f>
        <v>1594.7</v>
      </c>
      <c r="AL8" cm="1">
        <f t="array" ref="AL8">SUMPRODUCT('EUROSTAT data 2015 EU27'!$E$15:$BP$78*('EUROSTAT data 2015 EU27'!$E$13:$BP$13=  'EUROSTAT data re-aggregated'!AL$3 )*('EUROSTAT data 2015 EU27'!$D$15:$D$78= 'EUROSTAT data re-aggregated'!$B8  ))</f>
        <v>0</v>
      </c>
      <c r="AM8" cm="1">
        <f t="array" ref="AM8">SUMPRODUCT('EUROSTAT data 2015 EU27'!$E$15:$BP$78*('EUROSTAT data 2015 EU27'!$E$13:$BP$13=  'EUROSTAT data re-aggregated'!AM$3 )*('EUROSTAT data 2015 EU27'!$D$15:$D$78= 'EUROSTAT data re-aggregated'!$B8  ))</f>
        <v>0</v>
      </c>
    </row>
    <row r="9" spans="2:65" x14ac:dyDescent="0.35">
      <c r="B9" s="1" t="str">
        <v>ISIC 17T18</v>
      </c>
      <c r="C9" cm="1">
        <f t="array" ref="C9">SUMPRODUCT('EUROSTAT data 2015 EU27'!$E$15:$BP$78*('EUROSTAT data 2015 EU27'!$E$13:$BP$13=  'EUROSTAT data re-aggregated'!C$3 )*('EUROSTAT data 2015 EU27'!$D$15:$D$78= 'EUROSTAT data re-aggregated'!$B9  ))</f>
        <v>614.6</v>
      </c>
      <c r="D9" s="33" cm="1">
        <f t="array" ref="D9">SUMPRODUCT('EUROSTAT data 2015 EU27'!$E$15:$BP$78*('EUROSTAT data 2015 EU27'!$E$13:$BP$13=  'EUROSTAT data re-aggregated'!D$3 )*('EUROSTAT data 2015 EU27'!$D$15:$D$78= 'EUROSTAT data re-aggregated'!$B9  ))</f>
        <v>199.51</v>
      </c>
      <c r="E9" cm="1">
        <f t="array" ref="E9">SUMPRODUCT('EUROSTAT data 2015 EU27'!$E$15:$BP$78*('EUROSTAT data 2015 EU27'!$E$13:$BP$13=  'EUROSTAT data re-aggregated'!E$3 )*('EUROSTAT data 2015 EU27'!$D$15:$D$78= 'EUROSTAT data re-aggregated'!$B9  ))</f>
        <v>13531.33</v>
      </c>
      <c r="F9" cm="1">
        <f t="array" ref="F9">SUMPRODUCT('EUROSTAT data 2015 EU27'!$E$15:$BP$78*('EUROSTAT data 2015 EU27'!$E$13:$BP$13=  'EUROSTAT data re-aggregated'!F$3 )*('EUROSTAT data 2015 EU27'!$D$15:$D$78= 'EUROSTAT data re-aggregated'!$B9  ))</f>
        <v>1175.8600000000001</v>
      </c>
      <c r="G9" cm="1">
        <f t="array" ref="G9">SUMPRODUCT('EUROSTAT data 2015 EU27'!$E$15:$BP$78*('EUROSTAT data 2015 EU27'!$E$13:$BP$13=  'EUROSTAT data re-aggregated'!G$3 )*('EUROSTAT data 2015 EU27'!$D$15:$D$78= 'EUROSTAT data re-aggregated'!$B9  ))</f>
        <v>1139.6899999999998</v>
      </c>
      <c r="H9" cm="1">
        <f t="array" ref="H9">SUMPRODUCT('EUROSTAT data 2015 EU27'!$E$15:$BP$78*('EUROSTAT data 2015 EU27'!$E$13:$BP$13=  'EUROSTAT data re-aggregated'!H$3 )*('EUROSTAT data 2015 EU27'!$D$15:$D$78= 'EUROSTAT data re-aggregated'!$B9  ))</f>
        <v>57617.94</v>
      </c>
      <c r="I9" cm="1">
        <f t="array" ref="I9">SUMPRODUCT('EUROSTAT data 2015 EU27'!$E$15:$BP$78*('EUROSTAT data 2015 EU27'!$E$13:$BP$13=  'EUROSTAT data re-aggregated'!I$3 )*('EUROSTAT data 2015 EU27'!$D$15:$D$78= 'EUROSTAT data re-aggregated'!$B9  ))</f>
        <v>269.45</v>
      </c>
      <c r="J9" cm="1">
        <f t="array" ref="J9">SUMPRODUCT('EUROSTAT data 2015 EU27'!$E$15:$BP$78*('EUROSTAT data 2015 EU27'!$E$13:$BP$13=  'EUROSTAT data re-aggregated'!J$3 )*('EUROSTAT data 2015 EU27'!$D$15:$D$78= 'EUROSTAT data re-aggregated'!$B9  ))</f>
        <v>4429.5200000000004</v>
      </c>
      <c r="K9" cm="1">
        <f t="array" ref="K9">SUMPRODUCT('EUROSTAT data 2015 EU27'!$E$15:$BP$78*('EUROSTAT data 2015 EU27'!$E$13:$BP$13=  'EUROSTAT data re-aggregated'!K$3 )*('EUROSTAT data 2015 EU27'!$D$15:$D$78= 'EUROSTAT data re-aggregated'!$B9  ))</f>
        <v>2262.52</v>
      </c>
      <c r="L9" cm="1">
        <f t="array" ref="L9">SUMPRODUCT('EUROSTAT data 2015 EU27'!$E$15:$BP$78*('EUROSTAT data 2015 EU27'!$E$13:$BP$13=  'EUROSTAT data re-aggregated'!L$3 )*('EUROSTAT data 2015 EU27'!$D$15:$D$78= 'EUROSTAT data re-aggregated'!$B9  ))</f>
        <v>2695.96</v>
      </c>
      <c r="M9" s="33" cm="1">
        <f t="array" ref="M9">SUMPRODUCT('EUROSTAT data 2015 EU27'!$E$15:$BP$78*('EUROSTAT data 2015 EU27'!$E$13:$BP$13=  'EUROSTAT data re-aggregated'!M$3 )*('EUROSTAT data 2015 EU27'!$D$15:$D$78= 'EUROSTAT data re-aggregated'!$B9  ))</f>
        <v>1455.86</v>
      </c>
      <c r="N9" s="33" cm="1">
        <f t="array" ref="N9">SUMPRODUCT('EUROSTAT data 2015 EU27'!$E$15:$BP$78*('EUROSTAT data 2015 EU27'!$E$13:$BP$13=  'EUROSTAT data re-aggregated'!N$3 )*('EUROSTAT data 2015 EU27'!$D$15:$D$78= 'EUROSTAT data re-aggregated'!$B9  ))</f>
        <v>727.81000000000006</v>
      </c>
      <c r="O9" cm="1">
        <f t="array" ref="O9">SUMPRODUCT('EUROSTAT data 2015 EU27'!$E$15:$BP$78*('EUROSTAT data 2015 EU27'!$E$13:$BP$13=  'EUROSTAT data re-aggregated'!O$3 )*('EUROSTAT data 2015 EU27'!$D$15:$D$78= 'EUROSTAT data re-aggregated'!$B9  ))</f>
        <v>1397.6100000000001</v>
      </c>
      <c r="P9" cm="1">
        <f t="array" ref="P9">SUMPRODUCT('EUROSTAT data 2015 EU27'!$E$15:$BP$78*('EUROSTAT data 2015 EU27'!$E$13:$BP$13=  'EUROSTAT data re-aggregated'!P$3 )*('EUROSTAT data 2015 EU27'!$D$15:$D$78= 'EUROSTAT data re-aggregated'!$B9  ))</f>
        <v>1100.08</v>
      </c>
      <c r="Q9" cm="1">
        <f t="array" ref="Q9">SUMPRODUCT('EUROSTAT data 2015 EU27'!$E$15:$BP$78*('EUROSTAT data 2015 EU27'!$E$13:$BP$13=  'EUROSTAT data re-aggregated'!Q$3 )*('EUROSTAT data 2015 EU27'!$D$15:$D$78= 'EUROSTAT data re-aggregated'!$B9  ))</f>
        <v>1627.78</v>
      </c>
      <c r="R9" cm="1">
        <f t="array" ref="R9">SUMPRODUCT('EUROSTAT data 2015 EU27'!$E$15:$BP$78*('EUROSTAT data 2015 EU27'!$E$13:$BP$13=  'EUROSTAT data re-aggregated'!R$3 )*('EUROSTAT data 2015 EU27'!$D$15:$D$78= 'EUROSTAT data re-aggregated'!$B9  ))</f>
        <v>1776.19</v>
      </c>
      <c r="S9" cm="1">
        <f t="array" ref="S9">SUMPRODUCT('EUROSTAT data 2015 EU27'!$E$15:$BP$78*('EUROSTAT data 2015 EU27'!$E$13:$BP$13=  'EUROSTAT data re-aggregated'!S$3 )*('EUROSTAT data 2015 EU27'!$D$15:$D$78= 'EUROSTAT data re-aggregated'!$B9  ))</f>
        <v>1614.2399999999998</v>
      </c>
      <c r="T9" cm="1">
        <f t="array" ref="T9">SUMPRODUCT('EUROSTAT data 2015 EU27'!$E$15:$BP$78*('EUROSTAT data 2015 EU27'!$E$13:$BP$13=  'EUROSTAT data re-aggregated'!T$3 )*('EUROSTAT data 2015 EU27'!$D$15:$D$78= 'EUROSTAT data re-aggregated'!$B9  ))</f>
        <v>346.42</v>
      </c>
      <c r="U9" cm="1">
        <f t="array" ref="U9">SUMPRODUCT('EUROSTAT data 2015 EU27'!$E$15:$BP$78*('EUROSTAT data 2015 EU27'!$E$13:$BP$13=  'EUROSTAT data re-aggregated'!U$3 )*('EUROSTAT data 2015 EU27'!$D$15:$D$78= 'EUROSTAT data re-aggregated'!$B9  ))</f>
        <v>2548.0100000000002</v>
      </c>
      <c r="V9" s="33" cm="1">
        <f t="array" ref="V9">SUMPRODUCT('EUROSTAT data 2015 EU27'!$E$15:$BP$78*('EUROSTAT data 2015 EU27'!$E$13:$BP$13=  'EUROSTAT data re-aggregated'!V$3 )*('EUROSTAT data 2015 EU27'!$D$15:$D$78= 'EUROSTAT data re-aggregated'!$B9  ))</f>
        <v>704.72</v>
      </c>
      <c r="W9" cm="1">
        <f t="array" ref="W9">SUMPRODUCT('EUROSTAT data 2015 EU27'!$E$15:$BP$78*('EUROSTAT data 2015 EU27'!$E$13:$BP$13=  'EUROSTAT data re-aggregated'!W$3 )*('EUROSTAT data 2015 EU27'!$D$15:$D$78= 'EUROSTAT data re-aggregated'!$B9  ))</f>
        <v>1417.26</v>
      </c>
      <c r="X9" cm="1">
        <f t="array" ref="X9">SUMPRODUCT('EUROSTAT data 2015 EU27'!$E$15:$BP$78*('EUROSTAT data 2015 EU27'!$E$13:$BP$13=  'EUROSTAT data re-aggregated'!X$3 )*('EUROSTAT data 2015 EU27'!$D$15:$D$78= 'EUROSTAT data re-aggregated'!$B9  ))</f>
        <v>1884.81</v>
      </c>
      <c r="Y9" cm="1">
        <f t="array" ref="Y9">SUMPRODUCT('EUROSTAT data 2015 EU27'!$E$15:$BP$78*('EUROSTAT data 2015 EU27'!$E$13:$BP$13=  'EUROSTAT data re-aggregated'!Y$3 )*('EUROSTAT data 2015 EU27'!$D$15:$D$78= 'EUROSTAT data re-aggregated'!$B9  ))</f>
        <v>12484.439999999999</v>
      </c>
      <c r="Z9" cm="1">
        <f t="array" ref="Z9">SUMPRODUCT('EUROSTAT data 2015 EU27'!$E$15:$BP$78*('EUROSTAT data 2015 EU27'!$E$13:$BP$13=  'EUROSTAT data re-aggregated'!Z$3 )*('EUROSTAT data 2015 EU27'!$D$15:$D$78= 'EUROSTAT data re-aggregated'!$B9  ))</f>
        <v>2851.9700000000003</v>
      </c>
      <c r="AA9" cm="1">
        <f t="array" ref="AA9">SUMPRODUCT('EUROSTAT data 2015 EU27'!$E$15:$BP$78*('EUROSTAT data 2015 EU27'!$E$13:$BP$13=  'EUROSTAT data re-aggregated'!AA$3 )*('EUROSTAT data 2015 EU27'!$D$15:$D$78= 'EUROSTAT data re-aggregated'!$B9  ))</f>
        <v>2022.56</v>
      </c>
      <c r="AB9" cm="1">
        <f t="array" ref="AB9">SUMPRODUCT('EUROSTAT data 2015 EU27'!$E$15:$BP$78*('EUROSTAT data 2015 EU27'!$E$13:$BP$13=  'EUROSTAT data re-aggregated'!AB$3 )*('EUROSTAT data 2015 EU27'!$D$15:$D$78= 'EUROSTAT data re-aggregated'!$B9  ))</f>
        <v>16347.140000000001</v>
      </c>
      <c r="AC9" cm="1">
        <f t="array" ref="AC9">SUMPRODUCT('EUROSTAT data 2015 EU27'!$E$15:$BP$78*('EUROSTAT data 2015 EU27'!$E$13:$BP$13=  'EUROSTAT data re-aggregated'!AC$3 )*('EUROSTAT data 2015 EU27'!$D$15:$D$78= 'EUROSTAT data re-aggregated'!$B9  ))</f>
        <v>1685.37</v>
      </c>
      <c r="AD9" cm="1">
        <f t="array" ref="AD9">SUMPRODUCT('EUROSTAT data 2015 EU27'!$E$15:$BP$78*('EUROSTAT data 2015 EU27'!$E$13:$BP$13=  'EUROSTAT data re-aggregated'!AD$3 )*('EUROSTAT data 2015 EU27'!$D$15:$D$78= 'EUROSTAT data re-aggregated'!$B9  ))</f>
        <v>2213.4499999999998</v>
      </c>
      <c r="AE9" cm="1">
        <f t="array" ref="AE9">SUMPRODUCT('EUROSTAT data 2015 EU27'!$E$15:$BP$78*('EUROSTAT data 2015 EU27'!$E$13:$BP$13=  'EUROSTAT data re-aggregated'!AE$3 )*('EUROSTAT data 2015 EU27'!$D$15:$D$78= 'EUROSTAT data re-aggregated'!$B9  ))</f>
        <v>5449.99</v>
      </c>
      <c r="AF9" cm="1">
        <f t="array" ref="AF9">SUMPRODUCT('EUROSTAT data 2015 EU27'!$E$15:$BP$78*('EUROSTAT data 2015 EU27'!$E$13:$BP$13=  'EUROSTAT data re-aggregated'!AF$3 )*('EUROSTAT data 2015 EU27'!$D$15:$D$78= 'EUROSTAT data re-aggregated'!$B9  ))</f>
        <v>1254.9499999999998</v>
      </c>
      <c r="AG9" cm="1">
        <f t="array" ref="AG9">SUMPRODUCT('EUROSTAT data 2015 EU27'!$E$15:$BP$78*('EUROSTAT data 2015 EU27'!$E$13:$BP$13=  'EUROSTAT data re-aggregated'!AG$3 )*('EUROSTAT data 2015 EU27'!$D$15:$D$78= 'EUROSTAT data re-aggregated'!$B9  ))</f>
        <v>23067.120000000003</v>
      </c>
      <c r="AH9" cm="1">
        <f t="array" ref="AH9">SUMPRODUCT('EUROSTAT data 2015 EU27'!$E$15:$BP$78*('EUROSTAT data 2015 EU27'!$E$13:$BP$13=  'EUROSTAT data re-aggregated'!AH$3 )*('EUROSTAT data 2015 EU27'!$D$15:$D$78= 'EUROSTAT data re-aggregated'!$B9  ))</f>
        <v>3817.9399999999996</v>
      </c>
      <c r="AI9" cm="1">
        <f t="array" ref="AI9">SUMPRODUCT('EUROSTAT data 2015 EU27'!$E$15:$BP$78*('EUROSTAT data 2015 EU27'!$E$13:$BP$13=  'EUROSTAT data re-aggregated'!AI$3 )*('EUROSTAT data 2015 EU27'!$D$15:$D$78= 'EUROSTAT data re-aggregated'!$B9  ))</f>
        <v>2552.21</v>
      </c>
      <c r="AJ9" cm="1">
        <f t="array" ref="AJ9">SUMPRODUCT('EUROSTAT data 2015 EU27'!$E$15:$BP$78*('EUROSTAT data 2015 EU27'!$E$13:$BP$13=  'EUROSTAT data re-aggregated'!AJ$3 )*('EUROSTAT data 2015 EU27'!$D$15:$D$78= 'EUROSTAT data re-aggregated'!$B9  ))</f>
        <v>2733.0299999999997</v>
      </c>
      <c r="AK9" cm="1">
        <f t="array" ref="AK9">SUMPRODUCT('EUROSTAT data 2015 EU27'!$E$15:$BP$78*('EUROSTAT data 2015 EU27'!$E$13:$BP$13=  'EUROSTAT data re-aggregated'!AK$3 )*('EUROSTAT data 2015 EU27'!$D$15:$D$78= 'EUROSTAT data re-aggregated'!$B9  ))</f>
        <v>4003.37</v>
      </c>
      <c r="AL9" cm="1">
        <f t="array" ref="AL9">SUMPRODUCT('EUROSTAT data 2015 EU27'!$E$15:$BP$78*('EUROSTAT data 2015 EU27'!$E$13:$BP$13=  'EUROSTAT data re-aggregated'!AL$3 )*('EUROSTAT data 2015 EU27'!$D$15:$D$78= 'EUROSTAT data re-aggregated'!$B9  ))</f>
        <v>0</v>
      </c>
      <c r="AM9" cm="1">
        <f t="array" ref="AM9">SUMPRODUCT('EUROSTAT data 2015 EU27'!$E$15:$BP$78*('EUROSTAT data 2015 EU27'!$E$13:$BP$13=  'EUROSTAT data re-aggregated'!AM$3 )*('EUROSTAT data 2015 EU27'!$D$15:$D$78= 'EUROSTAT data re-aggregated'!$B9  ))</f>
        <v>0</v>
      </c>
    </row>
    <row r="10" spans="2:65" x14ac:dyDescent="0.35">
      <c r="B10" s="1" t="str">
        <v>ISIC 19</v>
      </c>
      <c r="C10" cm="1">
        <f t="array" ref="C10">SUMPRODUCT('EUROSTAT data 2015 EU27'!$E$15:$BP$78*('EUROSTAT data 2015 EU27'!$E$13:$BP$13=  'EUROSTAT data re-aggregated'!C$3 )*('EUROSTAT data 2015 EU27'!$D$15:$D$78= 'EUROSTAT data re-aggregated'!$B10  ))</f>
        <v>9027.74</v>
      </c>
      <c r="D10" s="33" cm="1">
        <f t="array" ref="D10">SUMPRODUCT('EUROSTAT data 2015 EU27'!$E$15:$BP$78*('EUROSTAT data 2015 EU27'!$E$13:$BP$13=  'EUROSTAT data re-aggregated'!D$3 )*('EUROSTAT data 2015 EU27'!$D$15:$D$78= 'EUROSTAT data re-aggregated'!$B10  ))</f>
        <v>1041.6099999999999</v>
      </c>
      <c r="E10" cm="1">
        <f t="array" ref="E10">SUMPRODUCT('EUROSTAT data 2015 EU27'!$E$15:$BP$78*('EUROSTAT data 2015 EU27'!$E$13:$BP$13=  'EUROSTAT data re-aggregated'!E$3 )*('EUROSTAT data 2015 EU27'!$D$15:$D$78= 'EUROSTAT data re-aggregated'!$B10  ))</f>
        <v>1875.64</v>
      </c>
      <c r="F10" cm="1">
        <f t="array" ref="F10">SUMPRODUCT('EUROSTAT data 2015 EU27'!$E$15:$BP$78*('EUROSTAT data 2015 EU27'!$E$13:$BP$13=  'EUROSTAT data re-aggregated'!F$3 )*('EUROSTAT data 2015 EU27'!$D$15:$D$78= 'EUROSTAT data re-aggregated'!$B10  ))</f>
        <v>284.92</v>
      </c>
      <c r="G10" cm="1">
        <f t="array" ref="G10">SUMPRODUCT('EUROSTAT data 2015 EU27'!$E$15:$BP$78*('EUROSTAT data 2015 EU27'!$E$13:$BP$13=  'EUROSTAT data re-aggregated'!G$3 )*('EUROSTAT data 2015 EU27'!$D$15:$D$78= 'EUROSTAT data re-aggregated'!$B10  ))</f>
        <v>343.61</v>
      </c>
      <c r="H10" cm="1">
        <f t="array" ref="H10">SUMPRODUCT('EUROSTAT data 2015 EU27'!$E$15:$BP$78*('EUROSTAT data 2015 EU27'!$E$13:$BP$13=  'EUROSTAT data re-aggregated'!H$3 )*('EUROSTAT data 2015 EU27'!$D$15:$D$78= 'EUROSTAT data re-aggregated'!$B10  ))</f>
        <v>519.41999999999996</v>
      </c>
      <c r="I10" cm="1">
        <f t="array" ref="I10">SUMPRODUCT('EUROSTAT data 2015 EU27'!$E$15:$BP$78*('EUROSTAT data 2015 EU27'!$E$13:$BP$13=  'EUROSTAT data re-aggregated'!I$3 )*('EUROSTAT data 2015 EU27'!$D$15:$D$78= 'EUROSTAT data re-aggregated'!$B10  ))</f>
        <v>37129.25</v>
      </c>
      <c r="J10" cm="1">
        <f t="array" ref="J10">SUMPRODUCT('EUROSTAT data 2015 EU27'!$E$15:$BP$78*('EUROSTAT data 2015 EU27'!$E$13:$BP$13=  'EUROSTAT data re-aggregated'!J$3 )*('EUROSTAT data 2015 EU27'!$D$15:$D$78= 'EUROSTAT data re-aggregated'!$B10  ))</f>
        <v>18661.62</v>
      </c>
      <c r="K10" cm="1">
        <f t="array" ref="K10">SUMPRODUCT('EUROSTAT data 2015 EU27'!$E$15:$BP$78*('EUROSTAT data 2015 EU27'!$E$13:$BP$13=  'EUROSTAT data re-aggregated'!K$3 )*('EUROSTAT data 2015 EU27'!$D$15:$D$78= 'EUROSTAT data re-aggregated'!$B10  ))</f>
        <v>320.22000000000003</v>
      </c>
      <c r="L10" cm="1">
        <f t="array" ref="L10">SUMPRODUCT('EUROSTAT data 2015 EU27'!$E$15:$BP$78*('EUROSTAT data 2015 EU27'!$E$13:$BP$13=  'EUROSTAT data re-aggregated'!L$3 )*('EUROSTAT data 2015 EU27'!$D$15:$D$78= 'EUROSTAT data re-aggregated'!$B10  ))</f>
        <v>471.41</v>
      </c>
      <c r="M10" s="33" cm="1">
        <f t="array" ref="M10">SUMPRODUCT('EUROSTAT data 2015 EU27'!$E$15:$BP$78*('EUROSTAT data 2015 EU27'!$E$13:$BP$13=  'EUROSTAT data re-aggregated'!M$3 )*('EUROSTAT data 2015 EU27'!$D$15:$D$78= 'EUROSTAT data re-aggregated'!$B10  ))</f>
        <v>2252.1799999999998</v>
      </c>
      <c r="N10" s="33" cm="1">
        <f t="array" ref="N10">SUMPRODUCT('EUROSTAT data 2015 EU27'!$E$15:$BP$78*('EUROSTAT data 2015 EU27'!$E$13:$BP$13=  'EUROSTAT data re-aggregated'!N$3 )*('EUROSTAT data 2015 EU27'!$D$15:$D$78= 'EUROSTAT data re-aggregated'!$B10  ))</f>
        <v>4023.37</v>
      </c>
      <c r="O10" cm="1">
        <f t="array" ref="O10">SUMPRODUCT('EUROSTAT data 2015 EU27'!$E$15:$BP$78*('EUROSTAT data 2015 EU27'!$E$13:$BP$13=  'EUROSTAT data re-aggregated'!O$3 )*('EUROSTAT data 2015 EU27'!$D$15:$D$78= 'EUROSTAT data re-aggregated'!$B10  ))</f>
        <v>693.96</v>
      </c>
      <c r="P10" cm="1">
        <f t="array" ref="P10">SUMPRODUCT('EUROSTAT data 2015 EU27'!$E$15:$BP$78*('EUROSTAT data 2015 EU27'!$E$13:$BP$13=  'EUROSTAT data re-aggregated'!P$3 )*('EUROSTAT data 2015 EU27'!$D$15:$D$78= 'EUROSTAT data re-aggregated'!$B10  ))</f>
        <v>142.80000000000001</v>
      </c>
      <c r="Q10" cm="1">
        <f t="array" ref="Q10">SUMPRODUCT('EUROSTAT data 2015 EU27'!$E$15:$BP$78*('EUROSTAT data 2015 EU27'!$E$13:$BP$13=  'EUROSTAT data re-aggregated'!Q$3 )*('EUROSTAT data 2015 EU27'!$D$15:$D$78= 'EUROSTAT data re-aggregated'!$B10  ))</f>
        <v>463.17</v>
      </c>
      <c r="R10" cm="1">
        <f t="array" ref="R10">SUMPRODUCT('EUROSTAT data 2015 EU27'!$E$15:$BP$78*('EUROSTAT data 2015 EU27'!$E$13:$BP$13=  'EUROSTAT data re-aggregated'!R$3 )*('EUROSTAT data 2015 EU27'!$D$15:$D$78= 'EUROSTAT data re-aggregated'!$B10  ))</f>
        <v>787.7</v>
      </c>
      <c r="S10" cm="1">
        <f t="array" ref="S10">SUMPRODUCT('EUROSTAT data 2015 EU27'!$E$15:$BP$78*('EUROSTAT data 2015 EU27'!$E$13:$BP$13=  'EUROSTAT data re-aggregated'!S$3 )*('EUROSTAT data 2015 EU27'!$D$15:$D$78= 'EUROSTAT data re-aggregated'!$B10  ))</f>
        <v>698.07</v>
      </c>
      <c r="T10" cm="1">
        <f t="array" ref="T10">SUMPRODUCT('EUROSTAT data 2015 EU27'!$E$15:$BP$78*('EUROSTAT data 2015 EU27'!$E$13:$BP$13=  'EUROSTAT data re-aggregated'!T$3 )*('EUROSTAT data 2015 EU27'!$D$15:$D$78= 'EUROSTAT data re-aggregated'!$B10  ))</f>
        <v>162.01</v>
      </c>
      <c r="U10" cm="1">
        <f t="array" ref="U10">SUMPRODUCT('EUROSTAT data 2015 EU27'!$E$15:$BP$78*('EUROSTAT data 2015 EU27'!$E$13:$BP$13=  'EUROSTAT data re-aggregated'!U$3 )*('EUROSTAT data 2015 EU27'!$D$15:$D$78= 'EUROSTAT data re-aggregated'!$B10  ))</f>
        <v>905.1</v>
      </c>
      <c r="V10" s="33" cm="1">
        <f t="array" ref="V10">SUMPRODUCT('EUROSTAT data 2015 EU27'!$E$15:$BP$78*('EUROSTAT data 2015 EU27'!$E$13:$BP$13=  'EUROSTAT data re-aggregated'!V$3 )*('EUROSTAT data 2015 EU27'!$D$15:$D$78= 'EUROSTAT data re-aggregated'!$B10  ))</f>
        <v>9407.4</v>
      </c>
      <c r="W10" cm="1">
        <f t="array" ref="W10">SUMPRODUCT('EUROSTAT data 2015 EU27'!$E$15:$BP$78*('EUROSTAT data 2015 EU27'!$E$13:$BP$13=  'EUROSTAT data re-aggregated'!W$3 )*('EUROSTAT data 2015 EU27'!$D$15:$D$78= 'EUROSTAT data re-aggregated'!$B10  ))</f>
        <v>1464.4</v>
      </c>
      <c r="X10" cm="1">
        <f t="array" ref="X10">SUMPRODUCT('EUROSTAT data 2015 EU27'!$E$15:$BP$78*('EUROSTAT data 2015 EU27'!$E$13:$BP$13=  'EUROSTAT data re-aggregated'!X$3 )*('EUROSTAT data 2015 EU27'!$D$15:$D$78= 'EUROSTAT data re-aggregated'!$B10  ))</f>
        <v>8964.68</v>
      </c>
      <c r="Y10" cm="1">
        <f t="array" ref="Y10">SUMPRODUCT('EUROSTAT data 2015 EU27'!$E$15:$BP$78*('EUROSTAT data 2015 EU27'!$E$13:$BP$13=  'EUROSTAT data re-aggregated'!Y$3 )*('EUROSTAT data 2015 EU27'!$D$15:$D$78= 'EUROSTAT data re-aggregated'!$B10  ))</f>
        <v>10659.6</v>
      </c>
      <c r="Z10" cm="1">
        <f t="array" ref="Z10">SUMPRODUCT('EUROSTAT data 2015 EU27'!$E$15:$BP$78*('EUROSTAT data 2015 EU27'!$E$13:$BP$13=  'EUROSTAT data re-aggregated'!Z$3 )*('EUROSTAT data 2015 EU27'!$D$15:$D$78= 'EUROSTAT data re-aggregated'!$B10  ))</f>
        <v>53289.16</v>
      </c>
      <c r="AA10" cm="1">
        <f t="array" ref="AA10">SUMPRODUCT('EUROSTAT data 2015 EU27'!$E$15:$BP$78*('EUROSTAT data 2015 EU27'!$E$13:$BP$13=  'EUROSTAT data re-aggregated'!AA$3 )*('EUROSTAT data 2015 EU27'!$D$15:$D$78= 'EUROSTAT data re-aggregated'!$B10  ))</f>
        <v>975.2</v>
      </c>
      <c r="AB10" cm="1">
        <f t="array" ref="AB10">SUMPRODUCT('EUROSTAT data 2015 EU27'!$E$15:$BP$78*('EUROSTAT data 2015 EU27'!$E$13:$BP$13=  'EUROSTAT data re-aggregated'!AB$3 )*('EUROSTAT data 2015 EU27'!$D$15:$D$78= 'EUROSTAT data re-aggregated'!$B10  ))</f>
        <v>415.69</v>
      </c>
      <c r="AC10" cm="1">
        <f t="array" ref="AC10">SUMPRODUCT('EUROSTAT data 2015 EU27'!$E$15:$BP$78*('EUROSTAT data 2015 EU27'!$E$13:$BP$13=  'EUROSTAT data re-aggregated'!AC$3 )*('EUROSTAT data 2015 EU27'!$D$15:$D$78= 'EUROSTAT data re-aggregated'!$B10  ))</f>
        <v>340.16</v>
      </c>
      <c r="AD10" cm="1">
        <f t="array" ref="AD10">SUMPRODUCT('EUROSTAT data 2015 EU27'!$E$15:$BP$78*('EUROSTAT data 2015 EU27'!$E$13:$BP$13=  'EUROSTAT data re-aggregated'!AD$3 )*('EUROSTAT data 2015 EU27'!$D$15:$D$78= 'EUROSTAT data re-aggregated'!$B10  ))</f>
        <v>426.27</v>
      </c>
      <c r="AE10" cm="1">
        <f t="array" ref="AE10">SUMPRODUCT('EUROSTAT data 2015 EU27'!$E$15:$BP$78*('EUROSTAT data 2015 EU27'!$E$13:$BP$13=  'EUROSTAT data re-aggregated'!AE$3 )*('EUROSTAT data 2015 EU27'!$D$15:$D$78= 'EUROSTAT data re-aggregated'!$B10  ))</f>
        <v>1060.3</v>
      </c>
      <c r="AF10" cm="1">
        <f t="array" ref="AF10">SUMPRODUCT('EUROSTAT data 2015 EU27'!$E$15:$BP$78*('EUROSTAT data 2015 EU27'!$E$13:$BP$13=  'EUROSTAT data re-aggregated'!AF$3 )*('EUROSTAT data 2015 EU27'!$D$15:$D$78= 'EUROSTAT data re-aggregated'!$B10  ))</f>
        <v>779.76</v>
      </c>
      <c r="AG10" cm="1">
        <f t="array" ref="AG10">SUMPRODUCT('EUROSTAT data 2015 EU27'!$E$15:$BP$78*('EUROSTAT data 2015 EU27'!$E$13:$BP$13=  'EUROSTAT data re-aggregated'!AG$3 )*('EUROSTAT data 2015 EU27'!$D$15:$D$78= 'EUROSTAT data re-aggregated'!$B10  ))</f>
        <v>4524.4699999999993</v>
      </c>
      <c r="AH10" cm="1">
        <f t="array" ref="AH10">SUMPRODUCT('EUROSTAT data 2015 EU27'!$E$15:$BP$78*('EUROSTAT data 2015 EU27'!$E$13:$BP$13=  'EUROSTAT data re-aggregated'!AH$3 )*('EUROSTAT data 2015 EU27'!$D$15:$D$78= 'EUROSTAT data re-aggregated'!$B10  ))</f>
        <v>3244.31</v>
      </c>
      <c r="AI10" cm="1">
        <f t="array" ref="AI10">SUMPRODUCT('EUROSTAT data 2015 EU27'!$E$15:$BP$78*('EUROSTAT data 2015 EU27'!$E$13:$BP$13=  'EUROSTAT data re-aggregated'!AI$3 )*('EUROSTAT data 2015 EU27'!$D$15:$D$78= 'EUROSTAT data re-aggregated'!$B10  ))</f>
        <v>880.84</v>
      </c>
      <c r="AJ10" cm="1">
        <f t="array" ref="AJ10">SUMPRODUCT('EUROSTAT data 2015 EU27'!$E$15:$BP$78*('EUROSTAT data 2015 EU27'!$E$13:$BP$13=  'EUROSTAT data re-aggregated'!AJ$3 )*('EUROSTAT data 2015 EU27'!$D$15:$D$78= 'EUROSTAT data re-aggregated'!$B10  ))</f>
        <v>1343.61</v>
      </c>
      <c r="AK10" cm="1">
        <f t="array" ref="AK10">SUMPRODUCT('EUROSTAT data 2015 EU27'!$E$15:$BP$78*('EUROSTAT data 2015 EU27'!$E$13:$BP$13=  'EUROSTAT data re-aggregated'!AK$3 )*('EUROSTAT data 2015 EU27'!$D$15:$D$78= 'EUROSTAT data re-aggregated'!$B10  ))</f>
        <v>1538.38</v>
      </c>
      <c r="AL10" cm="1">
        <f t="array" ref="AL10">SUMPRODUCT('EUROSTAT data 2015 EU27'!$E$15:$BP$78*('EUROSTAT data 2015 EU27'!$E$13:$BP$13=  'EUROSTAT data re-aggregated'!AL$3 )*('EUROSTAT data 2015 EU27'!$D$15:$D$78= 'EUROSTAT data re-aggregated'!$B10  ))</f>
        <v>0</v>
      </c>
      <c r="AM10" cm="1">
        <f t="array" ref="AM10">SUMPRODUCT('EUROSTAT data 2015 EU27'!$E$15:$BP$78*('EUROSTAT data 2015 EU27'!$E$13:$BP$13=  'EUROSTAT data re-aggregated'!AM$3 )*('EUROSTAT data 2015 EU27'!$D$15:$D$78= 'EUROSTAT data re-aggregated'!$B10  ))</f>
        <v>0</v>
      </c>
    </row>
    <row r="11" spans="2:65" x14ac:dyDescent="0.35">
      <c r="B11" s="1" t="str">
        <v>ISIC 20</v>
      </c>
      <c r="C11" cm="1">
        <f t="array" ref="C11">SUMPRODUCT('EUROSTAT data 2015 EU27'!$E$15:$BP$78*('EUROSTAT data 2015 EU27'!$E$13:$BP$13=  'EUROSTAT data re-aggregated'!C$3 )*('EUROSTAT data 2015 EU27'!$D$15:$D$78= 'EUROSTAT data re-aggregated'!$B11  ))</f>
        <v>19280.870000000003</v>
      </c>
      <c r="D11" s="33" cm="1">
        <f t="array" ref="D11">SUMPRODUCT('EUROSTAT data 2015 EU27'!$E$15:$BP$78*('EUROSTAT data 2015 EU27'!$E$13:$BP$13=  'EUROSTAT data re-aggregated'!D$3 )*('EUROSTAT data 2015 EU27'!$D$15:$D$78= 'EUROSTAT data re-aggregated'!$B11  ))</f>
        <v>1264.78</v>
      </c>
      <c r="E11" cm="1">
        <f t="array" ref="E11">SUMPRODUCT('EUROSTAT data 2015 EU27'!$E$15:$BP$78*('EUROSTAT data 2015 EU27'!$E$13:$BP$13=  'EUROSTAT data re-aggregated'!E$3 )*('EUROSTAT data 2015 EU27'!$D$15:$D$78= 'EUROSTAT data re-aggregated'!$B11  ))</f>
        <v>8840.14</v>
      </c>
      <c r="F11" cm="1">
        <f t="array" ref="F11">SUMPRODUCT('EUROSTAT data 2015 EU27'!$E$15:$BP$78*('EUROSTAT data 2015 EU27'!$E$13:$BP$13=  'EUROSTAT data re-aggregated'!F$3 )*('EUROSTAT data 2015 EU27'!$D$15:$D$78= 'EUROSTAT data re-aggregated'!$B11  ))</f>
        <v>8439.89</v>
      </c>
      <c r="G11" cm="1">
        <f t="array" ref="G11">SUMPRODUCT('EUROSTAT data 2015 EU27'!$E$15:$BP$78*('EUROSTAT data 2015 EU27'!$E$13:$BP$13=  'EUROSTAT data re-aggregated'!G$3 )*('EUROSTAT data 2015 EU27'!$D$15:$D$78= 'EUROSTAT data re-aggregated'!$B11  ))</f>
        <v>3411.43</v>
      </c>
      <c r="H11" cm="1">
        <f t="array" ref="H11">SUMPRODUCT('EUROSTAT data 2015 EU27'!$E$15:$BP$78*('EUROSTAT data 2015 EU27'!$E$13:$BP$13=  'EUROSTAT data re-aggregated'!H$3 )*('EUROSTAT data 2015 EU27'!$D$15:$D$78= 'EUROSTAT data re-aggregated'!$B11  ))</f>
        <v>10480.9</v>
      </c>
      <c r="I11" cm="1">
        <f t="array" ref="I11">SUMPRODUCT('EUROSTAT data 2015 EU27'!$E$15:$BP$78*('EUROSTAT data 2015 EU27'!$E$13:$BP$13=  'EUROSTAT data re-aggregated'!I$3 )*('EUROSTAT data 2015 EU27'!$D$15:$D$78= 'EUROSTAT data re-aggregated'!$B11  ))</f>
        <v>16572.669999999998</v>
      </c>
      <c r="J11" cm="1">
        <f t="array" ref="J11">SUMPRODUCT('EUROSTAT data 2015 EU27'!$E$15:$BP$78*('EUROSTAT data 2015 EU27'!$E$13:$BP$13=  'EUROSTAT data re-aggregated'!J$3 )*('EUROSTAT data 2015 EU27'!$D$15:$D$78= 'EUROSTAT data re-aggregated'!$B11  ))</f>
        <v>133708.65</v>
      </c>
      <c r="K11" cm="1">
        <f t="array" ref="K11">SUMPRODUCT('EUROSTAT data 2015 EU27'!$E$15:$BP$78*('EUROSTAT data 2015 EU27'!$E$13:$BP$13=  'EUROSTAT data re-aggregated'!K$3 )*('EUROSTAT data 2015 EU27'!$D$15:$D$78= 'EUROSTAT data re-aggregated'!$B11  ))</f>
        <v>13211.37</v>
      </c>
      <c r="L11" cm="1">
        <f t="array" ref="L11">SUMPRODUCT('EUROSTAT data 2015 EU27'!$E$15:$BP$78*('EUROSTAT data 2015 EU27'!$E$13:$BP$13=  'EUROSTAT data re-aggregated'!L$3 )*('EUROSTAT data 2015 EU27'!$D$15:$D$78= 'EUROSTAT data re-aggregated'!$B11  ))</f>
        <v>53485.919999999998</v>
      </c>
      <c r="M11" s="33" cm="1">
        <f t="array" ref="M11">SUMPRODUCT('EUROSTAT data 2015 EU27'!$E$15:$BP$78*('EUROSTAT data 2015 EU27'!$E$13:$BP$13=  'EUROSTAT data re-aggregated'!M$3 )*('EUROSTAT data 2015 EU27'!$D$15:$D$78= 'EUROSTAT data re-aggregated'!$B11  ))</f>
        <v>4643.8500000000004</v>
      </c>
      <c r="N11" s="33" cm="1">
        <f t="array" ref="N11">SUMPRODUCT('EUROSTAT data 2015 EU27'!$E$15:$BP$78*('EUROSTAT data 2015 EU27'!$E$13:$BP$13=  'EUROSTAT data re-aggregated'!N$3 )*('EUROSTAT data 2015 EU27'!$D$15:$D$78= 'EUROSTAT data re-aggregated'!$B11  ))</f>
        <v>7248.23</v>
      </c>
      <c r="O11" cm="1">
        <f t="array" ref="O11">SUMPRODUCT('EUROSTAT data 2015 EU27'!$E$15:$BP$78*('EUROSTAT data 2015 EU27'!$E$13:$BP$13=  'EUROSTAT data re-aggregated'!O$3 )*('EUROSTAT data 2015 EU27'!$D$15:$D$78= 'EUROSTAT data re-aggregated'!$B11  ))</f>
        <v>5879.21</v>
      </c>
      <c r="P11" cm="1">
        <f t="array" ref="P11">SUMPRODUCT('EUROSTAT data 2015 EU27'!$E$15:$BP$78*('EUROSTAT data 2015 EU27'!$E$13:$BP$13=  'EUROSTAT data re-aggregated'!P$3 )*('EUROSTAT data 2015 EU27'!$D$15:$D$78= 'EUROSTAT data re-aggregated'!$B11  ))</f>
        <v>2982.6</v>
      </c>
      <c r="Q11" cm="1">
        <f t="array" ref="Q11">SUMPRODUCT('EUROSTAT data 2015 EU27'!$E$15:$BP$78*('EUROSTAT data 2015 EU27'!$E$13:$BP$13=  'EUROSTAT data re-aggregated'!Q$3 )*('EUROSTAT data 2015 EU27'!$D$15:$D$78= 'EUROSTAT data re-aggregated'!$B11  ))</f>
        <v>4423.05</v>
      </c>
      <c r="R11" cm="1">
        <f t="array" ref="R11">SUMPRODUCT('EUROSTAT data 2015 EU27'!$E$15:$BP$78*('EUROSTAT data 2015 EU27'!$E$13:$BP$13=  'EUROSTAT data re-aggregated'!R$3 )*('EUROSTAT data 2015 EU27'!$D$15:$D$78= 'EUROSTAT data re-aggregated'!$B11  ))</f>
        <v>4262.42</v>
      </c>
      <c r="S11" cm="1">
        <f t="array" ref="S11">SUMPRODUCT('EUROSTAT data 2015 EU27'!$E$15:$BP$78*('EUROSTAT data 2015 EU27'!$E$13:$BP$13=  'EUROSTAT data re-aggregated'!S$3 )*('EUROSTAT data 2015 EU27'!$D$15:$D$78= 'EUROSTAT data re-aggregated'!$B11  ))</f>
        <v>8502.9599999999991</v>
      </c>
      <c r="T11" cm="1">
        <f t="array" ref="T11">SUMPRODUCT('EUROSTAT data 2015 EU27'!$E$15:$BP$78*('EUROSTAT data 2015 EU27'!$E$13:$BP$13=  'EUROSTAT data re-aggregated'!T$3 )*('EUROSTAT data 2015 EU27'!$D$15:$D$78= 'EUROSTAT data re-aggregated'!$B11  ))</f>
        <v>1916.21</v>
      </c>
      <c r="U11" cm="1">
        <f t="array" ref="U11">SUMPRODUCT('EUROSTAT data 2015 EU27'!$E$15:$BP$78*('EUROSTAT data 2015 EU27'!$E$13:$BP$13=  'EUROSTAT data re-aggregated'!U$3 )*('EUROSTAT data 2015 EU27'!$D$15:$D$78= 'EUROSTAT data re-aggregated'!$B11  ))</f>
        <v>6569.03</v>
      </c>
      <c r="V11" s="33" cm="1">
        <f t="array" ref="V11">SUMPRODUCT('EUROSTAT data 2015 EU27'!$E$15:$BP$78*('EUROSTAT data 2015 EU27'!$E$13:$BP$13=  'EUROSTAT data re-aggregated'!V$3 )*('EUROSTAT data 2015 EU27'!$D$15:$D$78= 'EUROSTAT data re-aggregated'!$B11  ))</f>
        <v>6593.68</v>
      </c>
      <c r="W11" cm="1">
        <f t="array" ref="W11">SUMPRODUCT('EUROSTAT data 2015 EU27'!$E$15:$BP$78*('EUROSTAT data 2015 EU27'!$E$13:$BP$13=  'EUROSTAT data re-aggregated'!W$3 )*('EUROSTAT data 2015 EU27'!$D$15:$D$78= 'EUROSTAT data re-aggregated'!$B11  ))</f>
        <v>2298.7799999999997</v>
      </c>
      <c r="X11" cm="1">
        <f t="array" ref="X11">SUMPRODUCT('EUROSTAT data 2015 EU27'!$E$15:$BP$78*('EUROSTAT data 2015 EU27'!$E$13:$BP$13=  'EUROSTAT data re-aggregated'!X$3 )*('EUROSTAT data 2015 EU27'!$D$15:$D$78= 'EUROSTAT data re-aggregated'!$B11  ))</f>
        <v>12785.47</v>
      </c>
      <c r="Y11" cm="1">
        <f t="array" ref="Y11">SUMPRODUCT('EUROSTAT data 2015 EU27'!$E$15:$BP$78*('EUROSTAT data 2015 EU27'!$E$13:$BP$13=  'EUROSTAT data re-aggregated'!Y$3 )*('EUROSTAT data 2015 EU27'!$D$15:$D$78= 'EUROSTAT data re-aggregated'!$B11  ))</f>
        <v>5475.45</v>
      </c>
      <c r="Z11" cm="1">
        <f t="array" ref="Z11">SUMPRODUCT('EUROSTAT data 2015 EU27'!$E$15:$BP$78*('EUROSTAT data 2015 EU27'!$E$13:$BP$13=  'EUROSTAT data re-aggregated'!Z$3 )*('EUROSTAT data 2015 EU27'!$D$15:$D$78= 'EUROSTAT data re-aggregated'!$B11  ))</f>
        <v>1721.8700000000001</v>
      </c>
      <c r="AA11" cm="1">
        <f t="array" ref="AA11">SUMPRODUCT('EUROSTAT data 2015 EU27'!$E$15:$BP$78*('EUROSTAT data 2015 EU27'!$E$13:$BP$13=  'EUROSTAT data re-aggregated'!AA$3 )*('EUROSTAT data 2015 EU27'!$D$15:$D$78= 'EUROSTAT data re-aggregated'!$B11  ))</f>
        <v>2324.79</v>
      </c>
      <c r="AB11" cm="1">
        <f t="array" ref="AB11">SUMPRODUCT('EUROSTAT data 2015 EU27'!$E$15:$BP$78*('EUROSTAT data 2015 EU27'!$E$13:$BP$13=  'EUROSTAT data re-aggregated'!AB$3 )*('EUROSTAT data 2015 EU27'!$D$15:$D$78= 'EUROSTAT data re-aggregated'!$B11  ))</f>
        <v>988.29</v>
      </c>
      <c r="AC11" cm="1">
        <f t="array" ref="AC11">SUMPRODUCT('EUROSTAT data 2015 EU27'!$E$15:$BP$78*('EUROSTAT data 2015 EU27'!$E$13:$BP$13=  'EUROSTAT data re-aggregated'!AC$3 )*('EUROSTAT data 2015 EU27'!$D$15:$D$78= 'EUROSTAT data re-aggregated'!$B11  ))</f>
        <v>120.06</v>
      </c>
      <c r="AD11" cm="1">
        <f t="array" ref="AD11">SUMPRODUCT('EUROSTAT data 2015 EU27'!$E$15:$BP$78*('EUROSTAT data 2015 EU27'!$E$13:$BP$13=  'EUROSTAT data re-aggregated'!AD$3 )*('EUROSTAT data 2015 EU27'!$D$15:$D$78= 'EUROSTAT data re-aggregated'!$B11  ))</f>
        <v>305.18</v>
      </c>
      <c r="AE11" cm="1">
        <f t="array" ref="AE11">SUMPRODUCT('EUROSTAT data 2015 EU27'!$E$15:$BP$78*('EUROSTAT data 2015 EU27'!$E$13:$BP$13=  'EUROSTAT data re-aggregated'!AE$3 )*('EUROSTAT data 2015 EU27'!$D$15:$D$78= 'EUROSTAT data re-aggregated'!$B11  ))</f>
        <v>198.78</v>
      </c>
      <c r="AF11" cm="1">
        <f t="array" ref="AF11">SUMPRODUCT('EUROSTAT data 2015 EU27'!$E$15:$BP$78*('EUROSTAT data 2015 EU27'!$E$13:$BP$13=  'EUROSTAT data re-aggregated'!AF$3 )*('EUROSTAT data 2015 EU27'!$D$15:$D$78= 'EUROSTAT data re-aggregated'!$B11  ))</f>
        <v>1983.12</v>
      </c>
      <c r="AG11" cm="1">
        <f t="array" ref="AG11">SUMPRODUCT('EUROSTAT data 2015 EU27'!$E$15:$BP$78*('EUROSTAT data 2015 EU27'!$E$13:$BP$13=  'EUROSTAT data re-aggregated'!AG$3 )*('EUROSTAT data 2015 EU27'!$D$15:$D$78= 'EUROSTAT data re-aggregated'!$B11  ))</f>
        <v>6375.38</v>
      </c>
      <c r="AH11" cm="1">
        <f t="array" ref="AH11">SUMPRODUCT('EUROSTAT data 2015 EU27'!$E$15:$BP$78*('EUROSTAT data 2015 EU27'!$E$13:$BP$13=  'EUROSTAT data re-aggregated'!AH$3 )*('EUROSTAT data 2015 EU27'!$D$15:$D$78= 'EUROSTAT data re-aggregated'!$B11  ))</f>
        <v>1294.4100000000001</v>
      </c>
      <c r="AI11" cm="1">
        <f t="array" ref="AI11">SUMPRODUCT('EUROSTAT data 2015 EU27'!$E$15:$BP$78*('EUROSTAT data 2015 EU27'!$E$13:$BP$13=  'EUROSTAT data re-aggregated'!AI$3 )*('EUROSTAT data 2015 EU27'!$D$15:$D$78= 'EUROSTAT data re-aggregated'!$B11  ))</f>
        <v>665.66</v>
      </c>
      <c r="AJ11" cm="1">
        <f t="array" ref="AJ11">SUMPRODUCT('EUROSTAT data 2015 EU27'!$E$15:$BP$78*('EUROSTAT data 2015 EU27'!$E$13:$BP$13=  'EUROSTAT data re-aggregated'!AJ$3 )*('EUROSTAT data 2015 EU27'!$D$15:$D$78= 'EUROSTAT data re-aggregated'!$B11  ))</f>
        <v>7690.9800000000005</v>
      </c>
      <c r="AK11" cm="1">
        <f t="array" ref="AK11">SUMPRODUCT('EUROSTAT data 2015 EU27'!$E$15:$BP$78*('EUROSTAT data 2015 EU27'!$E$13:$BP$13=  'EUROSTAT data re-aggregated'!AK$3 )*('EUROSTAT data 2015 EU27'!$D$15:$D$78= 'EUROSTAT data re-aggregated'!$B11  ))</f>
        <v>3181.7</v>
      </c>
      <c r="AL11" cm="1">
        <f t="array" ref="AL11">SUMPRODUCT('EUROSTAT data 2015 EU27'!$E$15:$BP$78*('EUROSTAT data 2015 EU27'!$E$13:$BP$13=  'EUROSTAT data re-aggregated'!AL$3 )*('EUROSTAT data 2015 EU27'!$D$15:$D$78= 'EUROSTAT data re-aggregated'!$B11  ))</f>
        <v>0.04</v>
      </c>
      <c r="AM11" cm="1">
        <f t="array" ref="AM11">SUMPRODUCT('EUROSTAT data 2015 EU27'!$E$15:$BP$78*('EUROSTAT data 2015 EU27'!$E$13:$BP$13=  'EUROSTAT data re-aggregated'!AM$3 )*('EUROSTAT data 2015 EU27'!$D$15:$D$78= 'EUROSTAT data re-aggregated'!$B11  ))</f>
        <v>0</v>
      </c>
    </row>
    <row r="12" spans="2:65" x14ac:dyDescent="0.35">
      <c r="B12" s="1" t="str">
        <v>ISIC 21</v>
      </c>
      <c r="C12" cm="1">
        <f t="array" ref="C12">SUMPRODUCT('EUROSTAT data 2015 EU27'!$E$15:$BP$78*('EUROSTAT data 2015 EU27'!$E$13:$BP$13=  'EUROSTAT data re-aggregated'!C$3 )*('EUROSTAT data 2015 EU27'!$D$15:$D$78= 'EUROSTAT data re-aggregated'!$B12  ))</f>
        <v>1459.6299999999999</v>
      </c>
      <c r="D12" s="33" cm="1">
        <f t="array" ref="D12">SUMPRODUCT('EUROSTAT data 2015 EU27'!$E$15:$BP$78*('EUROSTAT data 2015 EU27'!$E$13:$BP$13=  'EUROSTAT data re-aggregated'!D$3 )*('EUROSTAT data 2015 EU27'!$D$15:$D$78= 'EUROSTAT data re-aggregated'!$B12  ))</f>
        <v>0.94</v>
      </c>
      <c r="E12" cm="1">
        <f t="array" ref="E12">SUMPRODUCT('EUROSTAT data 2015 EU27'!$E$15:$BP$78*('EUROSTAT data 2015 EU27'!$E$13:$BP$13=  'EUROSTAT data re-aggregated'!E$3 )*('EUROSTAT data 2015 EU27'!$D$15:$D$78= 'EUROSTAT data re-aggregated'!$B12  ))</f>
        <v>1317.72</v>
      </c>
      <c r="F12" cm="1">
        <f t="array" ref="F12">SUMPRODUCT('EUROSTAT data 2015 EU27'!$E$15:$BP$78*('EUROSTAT data 2015 EU27'!$E$13:$BP$13=  'EUROSTAT data re-aggregated'!F$3 )*('EUROSTAT data 2015 EU27'!$D$15:$D$78= 'EUROSTAT data re-aggregated'!$B12  ))</f>
        <v>15.08</v>
      </c>
      <c r="G12" cm="1">
        <f t="array" ref="G12">SUMPRODUCT('EUROSTAT data 2015 EU27'!$E$15:$BP$78*('EUROSTAT data 2015 EU27'!$E$13:$BP$13=  'EUROSTAT data re-aggregated'!G$3 )*('EUROSTAT data 2015 EU27'!$D$15:$D$78= 'EUROSTAT data re-aggregated'!$B12  ))</f>
        <v>1.39</v>
      </c>
      <c r="H12" cm="1">
        <f t="array" ref="H12">SUMPRODUCT('EUROSTAT data 2015 EU27'!$E$15:$BP$78*('EUROSTAT data 2015 EU27'!$E$13:$BP$13=  'EUROSTAT data re-aggregated'!H$3 )*('EUROSTAT data 2015 EU27'!$D$15:$D$78= 'EUROSTAT data re-aggregated'!$B12  ))</f>
        <v>6.8500000000000005</v>
      </c>
      <c r="I12" cm="1">
        <f t="array" ref="I12">SUMPRODUCT('EUROSTAT data 2015 EU27'!$E$15:$BP$78*('EUROSTAT data 2015 EU27'!$E$13:$BP$13=  'EUROSTAT data re-aggregated'!I$3 )*('EUROSTAT data 2015 EU27'!$D$15:$D$78= 'EUROSTAT data re-aggregated'!$B12  ))</f>
        <v>6.2</v>
      </c>
      <c r="J12" cm="1">
        <f t="array" ref="J12">SUMPRODUCT('EUROSTAT data 2015 EU27'!$E$15:$BP$78*('EUROSTAT data 2015 EU27'!$E$13:$BP$13=  'EUROSTAT data re-aggregated'!J$3 )*('EUROSTAT data 2015 EU27'!$D$15:$D$78= 'EUROSTAT data re-aggregated'!$B12  ))</f>
        <v>1255.1199999999999</v>
      </c>
      <c r="K12" cm="1">
        <f t="array" ref="K12">SUMPRODUCT('EUROSTAT data 2015 EU27'!$E$15:$BP$78*('EUROSTAT data 2015 EU27'!$E$13:$BP$13=  'EUROSTAT data re-aggregated'!K$3 )*('EUROSTAT data 2015 EU27'!$D$15:$D$78= 'EUROSTAT data re-aggregated'!$B12  ))</f>
        <v>22859.73</v>
      </c>
      <c r="L12" cm="1">
        <f t="array" ref="L12">SUMPRODUCT('EUROSTAT data 2015 EU27'!$E$15:$BP$78*('EUROSTAT data 2015 EU27'!$E$13:$BP$13=  'EUROSTAT data re-aggregated'!L$3 )*('EUROSTAT data 2015 EU27'!$D$15:$D$78= 'EUROSTAT data re-aggregated'!$B12  ))</f>
        <v>213.38</v>
      </c>
      <c r="M12" s="33" cm="1">
        <f t="array" ref="M12">SUMPRODUCT('EUROSTAT data 2015 EU27'!$E$15:$BP$78*('EUROSTAT data 2015 EU27'!$E$13:$BP$13=  'EUROSTAT data re-aggregated'!M$3 )*('EUROSTAT data 2015 EU27'!$D$15:$D$78= 'EUROSTAT data re-aggregated'!$B12  ))</f>
        <v>55.91</v>
      </c>
      <c r="N12" s="33" cm="1">
        <f t="array" ref="N12">SUMPRODUCT('EUROSTAT data 2015 EU27'!$E$15:$BP$78*('EUROSTAT data 2015 EU27'!$E$13:$BP$13=  'EUROSTAT data re-aggregated'!N$3 )*('EUROSTAT data 2015 EU27'!$D$15:$D$78= 'EUROSTAT data re-aggregated'!$B12  ))</f>
        <v>2.4900000000000002</v>
      </c>
      <c r="O12" cm="1">
        <f t="array" ref="O12">SUMPRODUCT('EUROSTAT data 2015 EU27'!$E$15:$BP$78*('EUROSTAT data 2015 EU27'!$E$13:$BP$13=  'EUROSTAT data re-aggregated'!O$3 )*('EUROSTAT data 2015 EU27'!$D$15:$D$78= 'EUROSTAT data re-aggregated'!$B12  ))</f>
        <v>2.9</v>
      </c>
      <c r="P12" cm="1">
        <f t="array" ref="P12">SUMPRODUCT('EUROSTAT data 2015 EU27'!$E$15:$BP$78*('EUROSTAT data 2015 EU27'!$E$13:$BP$13=  'EUROSTAT data re-aggregated'!P$3 )*('EUROSTAT data 2015 EU27'!$D$15:$D$78= 'EUROSTAT data re-aggregated'!$B12  ))</f>
        <v>7.03</v>
      </c>
      <c r="Q12" cm="1">
        <f t="array" ref="Q12">SUMPRODUCT('EUROSTAT data 2015 EU27'!$E$15:$BP$78*('EUROSTAT data 2015 EU27'!$E$13:$BP$13=  'EUROSTAT data re-aggregated'!Q$3 )*('EUROSTAT data 2015 EU27'!$D$15:$D$78= 'EUROSTAT data re-aggregated'!$B12  ))</f>
        <v>5.48</v>
      </c>
      <c r="R12" cm="1">
        <f t="array" ref="R12">SUMPRODUCT('EUROSTAT data 2015 EU27'!$E$15:$BP$78*('EUROSTAT data 2015 EU27'!$E$13:$BP$13=  'EUROSTAT data re-aggregated'!R$3 )*('EUROSTAT data 2015 EU27'!$D$15:$D$78= 'EUROSTAT data re-aggregated'!$B12  ))</f>
        <v>3.77</v>
      </c>
      <c r="S12" cm="1">
        <f t="array" ref="S12">SUMPRODUCT('EUROSTAT data 2015 EU27'!$E$15:$BP$78*('EUROSTAT data 2015 EU27'!$E$13:$BP$13=  'EUROSTAT data re-aggregated'!S$3 )*('EUROSTAT data 2015 EU27'!$D$15:$D$78= 'EUROSTAT data re-aggregated'!$B12  ))</f>
        <v>45.31</v>
      </c>
      <c r="T12" cm="1">
        <f t="array" ref="T12">SUMPRODUCT('EUROSTAT data 2015 EU27'!$E$15:$BP$78*('EUROSTAT data 2015 EU27'!$E$13:$BP$13=  'EUROSTAT data re-aggregated'!T$3 )*('EUROSTAT data 2015 EU27'!$D$15:$D$78= 'EUROSTAT data re-aggregated'!$B12  ))</f>
        <v>1.44</v>
      </c>
      <c r="U12" cm="1">
        <f t="array" ref="U12">SUMPRODUCT('EUROSTAT data 2015 EU27'!$E$15:$BP$78*('EUROSTAT data 2015 EU27'!$E$13:$BP$13=  'EUROSTAT data re-aggregated'!U$3 )*('EUROSTAT data 2015 EU27'!$D$15:$D$78= 'EUROSTAT data re-aggregated'!$B12  ))</f>
        <v>67.84</v>
      </c>
      <c r="V12" s="33" cm="1">
        <f t="array" ref="V12">SUMPRODUCT('EUROSTAT data 2015 EU27'!$E$15:$BP$78*('EUROSTAT data 2015 EU27'!$E$13:$BP$13=  'EUROSTAT data re-aggregated'!V$3 )*('EUROSTAT data 2015 EU27'!$D$15:$D$78= 'EUROSTAT data re-aggregated'!$B12  ))</f>
        <v>4.0599999999999996</v>
      </c>
      <c r="W12" cm="1">
        <f t="array" ref="W12">SUMPRODUCT('EUROSTAT data 2015 EU27'!$E$15:$BP$78*('EUROSTAT data 2015 EU27'!$E$13:$BP$13=  'EUROSTAT data re-aggregated'!W$3 )*('EUROSTAT data 2015 EU27'!$D$15:$D$78= 'EUROSTAT data re-aggregated'!$B12  ))</f>
        <v>23.32</v>
      </c>
      <c r="X12" cm="1">
        <f t="array" ref="X12">SUMPRODUCT('EUROSTAT data 2015 EU27'!$E$15:$BP$78*('EUROSTAT data 2015 EU27'!$E$13:$BP$13=  'EUROSTAT data re-aggregated'!X$3 )*('EUROSTAT data 2015 EU27'!$D$15:$D$78= 'EUROSTAT data re-aggregated'!$B12  ))</f>
        <v>7.25</v>
      </c>
      <c r="Y12" cm="1">
        <f t="array" ref="Y12">SUMPRODUCT('EUROSTAT data 2015 EU27'!$E$15:$BP$78*('EUROSTAT data 2015 EU27'!$E$13:$BP$13=  'EUROSTAT data re-aggregated'!Y$3 )*('EUROSTAT data 2015 EU27'!$D$15:$D$78= 'EUROSTAT data re-aggregated'!$B12  ))</f>
        <v>378.87</v>
      </c>
      <c r="Z12" cm="1">
        <f t="array" ref="Z12">SUMPRODUCT('EUROSTAT data 2015 EU27'!$E$15:$BP$78*('EUROSTAT data 2015 EU27'!$E$13:$BP$13=  'EUROSTAT data re-aggregated'!Z$3 )*('EUROSTAT data 2015 EU27'!$D$15:$D$78= 'EUROSTAT data re-aggregated'!$B12  ))</f>
        <v>24.019999999999996</v>
      </c>
      <c r="AA12" cm="1">
        <f t="array" ref="AA12">SUMPRODUCT('EUROSTAT data 2015 EU27'!$E$15:$BP$78*('EUROSTAT data 2015 EU27'!$E$13:$BP$13=  'EUROSTAT data re-aggregated'!AA$3 )*('EUROSTAT data 2015 EU27'!$D$15:$D$78= 'EUROSTAT data re-aggregated'!$B12  ))</f>
        <v>9.24</v>
      </c>
      <c r="AB12" cm="1">
        <f t="array" ref="AB12">SUMPRODUCT('EUROSTAT data 2015 EU27'!$E$15:$BP$78*('EUROSTAT data 2015 EU27'!$E$13:$BP$13=  'EUROSTAT data re-aggregated'!AB$3 )*('EUROSTAT data 2015 EU27'!$D$15:$D$78= 'EUROSTAT data re-aggregated'!$B12  ))</f>
        <v>1.97</v>
      </c>
      <c r="AC12" cm="1">
        <f t="array" ref="AC12">SUMPRODUCT('EUROSTAT data 2015 EU27'!$E$15:$BP$78*('EUROSTAT data 2015 EU27'!$E$13:$BP$13=  'EUROSTAT data re-aggregated'!AC$3 )*('EUROSTAT data 2015 EU27'!$D$15:$D$78= 'EUROSTAT data re-aggregated'!$B12  ))</f>
        <v>1.19</v>
      </c>
      <c r="AD12" cm="1">
        <f t="array" ref="AD12">SUMPRODUCT('EUROSTAT data 2015 EU27'!$E$15:$BP$78*('EUROSTAT data 2015 EU27'!$E$13:$BP$13=  'EUROSTAT data re-aggregated'!AD$3 )*('EUROSTAT data 2015 EU27'!$D$15:$D$78= 'EUROSTAT data re-aggregated'!$B12  ))</f>
        <v>8.35</v>
      </c>
      <c r="AE12" cm="1">
        <f t="array" ref="AE12">SUMPRODUCT('EUROSTAT data 2015 EU27'!$E$15:$BP$78*('EUROSTAT data 2015 EU27'!$E$13:$BP$13=  'EUROSTAT data re-aggregated'!AE$3 )*('EUROSTAT data 2015 EU27'!$D$15:$D$78= 'EUROSTAT data re-aggregated'!$B12  ))</f>
        <v>13.829999999999998</v>
      </c>
      <c r="AF12" cm="1">
        <f t="array" ref="AF12">SUMPRODUCT('EUROSTAT data 2015 EU27'!$E$15:$BP$78*('EUROSTAT data 2015 EU27'!$E$13:$BP$13=  'EUROSTAT data re-aggregated'!AF$3 )*('EUROSTAT data 2015 EU27'!$D$15:$D$78= 'EUROSTAT data re-aggregated'!$B12  ))</f>
        <v>3.97</v>
      </c>
      <c r="AG12" cm="1">
        <f t="array" ref="AG12">SUMPRODUCT('EUROSTAT data 2015 EU27'!$E$15:$BP$78*('EUROSTAT data 2015 EU27'!$E$13:$BP$13=  'EUROSTAT data re-aggregated'!AG$3 )*('EUROSTAT data 2015 EU27'!$D$15:$D$78= 'EUROSTAT data re-aggregated'!$B12  ))</f>
        <v>1355.9900000000002</v>
      </c>
      <c r="AH12" cm="1">
        <f t="array" ref="AH12">SUMPRODUCT('EUROSTAT data 2015 EU27'!$E$15:$BP$78*('EUROSTAT data 2015 EU27'!$E$13:$BP$13=  'EUROSTAT data re-aggregated'!AH$3 )*('EUROSTAT data 2015 EU27'!$D$15:$D$78= 'EUROSTAT data re-aggregated'!$B12  ))</f>
        <v>511.19</v>
      </c>
      <c r="AI12" cm="1">
        <f t="array" ref="AI12">SUMPRODUCT('EUROSTAT data 2015 EU27'!$E$15:$BP$78*('EUROSTAT data 2015 EU27'!$E$13:$BP$13=  'EUROSTAT data re-aggregated'!AI$3 )*('EUROSTAT data 2015 EU27'!$D$15:$D$78= 'EUROSTAT data re-aggregated'!$B12  ))</f>
        <v>299.68</v>
      </c>
      <c r="AJ12" cm="1">
        <f t="array" ref="AJ12">SUMPRODUCT('EUROSTAT data 2015 EU27'!$E$15:$BP$78*('EUROSTAT data 2015 EU27'!$E$13:$BP$13=  'EUROSTAT data re-aggregated'!AJ$3 )*('EUROSTAT data 2015 EU27'!$D$15:$D$78= 'EUROSTAT data re-aggregated'!$B12  ))</f>
        <v>35935.450000000004</v>
      </c>
      <c r="AK12" cm="1">
        <f t="array" ref="AK12">SUMPRODUCT('EUROSTAT data 2015 EU27'!$E$15:$BP$78*('EUROSTAT data 2015 EU27'!$E$13:$BP$13=  'EUROSTAT data re-aggregated'!AK$3 )*('EUROSTAT data 2015 EU27'!$D$15:$D$78= 'EUROSTAT data re-aggregated'!$B12  ))</f>
        <v>64.789999999999992</v>
      </c>
      <c r="AL12" cm="1">
        <f t="array" ref="AL12">SUMPRODUCT('EUROSTAT data 2015 EU27'!$E$15:$BP$78*('EUROSTAT data 2015 EU27'!$E$13:$BP$13=  'EUROSTAT data re-aggregated'!AL$3 )*('EUROSTAT data 2015 EU27'!$D$15:$D$78= 'EUROSTAT data re-aggregated'!$B12  ))</f>
        <v>0</v>
      </c>
      <c r="AM12" cm="1">
        <f t="array" ref="AM12">SUMPRODUCT('EUROSTAT data 2015 EU27'!$E$15:$BP$78*('EUROSTAT data 2015 EU27'!$E$13:$BP$13=  'EUROSTAT data re-aggregated'!AM$3 )*('EUROSTAT data 2015 EU27'!$D$15:$D$78= 'EUROSTAT data re-aggregated'!$B12  ))</f>
        <v>0</v>
      </c>
    </row>
    <row r="13" spans="2:65" x14ac:dyDescent="0.35">
      <c r="B13" s="1" t="str">
        <v>ISIC 22</v>
      </c>
      <c r="C13" cm="1">
        <f t="array" ref="C13">SUMPRODUCT('EUROSTAT data 2015 EU27'!$E$15:$BP$78*('EUROSTAT data 2015 EU27'!$E$13:$BP$13=  'EUROSTAT data re-aggregated'!C$3 )*('EUROSTAT data 2015 EU27'!$D$15:$D$78= 'EUROSTAT data re-aggregated'!$B13  ))</f>
        <v>1890.1100000000001</v>
      </c>
      <c r="D13" s="33" cm="1">
        <f t="array" ref="D13">SUMPRODUCT('EUROSTAT data 2015 EU27'!$E$15:$BP$78*('EUROSTAT data 2015 EU27'!$E$13:$BP$13=  'EUROSTAT data re-aggregated'!D$3 )*('EUROSTAT data 2015 EU27'!$D$15:$D$78= 'EUROSTAT data re-aggregated'!$B13  ))</f>
        <v>426.61</v>
      </c>
      <c r="E13" cm="1">
        <f t="array" ref="E13">SUMPRODUCT('EUROSTAT data 2015 EU27'!$E$15:$BP$78*('EUROSTAT data 2015 EU27'!$E$13:$BP$13=  'EUROSTAT data re-aggregated'!E$3 )*('EUROSTAT data 2015 EU27'!$D$15:$D$78= 'EUROSTAT data re-aggregated'!$B13  ))</f>
        <v>13089.18</v>
      </c>
      <c r="F13" cm="1">
        <f t="array" ref="F13">SUMPRODUCT('EUROSTAT data 2015 EU27'!$E$15:$BP$78*('EUROSTAT data 2015 EU27'!$E$13:$BP$13=  'EUROSTAT data re-aggregated'!F$3 )*('EUROSTAT data 2015 EU27'!$D$15:$D$78= 'EUROSTAT data re-aggregated'!$B13  ))</f>
        <v>2562.9899999999998</v>
      </c>
      <c r="G13" cm="1">
        <f t="array" ref="G13">SUMPRODUCT('EUROSTAT data 2015 EU27'!$E$15:$BP$78*('EUROSTAT data 2015 EU27'!$E$13:$BP$13=  'EUROSTAT data re-aggregated'!G$3 )*('EUROSTAT data 2015 EU27'!$D$15:$D$78= 'EUROSTAT data re-aggregated'!$B13  ))</f>
        <v>1067.96</v>
      </c>
      <c r="H13" cm="1">
        <f t="array" ref="H13">SUMPRODUCT('EUROSTAT data 2015 EU27'!$E$15:$BP$78*('EUROSTAT data 2015 EU27'!$E$13:$BP$13=  'EUROSTAT data re-aggregated'!H$3 )*('EUROSTAT data 2015 EU27'!$D$15:$D$78= 'EUROSTAT data re-aggregated'!$B13  ))</f>
        <v>3478.59</v>
      </c>
      <c r="I13" cm="1">
        <f t="array" ref="I13">SUMPRODUCT('EUROSTAT data 2015 EU27'!$E$15:$BP$78*('EUROSTAT data 2015 EU27'!$E$13:$BP$13=  'EUROSTAT data re-aggregated'!I$3 )*('EUROSTAT data 2015 EU27'!$D$15:$D$78= 'EUROSTAT data re-aggregated'!$B13  ))</f>
        <v>1745.69</v>
      </c>
      <c r="J13" cm="1">
        <f t="array" ref="J13">SUMPRODUCT('EUROSTAT data 2015 EU27'!$E$15:$BP$78*('EUROSTAT data 2015 EU27'!$E$13:$BP$13=  'EUROSTAT data re-aggregated'!J$3 )*('EUROSTAT data 2015 EU27'!$D$15:$D$78= 'EUROSTAT data re-aggregated'!$B13  ))</f>
        <v>7031.28</v>
      </c>
      <c r="K13" cm="1">
        <f t="array" ref="K13">SUMPRODUCT('EUROSTAT data 2015 EU27'!$E$15:$BP$78*('EUROSTAT data 2015 EU27'!$E$13:$BP$13=  'EUROSTAT data re-aggregated'!K$3 )*('EUROSTAT data 2015 EU27'!$D$15:$D$78= 'EUROSTAT data re-aggregated'!$B13  ))</f>
        <v>2833.84</v>
      </c>
      <c r="L13" cm="1">
        <f t="array" ref="L13">SUMPRODUCT('EUROSTAT data 2015 EU27'!$E$15:$BP$78*('EUROSTAT data 2015 EU27'!$E$13:$BP$13=  'EUROSTAT data re-aggregated'!L$3 )*('EUROSTAT data 2015 EU27'!$D$15:$D$78= 'EUROSTAT data re-aggregated'!$B13  ))</f>
        <v>35611.31</v>
      </c>
      <c r="M13" s="33" cm="1">
        <f t="array" ref="M13">SUMPRODUCT('EUROSTAT data 2015 EU27'!$E$15:$BP$78*('EUROSTAT data 2015 EU27'!$E$13:$BP$13=  'EUROSTAT data re-aggregated'!M$3 )*('EUROSTAT data 2015 EU27'!$D$15:$D$78= 'EUROSTAT data re-aggregated'!$B13  ))</f>
        <v>2331.6799999999998</v>
      </c>
      <c r="N13" s="33" cm="1">
        <f t="array" ref="N13">SUMPRODUCT('EUROSTAT data 2015 EU27'!$E$15:$BP$78*('EUROSTAT data 2015 EU27'!$E$13:$BP$13=  'EUROSTAT data re-aggregated'!N$3 )*('EUROSTAT data 2015 EU27'!$D$15:$D$78= 'EUROSTAT data re-aggregated'!$B13  ))</f>
        <v>1465.99</v>
      </c>
      <c r="O13" cm="1">
        <f t="array" ref="O13">SUMPRODUCT('EUROSTAT data 2015 EU27'!$E$15:$BP$78*('EUROSTAT data 2015 EU27'!$E$13:$BP$13=  'EUROSTAT data re-aggregated'!O$3 )*('EUROSTAT data 2015 EU27'!$D$15:$D$78= 'EUROSTAT data re-aggregated'!$B13  ))</f>
        <v>5694.85</v>
      </c>
      <c r="P13" cm="1">
        <f t="array" ref="P13">SUMPRODUCT('EUROSTAT data 2015 EU27'!$E$15:$BP$78*('EUROSTAT data 2015 EU27'!$E$13:$BP$13=  'EUROSTAT data re-aggregated'!P$3 )*('EUROSTAT data 2015 EU27'!$D$15:$D$78= 'EUROSTAT data re-aggregated'!$B13  ))</f>
        <v>3581.69</v>
      </c>
      <c r="Q13" cm="1">
        <f t="array" ref="Q13">SUMPRODUCT('EUROSTAT data 2015 EU27'!$E$15:$BP$78*('EUROSTAT data 2015 EU27'!$E$13:$BP$13=  'EUROSTAT data re-aggregated'!Q$3 )*('EUROSTAT data 2015 EU27'!$D$15:$D$78= 'EUROSTAT data re-aggregated'!$B13  ))</f>
        <v>6918.49</v>
      </c>
      <c r="R13" cm="1">
        <f t="array" ref="R13">SUMPRODUCT('EUROSTAT data 2015 EU27'!$E$15:$BP$78*('EUROSTAT data 2015 EU27'!$E$13:$BP$13=  'EUROSTAT data re-aggregated'!R$3 )*('EUROSTAT data 2015 EU27'!$D$15:$D$78= 'EUROSTAT data re-aggregated'!$B13  ))</f>
        <v>11590.92</v>
      </c>
      <c r="S13" cm="1">
        <f t="array" ref="S13">SUMPRODUCT('EUROSTAT data 2015 EU27'!$E$15:$BP$78*('EUROSTAT data 2015 EU27'!$E$13:$BP$13=  'EUROSTAT data re-aggregated'!S$3 )*('EUROSTAT data 2015 EU27'!$D$15:$D$78= 'EUROSTAT data re-aggregated'!$B13  ))</f>
        <v>32442.04</v>
      </c>
      <c r="T13" cm="1">
        <f t="array" ref="T13">SUMPRODUCT('EUROSTAT data 2015 EU27'!$E$15:$BP$78*('EUROSTAT data 2015 EU27'!$E$13:$BP$13=  'EUROSTAT data re-aggregated'!T$3 )*('EUROSTAT data 2015 EU27'!$D$15:$D$78= 'EUROSTAT data re-aggregated'!$B13  ))</f>
        <v>3265.54</v>
      </c>
      <c r="U13" cm="1">
        <f t="array" ref="U13">SUMPRODUCT('EUROSTAT data 2015 EU27'!$E$15:$BP$78*('EUROSTAT data 2015 EU27'!$E$13:$BP$13=  'EUROSTAT data re-aggregated'!U$3 )*('EUROSTAT data 2015 EU27'!$D$15:$D$78= 'EUROSTAT data re-aggregated'!$B13  ))</f>
        <v>7439.9600000000009</v>
      </c>
      <c r="V13" s="33" cm="1">
        <f t="array" ref="V13">SUMPRODUCT('EUROSTAT data 2015 EU27'!$E$15:$BP$78*('EUROSTAT data 2015 EU27'!$E$13:$BP$13=  'EUROSTAT data re-aggregated'!V$3 )*('EUROSTAT data 2015 EU27'!$D$15:$D$78= 'EUROSTAT data re-aggregated'!$B13  ))</f>
        <v>1086.26</v>
      </c>
      <c r="W13" cm="1">
        <f t="array" ref="W13">SUMPRODUCT('EUROSTAT data 2015 EU27'!$E$15:$BP$78*('EUROSTAT data 2015 EU27'!$E$13:$BP$13=  'EUROSTAT data re-aggregated'!W$3 )*('EUROSTAT data 2015 EU27'!$D$15:$D$78= 'EUROSTAT data re-aggregated'!$B13  ))</f>
        <v>1189.6699999999998</v>
      </c>
      <c r="X13" cm="1">
        <f t="array" ref="X13">SUMPRODUCT('EUROSTAT data 2015 EU27'!$E$15:$BP$78*('EUROSTAT data 2015 EU27'!$E$13:$BP$13=  'EUROSTAT data re-aggregated'!X$3 )*('EUROSTAT data 2015 EU27'!$D$15:$D$78= 'EUROSTAT data re-aggregated'!$B13  ))</f>
        <v>32892.300000000003</v>
      </c>
      <c r="Y13" cm="1">
        <f t="array" ref="Y13">SUMPRODUCT('EUROSTAT data 2015 EU27'!$E$15:$BP$78*('EUROSTAT data 2015 EU27'!$E$13:$BP$13=  'EUROSTAT data re-aggregated'!Y$3 )*('EUROSTAT data 2015 EU27'!$D$15:$D$78= 'EUROSTAT data re-aggregated'!$B13  ))</f>
        <v>12414.900000000001</v>
      </c>
      <c r="Z13" cm="1">
        <f t="array" ref="Z13">SUMPRODUCT('EUROSTAT data 2015 EU27'!$E$15:$BP$78*('EUROSTAT data 2015 EU27'!$E$13:$BP$13=  'EUROSTAT data re-aggregated'!Z$3 )*('EUROSTAT data 2015 EU27'!$D$15:$D$78= 'EUROSTAT data re-aggregated'!$B13  ))</f>
        <v>5131.42</v>
      </c>
      <c r="AA13" cm="1">
        <f t="array" ref="AA13">SUMPRODUCT('EUROSTAT data 2015 EU27'!$E$15:$BP$78*('EUROSTAT data 2015 EU27'!$E$13:$BP$13=  'EUROSTAT data re-aggregated'!AA$3 )*('EUROSTAT data 2015 EU27'!$D$15:$D$78= 'EUROSTAT data re-aggregated'!$B13  ))</f>
        <v>750.37</v>
      </c>
      <c r="AB13" cm="1">
        <f t="array" ref="AB13">SUMPRODUCT('EUROSTAT data 2015 EU27'!$E$15:$BP$78*('EUROSTAT data 2015 EU27'!$E$13:$BP$13=  'EUROSTAT data re-aggregated'!AB$3 )*('EUROSTAT data 2015 EU27'!$D$15:$D$78= 'EUROSTAT data re-aggregated'!$B13  ))</f>
        <v>654.21</v>
      </c>
      <c r="AC13" cm="1">
        <f t="array" ref="AC13">SUMPRODUCT('EUROSTAT data 2015 EU27'!$E$15:$BP$78*('EUROSTAT data 2015 EU27'!$E$13:$BP$13=  'EUROSTAT data re-aggregated'!AC$3 )*('EUROSTAT data 2015 EU27'!$D$15:$D$78= 'EUROSTAT data re-aggregated'!$B13  ))</f>
        <v>954.28</v>
      </c>
      <c r="AD13" cm="1">
        <f t="array" ref="AD13">SUMPRODUCT('EUROSTAT data 2015 EU27'!$E$15:$BP$78*('EUROSTAT data 2015 EU27'!$E$13:$BP$13=  'EUROSTAT data re-aggregated'!AD$3 )*('EUROSTAT data 2015 EU27'!$D$15:$D$78= 'EUROSTAT data re-aggregated'!$B13  ))</f>
        <v>481.09</v>
      </c>
      <c r="AE13" cm="1">
        <f t="array" ref="AE13">SUMPRODUCT('EUROSTAT data 2015 EU27'!$E$15:$BP$78*('EUROSTAT data 2015 EU27'!$E$13:$BP$13=  'EUROSTAT data re-aggregated'!AE$3 )*('EUROSTAT data 2015 EU27'!$D$15:$D$78= 'EUROSTAT data re-aggregated'!$B13  ))</f>
        <v>664.47</v>
      </c>
      <c r="AF13" cm="1">
        <f t="array" ref="AF13">SUMPRODUCT('EUROSTAT data 2015 EU27'!$E$15:$BP$78*('EUROSTAT data 2015 EU27'!$E$13:$BP$13=  'EUROSTAT data re-aggregated'!AF$3 )*('EUROSTAT data 2015 EU27'!$D$15:$D$78= 'EUROSTAT data re-aggregated'!$B13  ))</f>
        <v>1269.83</v>
      </c>
      <c r="AG13" cm="1">
        <f t="array" ref="AG13">SUMPRODUCT('EUROSTAT data 2015 EU27'!$E$15:$BP$78*('EUROSTAT data 2015 EU27'!$E$13:$BP$13=  'EUROSTAT data re-aggregated'!AG$3 )*('EUROSTAT data 2015 EU27'!$D$15:$D$78= 'EUROSTAT data re-aggregated'!$B13  ))</f>
        <v>6208.1900000000005</v>
      </c>
      <c r="AH13" cm="1">
        <f t="array" ref="AH13">SUMPRODUCT('EUROSTAT data 2015 EU27'!$E$15:$BP$78*('EUROSTAT data 2015 EU27'!$E$13:$BP$13=  'EUROSTAT data re-aggregated'!AH$3 )*('EUROSTAT data 2015 EU27'!$D$15:$D$78= 'EUROSTAT data re-aggregated'!$B13  ))</f>
        <v>752.59</v>
      </c>
      <c r="AI13" cm="1">
        <f t="array" ref="AI13">SUMPRODUCT('EUROSTAT data 2015 EU27'!$E$15:$BP$78*('EUROSTAT data 2015 EU27'!$E$13:$BP$13=  'EUROSTAT data re-aggregated'!AI$3 )*('EUROSTAT data 2015 EU27'!$D$15:$D$78= 'EUROSTAT data re-aggregated'!$B13  ))</f>
        <v>240.91</v>
      </c>
      <c r="AJ13" cm="1">
        <f t="array" ref="AJ13">SUMPRODUCT('EUROSTAT data 2015 EU27'!$E$15:$BP$78*('EUROSTAT data 2015 EU27'!$E$13:$BP$13=  'EUROSTAT data re-aggregated'!AJ$3 )*('EUROSTAT data 2015 EU27'!$D$15:$D$78= 'EUROSTAT data re-aggregated'!$B13  ))</f>
        <v>2412.21</v>
      </c>
      <c r="AK13" cm="1">
        <f t="array" ref="AK13">SUMPRODUCT('EUROSTAT data 2015 EU27'!$E$15:$BP$78*('EUROSTAT data 2015 EU27'!$E$13:$BP$13=  'EUROSTAT data re-aggregated'!AK$3 )*('EUROSTAT data 2015 EU27'!$D$15:$D$78= 'EUROSTAT data re-aggregated'!$B13  ))</f>
        <v>1305.02</v>
      </c>
      <c r="AL13" cm="1">
        <f t="array" ref="AL13">SUMPRODUCT('EUROSTAT data 2015 EU27'!$E$15:$BP$78*('EUROSTAT data 2015 EU27'!$E$13:$BP$13=  'EUROSTAT data re-aggregated'!AL$3 )*('EUROSTAT data 2015 EU27'!$D$15:$D$78= 'EUROSTAT data re-aggregated'!$B13  ))</f>
        <v>0.05</v>
      </c>
      <c r="AM13" cm="1">
        <f t="array" ref="AM13">SUMPRODUCT('EUROSTAT data 2015 EU27'!$E$15:$BP$78*('EUROSTAT data 2015 EU27'!$E$13:$BP$13=  'EUROSTAT data re-aggregated'!AM$3 )*('EUROSTAT data 2015 EU27'!$D$15:$D$78= 'EUROSTAT data re-aggregated'!$B13  ))</f>
        <v>0</v>
      </c>
    </row>
    <row r="14" spans="2:65" x14ac:dyDescent="0.35">
      <c r="B14" s="223" t="str">
        <v>ISIC 23</v>
      </c>
      <c r="C14" s="33" cm="1">
        <f t="array" ref="C14">SUMPRODUCT('EUROSTAT data 2015 EU27'!$E$15:$BP$78*('EUROSTAT data 2015 EU27'!$E$13:$BP$13=  'EUROSTAT data re-aggregated'!C$3 )*('EUROSTAT data 2015 EU27'!$D$15:$D$78= 'EUROSTAT data re-aggregated'!$B14  ))</f>
        <v>1496.67</v>
      </c>
      <c r="D14" s="33" cm="1">
        <f t="array" ref="D14">SUMPRODUCT('EUROSTAT data 2015 EU27'!$E$15:$BP$78*('EUROSTAT data 2015 EU27'!$E$13:$BP$13=  'EUROSTAT data re-aggregated'!D$3 )*('EUROSTAT data 2015 EU27'!$D$15:$D$78= 'EUROSTAT data re-aggregated'!$B14  ))</f>
        <v>588.45000000000005</v>
      </c>
      <c r="E14" s="33" cm="1">
        <f t="array" ref="E14">SUMPRODUCT('EUROSTAT data 2015 EU27'!$E$15:$BP$78*('EUROSTAT data 2015 EU27'!$E$13:$BP$13=  'EUROSTAT data re-aggregated'!E$3 )*('EUROSTAT data 2015 EU27'!$D$15:$D$78= 'EUROSTAT data re-aggregated'!$B14  ))</f>
        <v>4289.63</v>
      </c>
      <c r="F14" s="33" cm="1">
        <f t="array" ref="F14">SUMPRODUCT('EUROSTAT data 2015 EU27'!$E$15:$BP$78*('EUROSTAT data 2015 EU27'!$E$13:$BP$13=  'EUROSTAT data re-aggregated'!F$3 )*('EUROSTAT data 2015 EU27'!$D$15:$D$78= 'EUROSTAT data re-aggregated'!$B14  ))</f>
        <v>365.27</v>
      </c>
      <c r="G14" s="33" cm="1">
        <f t="array" ref="G14">SUMPRODUCT('EUROSTAT data 2015 EU27'!$E$15:$BP$78*('EUROSTAT data 2015 EU27'!$E$13:$BP$13=  'EUROSTAT data re-aggregated'!G$3 )*('EUROSTAT data 2015 EU27'!$D$15:$D$78= 'EUROSTAT data re-aggregated'!$B14  ))</f>
        <v>1569.69</v>
      </c>
      <c r="H14" s="33" cm="1">
        <f t="array" ref="H14">SUMPRODUCT('EUROSTAT data 2015 EU27'!$E$15:$BP$78*('EUROSTAT data 2015 EU27'!$E$13:$BP$13=  'EUROSTAT data re-aggregated'!H$3 )*('EUROSTAT data 2015 EU27'!$D$15:$D$78= 'EUROSTAT data re-aggregated'!$B14  ))</f>
        <v>166.32</v>
      </c>
      <c r="I14" s="33" cm="1">
        <f t="array" ref="I14">SUMPRODUCT('EUROSTAT data 2015 EU27'!$E$15:$BP$78*('EUROSTAT data 2015 EU27'!$E$13:$BP$13=  'EUROSTAT data re-aggregated'!I$3 )*('EUROSTAT data 2015 EU27'!$D$15:$D$78= 'EUROSTAT data re-aggregated'!$B14  ))</f>
        <v>155.19999999999999</v>
      </c>
      <c r="J14" s="33" cm="1">
        <f t="array" ref="J14">SUMPRODUCT('EUROSTAT data 2015 EU27'!$E$15:$BP$78*('EUROSTAT data 2015 EU27'!$E$13:$BP$13=  'EUROSTAT data re-aggregated'!J$3 )*('EUROSTAT data 2015 EU27'!$D$15:$D$78= 'EUROSTAT data re-aggregated'!$B14  ))</f>
        <v>2236.4499999999998</v>
      </c>
      <c r="K14" s="33" cm="1">
        <f t="array" ref="K14">SUMPRODUCT('EUROSTAT data 2015 EU27'!$E$15:$BP$78*('EUROSTAT data 2015 EU27'!$E$13:$BP$13=  'EUROSTAT data re-aggregated'!K$3 )*('EUROSTAT data 2015 EU27'!$D$15:$D$78= 'EUROSTAT data re-aggregated'!$B14  ))</f>
        <v>801.09</v>
      </c>
      <c r="L14" s="33" cm="1">
        <f t="array" ref="L14">SUMPRODUCT('EUROSTAT data 2015 EU27'!$E$15:$BP$78*('EUROSTAT data 2015 EU27'!$E$13:$BP$13=  'EUROSTAT data re-aggregated'!L$3 )*('EUROSTAT data 2015 EU27'!$D$15:$D$78= 'EUROSTAT data re-aggregated'!$B14  ))</f>
        <v>1456.52</v>
      </c>
      <c r="M14" s="33" cm="1">
        <f t="array" ref="M14">SUMPRODUCT('EUROSTAT data 2015 EU27'!$E$15:$BP$78*('EUROSTAT data 2015 EU27'!$E$13:$BP$13=  'EUROSTAT data re-aggregated'!M$3 )*('EUROSTAT data 2015 EU27'!$D$15:$D$78= 'EUROSTAT data re-aggregated'!$B14  ))</f>
        <v>23856.49</v>
      </c>
      <c r="N14" s="33" cm="1">
        <f t="array" ref="N14">SUMPRODUCT('EUROSTAT data 2015 EU27'!$E$15:$BP$78*('EUROSTAT data 2015 EU27'!$E$13:$BP$13=  'EUROSTAT data re-aggregated'!N$3 )*('EUROSTAT data 2015 EU27'!$D$15:$D$78= 'EUROSTAT data re-aggregated'!$B14  ))</f>
        <v>2267.1999999999998</v>
      </c>
      <c r="O14" s="33" cm="1">
        <f t="array" ref="O14">SUMPRODUCT('EUROSTAT data 2015 EU27'!$E$15:$BP$78*('EUROSTAT data 2015 EU27'!$E$13:$BP$13=  'EUROSTAT data re-aggregated'!O$3 )*('EUROSTAT data 2015 EU27'!$D$15:$D$78= 'EUROSTAT data re-aggregated'!$B14  ))</f>
        <v>2475.2600000000002</v>
      </c>
      <c r="P14" s="33" cm="1">
        <f t="array" ref="P14">SUMPRODUCT('EUROSTAT data 2015 EU27'!$E$15:$BP$78*('EUROSTAT data 2015 EU27'!$E$13:$BP$13=  'EUROSTAT data re-aggregated'!P$3 )*('EUROSTAT data 2015 EU27'!$D$15:$D$78= 'EUROSTAT data re-aggregated'!$B14  ))</f>
        <v>1342.99</v>
      </c>
      <c r="Q14" s="33" cm="1">
        <f t="array" ref="Q14">SUMPRODUCT('EUROSTAT data 2015 EU27'!$E$15:$BP$78*('EUROSTAT data 2015 EU27'!$E$13:$BP$13=  'EUROSTAT data re-aggregated'!Q$3 )*('EUROSTAT data 2015 EU27'!$D$15:$D$78= 'EUROSTAT data re-aggregated'!$B14  ))</f>
        <v>1876.33</v>
      </c>
      <c r="R14" s="33" cm="1">
        <f t="array" ref="R14">SUMPRODUCT('EUROSTAT data 2015 EU27'!$E$15:$BP$78*('EUROSTAT data 2015 EU27'!$E$13:$BP$13=  'EUROSTAT data re-aggregated'!R$3 )*('EUROSTAT data 2015 EU27'!$D$15:$D$78= 'EUROSTAT data re-aggregated'!$B14  ))</f>
        <v>1845.02</v>
      </c>
      <c r="S14" s="33" cm="1">
        <f t="array" ref="S14">SUMPRODUCT('EUROSTAT data 2015 EU27'!$E$15:$BP$78*('EUROSTAT data 2015 EU27'!$E$13:$BP$13=  'EUROSTAT data re-aggregated'!S$3 )*('EUROSTAT data 2015 EU27'!$D$15:$D$78= 'EUROSTAT data re-aggregated'!$B14  ))</f>
        <v>4705.49</v>
      </c>
      <c r="T14" s="33" cm="1">
        <f t="array" ref="T14">SUMPRODUCT('EUROSTAT data 2015 EU27'!$E$15:$BP$78*('EUROSTAT data 2015 EU27'!$E$13:$BP$13=  'EUROSTAT data re-aggregated'!T$3 )*('EUROSTAT data 2015 EU27'!$D$15:$D$78= 'EUROSTAT data re-aggregated'!$B14  ))</f>
        <v>777.46</v>
      </c>
      <c r="U14" s="33" cm="1">
        <f t="array" ref="U14">SUMPRODUCT('EUROSTAT data 2015 EU27'!$E$15:$BP$78*('EUROSTAT data 2015 EU27'!$E$13:$BP$13=  'EUROSTAT data re-aggregated'!U$3 )*('EUROSTAT data 2015 EU27'!$D$15:$D$78= 'EUROSTAT data re-aggregated'!$B14  ))</f>
        <v>2198.12</v>
      </c>
      <c r="V14" s="33" cm="1">
        <f t="array" ref="V14">SUMPRODUCT('EUROSTAT data 2015 EU27'!$E$15:$BP$78*('EUROSTAT data 2015 EU27'!$E$13:$BP$13=  'EUROSTAT data re-aggregated'!V$3 )*('EUROSTAT data 2015 EU27'!$D$15:$D$78= 'EUROSTAT data re-aggregated'!$B14  ))</f>
        <v>1838.83</v>
      </c>
      <c r="W14" s="33" cm="1">
        <f t="array" ref="W14">SUMPRODUCT('EUROSTAT data 2015 EU27'!$E$15:$BP$78*('EUROSTAT data 2015 EU27'!$E$13:$BP$13=  'EUROSTAT data re-aggregated'!W$3 )*('EUROSTAT data 2015 EU27'!$D$15:$D$78= 'EUROSTAT data re-aggregated'!$B14  ))</f>
        <v>841.72</v>
      </c>
      <c r="X14" s="33" cm="1">
        <f t="array" ref="X14">SUMPRODUCT('EUROSTAT data 2015 EU27'!$E$15:$BP$78*('EUROSTAT data 2015 EU27'!$E$13:$BP$13=  'EUROSTAT data re-aggregated'!X$3 )*('EUROSTAT data 2015 EU27'!$D$15:$D$78= 'EUROSTAT data re-aggregated'!$B14  ))</f>
        <v>74649.899999999994</v>
      </c>
      <c r="Y14" s="33" cm="1">
        <f t="array" ref="Y14">SUMPRODUCT('EUROSTAT data 2015 EU27'!$E$15:$BP$78*('EUROSTAT data 2015 EU27'!$E$13:$BP$13=  'EUROSTAT data re-aggregated'!Y$3 )*('EUROSTAT data 2015 EU27'!$D$15:$D$78= 'EUROSTAT data re-aggregated'!$B14  ))</f>
        <v>3133.6899999999996</v>
      </c>
      <c r="Z14" s="33" cm="1">
        <f t="array" ref="Z14">SUMPRODUCT('EUROSTAT data 2015 EU27'!$E$15:$BP$78*('EUROSTAT data 2015 EU27'!$E$13:$BP$13=  'EUROSTAT data re-aggregated'!Z$3 )*('EUROSTAT data 2015 EU27'!$D$15:$D$78= 'EUROSTAT data re-aggregated'!$B14  ))</f>
        <v>798.16000000000008</v>
      </c>
      <c r="AA14" s="33" cm="1">
        <f t="array" ref="AA14">SUMPRODUCT('EUROSTAT data 2015 EU27'!$E$15:$BP$78*('EUROSTAT data 2015 EU27'!$E$13:$BP$13=  'EUROSTAT data re-aggregated'!AA$3 )*('EUROSTAT data 2015 EU27'!$D$15:$D$78= 'EUROSTAT data re-aggregated'!$B14  ))</f>
        <v>896</v>
      </c>
      <c r="AB14" s="33" cm="1">
        <f t="array" ref="AB14">SUMPRODUCT('EUROSTAT data 2015 EU27'!$E$15:$BP$78*('EUROSTAT data 2015 EU27'!$E$13:$BP$13=  'EUROSTAT data re-aggregated'!AB$3 )*('EUROSTAT data 2015 EU27'!$D$15:$D$78= 'EUROSTAT data re-aggregated'!$B14  ))</f>
        <v>46.97</v>
      </c>
      <c r="AC14" s="33" cm="1">
        <f t="array" ref="AC14">SUMPRODUCT('EUROSTAT data 2015 EU27'!$E$15:$BP$78*('EUROSTAT data 2015 EU27'!$E$13:$BP$13=  'EUROSTAT data re-aggregated'!AC$3 )*('EUROSTAT data 2015 EU27'!$D$15:$D$78= 'EUROSTAT data re-aggregated'!$B14  ))</f>
        <v>256.22000000000003</v>
      </c>
      <c r="AD14" s="33" cm="1">
        <f t="array" ref="AD14">SUMPRODUCT('EUROSTAT data 2015 EU27'!$E$15:$BP$78*('EUROSTAT data 2015 EU27'!$E$13:$BP$13=  'EUROSTAT data re-aggregated'!AD$3 )*('EUROSTAT data 2015 EU27'!$D$15:$D$78= 'EUROSTAT data re-aggregated'!$B14  ))</f>
        <v>77.38</v>
      </c>
      <c r="AE14" s="33" cm="1">
        <f t="array" ref="AE14">SUMPRODUCT('EUROSTAT data 2015 EU27'!$E$15:$BP$78*('EUROSTAT data 2015 EU27'!$E$13:$BP$13=  'EUROSTAT data re-aggregated'!AE$3 )*('EUROSTAT data 2015 EU27'!$D$15:$D$78= 'EUROSTAT data re-aggregated'!$B14  ))</f>
        <v>76.7</v>
      </c>
      <c r="AF14" s="33" cm="1">
        <f t="array" ref="AF14">SUMPRODUCT('EUROSTAT data 2015 EU27'!$E$15:$BP$78*('EUROSTAT data 2015 EU27'!$E$13:$BP$13=  'EUROSTAT data re-aggregated'!AF$3 )*('EUROSTAT data 2015 EU27'!$D$15:$D$78= 'EUROSTAT data re-aggregated'!$B14  ))</f>
        <v>2718.09</v>
      </c>
      <c r="AG14" s="33" cm="1">
        <f t="array" ref="AG14">SUMPRODUCT('EUROSTAT data 2015 EU27'!$E$15:$BP$78*('EUROSTAT data 2015 EU27'!$E$13:$BP$13=  'EUROSTAT data re-aggregated'!AG$3 )*('EUROSTAT data 2015 EU27'!$D$15:$D$78= 'EUROSTAT data re-aggregated'!$B14  ))</f>
        <v>2383.0500000000002</v>
      </c>
      <c r="AH14" s="33" cm="1">
        <f t="array" ref="AH14">SUMPRODUCT('EUROSTAT data 2015 EU27'!$E$15:$BP$78*('EUROSTAT data 2015 EU27'!$E$13:$BP$13=  'EUROSTAT data re-aggregated'!AH$3 )*('EUROSTAT data 2015 EU27'!$D$15:$D$78= 'EUROSTAT data re-aggregated'!$B14  ))</f>
        <v>565.66999999999996</v>
      </c>
      <c r="AI14" s="33" cm="1">
        <f t="array" ref="AI14">SUMPRODUCT('EUROSTAT data 2015 EU27'!$E$15:$BP$78*('EUROSTAT data 2015 EU27'!$E$13:$BP$13=  'EUROSTAT data re-aggregated'!AI$3 )*('EUROSTAT data 2015 EU27'!$D$15:$D$78= 'EUROSTAT data re-aggregated'!$B14  ))</f>
        <v>308.51</v>
      </c>
      <c r="AJ14" s="33" cm="1">
        <f t="array" ref="AJ14">SUMPRODUCT('EUROSTAT data 2015 EU27'!$E$15:$BP$78*('EUROSTAT data 2015 EU27'!$E$13:$BP$13=  'EUROSTAT data re-aggregated'!AJ$3 )*('EUROSTAT data 2015 EU27'!$D$15:$D$78= 'EUROSTAT data re-aggregated'!$B14  ))</f>
        <v>942.29000000000008</v>
      </c>
      <c r="AK14" s="33" cm="1">
        <f t="array" ref="AK14">SUMPRODUCT('EUROSTAT data 2015 EU27'!$E$15:$BP$78*('EUROSTAT data 2015 EU27'!$E$13:$BP$13=  'EUROSTAT data re-aggregated'!AK$3 )*('EUROSTAT data 2015 EU27'!$D$15:$D$78= 'EUROSTAT data re-aggregated'!$B14  ))</f>
        <v>809.14</v>
      </c>
      <c r="AL14" s="33" cm="1">
        <f t="array" ref="AL14">SUMPRODUCT('EUROSTAT data 2015 EU27'!$E$15:$BP$78*('EUROSTAT data 2015 EU27'!$E$13:$BP$13=  'EUROSTAT data re-aggregated'!AL$3 )*('EUROSTAT data 2015 EU27'!$D$15:$D$78= 'EUROSTAT data re-aggregated'!$B14  ))</f>
        <v>0</v>
      </c>
      <c r="AM14" s="33" cm="1">
        <f t="array" ref="AM14">SUMPRODUCT('EUROSTAT data 2015 EU27'!$E$15:$BP$78*('EUROSTAT data 2015 EU27'!$E$13:$BP$13=  'EUROSTAT data re-aggregated'!AM$3 )*('EUROSTAT data 2015 EU27'!$D$15:$D$78= 'EUROSTAT data re-aggregated'!$B14  ))</f>
        <v>0</v>
      </c>
    </row>
    <row r="15" spans="2:65" x14ac:dyDescent="0.35">
      <c r="B15" s="223" t="str">
        <v>ISIC 24</v>
      </c>
      <c r="C15" s="33" cm="1">
        <f t="array" ref="C15">SUMPRODUCT('EUROSTAT data 2015 EU27'!$E$15:$BP$78*('EUROSTAT data 2015 EU27'!$E$13:$BP$13=  'EUROSTAT data re-aggregated'!C$3 )*('EUROSTAT data 2015 EU27'!$D$15:$D$78= 'EUROSTAT data re-aggregated'!$B15  ))</f>
        <v>189.43</v>
      </c>
      <c r="D15" s="33" cm="1">
        <f t="array" ref="D15">SUMPRODUCT('EUROSTAT data 2015 EU27'!$E$15:$BP$78*('EUROSTAT data 2015 EU27'!$E$13:$BP$13=  'EUROSTAT data re-aggregated'!D$3 )*('EUROSTAT data 2015 EU27'!$D$15:$D$78= 'EUROSTAT data re-aggregated'!$B15  ))</f>
        <v>816.5</v>
      </c>
      <c r="E15" s="33" cm="1">
        <f t="array" ref="E15">SUMPRODUCT('EUROSTAT data 2015 EU27'!$E$15:$BP$78*('EUROSTAT data 2015 EU27'!$E$13:$BP$13=  'EUROSTAT data re-aggregated'!E$3 )*('EUROSTAT data 2015 EU27'!$D$15:$D$78= 'EUROSTAT data re-aggregated'!$B15  ))</f>
        <v>1034.25</v>
      </c>
      <c r="F15" s="33" cm="1">
        <f t="array" ref="F15">SUMPRODUCT('EUROSTAT data 2015 EU27'!$E$15:$BP$78*('EUROSTAT data 2015 EU27'!$E$13:$BP$13=  'EUROSTAT data re-aggregated'!F$3 )*('EUROSTAT data 2015 EU27'!$D$15:$D$78= 'EUROSTAT data re-aggregated'!$B15  ))</f>
        <v>220.71</v>
      </c>
      <c r="G15" s="33" cm="1">
        <f t="array" ref="G15">SUMPRODUCT('EUROSTAT data 2015 EU27'!$E$15:$BP$78*('EUROSTAT data 2015 EU27'!$E$13:$BP$13=  'EUROSTAT data re-aggregated'!G$3 )*('EUROSTAT data 2015 EU27'!$D$15:$D$78= 'EUROSTAT data re-aggregated'!$B15  ))</f>
        <v>403.25</v>
      </c>
      <c r="H15" s="33" cm="1">
        <f t="array" ref="H15">SUMPRODUCT('EUROSTAT data 2015 EU27'!$E$15:$BP$78*('EUROSTAT data 2015 EU27'!$E$13:$BP$13=  'EUROSTAT data re-aggregated'!H$3 )*('EUROSTAT data 2015 EU27'!$D$15:$D$78= 'EUROSTAT data re-aggregated'!$B15  ))</f>
        <v>566.03</v>
      </c>
      <c r="I15" s="33" cm="1">
        <f t="array" ref="I15">SUMPRODUCT('EUROSTAT data 2015 EU27'!$E$15:$BP$78*('EUROSTAT data 2015 EU27'!$E$13:$BP$13=  'EUROSTAT data re-aggregated'!I$3 )*('EUROSTAT data 2015 EU27'!$D$15:$D$78= 'EUROSTAT data re-aggregated'!$B15  ))</f>
        <v>533.09</v>
      </c>
      <c r="J15" s="33" cm="1">
        <f t="array" ref="J15">SUMPRODUCT('EUROSTAT data 2015 EU27'!$E$15:$BP$78*('EUROSTAT data 2015 EU27'!$E$13:$BP$13=  'EUROSTAT data re-aggregated'!J$3 )*('EUROSTAT data 2015 EU27'!$D$15:$D$78= 'EUROSTAT data re-aggregated'!$B15  ))</f>
        <v>4624.79</v>
      </c>
      <c r="K15" s="33" cm="1">
        <f t="array" ref="K15">SUMPRODUCT('EUROSTAT data 2015 EU27'!$E$15:$BP$78*('EUROSTAT data 2015 EU27'!$E$13:$BP$13=  'EUROSTAT data re-aggregated'!K$3 )*('EUROSTAT data 2015 EU27'!$D$15:$D$78= 'EUROSTAT data re-aggregated'!$B15  ))</f>
        <v>649.85</v>
      </c>
      <c r="L15" s="33" cm="1">
        <f t="array" ref="L15">SUMPRODUCT('EUROSTAT data 2015 EU27'!$E$15:$BP$78*('EUROSTAT data 2015 EU27'!$E$13:$BP$13=  'EUROSTAT data re-aggregated'!L$3 )*('EUROSTAT data 2015 EU27'!$D$15:$D$78= 'EUROSTAT data re-aggregated'!$B15  ))</f>
        <v>2234.1</v>
      </c>
      <c r="M15" s="33" cm="1">
        <f t="array" ref="M15">SUMPRODUCT('EUROSTAT data 2015 EU27'!$E$15:$BP$78*('EUROSTAT data 2015 EU27'!$E$13:$BP$13=  'EUROSTAT data re-aggregated'!M$3 )*('EUROSTAT data 2015 EU27'!$D$15:$D$78= 'EUROSTAT data re-aggregated'!$B15  ))</f>
        <v>2378.27</v>
      </c>
      <c r="N15" s="33" cm="1">
        <f t="array" ref="N15">SUMPRODUCT('EUROSTAT data 2015 EU27'!$E$15:$BP$78*('EUROSTAT data 2015 EU27'!$E$13:$BP$13=  'EUROSTAT data re-aggregated'!N$3 )*('EUROSTAT data 2015 EU27'!$D$15:$D$78= 'EUROSTAT data re-aggregated'!$B15  ))</f>
        <v>102254.75</v>
      </c>
      <c r="O15" s="33" cm="1">
        <f t="array" ref="O15">SUMPRODUCT('EUROSTAT data 2015 EU27'!$E$15:$BP$78*('EUROSTAT data 2015 EU27'!$E$13:$BP$13=  'EUROSTAT data re-aggregated'!O$3 )*('EUROSTAT data 2015 EU27'!$D$15:$D$78= 'EUROSTAT data re-aggregated'!$B15  ))</f>
        <v>59831.46</v>
      </c>
      <c r="P15" s="33" cm="1">
        <f t="array" ref="P15">SUMPRODUCT('EUROSTAT data 2015 EU27'!$E$15:$BP$78*('EUROSTAT data 2015 EU27'!$E$13:$BP$13=  'EUROSTAT data re-aggregated'!P$3 )*('EUROSTAT data 2015 EU27'!$D$15:$D$78= 'EUROSTAT data re-aggregated'!$B15  ))</f>
        <v>3745.67</v>
      </c>
      <c r="Q15" s="33" cm="1">
        <f t="array" ref="Q15">SUMPRODUCT('EUROSTAT data 2015 EU27'!$E$15:$BP$78*('EUROSTAT data 2015 EU27'!$E$13:$BP$13=  'EUROSTAT data re-aggregated'!Q$3 )*('EUROSTAT data 2015 EU27'!$D$15:$D$78= 'EUROSTAT data re-aggregated'!$B15  ))</f>
        <v>20397.54</v>
      </c>
      <c r="R15" s="33" cm="1">
        <f t="array" ref="R15">SUMPRODUCT('EUROSTAT data 2015 EU27'!$E$15:$BP$78*('EUROSTAT data 2015 EU27'!$E$13:$BP$13=  'EUROSTAT data re-aggregated'!R$3 )*('EUROSTAT data 2015 EU27'!$D$15:$D$78= 'EUROSTAT data re-aggregated'!$B15  ))</f>
        <v>31544.38</v>
      </c>
      <c r="S15" s="33" cm="1">
        <f t="array" ref="S15">SUMPRODUCT('EUROSTAT data 2015 EU27'!$E$15:$BP$78*('EUROSTAT data 2015 EU27'!$E$13:$BP$13=  'EUROSTAT data re-aggregated'!S$3 )*('EUROSTAT data 2015 EU27'!$D$15:$D$78= 'EUROSTAT data re-aggregated'!$B15  ))</f>
        <v>31765.24</v>
      </c>
      <c r="T15" s="33" cm="1">
        <f t="array" ref="T15">SUMPRODUCT('EUROSTAT data 2015 EU27'!$E$15:$BP$78*('EUROSTAT data 2015 EU27'!$E$13:$BP$13=  'EUROSTAT data re-aggregated'!T$3 )*('EUROSTAT data 2015 EU27'!$D$15:$D$78= 'EUROSTAT data re-aggregated'!$B15  ))</f>
        <v>4967.63</v>
      </c>
      <c r="U15" s="33" cm="1">
        <f t="array" ref="U15">SUMPRODUCT('EUROSTAT data 2015 EU27'!$E$15:$BP$78*('EUROSTAT data 2015 EU27'!$E$13:$BP$13=  'EUROSTAT data re-aggregated'!U$3 )*('EUROSTAT data 2015 EU27'!$D$15:$D$78= 'EUROSTAT data re-aggregated'!$B15  ))</f>
        <v>11730.89</v>
      </c>
      <c r="V15" s="33" cm="1">
        <f t="array" ref="V15">SUMPRODUCT('EUROSTAT data 2015 EU27'!$E$15:$BP$78*('EUROSTAT data 2015 EU27'!$E$13:$BP$13=  'EUROSTAT data re-aggregated'!V$3 )*('EUROSTAT data 2015 EU27'!$D$15:$D$78= 'EUROSTAT data re-aggregated'!$B15  ))</f>
        <v>900.87</v>
      </c>
      <c r="W15" s="33" cm="1">
        <f t="array" ref="W15">SUMPRODUCT('EUROSTAT data 2015 EU27'!$E$15:$BP$78*('EUROSTAT data 2015 EU27'!$E$13:$BP$13=  'EUROSTAT data re-aggregated'!W$3 )*('EUROSTAT data 2015 EU27'!$D$15:$D$78= 'EUROSTAT data re-aggregated'!$B15  ))</f>
        <v>2957.98</v>
      </c>
      <c r="X15" s="33" cm="1">
        <f t="array" ref="X15">SUMPRODUCT('EUROSTAT data 2015 EU27'!$E$15:$BP$78*('EUROSTAT data 2015 EU27'!$E$13:$BP$13=  'EUROSTAT data re-aggregated'!X$3 )*('EUROSTAT data 2015 EU27'!$D$15:$D$78= 'EUROSTAT data re-aggregated'!$B15  ))</f>
        <v>19179.330000000002</v>
      </c>
      <c r="Y15" s="33" cm="1">
        <f t="array" ref="Y15">SUMPRODUCT('EUROSTAT data 2015 EU27'!$E$15:$BP$78*('EUROSTAT data 2015 EU27'!$E$13:$BP$13=  'EUROSTAT data re-aggregated'!Y$3 )*('EUROSTAT data 2015 EU27'!$D$15:$D$78= 'EUROSTAT data re-aggregated'!$B15  ))</f>
        <v>2416.37</v>
      </c>
      <c r="Z15" s="33" cm="1">
        <f t="array" ref="Z15">SUMPRODUCT('EUROSTAT data 2015 EU27'!$E$15:$BP$78*('EUROSTAT data 2015 EU27'!$E$13:$BP$13=  'EUROSTAT data re-aggregated'!Z$3 )*('EUROSTAT data 2015 EU27'!$D$15:$D$78= 'EUROSTAT data re-aggregated'!$B15  ))</f>
        <v>844.22</v>
      </c>
      <c r="AA15" s="33" cm="1">
        <f t="array" ref="AA15">SUMPRODUCT('EUROSTAT data 2015 EU27'!$E$15:$BP$78*('EUROSTAT data 2015 EU27'!$E$13:$BP$13=  'EUROSTAT data re-aggregated'!AA$3 )*('EUROSTAT data 2015 EU27'!$D$15:$D$78= 'EUROSTAT data re-aggregated'!$B15  ))</f>
        <v>44.83</v>
      </c>
      <c r="AB15" s="33" cm="1">
        <f t="array" ref="AB15">SUMPRODUCT('EUROSTAT data 2015 EU27'!$E$15:$BP$78*('EUROSTAT data 2015 EU27'!$E$13:$BP$13=  'EUROSTAT data re-aggregated'!AB$3 )*('EUROSTAT data 2015 EU27'!$D$15:$D$78= 'EUROSTAT data re-aggregated'!$B15  ))</f>
        <v>86.82</v>
      </c>
      <c r="AC15" s="33" cm="1">
        <f t="array" ref="AC15">SUMPRODUCT('EUROSTAT data 2015 EU27'!$E$15:$BP$78*('EUROSTAT data 2015 EU27'!$E$13:$BP$13=  'EUROSTAT data re-aggregated'!AC$3 )*('EUROSTAT data 2015 EU27'!$D$15:$D$78= 'EUROSTAT data re-aggregated'!$B15  ))</f>
        <v>210.24</v>
      </c>
      <c r="AD15" s="33" cm="1">
        <f t="array" ref="AD15">SUMPRODUCT('EUROSTAT data 2015 EU27'!$E$15:$BP$78*('EUROSTAT data 2015 EU27'!$E$13:$BP$13=  'EUROSTAT data re-aggregated'!AD$3 )*('EUROSTAT data 2015 EU27'!$D$15:$D$78= 'EUROSTAT data re-aggregated'!$B15  ))</f>
        <v>57.41</v>
      </c>
      <c r="AE15" s="33" cm="1">
        <f t="array" ref="AE15">SUMPRODUCT('EUROSTAT data 2015 EU27'!$E$15:$BP$78*('EUROSTAT data 2015 EU27'!$E$13:$BP$13=  'EUROSTAT data re-aggregated'!AE$3 )*('EUROSTAT data 2015 EU27'!$D$15:$D$78= 'EUROSTAT data re-aggregated'!$B15  ))</f>
        <v>22.26</v>
      </c>
      <c r="AF15" s="33" cm="1">
        <f t="array" ref="AF15">SUMPRODUCT('EUROSTAT data 2015 EU27'!$E$15:$BP$78*('EUROSTAT data 2015 EU27'!$E$13:$BP$13=  'EUROSTAT data re-aggregated'!AF$3 )*('EUROSTAT data 2015 EU27'!$D$15:$D$78= 'EUROSTAT data re-aggregated'!$B15  ))</f>
        <v>715.63</v>
      </c>
      <c r="AG15" s="33" cm="1">
        <f t="array" ref="AG15">SUMPRODUCT('EUROSTAT data 2015 EU27'!$E$15:$BP$78*('EUROSTAT data 2015 EU27'!$E$13:$BP$13=  'EUROSTAT data re-aggregated'!AG$3 )*('EUROSTAT data 2015 EU27'!$D$15:$D$78= 'EUROSTAT data re-aggregated'!$B15  ))</f>
        <v>2002.4499999999998</v>
      </c>
      <c r="AH15" s="33" cm="1">
        <f t="array" ref="AH15">SUMPRODUCT('EUROSTAT data 2015 EU27'!$E$15:$BP$78*('EUROSTAT data 2015 EU27'!$E$13:$BP$13=  'EUROSTAT data re-aggregated'!AH$3 )*('EUROSTAT data 2015 EU27'!$D$15:$D$78= 'EUROSTAT data re-aggregated'!$B15  ))</f>
        <v>175.21</v>
      </c>
      <c r="AI15" s="33" cm="1">
        <f t="array" ref="AI15">SUMPRODUCT('EUROSTAT data 2015 EU27'!$E$15:$BP$78*('EUROSTAT data 2015 EU27'!$E$13:$BP$13=  'EUROSTAT data re-aggregated'!AI$3 )*('EUROSTAT data 2015 EU27'!$D$15:$D$78= 'EUROSTAT data re-aggregated'!$B15  ))</f>
        <v>46.92</v>
      </c>
      <c r="AJ15" s="33" cm="1">
        <f t="array" ref="AJ15">SUMPRODUCT('EUROSTAT data 2015 EU27'!$E$15:$BP$78*('EUROSTAT data 2015 EU27'!$E$13:$BP$13=  'EUROSTAT data re-aggregated'!AJ$3 )*('EUROSTAT data 2015 EU27'!$D$15:$D$78= 'EUROSTAT data re-aggregated'!$B15  ))</f>
        <v>1014.35</v>
      </c>
      <c r="AK15" s="33" cm="1">
        <f t="array" ref="AK15">SUMPRODUCT('EUROSTAT data 2015 EU27'!$E$15:$BP$78*('EUROSTAT data 2015 EU27'!$E$13:$BP$13=  'EUROSTAT data re-aggregated'!AK$3 )*('EUROSTAT data 2015 EU27'!$D$15:$D$78= 'EUROSTAT data re-aggregated'!$B15  ))</f>
        <v>333.47</v>
      </c>
      <c r="AL15" s="33" cm="1">
        <f t="array" ref="AL15">SUMPRODUCT('EUROSTAT data 2015 EU27'!$E$15:$BP$78*('EUROSTAT data 2015 EU27'!$E$13:$BP$13=  'EUROSTAT data re-aggregated'!AL$3 )*('EUROSTAT data 2015 EU27'!$D$15:$D$78= 'EUROSTAT data re-aggregated'!$B15  ))</f>
        <v>0</v>
      </c>
      <c r="AM15" s="33" cm="1">
        <f t="array" ref="AM15">SUMPRODUCT('EUROSTAT data 2015 EU27'!$E$15:$BP$78*('EUROSTAT data 2015 EU27'!$E$13:$BP$13=  'EUROSTAT data re-aggregated'!AM$3 )*('EUROSTAT data 2015 EU27'!$D$15:$D$78= 'EUROSTAT data re-aggregated'!$B15  ))</f>
        <v>0</v>
      </c>
    </row>
    <row r="16" spans="2:65" x14ac:dyDescent="0.35">
      <c r="B16" s="1" t="str">
        <v>ISIC 25</v>
      </c>
      <c r="C16" cm="1">
        <f t="array" ref="C16">SUMPRODUCT('EUROSTAT data 2015 EU27'!$E$15:$BP$78*('EUROSTAT data 2015 EU27'!$E$13:$BP$13=  'EUROSTAT data re-aggregated'!C$3 )*('EUROSTAT data 2015 EU27'!$D$15:$D$78= 'EUROSTAT data re-aggregated'!$B16  ))</f>
        <v>2148.2400000000002</v>
      </c>
      <c r="D16" s="33" cm="1">
        <f t="array" ref="D16">SUMPRODUCT('EUROSTAT data 2015 EU27'!$E$15:$BP$78*('EUROSTAT data 2015 EU27'!$E$13:$BP$13=  'EUROSTAT data re-aggregated'!D$3 )*('EUROSTAT data 2015 EU27'!$D$15:$D$78= 'EUROSTAT data re-aggregated'!$B16  ))</f>
        <v>1042.5999999999999</v>
      </c>
      <c r="E16" cm="1">
        <f t="array" ref="E16">SUMPRODUCT('EUROSTAT data 2015 EU27'!$E$15:$BP$78*('EUROSTAT data 2015 EU27'!$E$13:$BP$13=  'EUROSTAT data re-aggregated'!E$3 )*('EUROSTAT data 2015 EU27'!$D$15:$D$78= 'EUROSTAT data re-aggregated'!$B16  ))</f>
        <v>6663.49</v>
      </c>
      <c r="F16" cm="1">
        <f t="array" ref="F16">SUMPRODUCT('EUROSTAT data 2015 EU27'!$E$15:$BP$78*('EUROSTAT data 2015 EU27'!$E$13:$BP$13=  'EUROSTAT data re-aggregated'!F$3 )*('EUROSTAT data 2015 EU27'!$D$15:$D$78= 'EUROSTAT data re-aggregated'!$B16  ))</f>
        <v>983.43</v>
      </c>
      <c r="G16" cm="1">
        <f t="array" ref="G16">SUMPRODUCT('EUROSTAT data 2015 EU27'!$E$15:$BP$78*('EUROSTAT data 2015 EU27'!$E$13:$BP$13=  'EUROSTAT data re-aggregated'!G$3 )*('EUROSTAT data 2015 EU27'!$D$15:$D$78= 'EUROSTAT data re-aggregated'!$B16  ))</f>
        <v>1591.05</v>
      </c>
      <c r="H16" cm="1">
        <f t="array" ref="H16">SUMPRODUCT('EUROSTAT data 2015 EU27'!$E$15:$BP$78*('EUROSTAT data 2015 EU27'!$E$13:$BP$13=  'EUROSTAT data re-aggregated'!H$3 )*('EUROSTAT data 2015 EU27'!$D$15:$D$78= 'EUROSTAT data re-aggregated'!$B16  ))</f>
        <v>1123.54</v>
      </c>
      <c r="I16" cm="1">
        <f t="array" ref="I16">SUMPRODUCT('EUROSTAT data 2015 EU27'!$E$15:$BP$78*('EUROSTAT data 2015 EU27'!$E$13:$BP$13=  'EUROSTAT data re-aggregated'!I$3 )*('EUROSTAT data 2015 EU27'!$D$15:$D$78= 'EUROSTAT data re-aggregated'!$B16  ))</f>
        <v>1792.61</v>
      </c>
      <c r="J16" cm="1">
        <f t="array" ref="J16">SUMPRODUCT('EUROSTAT data 2015 EU27'!$E$15:$BP$78*('EUROSTAT data 2015 EU27'!$E$13:$BP$13=  'EUROSTAT data re-aggregated'!J$3 )*('EUROSTAT data 2015 EU27'!$D$15:$D$78= 'EUROSTAT data re-aggregated'!$B16  ))</f>
        <v>3348.1</v>
      </c>
      <c r="K16" cm="1">
        <f t="array" ref="K16">SUMPRODUCT('EUROSTAT data 2015 EU27'!$E$15:$BP$78*('EUROSTAT data 2015 EU27'!$E$13:$BP$13=  'EUROSTAT data re-aggregated'!K$3 )*('EUROSTAT data 2015 EU27'!$D$15:$D$78= 'EUROSTAT data re-aggregated'!$B16  ))</f>
        <v>554.28</v>
      </c>
      <c r="L16" cm="1">
        <f t="array" ref="L16">SUMPRODUCT('EUROSTAT data 2015 EU27'!$E$15:$BP$78*('EUROSTAT data 2015 EU27'!$E$13:$BP$13=  'EUROSTAT data re-aggregated'!L$3 )*('EUROSTAT data 2015 EU27'!$D$15:$D$78= 'EUROSTAT data re-aggregated'!$B16  ))</f>
        <v>3786.52</v>
      </c>
      <c r="M16" s="33" cm="1">
        <f t="array" ref="M16">SUMPRODUCT('EUROSTAT data 2015 EU27'!$E$15:$BP$78*('EUROSTAT data 2015 EU27'!$E$13:$BP$13=  'EUROSTAT data re-aggregated'!M$3 )*('EUROSTAT data 2015 EU27'!$D$15:$D$78= 'EUROSTAT data re-aggregated'!$B16  ))</f>
        <v>1926.53</v>
      </c>
      <c r="N16" s="33" cm="1">
        <f t="array" ref="N16">SUMPRODUCT('EUROSTAT data 2015 EU27'!$E$15:$BP$78*('EUROSTAT data 2015 EU27'!$E$13:$BP$13=  'EUROSTAT data re-aggregated'!N$3 )*('EUROSTAT data 2015 EU27'!$D$15:$D$78= 'EUROSTAT data re-aggregated'!$B16  ))</f>
        <v>9051.7800000000007</v>
      </c>
      <c r="O16" cm="1">
        <f t="array" ref="O16">SUMPRODUCT('EUROSTAT data 2015 EU27'!$E$15:$BP$78*('EUROSTAT data 2015 EU27'!$E$13:$BP$13=  'EUROSTAT data re-aggregated'!O$3 )*('EUROSTAT data 2015 EU27'!$D$15:$D$78= 'EUROSTAT data re-aggregated'!$B16  ))</f>
        <v>77375.28</v>
      </c>
      <c r="P16" cm="1">
        <f t="array" ref="P16">SUMPRODUCT('EUROSTAT data 2015 EU27'!$E$15:$BP$78*('EUROSTAT data 2015 EU27'!$E$13:$BP$13=  'EUROSTAT data re-aggregated'!P$3 )*('EUROSTAT data 2015 EU27'!$D$15:$D$78= 'EUROSTAT data re-aggregated'!$B16  ))</f>
        <v>4923.22</v>
      </c>
      <c r="Q16" cm="1">
        <f t="array" ref="Q16">SUMPRODUCT('EUROSTAT data 2015 EU27'!$E$15:$BP$78*('EUROSTAT data 2015 EU27'!$E$13:$BP$13=  'EUROSTAT data re-aggregated'!Q$3 )*('EUROSTAT data 2015 EU27'!$D$15:$D$78= 'EUROSTAT data re-aggregated'!$B16  ))</f>
        <v>11182.66</v>
      </c>
      <c r="R16" cm="1">
        <f t="array" ref="R16">SUMPRODUCT('EUROSTAT data 2015 EU27'!$E$15:$BP$78*('EUROSTAT data 2015 EU27'!$E$13:$BP$13=  'EUROSTAT data re-aggregated'!R$3 )*('EUROSTAT data 2015 EU27'!$D$15:$D$78= 'EUROSTAT data re-aggregated'!$B16  ))</f>
        <v>54877.599999999999</v>
      </c>
      <c r="S16" cm="1">
        <f t="array" ref="S16">SUMPRODUCT('EUROSTAT data 2015 EU27'!$E$15:$BP$78*('EUROSTAT data 2015 EU27'!$E$13:$BP$13=  'EUROSTAT data re-aggregated'!S$3 )*('EUROSTAT data 2015 EU27'!$D$15:$D$78= 'EUROSTAT data re-aggregated'!$B16  ))</f>
        <v>42347.91</v>
      </c>
      <c r="T16" cm="1">
        <f t="array" ref="T16">SUMPRODUCT('EUROSTAT data 2015 EU27'!$E$15:$BP$78*('EUROSTAT data 2015 EU27'!$E$13:$BP$13=  'EUROSTAT data re-aggregated'!T$3 )*('EUROSTAT data 2015 EU27'!$D$15:$D$78= 'EUROSTAT data re-aggregated'!$B16  ))</f>
        <v>9722.17</v>
      </c>
      <c r="U16" cm="1">
        <f t="array" ref="U16">SUMPRODUCT('EUROSTAT data 2015 EU27'!$E$15:$BP$78*('EUROSTAT data 2015 EU27'!$E$13:$BP$13=  'EUROSTAT data re-aggregated'!U$3 )*('EUROSTAT data 2015 EU27'!$D$15:$D$78= 'EUROSTAT data re-aggregated'!$B16  ))</f>
        <v>16155.449999999999</v>
      </c>
      <c r="V16" s="33" cm="1">
        <f t="array" ref="V16">SUMPRODUCT('EUROSTAT data 2015 EU27'!$E$15:$BP$78*('EUROSTAT data 2015 EU27'!$E$13:$BP$13=  'EUROSTAT data re-aggregated'!V$3 )*('EUROSTAT data 2015 EU27'!$D$15:$D$78= 'EUROSTAT data re-aggregated'!$B16  ))</f>
        <v>3491.49</v>
      </c>
      <c r="W16" cm="1">
        <f t="array" ref="W16">SUMPRODUCT('EUROSTAT data 2015 EU27'!$E$15:$BP$78*('EUROSTAT data 2015 EU27'!$E$13:$BP$13=  'EUROSTAT data re-aggregated'!W$3 )*('EUROSTAT data 2015 EU27'!$D$15:$D$78= 'EUROSTAT data re-aggregated'!$B16  ))</f>
        <v>3339.9399999999996</v>
      </c>
      <c r="X16" cm="1">
        <f t="array" ref="X16">SUMPRODUCT('EUROSTAT data 2015 EU27'!$E$15:$BP$78*('EUROSTAT data 2015 EU27'!$E$13:$BP$13=  'EUROSTAT data re-aggregated'!X$3 )*('EUROSTAT data 2015 EU27'!$D$15:$D$78= 'EUROSTAT data re-aggregated'!$B16  ))</f>
        <v>52929.2</v>
      </c>
      <c r="Y16" cm="1">
        <f t="array" ref="Y16">SUMPRODUCT('EUROSTAT data 2015 EU27'!$E$15:$BP$78*('EUROSTAT data 2015 EU27'!$E$13:$BP$13=  'EUROSTAT data re-aggregated'!Y$3 )*('EUROSTAT data 2015 EU27'!$D$15:$D$78= 'EUROSTAT data re-aggregated'!$B16  ))</f>
        <v>5641.74</v>
      </c>
      <c r="Z16" cm="1">
        <f t="array" ref="Z16">SUMPRODUCT('EUROSTAT data 2015 EU27'!$E$15:$BP$78*('EUROSTAT data 2015 EU27'!$E$13:$BP$13=  'EUROSTAT data re-aggregated'!Z$3 )*('EUROSTAT data 2015 EU27'!$D$15:$D$78= 'EUROSTAT data re-aggregated'!$B16  ))</f>
        <v>3191.12</v>
      </c>
      <c r="AA16" cm="1">
        <f t="array" ref="AA16">SUMPRODUCT('EUROSTAT data 2015 EU27'!$E$15:$BP$78*('EUROSTAT data 2015 EU27'!$E$13:$BP$13=  'EUROSTAT data re-aggregated'!AA$3 )*('EUROSTAT data 2015 EU27'!$D$15:$D$78= 'EUROSTAT data re-aggregated'!$B16  ))</f>
        <v>842.59</v>
      </c>
      <c r="AB16" cm="1">
        <f t="array" ref="AB16">SUMPRODUCT('EUROSTAT data 2015 EU27'!$E$15:$BP$78*('EUROSTAT data 2015 EU27'!$E$13:$BP$13=  'EUROSTAT data re-aggregated'!AB$3 )*('EUROSTAT data 2015 EU27'!$D$15:$D$78= 'EUROSTAT data re-aggregated'!$B16  ))</f>
        <v>200.51</v>
      </c>
      <c r="AC16" cm="1">
        <f t="array" ref="AC16">SUMPRODUCT('EUROSTAT data 2015 EU27'!$E$15:$BP$78*('EUROSTAT data 2015 EU27'!$E$13:$BP$13=  'EUROSTAT data re-aggregated'!AC$3 )*('EUROSTAT data 2015 EU27'!$D$15:$D$78= 'EUROSTAT data re-aggregated'!$B16  ))</f>
        <v>648.41999999999996</v>
      </c>
      <c r="AD16" cm="1">
        <f t="array" ref="AD16">SUMPRODUCT('EUROSTAT data 2015 EU27'!$E$15:$BP$78*('EUROSTAT data 2015 EU27'!$E$13:$BP$13=  'EUROSTAT data re-aggregated'!AD$3 )*('EUROSTAT data 2015 EU27'!$D$15:$D$78= 'EUROSTAT data re-aggregated'!$B16  ))</f>
        <v>483.88</v>
      </c>
      <c r="AE16" cm="1">
        <f t="array" ref="AE16">SUMPRODUCT('EUROSTAT data 2015 EU27'!$E$15:$BP$78*('EUROSTAT data 2015 EU27'!$E$13:$BP$13=  'EUROSTAT data re-aggregated'!AE$3 )*('EUROSTAT data 2015 EU27'!$D$15:$D$78= 'EUROSTAT data re-aggregated'!$B16  ))</f>
        <v>249.24</v>
      </c>
      <c r="AF16" cm="1">
        <f t="array" ref="AF16">SUMPRODUCT('EUROSTAT data 2015 EU27'!$E$15:$BP$78*('EUROSTAT data 2015 EU27'!$E$13:$BP$13=  'EUROSTAT data re-aggregated'!AF$3 )*('EUROSTAT data 2015 EU27'!$D$15:$D$78= 'EUROSTAT data re-aggregated'!$B16  ))</f>
        <v>1835.79</v>
      </c>
      <c r="AG16" cm="1">
        <f t="array" ref="AG16">SUMPRODUCT('EUROSTAT data 2015 EU27'!$E$15:$BP$78*('EUROSTAT data 2015 EU27'!$E$13:$BP$13=  'EUROSTAT data re-aggregated'!AG$3 )*('EUROSTAT data 2015 EU27'!$D$15:$D$78= 'EUROSTAT data re-aggregated'!$B16  ))</f>
        <v>5151.5</v>
      </c>
      <c r="AH16" cm="1">
        <f t="array" ref="AH16">SUMPRODUCT('EUROSTAT data 2015 EU27'!$E$15:$BP$78*('EUROSTAT data 2015 EU27'!$E$13:$BP$13=  'EUROSTAT data re-aggregated'!AH$3 )*('EUROSTAT data 2015 EU27'!$D$15:$D$78= 'EUROSTAT data re-aggregated'!$B16  ))</f>
        <v>2536.2399999999998</v>
      </c>
      <c r="AI16" cm="1">
        <f t="array" ref="AI16">SUMPRODUCT('EUROSTAT data 2015 EU27'!$E$15:$BP$78*('EUROSTAT data 2015 EU27'!$E$13:$BP$13=  'EUROSTAT data re-aggregated'!AI$3 )*('EUROSTAT data 2015 EU27'!$D$15:$D$78= 'EUROSTAT data re-aggregated'!$B16  ))</f>
        <v>421.83</v>
      </c>
      <c r="AJ16" cm="1">
        <f t="array" ref="AJ16">SUMPRODUCT('EUROSTAT data 2015 EU27'!$E$15:$BP$78*('EUROSTAT data 2015 EU27'!$E$13:$BP$13=  'EUROSTAT data re-aggregated'!AJ$3 )*('EUROSTAT data 2015 EU27'!$D$15:$D$78= 'EUROSTAT data re-aggregated'!$B16  ))</f>
        <v>707.49</v>
      </c>
      <c r="AK16" cm="1">
        <f t="array" ref="AK16">SUMPRODUCT('EUROSTAT data 2015 EU27'!$E$15:$BP$78*('EUROSTAT data 2015 EU27'!$E$13:$BP$13=  'EUROSTAT data re-aggregated'!AK$3 )*('EUROSTAT data 2015 EU27'!$D$15:$D$78= 'EUROSTAT data re-aggregated'!$B16  ))</f>
        <v>1016.77</v>
      </c>
      <c r="AL16" cm="1">
        <f t="array" ref="AL16">SUMPRODUCT('EUROSTAT data 2015 EU27'!$E$15:$BP$78*('EUROSTAT data 2015 EU27'!$E$13:$BP$13=  'EUROSTAT data re-aggregated'!AL$3 )*('EUROSTAT data 2015 EU27'!$D$15:$D$78= 'EUROSTAT data re-aggregated'!$B16  ))</f>
        <v>0</v>
      </c>
      <c r="AM16" cm="1">
        <f t="array" ref="AM16">SUMPRODUCT('EUROSTAT data 2015 EU27'!$E$15:$BP$78*('EUROSTAT data 2015 EU27'!$E$13:$BP$13=  'EUROSTAT data re-aggregated'!AM$3 )*('EUROSTAT data 2015 EU27'!$D$15:$D$78= 'EUROSTAT data re-aggregated'!$B16  ))</f>
        <v>0</v>
      </c>
    </row>
    <row r="17" spans="2:39" x14ac:dyDescent="0.35">
      <c r="B17" s="1" t="str">
        <v>ISIC 26</v>
      </c>
      <c r="C17" cm="1">
        <f t="array" ref="C17">SUMPRODUCT('EUROSTAT data 2015 EU27'!$E$15:$BP$78*('EUROSTAT data 2015 EU27'!$E$13:$BP$13=  'EUROSTAT data re-aggregated'!C$3 )*('EUROSTAT data 2015 EU27'!$D$15:$D$78= 'EUROSTAT data re-aggregated'!$B17  ))</f>
        <v>110.78</v>
      </c>
      <c r="D17" s="33" cm="1">
        <f t="array" ref="D17">SUMPRODUCT('EUROSTAT data 2015 EU27'!$E$15:$BP$78*('EUROSTAT data 2015 EU27'!$E$13:$BP$13=  'EUROSTAT data re-aggregated'!D$3 )*('EUROSTAT data 2015 EU27'!$D$15:$D$78= 'EUROSTAT data re-aggregated'!$B17  ))</f>
        <v>85.13</v>
      </c>
      <c r="E17" cm="1">
        <f t="array" ref="E17">SUMPRODUCT('EUROSTAT data 2015 EU27'!$E$15:$BP$78*('EUROSTAT data 2015 EU27'!$E$13:$BP$13=  'EUROSTAT data re-aggregated'!E$3 )*('EUROSTAT data 2015 EU27'!$D$15:$D$78= 'EUROSTAT data re-aggregated'!$B17  ))</f>
        <v>467.63</v>
      </c>
      <c r="F17" cm="1">
        <f t="array" ref="F17">SUMPRODUCT('EUROSTAT data 2015 EU27'!$E$15:$BP$78*('EUROSTAT data 2015 EU27'!$E$13:$BP$13=  'EUROSTAT data re-aggregated'!F$3 )*('EUROSTAT data 2015 EU27'!$D$15:$D$78= 'EUROSTAT data re-aggregated'!$B17  ))</f>
        <v>69.650000000000006</v>
      </c>
      <c r="G17" cm="1">
        <f t="array" ref="G17">SUMPRODUCT('EUROSTAT data 2015 EU27'!$E$15:$BP$78*('EUROSTAT data 2015 EU27'!$E$13:$BP$13=  'EUROSTAT data re-aggregated'!G$3 )*('EUROSTAT data 2015 EU27'!$D$15:$D$78= 'EUROSTAT data re-aggregated'!$B17  ))</f>
        <v>96.71</v>
      </c>
      <c r="H17" cm="1">
        <f t="array" ref="H17">SUMPRODUCT('EUROSTAT data 2015 EU27'!$E$15:$BP$78*('EUROSTAT data 2015 EU27'!$E$13:$BP$13=  'EUROSTAT data re-aggregated'!H$3 )*('EUROSTAT data 2015 EU27'!$D$15:$D$78= 'EUROSTAT data re-aggregated'!$B17  ))</f>
        <v>536.59</v>
      </c>
      <c r="I17" cm="1">
        <f t="array" ref="I17">SUMPRODUCT('EUROSTAT data 2015 EU27'!$E$15:$BP$78*('EUROSTAT data 2015 EU27'!$E$13:$BP$13=  'EUROSTAT data re-aggregated'!I$3 )*('EUROSTAT data 2015 EU27'!$D$15:$D$78= 'EUROSTAT data re-aggregated'!$B17  ))</f>
        <v>269.25</v>
      </c>
      <c r="J17" cm="1">
        <f t="array" ref="J17">SUMPRODUCT('EUROSTAT data 2015 EU27'!$E$15:$BP$78*('EUROSTAT data 2015 EU27'!$E$13:$BP$13=  'EUROSTAT data re-aggregated'!J$3 )*('EUROSTAT data 2015 EU27'!$D$15:$D$78= 'EUROSTAT data re-aggregated'!$B17  ))</f>
        <v>568.38</v>
      </c>
      <c r="K17" cm="1">
        <f t="array" ref="K17">SUMPRODUCT('EUROSTAT data 2015 EU27'!$E$15:$BP$78*('EUROSTAT data 2015 EU27'!$E$13:$BP$13=  'EUROSTAT data re-aggregated'!K$3 )*('EUROSTAT data 2015 EU27'!$D$15:$D$78= 'EUROSTAT data re-aggregated'!$B17  ))</f>
        <v>466.52</v>
      </c>
      <c r="L17" cm="1">
        <f t="array" ref="L17">SUMPRODUCT('EUROSTAT data 2015 EU27'!$E$15:$BP$78*('EUROSTAT data 2015 EU27'!$E$13:$BP$13=  'EUROSTAT data re-aggregated'!L$3 )*('EUROSTAT data 2015 EU27'!$D$15:$D$78= 'EUROSTAT data re-aggregated'!$B17  ))</f>
        <v>435.51</v>
      </c>
      <c r="M17" s="33" cm="1">
        <f t="array" ref="M17">SUMPRODUCT('EUROSTAT data 2015 EU27'!$E$15:$BP$78*('EUROSTAT data 2015 EU27'!$E$13:$BP$13=  'EUROSTAT data re-aggregated'!M$3 )*('EUROSTAT data 2015 EU27'!$D$15:$D$78= 'EUROSTAT data re-aggregated'!$B17  ))</f>
        <v>288.38</v>
      </c>
      <c r="N17" s="33" cm="1">
        <f t="array" ref="N17">SUMPRODUCT('EUROSTAT data 2015 EU27'!$E$15:$BP$78*('EUROSTAT data 2015 EU27'!$E$13:$BP$13=  'EUROSTAT data re-aggregated'!N$3 )*('EUROSTAT data 2015 EU27'!$D$15:$D$78= 'EUROSTAT data re-aggregated'!$B17  ))</f>
        <v>420.51</v>
      </c>
      <c r="O17" cm="1">
        <f t="array" ref="O17">SUMPRODUCT('EUROSTAT data 2015 EU27'!$E$15:$BP$78*('EUROSTAT data 2015 EU27'!$E$13:$BP$13=  'EUROSTAT data re-aggregated'!O$3 )*('EUROSTAT data 2015 EU27'!$D$15:$D$78= 'EUROSTAT data re-aggregated'!$B17  ))</f>
        <v>1296.99</v>
      </c>
      <c r="P17" cm="1">
        <f t="array" ref="P17">SUMPRODUCT('EUROSTAT data 2015 EU27'!$E$15:$BP$78*('EUROSTAT data 2015 EU27'!$E$13:$BP$13=  'EUROSTAT data re-aggregated'!P$3 )*('EUROSTAT data 2015 EU27'!$D$15:$D$78= 'EUROSTAT data re-aggregated'!$B17  ))</f>
        <v>58674.52</v>
      </c>
      <c r="Q17" cm="1">
        <f t="array" ref="Q17">SUMPRODUCT('EUROSTAT data 2015 EU27'!$E$15:$BP$78*('EUROSTAT data 2015 EU27'!$E$13:$BP$13=  'EUROSTAT data re-aggregated'!Q$3 )*('EUROSTAT data 2015 EU27'!$D$15:$D$78= 'EUROSTAT data re-aggregated'!$B17  ))</f>
        <v>8911.89</v>
      </c>
      <c r="R17" cm="1">
        <f t="array" ref="R17">SUMPRODUCT('EUROSTAT data 2015 EU27'!$E$15:$BP$78*('EUROSTAT data 2015 EU27'!$E$13:$BP$13=  'EUROSTAT data re-aggregated'!R$3 )*('EUROSTAT data 2015 EU27'!$D$15:$D$78= 'EUROSTAT data re-aggregated'!$B17  ))</f>
        <v>7613.84</v>
      </c>
      <c r="S17" cm="1">
        <f t="array" ref="S17">SUMPRODUCT('EUROSTAT data 2015 EU27'!$E$15:$BP$78*('EUROSTAT data 2015 EU27'!$E$13:$BP$13=  'EUROSTAT data re-aggregated'!S$3 )*('EUROSTAT data 2015 EU27'!$D$15:$D$78= 'EUROSTAT data re-aggregated'!$B17  ))</f>
        <v>7720.67</v>
      </c>
      <c r="T17" cm="1">
        <f t="array" ref="T17">SUMPRODUCT('EUROSTAT data 2015 EU27'!$E$15:$BP$78*('EUROSTAT data 2015 EU27'!$E$13:$BP$13=  'EUROSTAT data re-aggregated'!T$3 )*('EUROSTAT data 2015 EU27'!$D$15:$D$78= 'EUROSTAT data re-aggregated'!$B17  ))</f>
        <v>7015.33</v>
      </c>
      <c r="U17" cm="1">
        <f t="array" ref="U17">SUMPRODUCT('EUROSTAT data 2015 EU27'!$E$15:$BP$78*('EUROSTAT data 2015 EU27'!$E$13:$BP$13=  'EUROSTAT data re-aggregated'!U$3 )*('EUROSTAT data 2015 EU27'!$D$15:$D$78= 'EUROSTAT data re-aggregated'!$B17  ))</f>
        <v>6771.43</v>
      </c>
      <c r="V17" s="33" cm="1">
        <f t="array" ref="V17">SUMPRODUCT('EUROSTAT data 2015 EU27'!$E$15:$BP$78*('EUROSTAT data 2015 EU27'!$E$13:$BP$13=  'EUROSTAT data re-aggregated'!V$3 )*('EUROSTAT data 2015 EU27'!$D$15:$D$78= 'EUROSTAT data re-aggregated'!$B17  ))</f>
        <v>2156.61</v>
      </c>
      <c r="W17" cm="1">
        <f t="array" ref="W17">SUMPRODUCT('EUROSTAT data 2015 EU27'!$E$15:$BP$78*('EUROSTAT data 2015 EU27'!$E$13:$BP$13=  'EUROSTAT data re-aggregated'!W$3 )*('EUROSTAT data 2015 EU27'!$D$15:$D$78= 'EUROSTAT data re-aggregated'!$B17  ))</f>
        <v>413.26</v>
      </c>
      <c r="X17" cm="1">
        <f t="array" ref="X17">SUMPRODUCT('EUROSTAT data 2015 EU27'!$E$15:$BP$78*('EUROSTAT data 2015 EU27'!$E$13:$BP$13=  'EUROSTAT data re-aggregated'!X$3 )*('EUROSTAT data 2015 EU27'!$D$15:$D$78= 'EUROSTAT data re-aggregated'!$B17  ))</f>
        <v>5790.18</v>
      </c>
      <c r="Y17" cm="1">
        <f t="array" ref="Y17">SUMPRODUCT('EUROSTAT data 2015 EU27'!$E$15:$BP$78*('EUROSTAT data 2015 EU27'!$E$13:$BP$13=  'EUROSTAT data re-aggregated'!Y$3 )*('EUROSTAT data 2015 EU27'!$D$15:$D$78= 'EUROSTAT data re-aggregated'!$B17  ))</f>
        <v>4225.21</v>
      </c>
      <c r="Z17" cm="1">
        <f t="array" ref="Z17">SUMPRODUCT('EUROSTAT data 2015 EU27'!$E$15:$BP$78*('EUROSTAT data 2015 EU27'!$E$13:$BP$13=  'EUROSTAT data re-aggregated'!Z$3 )*('EUROSTAT data 2015 EU27'!$D$15:$D$78= 'EUROSTAT data re-aggregated'!$B17  ))</f>
        <v>1473.09</v>
      </c>
      <c r="AA17" cm="1">
        <f t="array" ref="AA17">SUMPRODUCT('EUROSTAT data 2015 EU27'!$E$15:$BP$78*('EUROSTAT data 2015 EU27'!$E$13:$BP$13=  'EUROSTAT data re-aggregated'!AA$3 )*('EUROSTAT data 2015 EU27'!$D$15:$D$78= 'EUROSTAT data re-aggregated'!$B17  ))</f>
        <v>459.42</v>
      </c>
      <c r="AB17" cm="1">
        <f t="array" ref="AB17">SUMPRODUCT('EUROSTAT data 2015 EU27'!$E$15:$BP$78*('EUROSTAT data 2015 EU27'!$E$13:$BP$13=  'EUROSTAT data re-aggregated'!AB$3 )*('EUROSTAT data 2015 EU27'!$D$15:$D$78= 'EUROSTAT data re-aggregated'!$B17  ))</f>
        <v>1001.9</v>
      </c>
      <c r="AC17" cm="1">
        <f t="array" ref="AC17">SUMPRODUCT('EUROSTAT data 2015 EU27'!$E$15:$BP$78*('EUROSTAT data 2015 EU27'!$E$13:$BP$13=  'EUROSTAT data re-aggregated'!AC$3 )*('EUROSTAT data 2015 EU27'!$D$15:$D$78= 'EUROSTAT data re-aggregated'!$B17  ))</f>
        <v>9067.51</v>
      </c>
      <c r="AD17" cm="1">
        <f t="array" ref="AD17">SUMPRODUCT('EUROSTAT data 2015 EU27'!$E$15:$BP$78*('EUROSTAT data 2015 EU27'!$E$13:$BP$13=  'EUROSTAT data re-aggregated'!AD$3 )*('EUROSTAT data 2015 EU27'!$D$15:$D$78= 'EUROSTAT data re-aggregated'!$B17  ))</f>
        <v>5686.58</v>
      </c>
      <c r="AE17" cm="1">
        <f t="array" ref="AE17">SUMPRODUCT('EUROSTAT data 2015 EU27'!$E$15:$BP$78*('EUROSTAT data 2015 EU27'!$E$13:$BP$13=  'EUROSTAT data re-aggregated'!AE$3 )*('EUROSTAT data 2015 EU27'!$D$15:$D$78= 'EUROSTAT data re-aggregated'!$B17  ))</f>
        <v>1146.69</v>
      </c>
      <c r="AF17" cm="1">
        <f t="array" ref="AF17">SUMPRODUCT('EUROSTAT data 2015 EU27'!$E$15:$BP$78*('EUROSTAT data 2015 EU27'!$E$13:$BP$13=  'EUROSTAT data re-aggregated'!AF$3 )*('EUROSTAT data 2015 EU27'!$D$15:$D$78= 'EUROSTAT data re-aggregated'!$B17  ))</f>
        <v>326.92</v>
      </c>
      <c r="AG17" cm="1">
        <f t="array" ref="AG17">SUMPRODUCT('EUROSTAT data 2015 EU27'!$E$15:$BP$78*('EUROSTAT data 2015 EU27'!$E$13:$BP$13=  'EUROSTAT data re-aggregated'!AG$3 )*('EUROSTAT data 2015 EU27'!$D$15:$D$78= 'EUROSTAT data re-aggregated'!$B17  ))</f>
        <v>9011.1299999999992</v>
      </c>
      <c r="AH17" cm="1">
        <f t="array" ref="AH17">SUMPRODUCT('EUROSTAT data 2015 EU27'!$E$15:$BP$78*('EUROSTAT data 2015 EU27'!$E$13:$BP$13=  'EUROSTAT data re-aggregated'!AH$3 )*('EUROSTAT data 2015 EU27'!$D$15:$D$78= 'EUROSTAT data re-aggregated'!$B17  ))</f>
        <v>2631.61</v>
      </c>
      <c r="AI17" cm="1">
        <f t="array" ref="AI17">SUMPRODUCT('EUROSTAT data 2015 EU27'!$E$15:$BP$78*('EUROSTAT data 2015 EU27'!$E$13:$BP$13=  'EUROSTAT data re-aggregated'!AI$3 )*('EUROSTAT data 2015 EU27'!$D$15:$D$78= 'EUROSTAT data re-aggregated'!$B17  ))</f>
        <v>842.84</v>
      </c>
      <c r="AJ17" cm="1">
        <f t="array" ref="AJ17">SUMPRODUCT('EUROSTAT data 2015 EU27'!$E$15:$BP$78*('EUROSTAT data 2015 EU27'!$E$13:$BP$13=  'EUROSTAT data re-aggregated'!AJ$3 )*('EUROSTAT data 2015 EU27'!$D$15:$D$78= 'EUROSTAT data re-aggregated'!$B17  ))</f>
        <v>3809.54</v>
      </c>
      <c r="AK17" cm="1">
        <f t="array" ref="AK17">SUMPRODUCT('EUROSTAT data 2015 EU27'!$E$15:$BP$78*('EUROSTAT data 2015 EU27'!$E$13:$BP$13=  'EUROSTAT data re-aggregated'!AK$3 )*('EUROSTAT data 2015 EU27'!$D$15:$D$78= 'EUROSTAT data re-aggregated'!$B17  ))</f>
        <v>2619.2600000000002</v>
      </c>
      <c r="AL17" cm="1">
        <f t="array" ref="AL17">SUMPRODUCT('EUROSTAT data 2015 EU27'!$E$15:$BP$78*('EUROSTAT data 2015 EU27'!$E$13:$BP$13=  'EUROSTAT data re-aggregated'!AL$3 )*('EUROSTAT data 2015 EU27'!$D$15:$D$78= 'EUROSTAT data re-aggregated'!$B17  ))</f>
        <v>0</v>
      </c>
      <c r="AM17" cm="1">
        <f t="array" ref="AM17">SUMPRODUCT('EUROSTAT data 2015 EU27'!$E$15:$BP$78*('EUROSTAT data 2015 EU27'!$E$13:$BP$13=  'EUROSTAT data re-aggregated'!AM$3 )*('EUROSTAT data 2015 EU27'!$D$15:$D$78= 'EUROSTAT data re-aggregated'!$B17  ))</f>
        <v>0</v>
      </c>
    </row>
    <row r="18" spans="2:39" x14ac:dyDescent="0.35">
      <c r="B18" s="1" t="str">
        <v>ISIC 27</v>
      </c>
      <c r="C18" cm="1">
        <f t="array" ref="C18">SUMPRODUCT('EUROSTAT data 2015 EU27'!$E$15:$BP$78*('EUROSTAT data 2015 EU27'!$E$13:$BP$13=  'EUROSTAT data re-aggregated'!C$3 )*('EUROSTAT data 2015 EU27'!$D$15:$D$78= 'EUROSTAT data re-aggregated'!$B18  ))</f>
        <v>358.47999999999996</v>
      </c>
      <c r="D18" s="33" cm="1">
        <f t="array" ref="D18">SUMPRODUCT('EUROSTAT data 2015 EU27'!$E$15:$BP$78*('EUROSTAT data 2015 EU27'!$E$13:$BP$13=  'EUROSTAT data re-aggregated'!D$3 )*('EUROSTAT data 2015 EU27'!$D$15:$D$78= 'EUROSTAT data re-aggregated'!$B18  ))</f>
        <v>235.93</v>
      </c>
      <c r="E18" cm="1">
        <f t="array" ref="E18">SUMPRODUCT('EUROSTAT data 2015 EU27'!$E$15:$BP$78*('EUROSTAT data 2015 EU27'!$E$13:$BP$13=  'EUROSTAT data re-aggregated'!E$3 )*('EUROSTAT data 2015 EU27'!$D$15:$D$78= 'EUROSTAT data re-aggregated'!$B18  ))</f>
        <v>801.5</v>
      </c>
      <c r="F18" cm="1">
        <f t="array" ref="F18">SUMPRODUCT('EUROSTAT data 2015 EU27'!$E$15:$BP$78*('EUROSTAT data 2015 EU27'!$E$13:$BP$13=  'EUROSTAT data re-aggregated'!F$3 )*('EUROSTAT data 2015 EU27'!$D$15:$D$78= 'EUROSTAT data re-aggregated'!$B18  ))</f>
        <v>140.85</v>
      </c>
      <c r="G18" cm="1">
        <f t="array" ref="G18">SUMPRODUCT('EUROSTAT data 2015 EU27'!$E$15:$BP$78*('EUROSTAT data 2015 EU27'!$E$13:$BP$13=  'EUROSTAT data re-aggregated'!G$3 )*('EUROSTAT data 2015 EU27'!$D$15:$D$78= 'EUROSTAT data re-aggregated'!$B18  ))</f>
        <v>135.54</v>
      </c>
      <c r="H18" cm="1">
        <f t="array" ref="H18">SUMPRODUCT('EUROSTAT data 2015 EU27'!$E$15:$BP$78*('EUROSTAT data 2015 EU27'!$E$13:$BP$13=  'EUROSTAT data re-aggregated'!H$3 )*('EUROSTAT data 2015 EU27'!$D$15:$D$78= 'EUROSTAT data re-aggregated'!$B18  ))</f>
        <v>303.39999999999998</v>
      </c>
      <c r="I18" cm="1">
        <f t="array" ref="I18">SUMPRODUCT('EUROSTAT data 2015 EU27'!$E$15:$BP$78*('EUROSTAT data 2015 EU27'!$E$13:$BP$13=  'EUROSTAT data re-aggregated'!I$3 )*('EUROSTAT data 2015 EU27'!$D$15:$D$78= 'EUROSTAT data re-aggregated'!$B18  ))</f>
        <v>432.94</v>
      </c>
      <c r="J18" cm="1">
        <f t="array" ref="J18">SUMPRODUCT('EUROSTAT data 2015 EU27'!$E$15:$BP$78*('EUROSTAT data 2015 EU27'!$E$13:$BP$13=  'EUROSTAT data re-aggregated'!J$3 )*('EUROSTAT data 2015 EU27'!$D$15:$D$78= 'EUROSTAT data re-aggregated'!$B18  ))</f>
        <v>735.87</v>
      </c>
      <c r="K18" cm="1">
        <f t="array" ref="K18">SUMPRODUCT('EUROSTAT data 2015 EU27'!$E$15:$BP$78*('EUROSTAT data 2015 EU27'!$E$13:$BP$13=  'EUROSTAT data re-aggregated'!K$3 )*('EUROSTAT data 2015 EU27'!$D$15:$D$78= 'EUROSTAT data re-aggregated'!$B18  ))</f>
        <v>101.44</v>
      </c>
      <c r="L18" cm="1">
        <f t="array" ref="L18">SUMPRODUCT('EUROSTAT data 2015 EU27'!$E$15:$BP$78*('EUROSTAT data 2015 EU27'!$E$13:$BP$13=  'EUROSTAT data re-aggregated'!L$3 )*('EUROSTAT data 2015 EU27'!$D$15:$D$78= 'EUROSTAT data re-aggregated'!$B18  ))</f>
        <v>636.61</v>
      </c>
      <c r="M18" s="33" cm="1">
        <f t="array" ref="M18">SUMPRODUCT('EUROSTAT data 2015 EU27'!$E$15:$BP$78*('EUROSTAT data 2015 EU27'!$E$13:$BP$13=  'EUROSTAT data re-aggregated'!M$3 )*('EUROSTAT data 2015 EU27'!$D$15:$D$78= 'EUROSTAT data re-aggregated'!$B18  ))</f>
        <v>396.86</v>
      </c>
      <c r="N18" s="33" cm="1">
        <f t="array" ref="N18">SUMPRODUCT('EUROSTAT data 2015 EU27'!$E$15:$BP$78*('EUROSTAT data 2015 EU27'!$E$13:$BP$13=  'EUROSTAT data re-aggregated'!N$3 )*('EUROSTAT data 2015 EU27'!$D$15:$D$78= 'EUROSTAT data re-aggregated'!$B18  ))</f>
        <v>1302.1600000000001</v>
      </c>
      <c r="O18" cm="1">
        <f t="array" ref="O18">SUMPRODUCT('EUROSTAT data 2015 EU27'!$E$15:$BP$78*('EUROSTAT data 2015 EU27'!$E$13:$BP$13=  'EUROSTAT data re-aggregated'!O$3 )*('EUROSTAT data 2015 EU27'!$D$15:$D$78= 'EUROSTAT data re-aggregated'!$B18  ))</f>
        <v>3110.72</v>
      </c>
      <c r="P18" cm="1">
        <f t="array" ref="P18">SUMPRODUCT('EUROSTAT data 2015 EU27'!$E$15:$BP$78*('EUROSTAT data 2015 EU27'!$E$13:$BP$13=  'EUROSTAT data re-aggregated'!P$3 )*('EUROSTAT data 2015 EU27'!$D$15:$D$78= 'EUROSTAT data re-aggregated'!$B18  ))</f>
        <v>6907.96</v>
      </c>
      <c r="Q18" cm="1">
        <f t="array" ref="Q18">SUMPRODUCT('EUROSTAT data 2015 EU27'!$E$15:$BP$78*('EUROSTAT data 2015 EU27'!$E$13:$BP$13=  'EUROSTAT data re-aggregated'!Q$3 )*('EUROSTAT data 2015 EU27'!$D$15:$D$78= 'EUROSTAT data re-aggregated'!$B18  ))</f>
        <v>41222.51</v>
      </c>
      <c r="R18" cm="1">
        <f t="array" ref="R18">SUMPRODUCT('EUROSTAT data 2015 EU27'!$E$15:$BP$78*('EUROSTAT data 2015 EU27'!$E$13:$BP$13=  'EUROSTAT data re-aggregated'!R$3 )*('EUROSTAT data 2015 EU27'!$D$15:$D$78= 'EUROSTAT data re-aggregated'!$B18  ))</f>
        <v>14246.97</v>
      </c>
      <c r="S18" cm="1">
        <f t="array" ref="S18">SUMPRODUCT('EUROSTAT data 2015 EU27'!$E$15:$BP$78*('EUROSTAT data 2015 EU27'!$E$13:$BP$13=  'EUROSTAT data re-aggregated'!S$3 )*('EUROSTAT data 2015 EU27'!$D$15:$D$78= 'EUROSTAT data re-aggregated'!$B18  ))</f>
        <v>16308.31</v>
      </c>
      <c r="T18" cm="1">
        <f t="array" ref="T18">SUMPRODUCT('EUROSTAT data 2015 EU27'!$E$15:$BP$78*('EUROSTAT data 2015 EU27'!$E$13:$BP$13=  'EUROSTAT data re-aggregated'!T$3 )*('EUROSTAT data 2015 EU27'!$D$15:$D$78= 'EUROSTAT data re-aggregated'!$B18  ))</f>
        <v>3364.78</v>
      </c>
      <c r="U18" cm="1">
        <f t="array" ref="U18">SUMPRODUCT('EUROSTAT data 2015 EU27'!$E$15:$BP$78*('EUROSTAT data 2015 EU27'!$E$13:$BP$13=  'EUROSTAT data re-aggregated'!U$3 )*('EUROSTAT data 2015 EU27'!$D$15:$D$78= 'EUROSTAT data re-aggregated'!$B18  ))</f>
        <v>5931.4</v>
      </c>
      <c r="V18" s="33" cm="1">
        <f t="array" ref="V18">SUMPRODUCT('EUROSTAT data 2015 EU27'!$E$15:$BP$78*('EUROSTAT data 2015 EU27'!$E$13:$BP$13=  'EUROSTAT data re-aggregated'!V$3 )*('EUROSTAT data 2015 EU27'!$D$15:$D$78= 'EUROSTAT data re-aggregated'!$B18  ))</f>
        <v>6595.99</v>
      </c>
      <c r="W18" cm="1">
        <f t="array" ref="W18">SUMPRODUCT('EUROSTAT data 2015 EU27'!$E$15:$BP$78*('EUROSTAT data 2015 EU27'!$E$13:$BP$13=  'EUROSTAT data re-aggregated'!W$3 )*('EUROSTAT data 2015 EU27'!$D$15:$D$78= 'EUROSTAT data re-aggregated'!$B18  ))</f>
        <v>617.4</v>
      </c>
      <c r="X18" cm="1">
        <f t="array" ref="X18">SUMPRODUCT('EUROSTAT data 2015 EU27'!$E$15:$BP$78*('EUROSTAT data 2015 EU27'!$E$13:$BP$13=  'EUROSTAT data re-aggregated'!X$3 )*('EUROSTAT data 2015 EU27'!$D$15:$D$78= 'EUROSTAT data re-aggregated'!$B18  ))</f>
        <v>28959.03</v>
      </c>
      <c r="Y18" cm="1">
        <f t="array" ref="Y18">SUMPRODUCT('EUROSTAT data 2015 EU27'!$E$15:$BP$78*('EUROSTAT data 2015 EU27'!$E$13:$BP$13=  'EUROSTAT data re-aggregated'!Y$3 )*('EUROSTAT data 2015 EU27'!$D$15:$D$78= 'EUROSTAT data re-aggregated'!$B18  ))</f>
        <v>3863.61</v>
      </c>
      <c r="Z18" cm="1">
        <f t="array" ref="Z18">SUMPRODUCT('EUROSTAT data 2015 EU27'!$E$15:$BP$78*('EUROSTAT data 2015 EU27'!$E$13:$BP$13=  'EUROSTAT data re-aggregated'!Z$3 )*('EUROSTAT data 2015 EU27'!$D$15:$D$78= 'EUROSTAT data re-aggregated'!$B18  ))</f>
        <v>2001.5200000000002</v>
      </c>
      <c r="AA18" cm="1">
        <f t="array" ref="AA18">SUMPRODUCT('EUROSTAT data 2015 EU27'!$E$15:$BP$78*('EUROSTAT data 2015 EU27'!$E$13:$BP$13=  'EUROSTAT data re-aggregated'!AA$3 )*('EUROSTAT data 2015 EU27'!$D$15:$D$78= 'EUROSTAT data re-aggregated'!$B18  ))</f>
        <v>1216.43</v>
      </c>
      <c r="AB18" cm="1">
        <f t="array" ref="AB18">SUMPRODUCT('EUROSTAT data 2015 EU27'!$E$15:$BP$78*('EUROSTAT data 2015 EU27'!$E$13:$BP$13=  'EUROSTAT data re-aggregated'!AB$3 )*('EUROSTAT data 2015 EU27'!$D$15:$D$78= 'EUROSTAT data re-aggregated'!$B18  ))</f>
        <v>201.11</v>
      </c>
      <c r="AC18" cm="1">
        <f t="array" ref="AC18">SUMPRODUCT('EUROSTAT data 2015 EU27'!$E$15:$BP$78*('EUROSTAT data 2015 EU27'!$E$13:$BP$13=  'EUROSTAT data re-aggregated'!AC$3 )*('EUROSTAT data 2015 EU27'!$D$15:$D$78= 'EUROSTAT data re-aggregated'!$B18  ))</f>
        <v>2731.54</v>
      </c>
      <c r="AD18" cm="1">
        <f t="array" ref="AD18">SUMPRODUCT('EUROSTAT data 2015 EU27'!$E$15:$BP$78*('EUROSTAT data 2015 EU27'!$E$13:$BP$13=  'EUROSTAT data re-aggregated'!AD$3 )*('EUROSTAT data 2015 EU27'!$D$15:$D$78= 'EUROSTAT data re-aggregated'!$B18  ))</f>
        <v>1079.72</v>
      </c>
      <c r="AE18" cm="1">
        <f t="array" ref="AE18">SUMPRODUCT('EUROSTAT data 2015 EU27'!$E$15:$BP$78*('EUROSTAT data 2015 EU27'!$E$13:$BP$13=  'EUROSTAT data re-aggregated'!AE$3 )*('EUROSTAT data 2015 EU27'!$D$15:$D$78= 'EUROSTAT data re-aggregated'!$B18  ))</f>
        <v>157.99</v>
      </c>
      <c r="AF18" cm="1">
        <f t="array" ref="AF18">SUMPRODUCT('EUROSTAT data 2015 EU27'!$E$15:$BP$78*('EUROSTAT data 2015 EU27'!$E$13:$BP$13=  'EUROSTAT data re-aggregated'!AF$3 )*('EUROSTAT data 2015 EU27'!$D$15:$D$78= 'EUROSTAT data re-aggregated'!$B18  ))</f>
        <v>1085.5999999999999</v>
      </c>
      <c r="AG18" cm="1">
        <f t="array" ref="AG18">SUMPRODUCT('EUROSTAT data 2015 EU27'!$E$15:$BP$78*('EUROSTAT data 2015 EU27'!$E$13:$BP$13=  'EUROSTAT data re-aggregated'!AG$3 )*('EUROSTAT data 2015 EU27'!$D$15:$D$78= 'EUROSTAT data re-aggregated'!$B18  ))</f>
        <v>4357.96</v>
      </c>
      <c r="AH18" cm="1">
        <f t="array" ref="AH18">SUMPRODUCT('EUROSTAT data 2015 EU27'!$E$15:$BP$78*('EUROSTAT data 2015 EU27'!$E$13:$BP$13=  'EUROSTAT data re-aggregated'!AH$3 )*('EUROSTAT data 2015 EU27'!$D$15:$D$78= 'EUROSTAT data re-aggregated'!$B18  ))</f>
        <v>637.30999999999995</v>
      </c>
      <c r="AI18" cm="1">
        <f t="array" ref="AI18">SUMPRODUCT('EUROSTAT data 2015 EU27'!$E$15:$BP$78*('EUROSTAT data 2015 EU27'!$E$13:$BP$13=  'EUROSTAT data re-aggregated'!AI$3 )*('EUROSTAT data 2015 EU27'!$D$15:$D$78= 'EUROSTAT data re-aggregated'!$B18  ))</f>
        <v>240.14</v>
      </c>
      <c r="AJ18" cm="1">
        <f t="array" ref="AJ18">SUMPRODUCT('EUROSTAT data 2015 EU27'!$E$15:$BP$78*('EUROSTAT data 2015 EU27'!$E$13:$BP$13=  'EUROSTAT data re-aggregated'!AJ$3 )*('EUROSTAT data 2015 EU27'!$D$15:$D$78= 'EUROSTAT data re-aggregated'!$B18  ))</f>
        <v>465.87</v>
      </c>
      <c r="AK18" cm="1">
        <f t="array" ref="AK18">SUMPRODUCT('EUROSTAT data 2015 EU27'!$E$15:$BP$78*('EUROSTAT data 2015 EU27'!$E$13:$BP$13=  'EUROSTAT data re-aggregated'!AK$3 )*('EUROSTAT data 2015 EU27'!$D$15:$D$78= 'EUROSTAT data re-aggregated'!$B18  ))</f>
        <v>1380.42</v>
      </c>
      <c r="AL18" cm="1">
        <f t="array" ref="AL18">SUMPRODUCT('EUROSTAT data 2015 EU27'!$E$15:$BP$78*('EUROSTAT data 2015 EU27'!$E$13:$BP$13=  'EUROSTAT data re-aggregated'!AL$3 )*('EUROSTAT data 2015 EU27'!$D$15:$D$78= 'EUROSTAT data re-aggregated'!$B18  ))</f>
        <v>0.76</v>
      </c>
      <c r="AM18" cm="1">
        <f t="array" ref="AM18">SUMPRODUCT('EUROSTAT data 2015 EU27'!$E$15:$BP$78*('EUROSTAT data 2015 EU27'!$E$13:$BP$13=  'EUROSTAT data re-aggregated'!AM$3 )*('EUROSTAT data 2015 EU27'!$D$15:$D$78= 'EUROSTAT data re-aggregated'!$B18  ))</f>
        <v>0</v>
      </c>
    </row>
    <row r="19" spans="2:39" x14ac:dyDescent="0.35">
      <c r="B19" s="1" t="str">
        <v>ISIC 28</v>
      </c>
      <c r="C19" cm="1">
        <f t="array" ref="C19">SUMPRODUCT('EUROSTAT data 2015 EU27'!$E$15:$BP$78*('EUROSTAT data 2015 EU27'!$E$13:$BP$13=  'EUROSTAT data re-aggregated'!C$3 )*('EUROSTAT data 2015 EU27'!$D$15:$D$78= 'EUROSTAT data re-aggregated'!$B19  ))</f>
        <v>2663.76</v>
      </c>
      <c r="D19" s="33" cm="1">
        <f t="array" ref="D19">SUMPRODUCT('EUROSTAT data 2015 EU27'!$E$15:$BP$78*('EUROSTAT data 2015 EU27'!$E$13:$BP$13=  'EUROSTAT data re-aggregated'!D$3 )*('EUROSTAT data 2015 EU27'!$D$15:$D$78= 'EUROSTAT data re-aggregated'!$B19  ))</f>
        <v>1448.7</v>
      </c>
      <c r="E19" cm="1">
        <f t="array" ref="E19">SUMPRODUCT('EUROSTAT data 2015 EU27'!$E$15:$BP$78*('EUROSTAT data 2015 EU27'!$E$13:$BP$13=  'EUROSTAT data re-aggregated'!E$3 )*('EUROSTAT data 2015 EU27'!$D$15:$D$78= 'EUROSTAT data re-aggregated'!$B19  ))</f>
        <v>2898.16</v>
      </c>
      <c r="F19" cm="1">
        <f t="array" ref="F19">SUMPRODUCT('EUROSTAT data 2015 EU27'!$E$15:$BP$78*('EUROSTAT data 2015 EU27'!$E$13:$BP$13=  'EUROSTAT data re-aggregated'!F$3 )*('EUROSTAT data 2015 EU27'!$D$15:$D$78= 'EUROSTAT data re-aggregated'!$B19  ))</f>
        <v>775.21</v>
      </c>
      <c r="G19" cm="1">
        <f t="array" ref="G19">SUMPRODUCT('EUROSTAT data 2015 EU27'!$E$15:$BP$78*('EUROSTAT data 2015 EU27'!$E$13:$BP$13=  'EUROSTAT data re-aggregated'!G$3 )*('EUROSTAT data 2015 EU27'!$D$15:$D$78= 'EUROSTAT data re-aggregated'!$B19  ))</f>
        <v>438.45</v>
      </c>
      <c r="H19" cm="1">
        <f t="array" ref="H19">SUMPRODUCT('EUROSTAT data 2015 EU27'!$E$15:$BP$78*('EUROSTAT data 2015 EU27'!$E$13:$BP$13=  'EUROSTAT data re-aggregated'!H$3 )*('EUROSTAT data 2015 EU27'!$D$15:$D$78= 'EUROSTAT data re-aggregated'!$B19  ))</f>
        <v>1301.8800000000001</v>
      </c>
      <c r="I19" cm="1">
        <f t="array" ref="I19">SUMPRODUCT('EUROSTAT data 2015 EU27'!$E$15:$BP$78*('EUROSTAT data 2015 EU27'!$E$13:$BP$13=  'EUROSTAT data re-aggregated'!I$3 )*('EUROSTAT data 2015 EU27'!$D$15:$D$78= 'EUROSTAT data re-aggregated'!$B19  ))</f>
        <v>1239.3599999999999</v>
      </c>
      <c r="J19" cm="1">
        <f t="array" ref="J19">SUMPRODUCT('EUROSTAT data 2015 EU27'!$E$15:$BP$78*('EUROSTAT data 2015 EU27'!$E$13:$BP$13=  'EUROSTAT data re-aggregated'!J$3 )*('EUROSTAT data 2015 EU27'!$D$15:$D$78= 'EUROSTAT data re-aggregated'!$B19  ))</f>
        <v>1933.75</v>
      </c>
      <c r="K19" cm="1">
        <f t="array" ref="K19">SUMPRODUCT('EUROSTAT data 2015 EU27'!$E$15:$BP$78*('EUROSTAT data 2015 EU27'!$E$13:$BP$13=  'EUROSTAT data re-aggregated'!K$3 )*('EUROSTAT data 2015 EU27'!$D$15:$D$78= 'EUROSTAT data re-aggregated'!$B19  ))</f>
        <v>815.6</v>
      </c>
      <c r="L19" cm="1">
        <f t="array" ref="L19">SUMPRODUCT('EUROSTAT data 2015 EU27'!$E$15:$BP$78*('EUROSTAT data 2015 EU27'!$E$13:$BP$13=  'EUROSTAT data re-aggregated'!L$3 )*('EUROSTAT data 2015 EU27'!$D$15:$D$78= 'EUROSTAT data re-aggregated'!$B19  ))</f>
        <v>1889.02</v>
      </c>
      <c r="M19" s="33" cm="1">
        <f t="array" ref="M19">SUMPRODUCT('EUROSTAT data 2015 EU27'!$E$15:$BP$78*('EUROSTAT data 2015 EU27'!$E$13:$BP$13=  'EUROSTAT data re-aggregated'!M$3 )*('EUROSTAT data 2015 EU27'!$D$15:$D$78= 'EUROSTAT data re-aggregated'!$B19  ))</f>
        <v>1278.8599999999999</v>
      </c>
      <c r="N19" s="33" cm="1">
        <f t="array" ref="N19">SUMPRODUCT('EUROSTAT data 2015 EU27'!$E$15:$BP$78*('EUROSTAT data 2015 EU27'!$E$13:$BP$13=  'EUROSTAT data re-aggregated'!N$3 )*('EUROSTAT data 2015 EU27'!$D$15:$D$78= 'EUROSTAT data re-aggregated'!$B19  ))</f>
        <v>2770.79</v>
      </c>
      <c r="O19" cm="1">
        <f t="array" ref="O19">SUMPRODUCT('EUROSTAT data 2015 EU27'!$E$15:$BP$78*('EUROSTAT data 2015 EU27'!$E$13:$BP$13=  'EUROSTAT data re-aggregated'!O$3 )*('EUROSTAT data 2015 EU27'!$D$15:$D$78= 'EUROSTAT data re-aggregated'!$B19  ))</f>
        <v>5651.31</v>
      </c>
      <c r="P19" cm="1">
        <f t="array" ref="P19">SUMPRODUCT('EUROSTAT data 2015 EU27'!$E$15:$BP$78*('EUROSTAT data 2015 EU27'!$E$13:$BP$13=  'EUROSTAT data re-aggregated'!P$3 )*('EUROSTAT data 2015 EU27'!$D$15:$D$78= 'EUROSTAT data re-aggregated'!$B19  ))</f>
        <v>2331.0100000000002</v>
      </c>
      <c r="Q19" cm="1">
        <f t="array" ref="Q19">SUMPRODUCT('EUROSTAT data 2015 EU27'!$E$15:$BP$78*('EUROSTAT data 2015 EU27'!$E$13:$BP$13=  'EUROSTAT data re-aggregated'!Q$3 )*('EUROSTAT data 2015 EU27'!$D$15:$D$78= 'EUROSTAT data re-aggregated'!$B19  ))</f>
        <v>4372.79</v>
      </c>
      <c r="R19" cm="1">
        <f t="array" ref="R19">SUMPRODUCT('EUROSTAT data 2015 EU27'!$E$15:$BP$78*('EUROSTAT data 2015 EU27'!$E$13:$BP$13=  'EUROSTAT data re-aggregated'!R$3 )*('EUROSTAT data 2015 EU27'!$D$15:$D$78= 'EUROSTAT data re-aggregated'!$B19  ))</f>
        <v>91999.51</v>
      </c>
      <c r="S19" cm="1">
        <f t="array" ref="S19">SUMPRODUCT('EUROSTAT data 2015 EU27'!$E$15:$BP$78*('EUROSTAT data 2015 EU27'!$E$13:$BP$13=  'EUROSTAT data re-aggregated'!S$3 )*('EUROSTAT data 2015 EU27'!$D$15:$D$78= 'EUROSTAT data re-aggregated'!$B19  ))</f>
        <v>33306.46</v>
      </c>
      <c r="T19" cm="1">
        <f t="array" ref="T19">SUMPRODUCT('EUROSTAT data 2015 EU27'!$E$15:$BP$78*('EUROSTAT data 2015 EU27'!$E$13:$BP$13=  'EUROSTAT data re-aggregated'!T$3 )*('EUROSTAT data 2015 EU27'!$D$15:$D$78= 'EUROSTAT data re-aggregated'!$B19  ))</f>
        <v>7383.85</v>
      </c>
      <c r="U19" cm="1">
        <f t="array" ref="U19">SUMPRODUCT('EUROSTAT data 2015 EU27'!$E$15:$BP$78*('EUROSTAT data 2015 EU27'!$E$13:$BP$13=  'EUROSTAT data re-aggregated'!U$3 )*('EUROSTAT data 2015 EU27'!$D$15:$D$78= 'EUROSTAT data re-aggregated'!$B19  ))</f>
        <v>10673.34</v>
      </c>
      <c r="V19" s="33" cm="1">
        <f t="array" ref="V19">SUMPRODUCT('EUROSTAT data 2015 EU27'!$E$15:$BP$78*('EUROSTAT data 2015 EU27'!$E$13:$BP$13=  'EUROSTAT data re-aggregated'!V$3 )*('EUROSTAT data 2015 EU27'!$D$15:$D$78= 'EUROSTAT data re-aggregated'!$B19  ))</f>
        <v>2874.91</v>
      </c>
      <c r="W19" cm="1">
        <f t="array" ref="W19">SUMPRODUCT('EUROSTAT data 2015 EU27'!$E$15:$BP$78*('EUROSTAT data 2015 EU27'!$E$13:$BP$13=  'EUROSTAT data re-aggregated'!W$3 )*('EUROSTAT data 2015 EU27'!$D$15:$D$78= 'EUROSTAT data re-aggregated'!$B19  ))</f>
        <v>2080.9</v>
      </c>
      <c r="X19" cm="1">
        <f t="array" ref="X19">SUMPRODUCT('EUROSTAT data 2015 EU27'!$E$15:$BP$78*('EUROSTAT data 2015 EU27'!$E$13:$BP$13=  'EUROSTAT data re-aggregated'!X$3 )*('EUROSTAT data 2015 EU27'!$D$15:$D$78= 'EUROSTAT data re-aggregated'!$B19  ))</f>
        <v>16731.09</v>
      </c>
      <c r="Y19" cm="1">
        <f t="array" ref="Y19">SUMPRODUCT('EUROSTAT data 2015 EU27'!$E$15:$BP$78*('EUROSTAT data 2015 EU27'!$E$13:$BP$13=  'EUROSTAT data re-aggregated'!Y$3 )*('EUROSTAT data 2015 EU27'!$D$15:$D$78= 'EUROSTAT data re-aggregated'!$B19  ))</f>
        <v>5047.8900000000003</v>
      </c>
      <c r="Z19" cm="1">
        <f t="array" ref="Z19">SUMPRODUCT('EUROSTAT data 2015 EU27'!$E$15:$BP$78*('EUROSTAT data 2015 EU27'!$E$13:$BP$13=  'EUROSTAT data re-aggregated'!Z$3 )*('EUROSTAT data 2015 EU27'!$D$15:$D$78= 'EUROSTAT data re-aggregated'!$B19  ))</f>
        <v>2082.36</v>
      </c>
      <c r="AA19" cm="1">
        <f t="array" ref="AA19">SUMPRODUCT('EUROSTAT data 2015 EU27'!$E$15:$BP$78*('EUROSTAT data 2015 EU27'!$E$13:$BP$13=  'EUROSTAT data re-aggregated'!AA$3 )*('EUROSTAT data 2015 EU27'!$D$15:$D$78= 'EUROSTAT data re-aggregated'!$B19  ))</f>
        <v>703.02</v>
      </c>
      <c r="AB19" cm="1">
        <f t="array" ref="AB19">SUMPRODUCT('EUROSTAT data 2015 EU27'!$E$15:$BP$78*('EUROSTAT data 2015 EU27'!$E$13:$BP$13=  'EUROSTAT data re-aggregated'!AB$3 )*('EUROSTAT data 2015 EU27'!$D$15:$D$78= 'EUROSTAT data re-aggregated'!$B19  ))</f>
        <v>283.20999999999998</v>
      </c>
      <c r="AC19" cm="1">
        <f t="array" ref="AC19">SUMPRODUCT('EUROSTAT data 2015 EU27'!$E$15:$BP$78*('EUROSTAT data 2015 EU27'!$E$13:$BP$13=  'EUROSTAT data re-aggregated'!AC$3 )*('EUROSTAT data 2015 EU27'!$D$15:$D$78= 'EUROSTAT data re-aggregated'!$B19  ))</f>
        <v>620.36</v>
      </c>
      <c r="AD19" cm="1">
        <f t="array" ref="AD19">SUMPRODUCT('EUROSTAT data 2015 EU27'!$E$15:$BP$78*('EUROSTAT data 2015 EU27'!$E$13:$BP$13=  'EUROSTAT data re-aggregated'!AD$3 )*('EUROSTAT data 2015 EU27'!$D$15:$D$78= 'EUROSTAT data re-aggregated'!$B19  ))</f>
        <v>382.5</v>
      </c>
      <c r="AE19" cm="1">
        <f t="array" ref="AE19">SUMPRODUCT('EUROSTAT data 2015 EU27'!$E$15:$BP$78*('EUROSTAT data 2015 EU27'!$E$13:$BP$13=  'EUROSTAT data re-aggregated'!AE$3 )*('EUROSTAT data 2015 EU27'!$D$15:$D$78= 'EUROSTAT data re-aggregated'!$B19  ))</f>
        <v>283.8</v>
      </c>
      <c r="AF19" cm="1">
        <f t="array" ref="AF19">SUMPRODUCT('EUROSTAT data 2015 EU27'!$E$15:$BP$78*('EUROSTAT data 2015 EU27'!$E$13:$BP$13=  'EUROSTAT data re-aggregated'!AF$3 )*('EUROSTAT data 2015 EU27'!$D$15:$D$78= 'EUROSTAT data re-aggregated'!$B19  ))</f>
        <v>362.42</v>
      </c>
      <c r="AG19" cm="1">
        <f t="array" ref="AG19">SUMPRODUCT('EUROSTAT data 2015 EU27'!$E$15:$BP$78*('EUROSTAT data 2015 EU27'!$E$13:$BP$13=  'EUROSTAT data re-aggregated'!AG$3 )*('EUROSTAT data 2015 EU27'!$D$15:$D$78= 'EUROSTAT data re-aggregated'!$B19  ))</f>
        <v>4426.78</v>
      </c>
      <c r="AH19" cm="1">
        <f t="array" ref="AH19">SUMPRODUCT('EUROSTAT data 2015 EU27'!$E$15:$BP$78*('EUROSTAT data 2015 EU27'!$E$13:$BP$13=  'EUROSTAT data re-aggregated'!AH$3 )*('EUROSTAT data 2015 EU27'!$D$15:$D$78= 'EUROSTAT data re-aggregated'!$B19  ))</f>
        <v>588.83000000000004</v>
      </c>
      <c r="AI19" cm="1">
        <f t="array" ref="AI19">SUMPRODUCT('EUROSTAT data 2015 EU27'!$E$15:$BP$78*('EUROSTAT data 2015 EU27'!$E$13:$BP$13=  'EUROSTAT data re-aggregated'!AI$3 )*('EUROSTAT data 2015 EU27'!$D$15:$D$78= 'EUROSTAT data re-aggregated'!$B19  ))</f>
        <v>170.16</v>
      </c>
      <c r="AJ19" cm="1">
        <f t="array" ref="AJ19">SUMPRODUCT('EUROSTAT data 2015 EU27'!$E$15:$BP$78*('EUROSTAT data 2015 EU27'!$E$13:$BP$13=  'EUROSTAT data re-aggregated'!AJ$3 )*('EUROSTAT data 2015 EU27'!$D$15:$D$78= 'EUROSTAT data re-aggregated'!$B19  ))</f>
        <v>817.31</v>
      </c>
      <c r="AK19" cm="1">
        <f t="array" ref="AK19">SUMPRODUCT('EUROSTAT data 2015 EU27'!$E$15:$BP$78*('EUROSTAT data 2015 EU27'!$E$13:$BP$13=  'EUROSTAT data re-aggregated'!AK$3 )*('EUROSTAT data 2015 EU27'!$D$15:$D$78= 'EUROSTAT data re-aggregated'!$B19  ))</f>
        <v>902.31999999999994</v>
      </c>
      <c r="AL19" cm="1">
        <f t="array" ref="AL19">SUMPRODUCT('EUROSTAT data 2015 EU27'!$E$15:$BP$78*('EUROSTAT data 2015 EU27'!$E$13:$BP$13=  'EUROSTAT data re-aggregated'!AL$3 )*('EUROSTAT data 2015 EU27'!$D$15:$D$78= 'EUROSTAT data re-aggregated'!$B19  ))</f>
        <v>0</v>
      </c>
      <c r="AM19" cm="1">
        <f t="array" ref="AM19">SUMPRODUCT('EUROSTAT data 2015 EU27'!$E$15:$BP$78*('EUROSTAT data 2015 EU27'!$E$13:$BP$13=  'EUROSTAT data re-aggregated'!AM$3 )*('EUROSTAT data 2015 EU27'!$D$15:$D$78= 'EUROSTAT data re-aggregated'!$B19  ))</f>
        <v>0</v>
      </c>
    </row>
    <row r="20" spans="2:39" x14ac:dyDescent="0.35">
      <c r="B20" s="1" t="str">
        <v>ISIC 29</v>
      </c>
      <c r="C20" cm="1">
        <f t="array" ref="C20">SUMPRODUCT('EUROSTAT data 2015 EU27'!$E$15:$BP$78*('EUROSTAT data 2015 EU27'!$E$13:$BP$13=  'EUROSTAT data re-aggregated'!C$3 )*('EUROSTAT data 2015 EU27'!$D$15:$D$78= 'EUROSTAT data re-aggregated'!$B20  ))</f>
        <v>675.37</v>
      </c>
      <c r="D20" s="33" cm="1">
        <f t="array" ref="D20">SUMPRODUCT('EUROSTAT data 2015 EU27'!$E$15:$BP$78*('EUROSTAT data 2015 EU27'!$E$13:$BP$13=  'EUROSTAT data re-aggregated'!D$3 )*('EUROSTAT data 2015 EU27'!$D$15:$D$78= 'EUROSTAT data re-aggregated'!$B20  ))</f>
        <v>106.12</v>
      </c>
      <c r="E20" cm="1">
        <f t="array" ref="E20">SUMPRODUCT('EUROSTAT data 2015 EU27'!$E$15:$BP$78*('EUROSTAT data 2015 EU27'!$E$13:$BP$13=  'EUROSTAT data re-aggregated'!E$3 )*('EUROSTAT data 2015 EU27'!$D$15:$D$78= 'EUROSTAT data re-aggregated'!$B20  ))</f>
        <v>335.47</v>
      </c>
      <c r="F20" cm="1">
        <f t="array" ref="F20">SUMPRODUCT('EUROSTAT data 2015 EU27'!$E$15:$BP$78*('EUROSTAT data 2015 EU27'!$E$13:$BP$13=  'EUROSTAT data re-aggregated'!F$3 )*('EUROSTAT data 2015 EU27'!$D$15:$D$78= 'EUROSTAT data re-aggregated'!$B20  ))</f>
        <v>40.11</v>
      </c>
      <c r="G20" cm="1">
        <f t="array" ref="G20">SUMPRODUCT('EUROSTAT data 2015 EU27'!$E$15:$BP$78*('EUROSTAT data 2015 EU27'!$E$13:$BP$13=  'EUROSTAT data re-aggregated'!G$3 )*('EUROSTAT data 2015 EU27'!$D$15:$D$78= 'EUROSTAT data re-aggregated'!$B20  ))</f>
        <v>120.13</v>
      </c>
      <c r="H20" cm="1">
        <f t="array" ref="H20">SUMPRODUCT('EUROSTAT data 2015 EU27'!$E$15:$BP$78*('EUROSTAT data 2015 EU27'!$E$13:$BP$13=  'EUROSTAT data re-aggregated'!H$3 )*('EUROSTAT data 2015 EU27'!$D$15:$D$78= 'EUROSTAT data re-aggregated'!$B20  ))</f>
        <v>29.349999999999998</v>
      </c>
      <c r="I20" cm="1">
        <f t="array" ref="I20">SUMPRODUCT('EUROSTAT data 2015 EU27'!$E$15:$BP$78*('EUROSTAT data 2015 EU27'!$E$13:$BP$13=  'EUROSTAT data re-aggregated'!I$3 )*('EUROSTAT data 2015 EU27'!$D$15:$D$78= 'EUROSTAT data re-aggregated'!$B20  ))</f>
        <v>267.92</v>
      </c>
      <c r="J20" cm="1">
        <f t="array" ref="J20">SUMPRODUCT('EUROSTAT data 2015 EU27'!$E$15:$BP$78*('EUROSTAT data 2015 EU27'!$E$13:$BP$13=  'EUROSTAT data re-aggregated'!J$3 )*('EUROSTAT data 2015 EU27'!$D$15:$D$78= 'EUROSTAT data re-aggregated'!$B20  ))</f>
        <v>816.35</v>
      </c>
      <c r="K20" cm="1">
        <f t="array" ref="K20">SUMPRODUCT('EUROSTAT data 2015 EU27'!$E$15:$BP$78*('EUROSTAT data 2015 EU27'!$E$13:$BP$13=  'EUROSTAT data re-aggregated'!K$3 )*('EUROSTAT data 2015 EU27'!$D$15:$D$78= 'EUROSTAT data re-aggregated'!$B20  ))</f>
        <v>9.65</v>
      </c>
      <c r="L20" cm="1">
        <f t="array" ref="L20">SUMPRODUCT('EUROSTAT data 2015 EU27'!$E$15:$BP$78*('EUROSTAT data 2015 EU27'!$E$13:$BP$13=  'EUROSTAT data re-aggregated'!L$3 )*('EUROSTAT data 2015 EU27'!$D$15:$D$78= 'EUROSTAT data re-aggregated'!$B20  ))</f>
        <v>516.16999999999996</v>
      </c>
      <c r="M20" s="33" cm="1">
        <f t="array" ref="M20">SUMPRODUCT('EUROSTAT data 2015 EU27'!$E$15:$BP$78*('EUROSTAT data 2015 EU27'!$E$13:$BP$13=  'EUROSTAT data re-aggregated'!M$3 )*('EUROSTAT data 2015 EU27'!$D$15:$D$78= 'EUROSTAT data re-aggregated'!$B20  ))</f>
        <v>618.41</v>
      </c>
      <c r="N20" s="33" cm="1">
        <f t="array" ref="N20">SUMPRODUCT('EUROSTAT data 2015 EU27'!$E$15:$BP$78*('EUROSTAT data 2015 EU27'!$E$13:$BP$13=  'EUROSTAT data re-aggregated'!N$3 )*('EUROSTAT data 2015 EU27'!$D$15:$D$78= 'EUROSTAT data re-aggregated'!$B20  ))</f>
        <v>196.54</v>
      </c>
      <c r="O20" cm="1">
        <f t="array" ref="O20">SUMPRODUCT('EUROSTAT data 2015 EU27'!$E$15:$BP$78*('EUROSTAT data 2015 EU27'!$E$13:$BP$13=  'EUROSTAT data re-aggregated'!O$3 )*('EUROSTAT data 2015 EU27'!$D$15:$D$78= 'EUROSTAT data re-aggregated'!$B20  ))</f>
        <v>1286.69</v>
      </c>
      <c r="P20" cm="1">
        <f t="array" ref="P20">SUMPRODUCT('EUROSTAT data 2015 EU27'!$E$15:$BP$78*('EUROSTAT data 2015 EU27'!$E$13:$BP$13=  'EUROSTAT data re-aggregated'!P$3 )*('EUROSTAT data 2015 EU27'!$D$15:$D$78= 'EUROSTAT data re-aggregated'!$B20  ))</f>
        <v>327.58999999999997</v>
      </c>
      <c r="Q20" cm="1">
        <f t="array" ref="Q20">SUMPRODUCT('EUROSTAT data 2015 EU27'!$E$15:$BP$78*('EUROSTAT data 2015 EU27'!$E$13:$BP$13=  'EUROSTAT data re-aggregated'!Q$3 )*('EUROSTAT data 2015 EU27'!$D$15:$D$78= 'EUROSTAT data re-aggregated'!$B20  ))</f>
        <v>2096.33</v>
      </c>
      <c r="R20" cm="1">
        <f t="array" ref="R20">SUMPRODUCT('EUROSTAT data 2015 EU27'!$E$15:$BP$78*('EUROSTAT data 2015 EU27'!$E$13:$BP$13=  'EUROSTAT data re-aggregated'!R$3 )*('EUROSTAT data 2015 EU27'!$D$15:$D$78= 'EUROSTAT data re-aggregated'!$B20  ))</f>
        <v>12536.35</v>
      </c>
      <c r="S20" cm="1">
        <f t="array" ref="S20">SUMPRODUCT('EUROSTAT data 2015 EU27'!$E$15:$BP$78*('EUROSTAT data 2015 EU27'!$E$13:$BP$13=  'EUROSTAT data re-aggregated'!S$3 )*('EUROSTAT data 2015 EU27'!$D$15:$D$78= 'EUROSTAT data re-aggregated'!$B20  ))</f>
        <v>223135.8</v>
      </c>
      <c r="T20" cm="1">
        <f t="array" ref="T20">SUMPRODUCT('EUROSTAT data 2015 EU27'!$E$15:$BP$78*('EUROSTAT data 2015 EU27'!$E$13:$BP$13=  'EUROSTAT data re-aggregated'!T$3 )*('EUROSTAT data 2015 EU27'!$D$15:$D$78= 'EUROSTAT data re-aggregated'!$B20  ))</f>
        <v>1317.6</v>
      </c>
      <c r="U20" cm="1">
        <f t="array" ref="U20">SUMPRODUCT('EUROSTAT data 2015 EU27'!$E$15:$BP$78*('EUROSTAT data 2015 EU27'!$E$13:$BP$13=  'EUROSTAT data re-aggregated'!U$3 )*('EUROSTAT data 2015 EU27'!$D$15:$D$78= 'EUROSTAT data re-aggregated'!$B20  ))</f>
        <v>2598.4299999999998</v>
      </c>
      <c r="V20" s="33" cm="1">
        <f t="array" ref="V20">SUMPRODUCT('EUROSTAT data 2015 EU27'!$E$15:$BP$78*('EUROSTAT data 2015 EU27'!$E$13:$BP$13=  'EUROSTAT data re-aggregated'!V$3 )*('EUROSTAT data 2015 EU27'!$D$15:$D$78= 'EUROSTAT data re-aggregated'!$B20  ))</f>
        <v>266.02999999999997</v>
      </c>
      <c r="W20" cm="1">
        <f t="array" ref="W20">SUMPRODUCT('EUROSTAT data 2015 EU27'!$E$15:$BP$78*('EUROSTAT data 2015 EU27'!$E$13:$BP$13=  'EUROSTAT data re-aggregated'!W$3 )*('EUROSTAT data 2015 EU27'!$D$15:$D$78= 'EUROSTAT data re-aggregated'!$B20  ))</f>
        <v>1013.5</v>
      </c>
      <c r="X20" cm="1">
        <f t="array" ref="X20">SUMPRODUCT('EUROSTAT data 2015 EU27'!$E$15:$BP$78*('EUROSTAT data 2015 EU27'!$E$13:$BP$13=  'EUROSTAT data re-aggregated'!X$3 )*('EUROSTAT data 2015 EU27'!$D$15:$D$78= 'EUROSTAT data re-aggregated'!$B20  ))</f>
        <v>2130.66</v>
      </c>
      <c r="Y20" cm="1">
        <f t="array" ref="Y20">SUMPRODUCT('EUROSTAT data 2015 EU27'!$E$15:$BP$78*('EUROSTAT data 2015 EU27'!$E$13:$BP$13=  'EUROSTAT data re-aggregated'!Y$3 )*('EUROSTAT data 2015 EU27'!$D$15:$D$78= 'EUROSTAT data re-aggregated'!$B20  ))</f>
        <v>16548.939999999999</v>
      </c>
      <c r="Z20" cm="1">
        <f t="array" ref="Z20">SUMPRODUCT('EUROSTAT data 2015 EU27'!$E$15:$BP$78*('EUROSTAT data 2015 EU27'!$E$13:$BP$13=  'EUROSTAT data re-aggregated'!Z$3 )*('EUROSTAT data 2015 EU27'!$D$15:$D$78= 'EUROSTAT data re-aggregated'!$B20  ))</f>
        <v>7069.6600000000008</v>
      </c>
      <c r="AA20" cm="1">
        <f t="array" ref="AA20">SUMPRODUCT('EUROSTAT data 2015 EU27'!$E$15:$BP$78*('EUROSTAT data 2015 EU27'!$E$13:$BP$13=  'EUROSTAT data re-aggregated'!AA$3 )*('EUROSTAT data 2015 EU27'!$D$15:$D$78= 'EUROSTAT data re-aggregated'!$B20  ))</f>
        <v>46.15</v>
      </c>
      <c r="AB20" cm="1">
        <f t="array" ref="AB20">SUMPRODUCT('EUROSTAT data 2015 EU27'!$E$15:$BP$78*('EUROSTAT data 2015 EU27'!$E$13:$BP$13=  'EUROSTAT data re-aggregated'!AB$3 )*('EUROSTAT data 2015 EU27'!$D$15:$D$78= 'EUROSTAT data re-aggregated'!$B20  ))</f>
        <v>94.28</v>
      </c>
      <c r="AC20" cm="1">
        <f t="array" ref="AC20">SUMPRODUCT('EUROSTAT data 2015 EU27'!$E$15:$BP$78*('EUROSTAT data 2015 EU27'!$E$13:$BP$13=  'EUROSTAT data re-aggregated'!AC$3 )*('EUROSTAT data 2015 EU27'!$D$15:$D$78= 'EUROSTAT data re-aggregated'!$B20  ))</f>
        <v>102.95</v>
      </c>
      <c r="AD20" cm="1">
        <f t="array" ref="AD20">SUMPRODUCT('EUROSTAT data 2015 EU27'!$E$15:$BP$78*('EUROSTAT data 2015 EU27'!$E$13:$BP$13=  'EUROSTAT data re-aggregated'!AD$3 )*('EUROSTAT data 2015 EU27'!$D$15:$D$78= 'EUROSTAT data re-aggregated'!$B20  ))</f>
        <v>62.44</v>
      </c>
      <c r="AE20" cm="1">
        <f t="array" ref="AE20">SUMPRODUCT('EUROSTAT data 2015 EU27'!$E$15:$BP$78*('EUROSTAT data 2015 EU27'!$E$13:$BP$13=  'EUROSTAT data re-aggregated'!AE$3 )*('EUROSTAT data 2015 EU27'!$D$15:$D$78= 'EUROSTAT data re-aggregated'!$B20  ))</f>
        <v>152.47999999999999</v>
      </c>
      <c r="AF20" cm="1">
        <f t="array" ref="AF20">SUMPRODUCT('EUROSTAT data 2015 EU27'!$E$15:$BP$78*('EUROSTAT data 2015 EU27'!$E$13:$BP$13=  'EUROSTAT data re-aggregated'!AF$3 )*('EUROSTAT data 2015 EU27'!$D$15:$D$78= 'EUROSTAT data re-aggregated'!$B20  ))</f>
        <v>68.540000000000006</v>
      </c>
      <c r="AG20" cm="1">
        <f t="array" ref="AG20">SUMPRODUCT('EUROSTAT data 2015 EU27'!$E$15:$BP$78*('EUROSTAT data 2015 EU27'!$E$13:$BP$13=  'EUROSTAT data re-aggregated'!AG$3 )*('EUROSTAT data 2015 EU27'!$D$15:$D$78= 'EUROSTAT data re-aggregated'!$B20  ))</f>
        <v>1682.64</v>
      </c>
      <c r="AH20" cm="1">
        <f t="array" ref="AH20">SUMPRODUCT('EUROSTAT data 2015 EU27'!$E$15:$BP$78*('EUROSTAT data 2015 EU27'!$E$13:$BP$13=  'EUROSTAT data re-aggregated'!AH$3 )*('EUROSTAT data 2015 EU27'!$D$15:$D$78= 'EUROSTAT data re-aggregated'!$B20  ))</f>
        <v>421.23</v>
      </c>
      <c r="AI20" cm="1">
        <f t="array" ref="AI20">SUMPRODUCT('EUROSTAT data 2015 EU27'!$E$15:$BP$78*('EUROSTAT data 2015 EU27'!$E$13:$BP$13=  'EUROSTAT data re-aggregated'!AI$3 )*('EUROSTAT data 2015 EU27'!$D$15:$D$78= 'EUROSTAT data re-aggregated'!$B20  ))</f>
        <v>46</v>
      </c>
      <c r="AJ20" cm="1">
        <f t="array" ref="AJ20">SUMPRODUCT('EUROSTAT data 2015 EU27'!$E$15:$BP$78*('EUROSTAT data 2015 EU27'!$E$13:$BP$13=  'EUROSTAT data re-aggregated'!AJ$3 )*('EUROSTAT data 2015 EU27'!$D$15:$D$78= 'EUROSTAT data re-aggregated'!$B20  ))</f>
        <v>240.68</v>
      </c>
      <c r="AK20" cm="1">
        <f t="array" ref="AK20">SUMPRODUCT('EUROSTAT data 2015 EU27'!$E$15:$BP$78*('EUROSTAT data 2015 EU27'!$E$13:$BP$13=  'EUROSTAT data re-aggregated'!AK$3 )*('EUROSTAT data 2015 EU27'!$D$15:$D$78= 'EUROSTAT data re-aggregated'!$B20  ))</f>
        <v>325.75999999999993</v>
      </c>
      <c r="AL20" cm="1">
        <f t="array" ref="AL20">SUMPRODUCT('EUROSTAT data 2015 EU27'!$E$15:$BP$78*('EUROSTAT data 2015 EU27'!$E$13:$BP$13=  'EUROSTAT data re-aggregated'!AL$3 )*('EUROSTAT data 2015 EU27'!$D$15:$D$78= 'EUROSTAT data re-aggregated'!$B20  ))</f>
        <v>0</v>
      </c>
      <c r="AM20" cm="1">
        <f t="array" ref="AM20">SUMPRODUCT('EUROSTAT data 2015 EU27'!$E$15:$BP$78*('EUROSTAT data 2015 EU27'!$E$13:$BP$13=  'EUROSTAT data re-aggregated'!AM$3 )*('EUROSTAT data 2015 EU27'!$D$15:$D$78= 'EUROSTAT data re-aggregated'!$B20  ))</f>
        <v>0</v>
      </c>
    </row>
    <row r="21" spans="2:39" x14ac:dyDescent="0.35">
      <c r="B21" s="1" t="str">
        <v>ISIC 30</v>
      </c>
      <c r="C21" cm="1">
        <f t="array" ref="C21">SUMPRODUCT('EUROSTAT data 2015 EU27'!$E$15:$BP$78*('EUROSTAT data 2015 EU27'!$E$13:$BP$13=  'EUROSTAT data re-aggregated'!C$3 )*('EUROSTAT data 2015 EU27'!$D$15:$D$78= 'EUROSTAT data re-aggregated'!$B21  ))</f>
        <v>208.86</v>
      </c>
      <c r="D21" s="33" cm="1">
        <f t="array" ref="D21">SUMPRODUCT('EUROSTAT data 2015 EU27'!$E$15:$BP$78*('EUROSTAT data 2015 EU27'!$E$13:$BP$13=  'EUROSTAT data re-aggregated'!D$3 )*('EUROSTAT data 2015 EU27'!$D$15:$D$78= 'EUROSTAT data re-aggregated'!$B21  ))</f>
        <v>51.49</v>
      </c>
      <c r="E21" cm="1">
        <f t="array" ref="E21">SUMPRODUCT('EUROSTAT data 2015 EU27'!$E$15:$BP$78*('EUROSTAT data 2015 EU27'!$E$13:$BP$13=  'EUROSTAT data re-aggregated'!E$3 )*('EUROSTAT data 2015 EU27'!$D$15:$D$78= 'EUROSTAT data re-aggregated'!$B21  ))</f>
        <v>33.82</v>
      </c>
      <c r="F21" cm="1">
        <f t="array" ref="F21">SUMPRODUCT('EUROSTAT data 2015 EU27'!$E$15:$BP$78*('EUROSTAT data 2015 EU27'!$E$13:$BP$13=  'EUROSTAT data re-aggregated'!F$3 )*('EUROSTAT data 2015 EU27'!$D$15:$D$78= 'EUROSTAT data re-aggregated'!$B21  ))</f>
        <v>7.94</v>
      </c>
      <c r="G21" cm="1">
        <f t="array" ref="G21">SUMPRODUCT('EUROSTAT data 2015 EU27'!$E$15:$BP$78*('EUROSTAT data 2015 EU27'!$E$13:$BP$13=  'EUROSTAT data re-aggregated'!G$3 )*('EUROSTAT data 2015 EU27'!$D$15:$D$78= 'EUROSTAT data re-aggregated'!$B21  ))</f>
        <v>15.01</v>
      </c>
      <c r="H21" cm="1">
        <f t="array" ref="H21">SUMPRODUCT('EUROSTAT data 2015 EU27'!$E$15:$BP$78*('EUROSTAT data 2015 EU27'!$E$13:$BP$13=  'EUROSTAT data re-aggregated'!H$3 )*('EUROSTAT data 2015 EU27'!$D$15:$D$78= 'EUROSTAT data re-aggregated'!$B21  ))</f>
        <v>7.09</v>
      </c>
      <c r="I21" cm="1">
        <f t="array" ref="I21">SUMPRODUCT('EUROSTAT data 2015 EU27'!$E$15:$BP$78*('EUROSTAT data 2015 EU27'!$E$13:$BP$13=  'EUROSTAT data re-aggregated'!I$3 )*('EUROSTAT data 2015 EU27'!$D$15:$D$78= 'EUROSTAT data re-aggregated'!$B21  ))</f>
        <v>5.47</v>
      </c>
      <c r="J21" cm="1">
        <f t="array" ref="J21">SUMPRODUCT('EUROSTAT data 2015 EU27'!$E$15:$BP$78*('EUROSTAT data 2015 EU27'!$E$13:$BP$13=  'EUROSTAT data re-aggregated'!J$3 )*('EUROSTAT data 2015 EU27'!$D$15:$D$78= 'EUROSTAT data re-aggregated'!$B21  ))</f>
        <v>9.57</v>
      </c>
      <c r="K21" cm="1">
        <f t="array" ref="K21">SUMPRODUCT('EUROSTAT data 2015 EU27'!$E$15:$BP$78*('EUROSTAT data 2015 EU27'!$E$13:$BP$13=  'EUROSTAT data re-aggregated'!K$3 )*('EUROSTAT data 2015 EU27'!$D$15:$D$78= 'EUROSTAT data re-aggregated'!$B21  ))</f>
        <v>3.75</v>
      </c>
      <c r="L21" cm="1">
        <f t="array" ref="L21">SUMPRODUCT('EUROSTAT data 2015 EU27'!$E$15:$BP$78*('EUROSTAT data 2015 EU27'!$E$13:$BP$13=  'EUROSTAT data re-aggregated'!L$3 )*('EUROSTAT data 2015 EU27'!$D$15:$D$78= 'EUROSTAT data re-aggregated'!$B21  ))</f>
        <v>147.69</v>
      </c>
      <c r="M21" s="33" cm="1">
        <f t="array" ref="M21">SUMPRODUCT('EUROSTAT data 2015 EU27'!$E$15:$BP$78*('EUROSTAT data 2015 EU27'!$E$13:$BP$13=  'EUROSTAT data re-aggregated'!M$3 )*('EUROSTAT data 2015 EU27'!$D$15:$D$78= 'EUROSTAT data re-aggregated'!$B21  ))</f>
        <v>12.5</v>
      </c>
      <c r="N21" s="33" cm="1">
        <f t="array" ref="N21">SUMPRODUCT('EUROSTAT data 2015 EU27'!$E$15:$BP$78*('EUROSTAT data 2015 EU27'!$E$13:$BP$13=  'EUROSTAT data re-aggregated'!N$3 )*('EUROSTAT data 2015 EU27'!$D$15:$D$78= 'EUROSTAT data re-aggregated'!$B21  ))</f>
        <v>35.64</v>
      </c>
      <c r="O21" cm="1">
        <f t="array" ref="O21">SUMPRODUCT('EUROSTAT data 2015 EU27'!$E$15:$BP$78*('EUROSTAT data 2015 EU27'!$E$13:$BP$13=  'EUROSTAT data re-aggregated'!O$3 )*('EUROSTAT data 2015 EU27'!$D$15:$D$78= 'EUROSTAT data re-aggregated'!$B21  ))</f>
        <v>142.84</v>
      </c>
      <c r="P21" cm="1">
        <f t="array" ref="P21">SUMPRODUCT('EUROSTAT data 2015 EU27'!$E$15:$BP$78*('EUROSTAT data 2015 EU27'!$E$13:$BP$13=  'EUROSTAT data re-aggregated'!P$3 )*('EUROSTAT data 2015 EU27'!$D$15:$D$78= 'EUROSTAT data re-aggregated'!$B21  ))</f>
        <v>52.3</v>
      </c>
      <c r="Q21" cm="1">
        <f t="array" ref="Q21">SUMPRODUCT('EUROSTAT data 2015 EU27'!$E$15:$BP$78*('EUROSTAT data 2015 EU27'!$E$13:$BP$13=  'EUROSTAT data re-aggregated'!Q$3 )*('EUROSTAT data 2015 EU27'!$D$15:$D$78= 'EUROSTAT data re-aggregated'!$B21  ))</f>
        <v>376.91</v>
      </c>
      <c r="R21" cm="1">
        <f t="array" ref="R21">SUMPRODUCT('EUROSTAT data 2015 EU27'!$E$15:$BP$78*('EUROSTAT data 2015 EU27'!$E$13:$BP$13=  'EUROSTAT data re-aggregated'!R$3 )*('EUROSTAT data 2015 EU27'!$D$15:$D$78= 'EUROSTAT data re-aggregated'!$B21  ))</f>
        <v>262.67</v>
      </c>
      <c r="S21" cm="1">
        <f t="array" ref="S21">SUMPRODUCT('EUROSTAT data 2015 EU27'!$E$15:$BP$78*('EUROSTAT data 2015 EU27'!$E$13:$BP$13=  'EUROSTAT data re-aggregated'!S$3 )*('EUROSTAT data 2015 EU27'!$D$15:$D$78= 'EUROSTAT data re-aggregated'!$B21  ))</f>
        <v>771.19</v>
      </c>
      <c r="T21" cm="1">
        <f t="array" ref="T21">SUMPRODUCT('EUROSTAT data 2015 EU27'!$E$15:$BP$78*('EUROSTAT data 2015 EU27'!$E$13:$BP$13=  'EUROSTAT data re-aggregated'!T$3 )*('EUROSTAT data 2015 EU27'!$D$15:$D$78= 'EUROSTAT data re-aggregated'!$B21  ))</f>
        <v>46519.85</v>
      </c>
      <c r="U21" cm="1">
        <f t="array" ref="U21">SUMPRODUCT('EUROSTAT data 2015 EU27'!$E$15:$BP$78*('EUROSTAT data 2015 EU27'!$E$13:$BP$13=  'EUROSTAT data re-aggregated'!U$3 )*('EUROSTAT data 2015 EU27'!$D$15:$D$78= 'EUROSTAT data re-aggregated'!$B21  ))</f>
        <v>5063.01</v>
      </c>
      <c r="V21" s="33" cm="1">
        <f t="array" ref="V21">SUMPRODUCT('EUROSTAT data 2015 EU27'!$E$15:$BP$78*('EUROSTAT data 2015 EU27'!$E$13:$BP$13=  'EUROSTAT data re-aggregated'!V$3 )*('EUROSTAT data 2015 EU27'!$D$15:$D$78= 'EUROSTAT data re-aggregated'!$B21  ))</f>
        <v>91.49</v>
      </c>
      <c r="W21" cm="1">
        <f t="array" ref="W21">SUMPRODUCT('EUROSTAT data 2015 EU27'!$E$15:$BP$78*('EUROSTAT data 2015 EU27'!$E$13:$BP$13=  'EUROSTAT data re-aggregated'!W$3 )*('EUROSTAT data 2015 EU27'!$D$15:$D$78= 'EUROSTAT data re-aggregated'!$B21  ))</f>
        <v>20.54</v>
      </c>
      <c r="X21" cm="1">
        <f t="array" ref="X21">SUMPRODUCT('EUROSTAT data 2015 EU27'!$E$15:$BP$78*('EUROSTAT data 2015 EU27'!$E$13:$BP$13=  'EUROSTAT data re-aggregated'!X$3 )*('EUROSTAT data 2015 EU27'!$D$15:$D$78= 'EUROSTAT data re-aggregated'!$B21  ))</f>
        <v>228.59</v>
      </c>
      <c r="Y21" cm="1">
        <f t="array" ref="Y21">SUMPRODUCT('EUROSTAT data 2015 EU27'!$E$15:$BP$78*('EUROSTAT data 2015 EU27'!$E$13:$BP$13=  'EUROSTAT data re-aggregated'!Y$3 )*('EUROSTAT data 2015 EU27'!$D$15:$D$78= 'EUROSTAT data re-aggregated'!$B21  ))</f>
        <v>803.57999999999993</v>
      </c>
      <c r="Z21" cm="1">
        <f t="array" ref="Z21">SUMPRODUCT('EUROSTAT data 2015 EU27'!$E$15:$BP$78*('EUROSTAT data 2015 EU27'!$E$13:$BP$13=  'EUROSTAT data re-aggregated'!Z$3 )*('EUROSTAT data 2015 EU27'!$D$15:$D$78= 'EUROSTAT data re-aggregated'!$B21  ))</f>
        <v>5321.8200000000006</v>
      </c>
      <c r="AA21" cm="1">
        <f t="array" ref="AA21">SUMPRODUCT('EUROSTAT data 2015 EU27'!$E$15:$BP$78*('EUROSTAT data 2015 EU27'!$E$13:$BP$13=  'EUROSTAT data re-aggregated'!AA$3 )*('EUROSTAT data 2015 EU27'!$D$15:$D$78= 'EUROSTAT data re-aggregated'!$B21  ))</f>
        <v>50.56</v>
      </c>
      <c r="AB21" cm="1">
        <f t="array" ref="AB21">SUMPRODUCT('EUROSTAT data 2015 EU27'!$E$15:$BP$78*('EUROSTAT data 2015 EU27'!$E$13:$BP$13=  'EUROSTAT data re-aggregated'!AB$3 )*('EUROSTAT data 2015 EU27'!$D$15:$D$78= 'EUROSTAT data re-aggregated'!$B21  ))</f>
        <v>2.91</v>
      </c>
      <c r="AC21" cm="1">
        <f t="array" ref="AC21">SUMPRODUCT('EUROSTAT data 2015 EU27'!$E$15:$BP$78*('EUROSTAT data 2015 EU27'!$E$13:$BP$13=  'EUROSTAT data re-aggregated'!AC$3 )*('EUROSTAT data 2015 EU27'!$D$15:$D$78= 'EUROSTAT data re-aggregated'!$B21  ))</f>
        <v>8.81</v>
      </c>
      <c r="AD21" cm="1">
        <f t="array" ref="AD21">SUMPRODUCT('EUROSTAT data 2015 EU27'!$E$15:$BP$78*('EUROSTAT data 2015 EU27'!$E$13:$BP$13=  'EUROSTAT data re-aggregated'!AD$3 )*('EUROSTAT data 2015 EU27'!$D$15:$D$78= 'EUROSTAT data re-aggregated'!$B21  ))</f>
        <v>131.34</v>
      </c>
      <c r="AE21" cm="1">
        <f t="array" ref="AE21">SUMPRODUCT('EUROSTAT data 2015 EU27'!$E$15:$BP$78*('EUROSTAT data 2015 EU27'!$E$13:$BP$13=  'EUROSTAT data re-aggregated'!AE$3 )*('EUROSTAT data 2015 EU27'!$D$15:$D$78= 'EUROSTAT data re-aggregated'!$B21  ))</f>
        <v>10.37</v>
      </c>
      <c r="AF21" cm="1">
        <f t="array" ref="AF21">SUMPRODUCT('EUROSTAT data 2015 EU27'!$E$15:$BP$78*('EUROSTAT data 2015 EU27'!$E$13:$BP$13=  'EUROSTAT data re-aggregated'!AF$3 )*('EUROSTAT data 2015 EU27'!$D$15:$D$78= 'EUROSTAT data re-aggregated'!$B21  ))</f>
        <v>1.28</v>
      </c>
      <c r="AG21" cm="1">
        <f t="array" ref="AG21">SUMPRODUCT('EUROSTAT data 2015 EU27'!$E$15:$BP$78*('EUROSTAT data 2015 EU27'!$E$13:$BP$13=  'EUROSTAT data re-aggregated'!AG$3 )*('EUROSTAT data 2015 EU27'!$D$15:$D$78= 'EUROSTAT data re-aggregated'!$B21  ))</f>
        <v>1998.14</v>
      </c>
      <c r="AH21" cm="1">
        <f t="array" ref="AH21">SUMPRODUCT('EUROSTAT data 2015 EU27'!$E$15:$BP$78*('EUROSTAT data 2015 EU27'!$E$13:$BP$13=  'EUROSTAT data re-aggregated'!AH$3 )*('EUROSTAT data 2015 EU27'!$D$15:$D$78= 'EUROSTAT data re-aggregated'!$B21  ))</f>
        <v>5895.27</v>
      </c>
      <c r="AI21" cm="1">
        <f t="array" ref="AI21">SUMPRODUCT('EUROSTAT data 2015 EU27'!$E$15:$BP$78*('EUROSTAT data 2015 EU27'!$E$13:$BP$13=  'EUROSTAT data re-aggregated'!AI$3 )*('EUROSTAT data 2015 EU27'!$D$15:$D$78= 'EUROSTAT data re-aggregated'!$B21  ))</f>
        <v>24.4</v>
      </c>
      <c r="AJ21" cm="1">
        <f t="array" ref="AJ21">SUMPRODUCT('EUROSTAT data 2015 EU27'!$E$15:$BP$78*('EUROSTAT data 2015 EU27'!$E$13:$BP$13=  'EUROSTAT data re-aggregated'!AJ$3 )*('EUROSTAT data 2015 EU27'!$D$15:$D$78= 'EUROSTAT data re-aggregated'!$B21  ))</f>
        <v>178.23999999999998</v>
      </c>
      <c r="AK21" cm="1">
        <f t="array" ref="AK21">SUMPRODUCT('EUROSTAT data 2015 EU27'!$E$15:$BP$78*('EUROSTAT data 2015 EU27'!$E$13:$BP$13=  'EUROSTAT data re-aggregated'!AK$3 )*('EUROSTAT data 2015 EU27'!$D$15:$D$78= 'EUROSTAT data re-aggregated'!$B21  ))</f>
        <v>262.85000000000002</v>
      </c>
      <c r="AL21" cm="1">
        <f t="array" ref="AL21">SUMPRODUCT('EUROSTAT data 2015 EU27'!$E$15:$BP$78*('EUROSTAT data 2015 EU27'!$E$13:$BP$13=  'EUROSTAT data re-aggregated'!AL$3 )*('EUROSTAT data 2015 EU27'!$D$15:$D$78= 'EUROSTAT data re-aggregated'!$B21  ))</f>
        <v>0</v>
      </c>
      <c r="AM21" cm="1">
        <f t="array" ref="AM21">SUMPRODUCT('EUROSTAT data 2015 EU27'!$E$15:$BP$78*('EUROSTAT data 2015 EU27'!$E$13:$BP$13=  'EUROSTAT data re-aggregated'!AM$3 )*('EUROSTAT data 2015 EU27'!$D$15:$D$78= 'EUROSTAT data re-aggregated'!$B21  ))</f>
        <v>0</v>
      </c>
    </row>
    <row r="22" spans="2:39" x14ac:dyDescent="0.35">
      <c r="B22" s="1" t="str">
        <v>ISIC 31T33</v>
      </c>
      <c r="C22" cm="1">
        <f t="array" ref="C22">SUMPRODUCT('EUROSTAT data 2015 EU27'!$E$15:$BP$78*('EUROSTAT data 2015 EU27'!$E$13:$BP$13=  'EUROSTAT data re-aggregated'!C$3 )*('EUROSTAT data 2015 EU27'!$D$15:$D$78= 'EUROSTAT data re-aggregated'!$B22  ))</f>
        <v>8079.2699999999995</v>
      </c>
      <c r="D22" s="33" cm="1">
        <f t="array" ref="D22">SUMPRODUCT('EUROSTAT data 2015 EU27'!$E$15:$BP$78*('EUROSTAT data 2015 EU27'!$E$13:$BP$13=  'EUROSTAT data re-aggregated'!D$3 )*('EUROSTAT data 2015 EU27'!$D$15:$D$78= 'EUROSTAT data re-aggregated'!$B22  ))</f>
        <v>2990.82</v>
      </c>
      <c r="E22" cm="1">
        <f t="array" ref="E22">SUMPRODUCT('EUROSTAT data 2015 EU27'!$E$15:$BP$78*('EUROSTAT data 2015 EU27'!$E$13:$BP$13=  'EUROSTAT data re-aggregated'!E$3 )*('EUROSTAT data 2015 EU27'!$D$15:$D$78= 'EUROSTAT data re-aggregated'!$B22  ))</f>
        <v>4710.8</v>
      </c>
      <c r="F22" cm="1">
        <f t="array" ref="F22">SUMPRODUCT('EUROSTAT data 2015 EU27'!$E$15:$BP$78*('EUROSTAT data 2015 EU27'!$E$13:$BP$13=  'EUROSTAT data re-aggregated'!F$3 )*('EUROSTAT data 2015 EU27'!$D$15:$D$78= 'EUROSTAT data re-aggregated'!$B22  ))</f>
        <v>1503.4399999999998</v>
      </c>
      <c r="G22" cm="1">
        <f t="array" ref="G22">SUMPRODUCT('EUROSTAT data 2015 EU27'!$E$15:$BP$78*('EUROSTAT data 2015 EU27'!$E$13:$BP$13=  'EUROSTAT data re-aggregated'!G$3 )*('EUROSTAT data 2015 EU27'!$D$15:$D$78= 'EUROSTAT data re-aggregated'!$B22  ))</f>
        <v>1724.9399999999998</v>
      </c>
      <c r="H22" cm="1">
        <f t="array" ref="H22">SUMPRODUCT('EUROSTAT data 2015 EU27'!$E$15:$BP$78*('EUROSTAT data 2015 EU27'!$E$13:$BP$13=  'EUROSTAT data re-aggregated'!H$3 )*('EUROSTAT data 2015 EU27'!$D$15:$D$78= 'EUROSTAT data re-aggregated'!$B22  ))</f>
        <v>2958.56</v>
      </c>
      <c r="I22" cm="1">
        <f t="array" ref="I22">SUMPRODUCT('EUROSTAT data 2015 EU27'!$E$15:$BP$78*('EUROSTAT data 2015 EU27'!$E$13:$BP$13=  'EUROSTAT data re-aggregated'!I$3 )*('EUROSTAT data 2015 EU27'!$D$15:$D$78= 'EUROSTAT data re-aggregated'!$B22  ))</f>
        <v>1610.8600000000001</v>
      </c>
      <c r="J22" cm="1">
        <f t="array" ref="J22">SUMPRODUCT('EUROSTAT data 2015 EU27'!$E$15:$BP$78*('EUROSTAT data 2015 EU27'!$E$13:$BP$13=  'EUROSTAT data re-aggregated'!J$3 )*('EUROSTAT data 2015 EU27'!$D$15:$D$78= 'EUROSTAT data re-aggregated'!$B22  ))</f>
        <v>4421.1000000000004</v>
      </c>
      <c r="K22" cm="1">
        <f t="array" ref="K22">SUMPRODUCT('EUROSTAT data 2015 EU27'!$E$15:$BP$78*('EUROSTAT data 2015 EU27'!$E$13:$BP$13=  'EUROSTAT data re-aggregated'!K$3 )*('EUROSTAT data 2015 EU27'!$D$15:$D$78= 'EUROSTAT data re-aggregated'!$B22  ))</f>
        <v>1407.88</v>
      </c>
      <c r="L22" cm="1">
        <f t="array" ref="L22">SUMPRODUCT('EUROSTAT data 2015 EU27'!$E$15:$BP$78*('EUROSTAT data 2015 EU27'!$E$13:$BP$13=  'EUROSTAT data re-aggregated'!L$3 )*('EUROSTAT data 2015 EU27'!$D$15:$D$78= 'EUROSTAT data re-aggregated'!$B22  ))</f>
        <v>1665.91</v>
      </c>
      <c r="M22" s="33" cm="1">
        <f t="array" ref="M22">SUMPRODUCT('EUROSTAT data 2015 EU27'!$E$15:$BP$78*('EUROSTAT data 2015 EU27'!$E$13:$BP$13=  'EUROSTAT data re-aggregated'!M$3 )*('EUROSTAT data 2015 EU27'!$D$15:$D$78= 'EUROSTAT data re-aggregated'!$B22  ))</f>
        <v>2300.0499999999997</v>
      </c>
      <c r="N22" s="33" cm="1">
        <f t="array" ref="N22">SUMPRODUCT('EUROSTAT data 2015 EU27'!$E$15:$BP$78*('EUROSTAT data 2015 EU27'!$E$13:$BP$13=  'EUROSTAT data re-aggregated'!N$3 )*('EUROSTAT data 2015 EU27'!$D$15:$D$78= 'EUROSTAT data re-aggregated'!$B22  ))</f>
        <v>5628.38</v>
      </c>
      <c r="O22" cm="1">
        <f t="array" ref="O22">SUMPRODUCT('EUROSTAT data 2015 EU27'!$E$15:$BP$78*('EUROSTAT data 2015 EU27'!$E$13:$BP$13=  'EUROSTAT data re-aggregated'!O$3 )*('EUROSTAT data 2015 EU27'!$D$15:$D$78= 'EUROSTAT data re-aggregated'!$B22  ))</f>
        <v>5335.58</v>
      </c>
      <c r="P22" cm="1">
        <f t="array" ref="P22">SUMPRODUCT('EUROSTAT data 2015 EU27'!$E$15:$BP$78*('EUROSTAT data 2015 EU27'!$E$13:$BP$13=  'EUROSTAT data re-aggregated'!P$3 )*('EUROSTAT data 2015 EU27'!$D$15:$D$78= 'EUROSTAT data re-aggregated'!$B22  ))</f>
        <v>3661.86</v>
      </c>
      <c r="Q22" cm="1">
        <f t="array" ref="Q22">SUMPRODUCT('EUROSTAT data 2015 EU27'!$E$15:$BP$78*('EUROSTAT data 2015 EU27'!$E$13:$BP$13=  'EUROSTAT data re-aggregated'!Q$3 )*('EUROSTAT data 2015 EU27'!$D$15:$D$78= 'EUROSTAT data re-aggregated'!$B22  ))</f>
        <v>3094.58</v>
      </c>
      <c r="R22" cm="1">
        <f t="array" ref="R22">SUMPRODUCT('EUROSTAT data 2015 EU27'!$E$15:$BP$78*('EUROSTAT data 2015 EU27'!$E$13:$BP$13=  'EUROSTAT data re-aggregated'!R$3 )*('EUROSTAT data 2015 EU27'!$D$15:$D$78= 'EUROSTAT data re-aggregated'!$B22  ))</f>
        <v>8428.42</v>
      </c>
      <c r="S22" cm="1">
        <f t="array" ref="S22">SUMPRODUCT('EUROSTAT data 2015 EU27'!$E$15:$BP$78*('EUROSTAT data 2015 EU27'!$E$13:$BP$13=  'EUROSTAT data re-aggregated'!S$3 )*('EUROSTAT data 2015 EU27'!$D$15:$D$78= 'EUROSTAT data re-aggregated'!$B22  ))</f>
        <v>10118.789999999999</v>
      </c>
      <c r="T22" cm="1">
        <f t="array" ref="T22">SUMPRODUCT('EUROSTAT data 2015 EU27'!$E$15:$BP$78*('EUROSTAT data 2015 EU27'!$E$13:$BP$13=  'EUROSTAT data re-aggregated'!T$3 )*('EUROSTAT data 2015 EU27'!$D$15:$D$78= 'EUROSTAT data re-aggregated'!$B22  ))</f>
        <v>9644.4</v>
      </c>
      <c r="U22" cm="1">
        <f t="array" ref="U22">SUMPRODUCT('EUROSTAT data 2015 EU27'!$E$15:$BP$78*('EUROSTAT data 2015 EU27'!$E$13:$BP$13=  'EUROSTAT data re-aggregated'!U$3 )*('EUROSTAT data 2015 EU27'!$D$15:$D$78= 'EUROSTAT data re-aggregated'!$B22  ))</f>
        <v>31759.919999999998</v>
      </c>
      <c r="V22" s="33" cm="1">
        <f t="array" ref="V22">SUMPRODUCT('EUROSTAT data 2015 EU27'!$E$15:$BP$78*('EUROSTAT data 2015 EU27'!$E$13:$BP$13=  'EUROSTAT data re-aggregated'!V$3 )*('EUROSTAT data 2015 EU27'!$D$15:$D$78= 'EUROSTAT data re-aggregated'!$B22  ))</f>
        <v>6966.97</v>
      </c>
      <c r="W22" cm="1">
        <f t="array" ref="W22">SUMPRODUCT('EUROSTAT data 2015 EU27'!$E$15:$BP$78*('EUROSTAT data 2015 EU27'!$E$13:$BP$13=  'EUROSTAT data re-aggregated'!W$3 )*('EUROSTAT data 2015 EU27'!$D$15:$D$78= 'EUROSTAT data re-aggregated'!$B22  ))</f>
        <v>2777.1400000000003</v>
      </c>
      <c r="X22" cm="1">
        <f t="array" ref="X22">SUMPRODUCT('EUROSTAT data 2015 EU27'!$E$15:$BP$78*('EUROSTAT data 2015 EU27'!$E$13:$BP$13=  'EUROSTAT data re-aggregated'!X$3 )*('EUROSTAT data 2015 EU27'!$D$15:$D$78= 'EUROSTAT data re-aggregated'!$B22  ))</f>
        <v>13897.68</v>
      </c>
      <c r="Y22" cm="1">
        <f t="array" ref="Y22">SUMPRODUCT('EUROSTAT data 2015 EU27'!$E$15:$BP$78*('EUROSTAT data 2015 EU27'!$E$13:$BP$13=  'EUROSTAT data re-aggregated'!Y$3 )*('EUROSTAT data 2015 EU27'!$D$15:$D$78= 'EUROSTAT data re-aggregated'!$B22  ))</f>
        <v>9906.76</v>
      </c>
      <c r="Z22" cm="1">
        <f t="array" ref="Z22">SUMPRODUCT('EUROSTAT data 2015 EU27'!$E$15:$BP$78*('EUROSTAT data 2015 EU27'!$E$13:$BP$13=  'EUROSTAT data re-aggregated'!Z$3 )*('EUROSTAT data 2015 EU27'!$D$15:$D$78= 'EUROSTAT data re-aggregated'!$B22  ))</f>
        <v>17182.009999999998</v>
      </c>
      <c r="AA22" cm="1">
        <f t="array" ref="AA22">SUMPRODUCT('EUROSTAT data 2015 EU27'!$E$15:$BP$78*('EUROSTAT data 2015 EU27'!$E$13:$BP$13=  'EUROSTAT data re-aggregated'!AA$3 )*('EUROSTAT data 2015 EU27'!$D$15:$D$78= 'EUROSTAT data re-aggregated'!$B22  ))</f>
        <v>2566.9300000000003</v>
      </c>
      <c r="AB22" cm="1">
        <f t="array" ref="AB22">SUMPRODUCT('EUROSTAT data 2015 EU27'!$E$15:$BP$78*('EUROSTAT data 2015 EU27'!$E$13:$BP$13=  'EUROSTAT data re-aggregated'!AB$3 )*('EUROSTAT data 2015 EU27'!$D$15:$D$78= 'EUROSTAT data re-aggregated'!$B22  ))</f>
        <v>1098.27</v>
      </c>
      <c r="AC22" cm="1">
        <f t="array" ref="AC22">SUMPRODUCT('EUROSTAT data 2015 EU27'!$E$15:$BP$78*('EUROSTAT data 2015 EU27'!$E$13:$BP$13=  'EUROSTAT data re-aggregated'!AC$3 )*('EUROSTAT data 2015 EU27'!$D$15:$D$78= 'EUROSTAT data re-aggregated'!$B22  ))</f>
        <v>2939.4500000000003</v>
      </c>
      <c r="AD22" cm="1">
        <f t="array" ref="AD22">SUMPRODUCT('EUROSTAT data 2015 EU27'!$E$15:$BP$78*('EUROSTAT data 2015 EU27'!$E$13:$BP$13=  'EUROSTAT data re-aggregated'!AD$3 )*('EUROSTAT data 2015 EU27'!$D$15:$D$78= 'EUROSTAT data re-aggregated'!$B22  ))</f>
        <v>1223.1599999999999</v>
      </c>
      <c r="AE22" cm="1">
        <f t="array" ref="AE22">SUMPRODUCT('EUROSTAT data 2015 EU27'!$E$15:$BP$78*('EUROSTAT data 2015 EU27'!$E$13:$BP$13=  'EUROSTAT data re-aggregated'!AE$3 )*('EUROSTAT data 2015 EU27'!$D$15:$D$78= 'EUROSTAT data re-aggregated'!$B22  ))</f>
        <v>1209.79</v>
      </c>
      <c r="AF22" cm="1">
        <f t="array" ref="AF22">SUMPRODUCT('EUROSTAT data 2015 EU27'!$E$15:$BP$78*('EUROSTAT data 2015 EU27'!$E$13:$BP$13=  'EUROSTAT data re-aggregated'!AF$3 )*('EUROSTAT data 2015 EU27'!$D$15:$D$78= 'EUROSTAT data re-aggregated'!$B22  ))</f>
        <v>5934.7800000000007</v>
      </c>
      <c r="AG22" cm="1">
        <f t="array" ref="AG22">SUMPRODUCT('EUROSTAT data 2015 EU27'!$E$15:$BP$78*('EUROSTAT data 2015 EU27'!$E$13:$BP$13=  'EUROSTAT data re-aggregated'!AG$3 )*('EUROSTAT data 2015 EU27'!$D$15:$D$78= 'EUROSTAT data re-aggregated'!$B22  ))</f>
        <v>9419.1</v>
      </c>
      <c r="AH22" cm="1">
        <f t="array" ref="AH22">SUMPRODUCT('EUROSTAT data 2015 EU27'!$E$15:$BP$78*('EUROSTAT data 2015 EU27'!$E$13:$BP$13=  'EUROSTAT data re-aggregated'!AH$3 )*('EUROSTAT data 2015 EU27'!$D$15:$D$78= 'EUROSTAT data re-aggregated'!$B22  ))</f>
        <v>6221.1799999999994</v>
      </c>
      <c r="AI22" cm="1">
        <f t="array" ref="AI22">SUMPRODUCT('EUROSTAT data 2015 EU27'!$E$15:$BP$78*('EUROSTAT data 2015 EU27'!$E$13:$BP$13=  'EUROSTAT data re-aggregated'!AI$3 )*('EUROSTAT data 2015 EU27'!$D$15:$D$78= 'EUROSTAT data re-aggregated'!$B22  ))</f>
        <v>1445.53</v>
      </c>
      <c r="AJ22" cm="1">
        <f t="array" ref="AJ22">SUMPRODUCT('EUROSTAT data 2015 EU27'!$E$15:$BP$78*('EUROSTAT data 2015 EU27'!$E$13:$BP$13=  'EUROSTAT data re-aggregated'!AJ$3 )*('EUROSTAT data 2015 EU27'!$D$15:$D$78= 'EUROSTAT data re-aggregated'!$B22  ))</f>
        <v>21238.74</v>
      </c>
      <c r="AK22" cm="1">
        <f t="array" ref="AK22">SUMPRODUCT('EUROSTAT data 2015 EU27'!$E$15:$BP$78*('EUROSTAT data 2015 EU27'!$E$13:$BP$13=  'EUROSTAT data re-aggregated'!AK$3 )*('EUROSTAT data 2015 EU27'!$D$15:$D$78= 'EUROSTAT data re-aggregated'!$B22  ))</f>
        <v>4250.9600000000009</v>
      </c>
      <c r="AL22" cm="1">
        <f t="array" ref="AL22">SUMPRODUCT('EUROSTAT data 2015 EU27'!$E$15:$BP$78*('EUROSTAT data 2015 EU27'!$E$13:$BP$13=  'EUROSTAT data re-aggregated'!AL$3 )*('EUROSTAT data 2015 EU27'!$D$15:$D$78= 'EUROSTAT data re-aggregated'!$B22  ))</f>
        <v>0</v>
      </c>
      <c r="AM22" cm="1">
        <f t="array" ref="AM22">SUMPRODUCT('EUROSTAT data 2015 EU27'!$E$15:$BP$78*('EUROSTAT data 2015 EU27'!$E$13:$BP$13=  'EUROSTAT data re-aggregated'!AM$3 )*('EUROSTAT data 2015 EU27'!$D$15:$D$78= 'EUROSTAT data re-aggregated'!$B22  ))</f>
        <v>0</v>
      </c>
    </row>
    <row r="23" spans="2:39" x14ac:dyDescent="0.35">
      <c r="B23" s="223" t="str">
        <v>ISIC 35</v>
      </c>
      <c r="C23" s="33" cm="1">
        <f t="array" ref="C23">SUMPRODUCT('EUROSTAT data 2015 EU27'!$E$15:$BP$78*('EUROSTAT data 2015 EU27'!$E$13:$BP$13=  'EUROSTAT data re-aggregated'!C$3 )*('EUROSTAT data 2015 EU27'!$D$15:$D$78= 'EUROSTAT data re-aggregated'!$B23  ))</f>
        <v>6809.71</v>
      </c>
      <c r="D23" s="33" cm="1">
        <f t="array" ref="D23">SUMPRODUCT('EUROSTAT data 2015 EU27'!$E$15:$BP$78*('EUROSTAT data 2015 EU27'!$E$13:$BP$13=  'EUROSTAT data re-aggregated'!D$3 )*('EUROSTAT data 2015 EU27'!$D$15:$D$78= 'EUROSTAT data re-aggregated'!$B23  ))</f>
        <v>4150.16</v>
      </c>
      <c r="E23" s="33" cm="1">
        <f t="array" ref="E23">SUMPRODUCT('EUROSTAT data 2015 EU27'!$E$15:$BP$78*('EUROSTAT data 2015 EU27'!$E$13:$BP$13=  'EUROSTAT data re-aggregated'!E$3 )*('EUROSTAT data 2015 EU27'!$D$15:$D$78= 'EUROSTAT data re-aggregated'!$B23  ))</f>
        <v>14260.79</v>
      </c>
      <c r="F23" s="33" cm="1">
        <f t="array" ref="F23">SUMPRODUCT('EUROSTAT data 2015 EU27'!$E$15:$BP$78*('EUROSTAT data 2015 EU27'!$E$13:$BP$13=  'EUROSTAT data re-aggregated'!F$3 )*('EUROSTAT data 2015 EU27'!$D$15:$D$78= 'EUROSTAT data re-aggregated'!$B23  ))</f>
        <v>2621.96</v>
      </c>
      <c r="G23" s="33" cm="1">
        <f t="array" ref="G23">SUMPRODUCT('EUROSTAT data 2015 EU27'!$E$15:$BP$78*('EUROSTAT data 2015 EU27'!$E$13:$BP$13=  'EUROSTAT data re-aggregated'!G$3 )*('EUROSTAT data 2015 EU27'!$D$15:$D$78= 'EUROSTAT data re-aggregated'!$B23  ))</f>
        <v>2561.02</v>
      </c>
      <c r="H23" s="33" cm="1">
        <f t="array" ref="H23">SUMPRODUCT('EUROSTAT data 2015 EU27'!$E$15:$BP$78*('EUROSTAT data 2015 EU27'!$E$13:$BP$13=  'EUROSTAT data re-aggregated'!H$3 )*('EUROSTAT data 2015 EU27'!$D$15:$D$78= 'EUROSTAT data re-aggregated'!$B23  ))</f>
        <v>8160.18</v>
      </c>
      <c r="I23" s="33" cm="1">
        <f t="array" ref="I23">SUMPRODUCT('EUROSTAT data 2015 EU27'!$E$15:$BP$78*('EUROSTAT data 2015 EU27'!$E$13:$BP$13=  'EUROSTAT data re-aggregated'!I$3 )*('EUROSTAT data 2015 EU27'!$D$15:$D$78= 'EUROSTAT data re-aggregated'!$B23  ))</f>
        <v>4432.68</v>
      </c>
      <c r="J23" s="33" cm="1">
        <f t="array" ref="J23">SUMPRODUCT('EUROSTAT data 2015 EU27'!$E$15:$BP$78*('EUROSTAT data 2015 EU27'!$E$13:$BP$13=  'EUROSTAT data re-aggregated'!J$3 )*('EUROSTAT data 2015 EU27'!$D$15:$D$78= 'EUROSTAT data re-aggregated'!$B23  ))</f>
        <v>15385.67</v>
      </c>
      <c r="K23" s="33" cm="1">
        <f t="array" ref="K23">SUMPRODUCT('EUROSTAT data 2015 EU27'!$E$15:$BP$78*('EUROSTAT data 2015 EU27'!$E$13:$BP$13=  'EUROSTAT data re-aggregated'!K$3 )*('EUROSTAT data 2015 EU27'!$D$15:$D$78= 'EUROSTAT data re-aggregated'!$B23  ))</f>
        <v>1617.22</v>
      </c>
      <c r="L23" s="33" cm="1">
        <f t="array" ref="L23">SUMPRODUCT('EUROSTAT data 2015 EU27'!$E$15:$BP$78*('EUROSTAT data 2015 EU27'!$E$13:$BP$13=  'EUROSTAT data re-aggregated'!L$3 )*('EUROSTAT data 2015 EU27'!$D$15:$D$78= 'EUROSTAT data re-aggregated'!$B23  ))</f>
        <v>5310.24</v>
      </c>
      <c r="M23" s="33" cm="1">
        <f t="array" ref="M23">SUMPRODUCT('EUROSTAT data 2015 EU27'!$E$15:$BP$78*('EUROSTAT data 2015 EU27'!$E$13:$BP$13=  'EUROSTAT data re-aggregated'!M$3 )*('EUROSTAT data 2015 EU27'!$D$15:$D$78= 'EUROSTAT data re-aggregated'!$B23  ))</f>
        <v>8885.76</v>
      </c>
      <c r="N23" s="33" cm="1">
        <f t="array" ref="N23">SUMPRODUCT('EUROSTAT data 2015 EU27'!$E$15:$BP$78*('EUROSTAT data 2015 EU27'!$E$13:$BP$13=  'EUROSTAT data re-aggregated'!N$3 )*('EUROSTAT data 2015 EU27'!$D$15:$D$78= 'EUROSTAT data re-aggregated'!$B23  ))</f>
        <v>17821.830000000002</v>
      </c>
      <c r="O23" s="33" cm="1">
        <f t="array" ref="O23">SUMPRODUCT('EUROSTAT data 2015 EU27'!$E$15:$BP$78*('EUROSTAT data 2015 EU27'!$E$13:$BP$13=  'EUROSTAT data re-aggregated'!O$3 )*('EUROSTAT data 2015 EU27'!$D$15:$D$78= 'EUROSTAT data re-aggregated'!$B23  ))</f>
        <v>5761.6</v>
      </c>
      <c r="P23" s="33" cm="1">
        <f t="array" ref="P23">SUMPRODUCT('EUROSTAT data 2015 EU27'!$E$15:$BP$78*('EUROSTAT data 2015 EU27'!$E$13:$BP$13=  'EUROSTAT data re-aggregated'!P$3 )*('EUROSTAT data 2015 EU27'!$D$15:$D$78= 'EUROSTAT data re-aggregated'!$B23  ))</f>
        <v>1893.59</v>
      </c>
      <c r="Q23" s="33" cm="1">
        <f t="array" ref="Q23">SUMPRODUCT('EUROSTAT data 2015 EU27'!$E$15:$BP$78*('EUROSTAT data 2015 EU27'!$E$13:$BP$13=  'EUROSTAT data re-aggregated'!Q$3 )*('EUROSTAT data 2015 EU27'!$D$15:$D$78= 'EUROSTAT data re-aggregated'!$B23  ))</f>
        <v>2116.91</v>
      </c>
      <c r="R23" s="33" cm="1">
        <f t="array" ref="R23">SUMPRODUCT('EUROSTAT data 2015 EU27'!$E$15:$BP$78*('EUROSTAT data 2015 EU27'!$E$13:$BP$13=  'EUROSTAT data re-aggregated'!R$3 )*('EUROSTAT data 2015 EU27'!$D$15:$D$78= 'EUROSTAT data re-aggregated'!$B23  ))</f>
        <v>4868.68</v>
      </c>
      <c r="S23" s="33" cm="1">
        <f t="array" ref="S23">SUMPRODUCT('EUROSTAT data 2015 EU27'!$E$15:$BP$78*('EUROSTAT data 2015 EU27'!$E$13:$BP$13=  'EUROSTAT data re-aggregated'!S$3 )*('EUROSTAT data 2015 EU27'!$D$15:$D$78= 'EUROSTAT data re-aggregated'!$B23  ))</f>
        <v>5366.78</v>
      </c>
      <c r="T23" s="33" cm="1">
        <f t="array" ref="T23">SUMPRODUCT('EUROSTAT data 2015 EU27'!$E$15:$BP$78*('EUROSTAT data 2015 EU27'!$E$13:$BP$13=  'EUROSTAT data re-aggregated'!T$3 )*('EUROSTAT data 2015 EU27'!$D$15:$D$78= 'EUROSTAT data re-aggregated'!$B23  ))</f>
        <v>913.83</v>
      </c>
      <c r="U23" s="33" cm="1">
        <f t="array" ref="U23">SUMPRODUCT('EUROSTAT data 2015 EU27'!$E$15:$BP$78*('EUROSTAT data 2015 EU27'!$E$13:$BP$13=  'EUROSTAT data re-aggregated'!U$3 )*('EUROSTAT data 2015 EU27'!$D$15:$D$78= 'EUROSTAT data re-aggregated'!$B23  ))</f>
        <v>3240.15</v>
      </c>
      <c r="V23" s="33" cm="1">
        <f t="array" ref="V23">SUMPRODUCT('EUROSTAT data 2015 EU27'!$E$15:$BP$78*('EUROSTAT data 2015 EU27'!$E$13:$BP$13=  'EUROSTAT data re-aggregated'!V$3 )*('EUROSTAT data 2015 EU27'!$D$15:$D$78= 'EUROSTAT data re-aggregated'!$B23  ))</f>
        <v>171779.45</v>
      </c>
      <c r="W23" s="33" cm="1">
        <f t="array" ref="W23">SUMPRODUCT('EUROSTAT data 2015 EU27'!$E$15:$BP$78*('EUROSTAT data 2015 EU27'!$E$13:$BP$13=  'EUROSTAT data re-aggregated'!W$3 )*('EUROSTAT data 2015 EU27'!$D$15:$D$78= 'EUROSTAT data re-aggregated'!$B23  ))</f>
        <v>5251.57</v>
      </c>
      <c r="X23" s="33" cm="1">
        <f t="array" ref="X23">SUMPRODUCT('EUROSTAT data 2015 EU27'!$E$15:$BP$78*('EUROSTAT data 2015 EU27'!$E$13:$BP$13=  'EUROSTAT data re-aggregated'!X$3 )*('EUROSTAT data 2015 EU27'!$D$15:$D$78= 'EUROSTAT data re-aggregated'!$B23  ))</f>
        <v>6396.79</v>
      </c>
      <c r="Y23" s="33" cm="1">
        <f t="array" ref="Y23">SUMPRODUCT('EUROSTAT data 2015 EU27'!$E$15:$BP$78*('EUROSTAT data 2015 EU27'!$E$13:$BP$13=  'EUROSTAT data re-aggregated'!Y$3 )*('EUROSTAT data 2015 EU27'!$D$15:$D$78= 'EUROSTAT data re-aggregated'!$B23  ))</f>
        <v>25245.54</v>
      </c>
      <c r="Z23" s="33" cm="1">
        <f t="array" ref="Z23">SUMPRODUCT('EUROSTAT data 2015 EU27'!$E$15:$BP$78*('EUROSTAT data 2015 EU27'!$E$13:$BP$13=  'EUROSTAT data re-aggregated'!Z$3 )*('EUROSTAT data 2015 EU27'!$D$15:$D$78= 'EUROSTAT data re-aggregated'!$B23  ))</f>
        <v>15209.930000000002</v>
      </c>
      <c r="AA23" s="33" cm="1">
        <f t="array" ref="AA23">SUMPRODUCT('EUROSTAT data 2015 EU27'!$E$15:$BP$78*('EUROSTAT data 2015 EU27'!$E$13:$BP$13=  'EUROSTAT data re-aggregated'!AA$3 )*('EUROSTAT data 2015 EU27'!$D$15:$D$78= 'EUROSTAT data re-aggregated'!$B23  ))</f>
        <v>9946.2199999999993</v>
      </c>
      <c r="AB23" s="33" cm="1">
        <f t="array" ref="AB23">SUMPRODUCT('EUROSTAT data 2015 EU27'!$E$15:$BP$78*('EUROSTAT data 2015 EU27'!$E$13:$BP$13=  'EUROSTAT data re-aggregated'!AB$3 )*('EUROSTAT data 2015 EU27'!$D$15:$D$78= 'EUROSTAT data re-aggregated'!$B23  ))</f>
        <v>2577.8500000000004</v>
      </c>
      <c r="AC23" s="33" cm="1">
        <f t="array" ref="AC23">SUMPRODUCT('EUROSTAT data 2015 EU27'!$E$15:$BP$78*('EUROSTAT data 2015 EU27'!$E$13:$BP$13=  'EUROSTAT data re-aggregated'!AC$3 )*('EUROSTAT data 2015 EU27'!$D$15:$D$78= 'EUROSTAT data re-aggregated'!$B23  ))</f>
        <v>4001.6</v>
      </c>
      <c r="AD23" s="33" cm="1">
        <f t="array" ref="AD23">SUMPRODUCT('EUROSTAT data 2015 EU27'!$E$15:$BP$78*('EUROSTAT data 2015 EU27'!$E$13:$BP$13=  'EUROSTAT data re-aggregated'!AD$3 )*('EUROSTAT data 2015 EU27'!$D$15:$D$78= 'EUROSTAT data re-aggregated'!$B23  ))</f>
        <v>1652.9</v>
      </c>
      <c r="AE23" s="33" cm="1">
        <f t="array" ref="AE23">SUMPRODUCT('EUROSTAT data 2015 EU27'!$E$15:$BP$78*('EUROSTAT data 2015 EU27'!$E$13:$BP$13=  'EUROSTAT data re-aggregated'!AE$3 )*('EUROSTAT data 2015 EU27'!$D$15:$D$78= 'EUROSTAT data re-aggregated'!$B23  ))</f>
        <v>3456.03</v>
      </c>
      <c r="AF23" s="33" cm="1">
        <f t="array" ref="AF23">SUMPRODUCT('EUROSTAT data 2015 EU27'!$E$15:$BP$78*('EUROSTAT data 2015 EU27'!$E$13:$BP$13=  'EUROSTAT data re-aggregated'!AF$3 )*('EUROSTAT data 2015 EU27'!$D$15:$D$78= 'EUROSTAT data re-aggregated'!$B23  ))</f>
        <v>8568.09</v>
      </c>
      <c r="AG23" s="33" cm="1">
        <f t="array" ref="AG23">SUMPRODUCT('EUROSTAT data 2015 EU27'!$E$15:$BP$78*('EUROSTAT data 2015 EU27'!$E$13:$BP$13=  'EUROSTAT data re-aggregated'!AG$3 )*('EUROSTAT data 2015 EU27'!$D$15:$D$78= 'EUROSTAT data re-aggregated'!$B23  ))</f>
        <v>11527.360000000002</v>
      </c>
      <c r="AH23" s="33" cm="1">
        <f t="array" ref="AH23">SUMPRODUCT('EUROSTAT data 2015 EU27'!$E$15:$BP$78*('EUROSTAT data 2015 EU27'!$E$13:$BP$13=  'EUROSTAT data re-aggregated'!AH$3 )*('EUROSTAT data 2015 EU27'!$D$15:$D$78= 'EUROSTAT data re-aggregated'!$B23  ))</f>
        <v>9771.08</v>
      </c>
      <c r="AI23" s="33" cm="1">
        <f t="array" ref="AI23">SUMPRODUCT('EUROSTAT data 2015 EU27'!$E$15:$BP$78*('EUROSTAT data 2015 EU27'!$E$13:$BP$13=  'EUROSTAT data re-aggregated'!AI$3 )*('EUROSTAT data 2015 EU27'!$D$15:$D$78= 'EUROSTAT data re-aggregated'!$B23  ))</f>
        <v>5993.82</v>
      </c>
      <c r="AJ23" s="33" cm="1">
        <f t="array" ref="AJ23">SUMPRODUCT('EUROSTAT data 2015 EU27'!$E$15:$BP$78*('EUROSTAT data 2015 EU27'!$E$13:$BP$13=  'EUROSTAT data re-aggregated'!AJ$3 )*('EUROSTAT data 2015 EU27'!$D$15:$D$78= 'EUROSTAT data re-aggregated'!$B23  ))</f>
        <v>11008.59</v>
      </c>
      <c r="AK23" s="33" cm="1">
        <f t="array" ref="AK23">SUMPRODUCT('EUROSTAT data 2015 EU27'!$E$15:$BP$78*('EUROSTAT data 2015 EU27'!$E$13:$BP$13=  'EUROSTAT data re-aggregated'!AK$3 )*('EUROSTAT data 2015 EU27'!$D$15:$D$78= 'EUROSTAT data re-aggregated'!$B23  ))</f>
        <v>8979.27</v>
      </c>
      <c r="AL23" s="33" cm="1">
        <f t="array" ref="AL23">SUMPRODUCT('EUROSTAT data 2015 EU27'!$E$15:$BP$78*('EUROSTAT data 2015 EU27'!$E$13:$BP$13=  'EUROSTAT data re-aggregated'!AL$3 )*('EUROSTAT data 2015 EU27'!$D$15:$D$78= 'EUROSTAT data re-aggregated'!$B23  ))</f>
        <v>0.02</v>
      </c>
      <c r="AM23" s="33" cm="1">
        <f t="array" ref="AM23">SUMPRODUCT('EUROSTAT data 2015 EU27'!$E$15:$BP$78*('EUROSTAT data 2015 EU27'!$E$13:$BP$13=  'EUROSTAT data re-aggregated'!AM$3 )*('EUROSTAT data 2015 EU27'!$D$15:$D$78= 'EUROSTAT data re-aggregated'!$B23  ))</f>
        <v>0</v>
      </c>
    </row>
    <row r="24" spans="2:39" x14ac:dyDescent="0.35">
      <c r="B24" s="1" t="str">
        <v>ISIC 36T39</v>
      </c>
      <c r="C24" cm="1">
        <f t="array" ref="C24">SUMPRODUCT('EUROSTAT data 2015 EU27'!$E$15:$BP$78*('EUROSTAT data 2015 EU27'!$E$13:$BP$13=  'EUROSTAT data re-aggregated'!C$3 )*('EUROSTAT data 2015 EU27'!$D$15:$D$78= 'EUROSTAT data re-aggregated'!$B24  ))</f>
        <v>3513.26</v>
      </c>
      <c r="D24" s="33" cm="1">
        <f t="array" ref="D24">SUMPRODUCT('EUROSTAT data 2015 EU27'!$E$15:$BP$78*('EUROSTAT data 2015 EU27'!$E$13:$BP$13=  'EUROSTAT data re-aggregated'!D$3 )*('EUROSTAT data 2015 EU27'!$D$15:$D$78= 'EUROSTAT data re-aggregated'!$B24  ))</f>
        <v>802.23</v>
      </c>
      <c r="E24" cm="1">
        <f t="array" ref="E24">SUMPRODUCT('EUROSTAT data 2015 EU27'!$E$15:$BP$78*('EUROSTAT data 2015 EU27'!$E$13:$BP$13=  'EUROSTAT data re-aggregated'!E$3 )*('EUROSTAT data 2015 EU27'!$D$15:$D$78= 'EUROSTAT data re-aggregated'!$B24  ))</f>
        <v>6402.42</v>
      </c>
      <c r="F24" cm="1">
        <f t="array" ref="F24">SUMPRODUCT('EUROSTAT data 2015 EU27'!$E$15:$BP$78*('EUROSTAT data 2015 EU27'!$E$13:$BP$13=  'EUROSTAT data re-aggregated'!F$3 )*('EUROSTAT data 2015 EU27'!$D$15:$D$78= 'EUROSTAT data re-aggregated'!$B24  ))</f>
        <v>1446.94</v>
      </c>
      <c r="G24" cm="1">
        <f t="array" ref="G24">SUMPRODUCT('EUROSTAT data 2015 EU27'!$E$15:$BP$78*('EUROSTAT data 2015 EU27'!$E$13:$BP$13=  'EUROSTAT data re-aggregated'!G$3 )*('EUROSTAT data 2015 EU27'!$D$15:$D$78= 'EUROSTAT data re-aggregated'!$B24  ))</f>
        <v>1078.8200000000002</v>
      </c>
      <c r="H24" cm="1">
        <f t="array" ref="H24">SUMPRODUCT('EUROSTAT data 2015 EU27'!$E$15:$BP$78*('EUROSTAT data 2015 EU27'!$E$13:$BP$13=  'EUROSTAT data re-aggregated'!H$3 )*('EUROSTAT data 2015 EU27'!$D$15:$D$78= 'EUROSTAT data re-aggregated'!$B24  ))</f>
        <v>5174.16</v>
      </c>
      <c r="I24" cm="1">
        <f t="array" ref="I24">SUMPRODUCT('EUROSTAT data 2015 EU27'!$E$15:$BP$78*('EUROSTAT data 2015 EU27'!$E$13:$BP$13=  'EUROSTAT data re-aggregated'!I$3 )*('EUROSTAT data 2015 EU27'!$D$15:$D$78= 'EUROSTAT data re-aggregated'!$B24  ))</f>
        <v>1432.82</v>
      </c>
      <c r="J24" cm="1">
        <f t="array" ref="J24">SUMPRODUCT('EUROSTAT data 2015 EU27'!$E$15:$BP$78*('EUROSTAT data 2015 EU27'!$E$13:$BP$13=  'EUROSTAT data re-aggregated'!J$3 )*('EUROSTAT data 2015 EU27'!$D$15:$D$78= 'EUROSTAT data re-aggregated'!$B24  ))</f>
        <v>3997.23</v>
      </c>
      <c r="K24" cm="1">
        <f t="array" ref="K24">SUMPRODUCT('EUROSTAT data 2015 EU27'!$E$15:$BP$78*('EUROSTAT data 2015 EU27'!$E$13:$BP$13=  'EUROSTAT data re-aggregated'!K$3 )*('EUROSTAT data 2015 EU27'!$D$15:$D$78= 'EUROSTAT data re-aggregated'!$B24  ))</f>
        <v>740.94</v>
      </c>
      <c r="L24" cm="1">
        <f t="array" ref="L24">SUMPRODUCT('EUROSTAT data 2015 EU27'!$E$15:$BP$78*('EUROSTAT data 2015 EU27'!$E$13:$BP$13=  'EUROSTAT data re-aggregated'!L$3 )*('EUROSTAT data 2015 EU27'!$D$15:$D$78= 'EUROSTAT data re-aggregated'!$B24  ))</f>
        <v>4177.37</v>
      </c>
      <c r="M24" s="33" cm="1">
        <f t="array" ref="M24">SUMPRODUCT('EUROSTAT data 2015 EU27'!$E$15:$BP$78*('EUROSTAT data 2015 EU27'!$E$13:$BP$13=  'EUROSTAT data re-aggregated'!M$3 )*('EUROSTAT data 2015 EU27'!$D$15:$D$78= 'EUROSTAT data re-aggregated'!$B24  ))</f>
        <v>2219.12</v>
      </c>
      <c r="N24" s="33" cm="1">
        <f t="array" ref="N24">SUMPRODUCT('EUROSTAT data 2015 EU27'!$E$15:$BP$78*('EUROSTAT data 2015 EU27'!$E$13:$BP$13=  'EUROSTAT data re-aggregated'!N$3 )*('EUROSTAT data 2015 EU27'!$D$15:$D$78= 'EUROSTAT data re-aggregated'!$B24  ))</f>
        <v>25712.720000000001</v>
      </c>
      <c r="O24" cm="1">
        <f t="array" ref="O24">SUMPRODUCT('EUROSTAT data 2015 EU27'!$E$15:$BP$78*('EUROSTAT data 2015 EU27'!$E$13:$BP$13=  'EUROSTAT data re-aggregated'!O$3 )*('EUROSTAT data 2015 EU27'!$D$15:$D$78= 'EUROSTAT data re-aggregated'!$B24  ))</f>
        <v>6272.4100000000008</v>
      </c>
      <c r="P24" cm="1">
        <f t="array" ref="P24">SUMPRODUCT('EUROSTAT data 2015 EU27'!$E$15:$BP$78*('EUROSTAT data 2015 EU27'!$E$13:$BP$13=  'EUROSTAT data re-aggregated'!P$3 )*('EUROSTAT data 2015 EU27'!$D$15:$D$78= 'EUROSTAT data re-aggregated'!$B24  ))</f>
        <v>576.92000000000007</v>
      </c>
      <c r="Q24" cm="1">
        <f t="array" ref="Q24">SUMPRODUCT('EUROSTAT data 2015 EU27'!$E$15:$BP$78*('EUROSTAT data 2015 EU27'!$E$13:$BP$13=  'EUROSTAT data re-aggregated'!Q$3 )*('EUROSTAT data 2015 EU27'!$D$15:$D$78= 'EUROSTAT data re-aggregated'!$B24  ))</f>
        <v>712.95</v>
      </c>
      <c r="R24" cm="1">
        <f t="array" ref="R24">SUMPRODUCT('EUROSTAT data 2015 EU27'!$E$15:$BP$78*('EUROSTAT data 2015 EU27'!$E$13:$BP$13=  'EUROSTAT data re-aggregated'!R$3 )*('EUROSTAT data 2015 EU27'!$D$15:$D$78= 'EUROSTAT data re-aggregated'!$B24  ))</f>
        <v>1784.54</v>
      </c>
      <c r="S24" cm="1">
        <f t="array" ref="S24">SUMPRODUCT('EUROSTAT data 2015 EU27'!$E$15:$BP$78*('EUROSTAT data 2015 EU27'!$E$13:$BP$13=  'EUROSTAT data re-aggregated'!S$3 )*('EUROSTAT data 2015 EU27'!$D$15:$D$78= 'EUROSTAT data re-aggregated'!$B24  ))</f>
        <v>1737.29</v>
      </c>
      <c r="T24" cm="1">
        <f t="array" ref="T24">SUMPRODUCT('EUROSTAT data 2015 EU27'!$E$15:$BP$78*('EUROSTAT data 2015 EU27'!$E$13:$BP$13=  'EUROSTAT data re-aggregated'!T$3 )*('EUROSTAT data 2015 EU27'!$D$15:$D$78= 'EUROSTAT data re-aggregated'!$B24  ))</f>
        <v>734.44</v>
      </c>
      <c r="U24" cm="1">
        <f t="array" ref="U24">SUMPRODUCT('EUROSTAT data 2015 EU27'!$E$15:$BP$78*('EUROSTAT data 2015 EU27'!$E$13:$BP$13=  'EUROSTAT data re-aggregated'!U$3 )*('EUROSTAT data 2015 EU27'!$D$15:$D$78= 'EUROSTAT data re-aggregated'!$B24  ))</f>
        <v>1379.5900000000001</v>
      </c>
      <c r="V24" s="33" cm="1">
        <f t="array" ref="V24">SUMPRODUCT('EUROSTAT data 2015 EU27'!$E$15:$BP$78*('EUROSTAT data 2015 EU27'!$E$13:$BP$13=  'EUROSTAT data re-aggregated'!V$3 )*('EUROSTAT data 2015 EU27'!$D$15:$D$78= 'EUROSTAT data re-aggregated'!$B24  ))</f>
        <v>3151.08</v>
      </c>
      <c r="W24" cm="1">
        <f t="array" ref="W24">SUMPRODUCT('EUROSTAT data 2015 EU27'!$E$15:$BP$78*('EUROSTAT data 2015 EU27'!$E$13:$BP$13=  'EUROSTAT data re-aggregated'!W$3 )*('EUROSTAT data 2015 EU27'!$D$15:$D$78= 'EUROSTAT data re-aggregated'!$B24  ))</f>
        <v>41668.82</v>
      </c>
      <c r="X24" cm="1">
        <f t="array" ref="X24">SUMPRODUCT('EUROSTAT data 2015 EU27'!$E$15:$BP$78*('EUROSTAT data 2015 EU27'!$E$13:$BP$13=  'EUROSTAT data re-aggregated'!X$3 )*('EUROSTAT data 2015 EU27'!$D$15:$D$78= 'EUROSTAT data re-aggregated'!$B24  ))</f>
        <v>6860.73</v>
      </c>
      <c r="Y24" cm="1">
        <f t="array" ref="Y24">SUMPRODUCT('EUROSTAT data 2015 EU27'!$E$15:$BP$78*('EUROSTAT data 2015 EU27'!$E$13:$BP$13=  'EUROSTAT data re-aggregated'!Y$3 )*('EUROSTAT data 2015 EU27'!$D$15:$D$78= 'EUROSTAT data re-aggregated'!$B24  ))</f>
        <v>8755.7099999999991</v>
      </c>
      <c r="Z24" cm="1">
        <f t="array" ref="Z24">SUMPRODUCT('EUROSTAT data 2015 EU27'!$E$15:$BP$78*('EUROSTAT data 2015 EU27'!$E$13:$BP$13=  'EUROSTAT data re-aggregated'!Z$3 )*('EUROSTAT data 2015 EU27'!$D$15:$D$78= 'EUROSTAT data re-aggregated'!$B24  ))</f>
        <v>2781.3799999999997</v>
      </c>
      <c r="AA24" cm="1">
        <f t="array" ref="AA24">SUMPRODUCT('EUROSTAT data 2015 EU27'!$E$15:$BP$78*('EUROSTAT data 2015 EU27'!$E$13:$BP$13=  'EUROSTAT data re-aggregated'!AA$3 )*('EUROSTAT data 2015 EU27'!$D$15:$D$78= 'EUROSTAT data re-aggregated'!$B24  ))</f>
        <v>4719.18</v>
      </c>
      <c r="AB24" cm="1">
        <f t="array" ref="AB24">SUMPRODUCT('EUROSTAT data 2015 EU27'!$E$15:$BP$78*('EUROSTAT data 2015 EU27'!$E$13:$BP$13=  'EUROSTAT data re-aggregated'!AB$3 )*('EUROSTAT data 2015 EU27'!$D$15:$D$78= 'EUROSTAT data re-aggregated'!$B24  ))</f>
        <v>977.21</v>
      </c>
      <c r="AC24" cm="1">
        <f t="array" ref="AC24">SUMPRODUCT('EUROSTAT data 2015 EU27'!$E$15:$BP$78*('EUROSTAT data 2015 EU27'!$E$13:$BP$13=  'EUROSTAT data re-aggregated'!AC$3 )*('EUROSTAT data 2015 EU27'!$D$15:$D$78= 'EUROSTAT data re-aggregated'!$B24  ))</f>
        <v>1151.1600000000001</v>
      </c>
      <c r="AD24" cm="1">
        <f t="array" ref="AD24">SUMPRODUCT('EUROSTAT data 2015 EU27'!$E$15:$BP$78*('EUROSTAT data 2015 EU27'!$E$13:$BP$13=  'EUROSTAT data re-aggregated'!AD$3 )*('EUROSTAT data 2015 EU27'!$D$15:$D$78= 'EUROSTAT data re-aggregated'!$B24  ))</f>
        <v>1043.8399999999999</v>
      </c>
      <c r="AE24" cm="1">
        <f t="array" ref="AE24">SUMPRODUCT('EUROSTAT data 2015 EU27'!$E$15:$BP$78*('EUROSTAT data 2015 EU27'!$E$13:$BP$13=  'EUROSTAT data re-aggregated'!AE$3 )*('EUROSTAT data 2015 EU27'!$D$15:$D$78= 'EUROSTAT data re-aggregated'!$B24  ))</f>
        <v>1250.8600000000001</v>
      </c>
      <c r="AF24" cm="1">
        <f t="array" ref="AF24">SUMPRODUCT('EUROSTAT data 2015 EU27'!$E$15:$BP$78*('EUROSTAT data 2015 EU27'!$E$13:$BP$13=  'EUROSTAT data re-aggregated'!AF$3 )*('EUROSTAT data 2015 EU27'!$D$15:$D$78= 'EUROSTAT data re-aggregated'!$B24  ))</f>
        <v>9173.83</v>
      </c>
      <c r="AG24" cm="1">
        <f t="array" ref="AG24">SUMPRODUCT('EUROSTAT data 2015 EU27'!$E$15:$BP$78*('EUROSTAT data 2015 EU27'!$E$13:$BP$13=  'EUROSTAT data re-aggregated'!AG$3 )*('EUROSTAT data 2015 EU27'!$D$15:$D$78= 'EUROSTAT data re-aggregated'!$B24  ))</f>
        <v>7653.2000000000007</v>
      </c>
      <c r="AH24" cm="1">
        <f t="array" ref="AH24">SUMPRODUCT('EUROSTAT data 2015 EU27'!$E$15:$BP$78*('EUROSTAT data 2015 EU27'!$E$13:$BP$13=  'EUROSTAT data re-aggregated'!AH$3 )*('EUROSTAT data 2015 EU27'!$D$15:$D$78= 'EUROSTAT data re-aggregated'!$B24  ))</f>
        <v>15976.12</v>
      </c>
      <c r="AI24" cm="1">
        <f t="array" ref="AI24">SUMPRODUCT('EUROSTAT data 2015 EU27'!$E$15:$BP$78*('EUROSTAT data 2015 EU27'!$E$13:$BP$13=  'EUROSTAT data re-aggregated'!AI$3 )*('EUROSTAT data 2015 EU27'!$D$15:$D$78= 'EUROSTAT data re-aggregated'!$B24  ))</f>
        <v>2332.12</v>
      </c>
      <c r="AJ24" cm="1">
        <f t="array" ref="AJ24">SUMPRODUCT('EUROSTAT data 2015 EU27'!$E$15:$BP$78*('EUROSTAT data 2015 EU27'!$E$13:$BP$13=  'EUROSTAT data re-aggregated'!AJ$3 )*('EUROSTAT data 2015 EU27'!$D$15:$D$78= 'EUROSTAT data re-aggregated'!$B24  ))</f>
        <v>5216.33</v>
      </c>
      <c r="AK24" cm="1">
        <f t="array" ref="AK24">SUMPRODUCT('EUROSTAT data 2015 EU27'!$E$15:$BP$78*('EUROSTAT data 2015 EU27'!$E$13:$BP$13=  'EUROSTAT data re-aggregated'!AK$3 )*('EUROSTAT data 2015 EU27'!$D$15:$D$78= 'EUROSTAT data re-aggregated'!$B24  ))</f>
        <v>3231.06</v>
      </c>
      <c r="AL24" cm="1">
        <f t="array" ref="AL24">SUMPRODUCT('EUROSTAT data 2015 EU27'!$E$15:$BP$78*('EUROSTAT data 2015 EU27'!$E$13:$BP$13=  'EUROSTAT data re-aggregated'!AL$3 )*('EUROSTAT data 2015 EU27'!$D$15:$D$78= 'EUROSTAT data re-aggregated'!$B24  ))</f>
        <v>0</v>
      </c>
      <c r="AM24" cm="1">
        <f t="array" ref="AM24">SUMPRODUCT('EUROSTAT data 2015 EU27'!$E$15:$BP$78*('EUROSTAT data 2015 EU27'!$E$13:$BP$13=  'EUROSTAT data re-aggregated'!AM$3 )*('EUROSTAT data 2015 EU27'!$D$15:$D$78= 'EUROSTAT data re-aggregated'!$B24  ))</f>
        <v>0</v>
      </c>
    </row>
    <row r="25" spans="2:39" x14ac:dyDescent="0.35">
      <c r="B25" s="1" t="str">
        <v>ISIC 41T43</v>
      </c>
      <c r="C25" cm="1">
        <f t="array" ref="C25">SUMPRODUCT('EUROSTAT data 2015 EU27'!$E$15:$BP$78*('EUROSTAT data 2015 EU27'!$E$13:$BP$13=  'EUROSTAT data re-aggregated'!C$3 )*('EUROSTAT data 2015 EU27'!$D$15:$D$78= 'EUROSTAT data re-aggregated'!$B25  ))</f>
        <v>4051.95</v>
      </c>
      <c r="D25" s="33" cm="1">
        <f t="array" ref="D25">SUMPRODUCT('EUROSTAT data 2015 EU27'!$E$15:$BP$78*('EUROSTAT data 2015 EU27'!$E$13:$BP$13=  'EUROSTAT data re-aggregated'!D$3 )*('EUROSTAT data 2015 EU27'!$D$15:$D$78= 'EUROSTAT data re-aggregated'!$B25  ))</f>
        <v>1477.46</v>
      </c>
      <c r="E25" cm="1">
        <f t="array" ref="E25">SUMPRODUCT('EUROSTAT data 2015 EU27'!$E$15:$BP$78*('EUROSTAT data 2015 EU27'!$E$13:$BP$13=  'EUROSTAT data re-aggregated'!E$3 )*('EUROSTAT data 2015 EU27'!$D$15:$D$78= 'EUROSTAT data re-aggregated'!$B25  ))</f>
        <v>3474.31</v>
      </c>
      <c r="F25" cm="1">
        <f t="array" ref="F25">SUMPRODUCT('EUROSTAT data 2015 EU27'!$E$15:$BP$78*('EUROSTAT data 2015 EU27'!$E$13:$BP$13=  'EUROSTAT data re-aggregated'!F$3 )*('EUROSTAT data 2015 EU27'!$D$15:$D$78= 'EUROSTAT data re-aggregated'!$B25  ))</f>
        <v>761.68</v>
      </c>
      <c r="G25" cm="1">
        <f t="array" ref="G25">SUMPRODUCT('EUROSTAT data 2015 EU27'!$E$15:$BP$78*('EUROSTAT data 2015 EU27'!$E$13:$BP$13=  'EUROSTAT data re-aggregated'!G$3 )*('EUROSTAT data 2015 EU27'!$D$15:$D$78= 'EUROSTAT data re-aggregated'!$B25  ))</f>
        <v>768.51</v>
      </c>
      <c r="H25" cm="1">
        <f t="array" ref="H25">SUMPRODUCT('EUROSTAT data 2015 EU27'!$E$15:$BP$78*('EUROSTAT data 2015 EU27'!$E$13:$BP$13=  'EUROSTAT data re-aggregated'!H$3 )*('EUROSTAT data 2015 EU27'!$D$15:$D$78= 'EUROSTAT data re-aggregated'!$B25  ))</f>
        <v>1435.5</v>
      </c>
      <c r="I25" cm="1">
        <f t="array" ref="I25">SUMPRODUCT('EUROSTAT data 2015 EU27'!$E$15:$BP$78*('EUROSTAT data 2015 EU27'!$E$13:$BP$13=  'EUROSTAT data re-aggregated'!I$3 )*('EUROSTAT data 2015 EU27'!$D$15:$D$78= 'EUROSTAT data re-aggregated'!$B25  ))</f>
        <v>1336.91</v>
      </c>
      <c r="J25" cm="1">
        <f t="array" ref="J25">SUMPRODUCT('EUROSTAT data 2015 EU27'!$E$15:$BP$78*('EUROSTAT data 2015 EU27'!$E$13:$BP$13=  'EUROSTAT data re-aggregated'!J$3 )*('EUROSTAT data 2015 EU27'!$D$15:$D$78= 'EUROSTAT data re-aggregated'!$B25  ))</f>
        <v>3129.51</v>
      </c>
      <c r="K25" cm="1">
        <f t="array" ref="K25">SUMPRODUCT('EUROSTAT data 2015 EU27'!$E$15:$BP$78*('EUROSTAT data 2015 EU27'!$E$13:$BP$13=  'EUROSTAT data re-aggregated'!K$3 )*('EUROSTAT data 2015 EU27'!$D$15:$D$78= 'EUROSTAT data re-aggregated'!$B25  ))</f>
        <v>1044.6500000000001</v>
      </c>
      <c r="L25" cm="1">
        <f t="array" ref="L25">SUMPRODUCT('EUROSTAT data 2015 EU27'!$E$15:$BP$78*('EUROSTAT data 2015 EU27'!$E$13:$BP$13=  'EUROSTAT data re-aggregated'!L$3 )*('EUROSTAT data 2015 EU27'!$D$15:$D$78= 'EUROSTAT data re-aggregated'!$B25  ))</f>
        <v>1288.5899999999999</v>
      </c>
      <c r="M25" s="33" cm="1">
        <f t="array" ref="M25">SUMPRODUCT('EUROSTAT data 2015 EU27'!$E$15:$BP$78*('EUROSTAT data 2015 EU27'!$E$13:$BP$13=  'EUROSTAT data re-aggregated'!M$3 )*('EUROSTAT data 2015 EU27'!$D$15:$D$78= 'EUROSTAT data re-aggregated'!$B25  ))</f>
        <v>1702.86</v>
      </c>
      <c r="N25" s="33" cm="1">
        <f t="array" ref="N25">SUMPRODUCT('EUROSTAT data 2015 EU27'!$E$15:$BP$78*('EUROSTAT data 2015 EU27'!$E$13:$BP$13=  'EUROSTAT data re-aggregated'!N$3 )*('EUROSTAT data 2015 EU27'!$D$15:$D$78= 'EUROSTAT data re-aggregated'!$B25  ))</f>
        <v>2402.25</v>
      </c>
      <c r="O25" cm="1">
        <f t="array" ref="O25">SUMPRODUCT('EUROSTAT data 2015 EU27'!$E$15:$BP$78*('EUROSTAT data 2015 EU27'!$E$13:$BP$13=  'EUROSTAT data re-aggregated'!O$3 )*('EUROSTAT data 2015 EU27'!$D$15:$D$78= 'EUROSTAT data re-aggregated'!$B25  ))</f>
        <v>2856.01</v>
      </c>
      <c r="P25" cm="1">
        <f t="array" ref="P25">SUMPRODUCT('EUROSTAT data 2015 EU27'!$E$15:$BP$78*('EUROSTAT data 2015 EU27'!$E$13:$BP$13=  'EUROSTAT data re-aggregated'!P$3 )*('EUROSTAT data 2015 EU27'!$D$15:$D$78= 'EUROSTAT data re-aggregated'!$B25  ))</f>
        <v>879.16</v>
      </c>
      <c r="Q25" cm="1">
        <f t="array" ref="Q25">SUMPRODUCT('EUROSTAT data 2015 EU27'!$E$15:$BP$78*('EUROSTAT data 2015 EU27'!$E$13:$BP$13=  'EUROSTAT data re-aggregated'!Q$3 )*('EUROSTAT data 2015 EU27'!$D$15:$D$78= 'EUROSTAT data re-aggregated'!$B25  ))</f>
        <v>1379.39</v>
      </c>
      <c r="R25" cm="1">
        <f t="array" ref="R25">SUMPRODUCT('EUROSTAT data 2015 EU27'!$E$15:$BP$78*('EUROSTAT data 2015 EU27'!$E$13:$BP$13=  'EUROSTAT data re-aggregated'!R$3 )*('EUROSTAT data 2015 EU27'!$D$15:$D$78= 'EUROSTAT data re-aggregated'!$B25  ))</f>
        <v>2848.95</v>
      </c>
      <c r="S25" cm="1">
        <f t="array" ref="S25">SUMPRODUCT('EUROSTAT data 2015 EU27'!$E$15:$BP$78*('EUROSTAT data 2015 EU27'!$E$13:$BP$13=  'EUROSTAT data re-aggregated'!S$3 )*('EUROSTAT data 2015 EU27'!$D$15:$D$78= 'EUROSTAT data re-aggregated'!$B25  ))</f>
        <v>2377.69</v>
      </c>
      <c r="T25" cm="1">
        <f t="array" ref="T25">SUMPRODUCT('EUROSTAT data 2015 EU27'!$E$15:$BP$78*('EUROSTAT data 2015 EU27'!$E$13:$BP$13=  'EUROSTAT data re-aggregated'!T$3 )*('EUROSTAT data 2015 EU27'!$D$15:$D$78= 'EUROSTAT data re-aggregated'!$B25  ))</f>
        <v>1144.78</v>
      </c>
      <c r="U25" cm="1">
        <f t="array" ref="U25">SUMPRODUCT('EUROSTAT data 2015 EU27'!$E$15:$BP$78*('EUROSTAT data 2015 EU27'!$E$13:$BP$13=  'EUROSTAT data re-aggregated'!U$3 )*('EUROSTAT data 2015 EU27'!$D$15:$D$78= 'EUROSTAT data re-aggregated'!$B25  ))</f>
        <v>3356.13</v>
      </c>
      <c r="V25" s="33" cm="1">
        <f t="array" ref="V25">SUMPRODUCT('EUROSTAT data 2015 EU27'!$E$15:$BP$78*('EUROSTAT data 2015 EU27'!$E$13:$BP$13=  'EUROSTAT data re-aggregated'!V$3 )*('EUROSTAT data 2015 EU27'!$D$15:$D$78= 'EUROSTAT data re-aggregated'!$B25  ))</f>
        <v>16024.07</v>
      </c>
      <c r="W25" cm="1">
        <f t="array" ref="W25">SUMPRODUCT('EUROSTAT data 2015 EU27'!$E$15:$BP$78*('EUROSTAT data 2015 EU27'!$E$13:$BP$13=  'EUROSTAT data re-aggregated'!W$3 )*('EUROSTAT data 2015 EU27'!$D$15:$D$78= 'EUROSTAT data re-aggregated'!$B25  ))</f>
        <v>5850.5700000000006</v>
      </c>
      <c r="X25" cm="1">
        <f t="array" ref="X25">SUMPRODUCT('EUROSTAT data 2015 EU27'!$E$15:$BP$78*('EUROSTAT data 2015 EU27'!$E$13:$BP$13=  'EUROSTAT data re-aggregated'!X$3 )*('EUROSTAT data 2015 EU27'!$D$15:$D$78= 'EUROSTAT data re-aggregated'!$B25  ))</f>
        <v>253263.05</v>
      </c>
      <c r="Y25" cm="1">
        <f t="array" ref="Y25">SUMPRODUCT('EUROSTAT data 2015 EU27'!$E$15:$BP$78*('EUROSTAT data 2015 EU27'!$E$13:$BP$13=  'EUROSTAT data re-aggregated'!Y$3 )*('EUROSTAT data 2015 EU27'!$D$15:$D$78= 'EUROSTAT data re-aggregated'!$B25  ))</f>
        <v>15217.34</v>
      </c>
      <c r="Z25" cm="1">
        <f t="array" ref="Z25">SUMPRODUCT('EUROSTAT data 2015 EU27'!$E$15:$BP$78*('EUROSTAT data 2015 EU27'!$E$13:$BP$13=  'EUROSTAT data re-aggregated'!Z$3 )*('EUROSTAT data 2015 EU27'!$D$15:$D$78= 'EUROSTAT data re-aggregated'!$B25  ))</f>
        <v>16562.09</v>
      </c>
      <c r="AA25" cm="1">
        <f t="array" ref="AA25">SUMPRODUCT('EUROSTAT data 2015 EU27'!$E$15:$BP$78*('EUROSTAT data 2015 EU27'!$E$13:$BP$13=  'EUROSTAT data re-aggregated'!AA$3 )*('EUROSTAT data 2015 EU27'!$D$15:$D$78= 'EUROSTAT data re-aggregated'!$B25  ))</f>
        <v>4598.25</v>
      </c>
      <c r="AB25" cm="1">
        <f t="array" ref="AB25">SUMPRODUCT('EUROSTAT data 2015 EU27'!$E$15:$BP$78*('EUROSTAT data 2015 EU27'!$E$13:$BP$13=  'EUROSTAT data re-aggregated'!AB$3 )*('EUROSTAT data 2015 EU27'!$D$15:$D$78= 'EUROSTAT data re-aggregated'!$B25  ))</f>
        <v>1671.54</v>
      </c>
      <c r="AC25" cm="1">
        <f t="array" ref="AC25">SUMPRODUCT('EUROSTAT data 2015 EU27'!$E$15:$BP$78*('EUROSTAT data 2015 EU27'!$E$13:$BP$13=  'EUROSTAT data re-aggregated'!AC$3 )*('EUROSTAT data 2015 EU27'!$D$15:$D$78= 'EUROSTAT data re-aggregated'!$B25  ))</f>
        <v>3875.79</v>
      </c>
      <c r="AD25" cm="1">
        <f t="array" ref="AD25">SUMPRODUCT('EUROSTAT data 2015 EU27'!$E$15:$BP$78*('EUROSTAT data 2015 EU27'!$E$13:$BP$13=  'EUROSTAT data re-aggregated'!AD$3 )*('EUROSTAT data 2015 EU27'!$D$15:$D$78= 'EUROSTAT data re-aggregated'!$B25  ))</f>
        <v>1872.93</v>
      </c>
      <c r="AE25" cm="1">
        <f t="array" ref="AE25">SUMPRODUCT('EUROSTAT data 2015 EU27'!$E$15:$BP$78*('EUROSTAT data 2015 EU27'!$E$13:$BP$13=  'EUROSTAT data re-aggregated'!AE$3 )*('EUROSTAT data 2015 EU27'!$D$15:$D$78= 'EUROSTAT data re-aggregated'!$B25  ))</f>
        <v>5768.27</v>
      </c>
      <c r="AF25" cm="1">
        <f t="array" ref="AF25">SUMPRODUCT('EUROSTAT data 2015 EU27'!$E$15:$BP$78*('EUROSTAT data 2015 EU27'!$E$13:$BP$13=  'EUROSTAT data re-aggregated'!AF$3 )*('EUROSTAT data 2015 EU27'!$D$15:$D$78= 'EUROSTAT data re-aggregated'!$B25  ))</f>
        <v>75782.3</v>
      </c>
      <c r="AG25" cm="1">
        <f t="array" ref="AG25">SUMPRODUCT('EUROSTAT data 2015 EU27'!$E$15:$BP$78*('EUROSTAT data 2015 EU27'!$E$13:$BP$13=  'EUROSTAT data re-aggregated'!AG$3 )*('EUROSTAT data 2015 EU27'!$D$15:$D$78= 'EUROSTAT data re-aggregated'!$B25  ))</f>
        <v>18001.989999999998</v>
      </c>
      <c r="AH25" cm="1">
        <f t="array" ref="AH25">SUMPRODUCT('EUROSTAT data 2015 EU27'!$E$15:$BP$78*('EUROSTAT data 2015 EU27'!$E$13:$BP$13=  'EUROSTAT data re-aggregated'!AH$3 )*('EUROSTAT data 2015 EU27'!$D$15:$D$78= 'EUROSTAT data re-aggregated'!$B25  ))</f>
        <v>22667.62</v>
      </c>
      <c r="AI25" cm="1">
        <f t="array" ref="AI25">SUMPRODUCT('EUROSTAT data 2015 EU27'!$E$15:$BP$78*('EUROSTAT data 2015 EU27'!$E$13:$BP$13=  'EUROSTAT data re-aggregated'!AI$3 )*('EUROSTAT data 2015 EU27'!$D$15:$D$78= 'EUROSTAT data re-aggregated'!$B25  ))</f>
        <v>7310.04</v>
      </c>
      <c r="AJ25" cm="1">
        <f t="array" ref="AJ25">SUMPRODUCT('EUROSTAT data 2015 EU27'!$E$15:$BP$78*('EUROSTAT data 2015 EU27'!$E$13:$BP$13=  'EUROSTAT data re-aggregated'!AJ$3 )*('EUROSTAT data 2015 EU27'!$D$15:$D$78= 'EUROSTAT data re-aggregated'!$B25  ))</f>
        <v>9463.27</v>
      </c>
      <c r="AK25" cm="1">
        <f t="array" ref="AK25">SUMPRODUCT('EUROSTAT data 2015 EU27'!$E$15:$BP$78*('EUROSTAT data 2015 EU27'!$E$13:$BP$13=  'EUROSTAT data re-aggregated'!AK$3 )*('EUROSTAT data 2015 EU27'!$D$15:$D$78= 'EUROSTAT data re-aggregated'!$B25  ))</f>
        <v>6010.1099999999988</v>
      </c>
      <c r="AL25" cm="1">
        <f t="array" ref="AL25">SUMPRODUCT('EUROSTAT data 2015 EU27'!$E$15:$BP$78*('EUROSTAT data 2015 EU27'!$E$13:$BP$13=  'EUROSTAT data re-aggregated'!AL$3 )*('EUROSTAT data 2015 EU27'!$D$15:$D$78= 'EUROSTAT data re-aggregated'!$B25  ))</f>
        <v>0</v>
      </c>
      <c r="AM25" cm="1">
        <f t="array" ref="AM25">SUMPRODUCT('EUROSTAT data 2015 EU27'!$E$15:$BP$78*('EUROSTAT data 2015 EU27'!$E$13:$BP$13=  'EUROSTAT data re-aggregated'!AM$3 )*('EUROSTAT data 2015 EU27'!$D$15:$D$78= 'EUROSTAT data re-aggregated'!$B25  ))</f>
        <v>0</v>
      </c>
    </row>
    <row r="26" spans="2:39" x14ac:dyDescent="0.35">
      <c r="B26" s="1" t="str">
        <v>ISIC 45T47</v>
      </c>
      <c r="C26" cm="1">
        <f t="array" ref="C26">SUMPRODUCT('EUROSTAT data 2015 EU27'!$E$15:$BP$78*('EUROSTAT data 2015 EU27'!$E$13:$BP$13=  'EUROSTAT data re-aggregated'!C$3 )*('EUROSTAT data 2015 EU27'!$D$15:$D$78= 'EUROSTAT data re-aggregated'!$B26  ))</f>
        <v>32010.03</v>
      </c>
      <c r="D26" s="33" cm="1">
        <f t="array" ref="D26">SUMPRODUCT('EUROSTAT data 2015 EU27'!$E$15:$BP$78*('EUROSTAT data 2015 EU27'!$E$13:$BP$13=  'EUROSTAT data re-aggregated'!D$3 )*('EUROSTAT data 2015 EU27'!$D$15:$D$78= 'EUROSTAT data re-aggregated'!$B26  ))</f>
        <v>2980.58</v>
      </c>
      <c r="E26" cm="1">
        <f t="array" ref="E26">SUMPRODUCT('EUROSTAT data 2015 EU27'!$E$15:$BP$78*('EUROSTAT data 2015 EU27'!$E$13:$BP$13=  'EUROSTAT data re-aggregated'!E$3 )*('EUROSTAT data 2015 EU27'!$D$15:$D$78= 'EUROSTAT data re-aggregated'!$B26  ))</f>
        <v>87282.74</v>
      </c>
      <c r="F26" cm="1">
        <f t="array" ref="F26">SUMPRODUCT('EUROSTAT data 2015 EU27'!$E$15:$BP$78*('EUROSTAT data 2015 EU27'!$E$13:$BP$13=  'EUROSTAT data re-aggregated'!F$3 )*('EUROSTAT data 2015 EU27'!$D$15:$D$78= 'EUROSTAT data re-aggregated'!$B26  ))</f>
        <v>15468.93</v>
      </c>
      <c r="G26" cm="1">
        <f t="array" ref="G26">SUMPRODUCT('EUROSTAT data 2015 EU27'!$E$15:$BP$78*('EUROSTAT data 2015 EU27'!$E$13:$BP$13=  'EUROSTAT data re-aggregated'!G$3 )*('EUROSTAT data 2015 EU27'!$D$15:$D$78= 'EUROSTAT data re-aggregated'!$B26  ))</f>
        <v>9352.77</v>
      </c>
      <c r="H26" cm="1">
        <f t="array" ref="H26">SUMPRODUCT('EUROSTAT data 2015 EU27'!$E$15:$BP$78*('EUROSTAT data 2015 EU27'!$E$13:$BP$13=  'EUROSTAT data re-aggregated'!H$3 )*('EUROSTAT data 2015 EU27'!$D$15:$D$78= 'EUROSTAT data re-aggregated'!$B26  ))</f>
        <v>13489.679999999998</v>
      </c>
      <c r="I26" cm="1">
        <f t="array" ref="I26">SUMPRODUCT('EUROSTAT data 2015 EU27'!$E$15:$BP$78*('EUROSTAT data 2015 EU27'!$E$13:$BP$13=  'EUROSTAT data re-aggregated'!I$3 )*('EUROSTAT data 2015 EU27'!$D$15:$D$78= 'EUROSTAT data re-aggregated'!$B26  ))</f>
        <v>14882.46</v>
      </c>
      <c r="J26" cm="1">
        <f t="array" ref="J26">SUMPRODUCT('EUROSTAT data 2015 EU27'!$E$15:$BP$78*('EUROSTAT data 2015 EU27'!$E$13:$BP$13=  'EUROSTAT data re-aggregated'!J$3 )*('EUROSTAT data 2015 EU27'!$D$15:$D$78= 'EUROSTAT data re-aggregated'!$B26  ))</f>
        <v>28383.13</v>
      </c>
      <c r="K26" cm="1">
        <f t="array" ref="K26">SUMPRODUCT('EUROSTAT data 2015 EU27'!$E$15:$BP$78*('EUROSTAT data 2015 EU27'!$E$13:$BP$13=  'EUROSTAT data re-aggregated'!K$3 )*('EUROSTAT data 2015 EU27'!$D$15:$D$78= 'EUROSTAT data re-aggregated'!$B26  ))</f>
        <v>20723.27</v>
      </c>
      <c r="L26" cm="1">
        <f t="array" ref="L26">SUMPRODUCT('EUROSTAT data 2015 EU27'!$E$15:$BP$78*('EUROSTAT data 2015 EU27'!$E$13:$BP$13=  'EUROSTAT data re-aggregated'!L$3 )*('EUROSTAT data 2015 EU27'!$D$15:$D$78= 'EUROSTAT data re-aggregated'!$B26  ))</f>
        <v>14510.34</v>
      </c>
      <c r="M26" s="33" cm="1">
        <f t="array" ref="M26">SUMPRODUCT('EUROSTAT data 2015 EU27'!$E$15:$BP$78*('EUROSTAT data 2015 EU27'!$E$13:$BP$13=  'EUROSTAT data re-aggregated'!M$3 )*('EUROSTAT data 2015 EU27'!$D$15:$D$78= 'EUROSTAT data re-aggregated'!$B26  ))</f>
        <v>11905.099999999999</v>
      </c>
      <c r="N26" s="33" cm="1">
        <f t="array" ref="N26">SUMPRODUCT('EUROSTAT data 2015 EU27'!$E$15:$BP$78*('EUROSTAT data 2015 EU27'!$E$13:$BP$13=  'EUROSTAT data re-aggregated'!N$3 )*('EUROSTAT data 2015 EU27'!$D$15:$D$78= 'EUROSTAT data re-aggregated'!$B26  ))</f>
        <v>17323.47</v>
      </c>
      <c r="O26" cm="1">
        <f t="array" ref="O26">SUMPRODUCT('EUROSTAT data 2015 EU27'!$E$15:$BP$78*('EUROSTAT data 2015 EU27'!$E$13:$BP$13=  'EUROSTAT data re-aggregated'!O$3 )*('EUROSTAT data 2015 EU27'!$D$15:$D$78= 'EUROSTAT data re-aggregated'!$B26  ))</f>
        <v>21914.2</v>
      </c>
      <c r="P26" cm="1">
        <f t="array" ref="P26">SUMPRODUCT('EUROSTAT data 2015 EU27'!$E$15:$BP$78*('EUROSTAT data 2015 EU27'!$E$13:$BP$13=  'EUROSTAT data re-aggregated'!P$3 )*('EUROSTAT data 2015 EU27'!$D$15:$D$78= 'EUROSTAT data re-aggregated'!$B26  ))</f>
        <v>33398.720000000001</v>
      </c>
      <c r="Q26" cm="1">
        <f t="array" ref="Q26">SUMPRODUCT('EUROSTAT data 2015 EU27'!$E$15:$BP$78*('EUROSTAT data 2015 EU27'!$E$13:$BP$13=  'EUROSTAT data re-aggregated'!Q$3 )*('EUROSTAT data 2015 EU27'!$D$15:$D$78= 'EUROSTAT data re-aggregated'!$B26  ))</f>
        <v>17899.39</v>
      </c>
      <c r="R26" cm="1">
        <f t="array" ref="R26">SUMPRODUCT('EUROSTAT data 2015 EU27'!$E$15:$BP$78*('EUROSTAT data 2015 EU27'!$E$13:$BP$13=  'EUROSTAT data re-aggregated'!R$3 )*('EUROSTAT data 2015 EU27'!$D$15:$D$78= 'EUROSTAT data re-aggregated'!$B26  ))</f>
        <v>36533.21</v>
      </c>
      <c r="S26" cm="1">
        <f t="array" ref="S26">SUMPRODUCT('EUROSTAT data 2015 EU27'!$E$15:$BP$78*('EUROSTAT data 2015 EU27'!$E$13:$BP$13=  'EUROSTAT data re-aggregated'!S$3 )*('EUROSTAT data 2015 EU27'!$D$15:$D$78= 'EUROSTAT data re-aggregated'!$B26  ))</f>
        <v>57611.229999999996</v>
      </c>
      <c r="T26" cm="1">
        <f t="array" ref="T26">SUMPRODUCT('EUROSTAT data 2015 EU27'!$E$15:$BP$78*('EUROSTAT data 2015 EU27'!$E$13:$BP$13=  'EUROSTAT data re-aggregated'!T$3 )*('EUROSTAT data 2015 EU27'!$D$15:$D$78= 'EUROSTAT data re-aggregated'!$B26  ))</f>
        <v>12347.63</v>
      </c>
      <c r="U26" cm="1">
        <f t="array" ref="U26">SUMPRODUCT('EUROSTAT data 2015 EU27'!$E$15:$BP$78*('EUROSTAT data 2015 EU27'!$E$13:$BP$13=  'EUROSTAT data re-aggregated'!U$3 )*('EUROSTAT data 2015 EU27'!$D$15:$D$78= 'EUROSTAT data re-aggregated'!$B26  ))</f>
        <v>31618.48</v>
      </c>
      <c r="V26" s="33" cm="1">
        <f t="array" ref="V26">SUMPRODUCT('EUROSTAT data 2015 EU27'!$E$15:$BP$78*('EUROSTAT data 2015 EU27'!$E$13:$BP$13=  'EUROSTAT data re-aggregated'!V$3 )*('EUROSTAT data 2015 EU27'!$D$15:$D$78= 'EUROSTAT data re-aggregated'!$B26  ))</f>
        <v>13325.29</v>
      </c>
      <c r="W26" cm="1">
        <f t="array" ref="W26">SUMPRODUCT('EUROSTAT data 2015 EU27'!$E$15:$BP$78*('EUROSTAT data 2015 EU27'!$E$13:$BP$13=  'EUROSTAT data re-aggregated'!W$3 )*('EUROSTAT data 2015 EU27'!$D$15:$D$78= 'EUROSTAT data re-aggregated'!$B26  ))</f>
        <v>8679.73</v>
      </c>
      <c r="X26" cm="1">
        <f t="array" ref="X26">SUMPRODUCT('EUROSTAT data 2015 EU27'!$E$15:$BP$78*('EUROSTAT data 2015 EU27'!$E$13:$BP$13=  'EUROSTAT data re-aggregated'!X$3 )*('EUROSTAT data 2015 EU27'!$D$15:$D$78= 'EUROSTAT data re-aggregated'!$B26  ))</f>
        <v>80463.100000000006</v>
      </c>
      <c r="Y26" cm="1">
        <f t="array" ref="Y26">SUMPRODUCT('EUROSTAT data 2015 EU27'!$E$15:$BP$78*('EUROSTAT data 2015 EU27'!$E$13:$BP$13=  'EUROSTAT data re-aggregated'!Y$3 )*('EUROSTAT data 2015 EU27'!$D$15:$D$78= 'EUROSTAT data re-aggregated'!$B26  ))</f>
        <v>142535.51999999999</v>
      </c>
      <c r="Z26" cm="1">
        <f t="array" ref="Z26">SUMPRODUCT('EUROSTAT data 2015 EU27'!$E$15:$BP$78*('EUROSTAT data 2015 EU27'!$E$13:$BP$13=  'EUROSTAT data re-aggregated'!Z$3 )*('EUROSTAT data 2015 EU27'!$D$15:$D$78= 'EUROSTAT data re-aggregated'!$B26  ))</f>
        <v>44862.520000000011</v>
      </c>
      <c r="AA26" cm="1">
        <f t="array" ref="AA26">SUMPRODUCT('EUROSTAT data 2015 EU27'!$E$15:$BP$78*('EUROSTAT data 2015 EU27'!$E$13:$BP$13=  'EUROSTAT data re-aggregated'!AA$3 )*('EUROSTAT data 2015 EU27'!$D$15:$D$78= 'EUROSTAT data re-aggregated'!$B26  ))</f>
        <v>41677.409999999996</v>
      </c>
      <c r="AB26" cm="1">
        <f t="array" ref="AB26">SUMPRODUCT('EUROSTAT data 2015 EU27'!$E$15:$BP$78*('EUROSTAT data 2015 EU27'!$E$13:$BP$13=  'EUROSTAT data re-aggregated'!AB$3 )*('EUROSTAT data 2015 EU27'!$D$15:$D$78= 'EUROSTAT data re-aggregated'!$B26  ))</f>
        <v>11095.78</v>
      </c>
      <c r="AC26" cm="1">
        <f t="array" ref="AC26">SUMPRODUCT('EUROSTAT data 2015 EU27'!$E$15:$BP$78*('EUROSTAT data 2015 EU27'!$E$13:$BP$13=  'EUROSTAT data re-aggregated'!AC$3 )*('EUROSTAT data 2015 EU27'!$D$15:$D$78= 'EUROSTAT data re-aggregated'!$B26  ))</f>
        <v>8578.7800000000007</v>
      </c>
      <c r="AD26" cm="1">
        <f t="array" ref="AD26">SUMPRODUCT('EUROSTAT data 2015 EU27'!$E$15:$BP$78*('EUROSTAT data 2015 EU27'!$E$13:$BP$13=  'EUROSTAT data re-aggregated'!AD$3 )*('EUROSTAT data 2015 EU27'!$D$15:$D$78= 'EUROSTAT data re-aggregated'!$B26  ))</f>
        <v>22221.96</v>
      </c>
      <c r="AE26" cm="1">
        <f t="array" ref="AE26">SUMPRODUCT('EUROSTAT data 2015 EU27'!$E$15:$BP$78*('EUROSTAT data 2015 EU27'!$E$13:$BP$13=  'EUROSTAT data re-aggregated'!AE$3 )*('EUROSTAT data 2015 EU27'!$D$15:$D$78= 'EUROSTAT data re-aggregated'!$B26  ))</f>
        <v>9642.4200000000019</v>
      </c>
      <c r="AF26" cm="1">
        <f t="array" ref="AF26">SUMPRODUCT('EUROSTAT data 2015 EU27'!$E$15:$BP$78*('EUROSTAT data 2015 EU27'!$E$13:$BP$13=  'EUROSTAT data re-aggregated'!AF$3 )*('EUROSTAT data 2015 EU27'!$D$15:$D$78= 'EUROSTAT data re-aggregated'!$B26  ))</f>
        <v>5338.91</v>
      </c>
      <c r="AG26" cm="1">
        <f t="array" ref="AG26">SUMPRODUCT('EUROSTAT data 2015 EU27'!$E$15:$BP$78*('EUROSTAT data 2015 EU27'!$E$13:$BP$13=  'EUROSTAT data re-aggregated'!AG$3 )*('EUROSTAT data 2015 EU27'!$D$15:$D$78= 'EUROSTAT data re-aggregated'!$B26  ))</f>
        <v>39771.839999999982</v>
      </c>
      <c r="AH26" cm="1">
        <f t="array" ref="AH26">SUMPRODUCT('EUROSTAT data 2015 EU27'!$E$15:$BP$78*('EUROSTAT data 2015 EU27'!$E$13:$BP$13=  'EUROSTAT data re-aggregated'!AH$3 )*('EUROSTAT data 2015 EU27'!$D$15:$D$78= 'EUROSTAT data re-aggregated'!$B26  ))</f>
        <v>13757.35</v>
      </c>
      <c r="AI26" cm="1">
        <f t="array" ref="AI26">SUMPRODUCT('EUROSTAT data 2015 EU27'!$E$15:$BP$78*('EUROSTAT data 2015 EU27'!$E$13:$BP$13=  'EUROSTAT data re-aggregated'!AI$3 )*('EUROSTAT data 2015 EU27'!$D$15:$D$78= 'EUROSTAT data re-aggregated'!$B26  ))</f>
        <v>6606.0199999999995</v>
      </c>
      <c r="AJ26" cm="1">
        <f t="array" ref="AJ26">SUMPRODUCT('EUROSTAT data 2015 EU27'!$E$15:$BP$78*('EUROSTAT data 2015 EU27'!$E$13:$BP$13=  'EUROSTAT data re-aggregated'!AJ$3 )*('EUROSTAT data 2015 EU27'!$D$15:$D$78= 'EUROSTAT data re-aggregated'!$B26  ))</f>
        <v>44639.31</v>
      </c>
      <c r="AK26" cm="1">
        <f t="array" ref="AK26">SUMPRODUCT('EUROSTAT data 2015 EU27'!$E$15:$BP$78*('EUROSTAT data 2015 EU27'!$E$13:$BP$13=  'EUROSTAT data re-aggregated'!AK$3 )*('EUROSTAT data 2015 EU27'!$D$15:$D$78= 'EUROSTAT data re-aggregated'!$B26  ))</f>
        <v>13074.109999999999</v>
      </c>
      <c r="AL26" cm="1">
        <f t="array" ref="AL26">SUMPRODUCT('EUROSTAT data 2015 EU27'!$E$15:$BP$78*('EUROSTAT data 2015 EU27'!$E$13:$BP$13=  'EUROSTAT data re-aggregated'!AL$3 )*('EUROSTAT data 2015 EU27'!$D$15:$D$78= 'EUROSTAT data re-aggregated'!$B26  ))</f>
        <v>0</v>
      </c>
      <c r="AM26" cm="1">
        <f t="array" ref="AM26">SUMPRODUCT('EUROSTAT data 2015 EU27'!$E$15:$BP$78*('EUROSTAT data 2015 EU27'!$E$13:$BP$13=  'EUROSTAT data re-aggregated'!AM$3 )*('EUROSTAT data 2015 EU27'!$D$15:$D$78= 'EUROSTAT data re-aggregated'!$B26  ))</f>
        <v>0</v>
      </c>
    </row>
    <row r="27" spans="2:39" x14ac:dyDescent="0.35">
      <c r="B27" s="1" t="str">
        <v>ISIC 49T53</v>
      </c>
      <c r="C27" cm="1">
        <f t="array" ref="C27">SUMPRODUCT('EUROSTAT data 2015 EU27'!$E$15:$BP$78*('EUROSTAT data 2015 EU27'!$E$13:$BP$13=  'EUROSTAT data re-aggregated'!C$3 )*('EUROSTAT data 2015 EU27'!$D$15:$D$78= 'EUROSTAT data re-aggregated'!$B27  ))</f>
        <v>8233.5300000000007</v>
      </c>
      <c r="D27" s="33" cm="1">
        <f t="array" ref="D27">SUMPRODUCT('EUROSTAT data 2015 EU27'!$E$15:$BP$78*('EUROSTAT data 2015 EU27'!$E$13:$BP$13=  'EUROSTAT data re-aggregated'!D$3 )*('EUROSTAT data 2015 EU27'!$D$15:$D$78= 'EUROSTAT data re-aggregated'!$B27  ))</f>
        <v>5405.29</v>
      </c>
      <c r="E27" cm="1">
        <f t="array" ref="E27">SUMPRODUCT('EUROSTAT data 2015 EU27'!$E$15:$BP$78*('EUROSTAT data 2015 EU27'!$E$13:$BP$13=  'EUROSTAT data re-aggregated'!E$3 )*('EUROSTAT data 2015 EU27'!$D$15:$D$78= 'EUROSTAT data re-aggregated'!$B27  ))</f>
        <v>41731.03</v>
      </c>
      <c r="F27" cm="1">
        <f t="array" ref="F27">SUMPRODUCT('EUROSTAT data 2015 EU27'!$E$15:$BP$78*('EUROSTAT data 2015 EU27'!$E$13:$BP$13=  'EUROSTAT data re-aggregated'!F$3 )*('EUROSTAT data 2015 EU27'!$D$15:$D$78= 'EUROSTAT data re-aggregated'!$B27  ))</f>
        <v>4561.3100000000004</v>
      </c>
      <c r="G27" cm="1">
        <f t="array" ref="G27">SUMPRODUCT('EUROSTAT data 2015 EU27'!$E$15:$BP$78*('EUROSTAT data 2015 EU27'!$E$13:$BP$13=  'EUROSTAT data re-aggregated'!G$3 )*('EUROSTAT data 2015 EU27'!$D$15:$D$78= 'EUROSTAT data re-aggregated'!$B27  ))</f>
        <v>6370.8900000000012</v>
      </c>
      <c r="H27" cm="1">
        <f t="array" ref="H27">SUMPRODUCT('EUROSTAT data 2015 EU27'!$E$15:$BP$78*('EUROSTAT data 2015 EU27'!$E$13:$BP$13=  'EUROSTAT data re-aggregated'!H$3 )*('EUROSTAT data 2015 EU27'!$D$15:$D$78= 'EUROSTAT data re-aggregated'!$B27  ))</f>
        <v>11254.210000000001</v>
      </c>
      <c r="I27" cm="1">
        <f t="array" ref="I27">SUMPRODUCT('EUROSTAT data 2015 EU27'!$E$15:$BP$78*('EUROSTAT data 2015 EU27'!$E$13:$BP$13=  'EUROSTAT data re-aggregated'!I$3 )*('EUROSTAT data 2015 EU27'!$D$15:$D$78= 'EUROSTAT data re-aggregated'!$B27  ))</f>
        <v>14532.820000000002</v>
      </c>
      <c r="J27" cm="1">
        <f t="array" ref="J27">SUMPRODUCT('EUROSTAT data 2015 EU27'!$E$15:$BP$78*('EUROSTAT data 2015 EU27'!$E$13:$BP$13=  'EUROSTAT data re-aggregated'!J$3 )*('EUROSTAT data 2015 EU27'!$D$15:$D$78= 'EUROSTAT data re-aggregated'!$B27  ))</f>
        <v>19613.149999999998</v>
      </c>
      <c r="K27" cm="1">
        <f t="array" ref="K27">SUMPRODUCT('EUROSTAT data 2015 EU27'!$E$15:$BP$78*('EUROSTAT data 2015 EU27'!$E$13:$BP$13=  'EUROSTAT data re-aggregated'!K$3 )*('EUROSTAT data 2015 EU27'!$D$15:$D$78= 'EUROSTAT data re-aggregated'!$B27  ))</f>
        <v>3714.58</v>
      </c>
      <c r="L27" cm="1">
        <f t="array" ref="L27">SUMPRODUCT('EUROSTAT data 2015 EU27'!$E$15:$BP$78*('EUROSTAT data 2015 EU27'!$E$13:$BP$13=  'EUROSTAT data re-aggregated'!L$3 )*('EUROSTAT data 2015 EU27'!$D$15:$D$78= 'EUROSTAT data re-aggregated'!$B27  ))</f>
        <v>8420.41</v>
      </c>
      <c r="M27" s="33" cm="1">
        <f t="array" ref="M27">SUMPRODUCT('EUROSTAT data 2015 EU27'!$E$15:$BP$78*('EUROSTAT data 2015 EU27'!$E$13:$BP$13=  'EUROSTAT data re-aggregated'!M$3 )*('EUROSTAT data 2015 EU27'!$D$15:$D$78= 'EUROSTAT data re-aggregated'!$B27  ))</f>
        <v>11937.269999999999</v>
      </c>
      <c r="N27" s="33" cm="1">
        <f t="array" ref="N27">SUMPRODUCT('EUROSTAT data 2015 EU27'!$E$15:$BP$78*('EUROSTAT data 2015 EU27'!$E$13:$BP$13=  'EUROSTAT data re-aggregated'!N$3 )*('EUROSTAT data 2015 EU27'!$D$15:$D$78= 'EUROSTAT data re-aggregated'!$B27  ))</f>
        <v>15191.85</v>
      </c>
      <c r="O27" cm="1">
        <f t="array" ref="O27">SUMPRODUCT('EUROSTAT data 2015 EU27'!$E$15:$BP$78*('EUROSTAT data 2015 EU27'!$E$13:$BP$13=  'EUROSTAT data re-aggregated'!O$3 )*('EUROSTAT data 2015 EU27'!$D$15:$D$78= 'EUROSTAT data re-aggregated'!$B27  ))</f>
        <v>8857.17</v>
      </c>
      <c r="P27" cm="1">
        <f t="array" ref="P27">SUMPRODUCT('EUROSTAT data 2015 EU27'!$E$15:$BP$78*('EUROSTAT data 2015 EU27'!$E$13:$BP$13=  'EUROSTAT data re-aggregated'!P$3 )*('EUROSTAT data 2015 EU27'!$D$15:$D$78= 'EUROSTAT data re-aggregated'!$B27  ))</f>
        <v>6041.94</v>
      </c>
      <c r="Q27" cm="1">
        <f t="array" ref="Q27">SUMPRODUCT('EUROSTAT data 2015 EU27'!$E$15:$BP$78*('EUROSTAT data 2015 EU27'!$E$13:$BP$13=  'EUROSTAT data re-aggregated'!Q$3 )*('EUROSTAT data 2015 EU27'!$D$15:$D$78= 'EUROSTAT data re-aggregated'!$B27  ))</f>
        <v>7106.3499999999995</v>
      </c>
      <c r="R27" cm="1">
        <f t="array" ref="R27">SUMPRODUCT('EUROSTAT data 2015 EU27'!$E$15:$BP$78*('EUROSTAT data 2015 EU27'!$E$13:$BP$13=  'EUROSTAT data re-aggregated'!R$3 )*('EUROSTAT data 2015 EU27'!$D$15:$D$78= 'EUROSTAT data re-aggregated'!$B27  ))</f>
        <v>15754.48</v>
      </c>
      <c r="S27" cm="1">
        <f t="array" ref="S27">SUMPRODUCT('EUROSTAT data 2015 EU27'!$E$15:$BP$78*('EUROSTAT data 2015 EU27'!$E$13:$BP$13=  'EUROSTAT data re-aggregated'!S$3 )*('EUROSTAT data 2015 EU27'!$D$15:$D$78= 'EUROSTAT data re-aggregated'!$B27  ))</f>
        <v>18950.34</v>
      </c>
      <c r="T27" cm="1">
        <f t="array" ref="T27">SUMPRODUCT('EUROSTAT data 2015 EU27'!$E$15:$BP$78*('EUROSTAT data 2015 EU27'!$E$13:$BP$13=  'EUROSTAT data re-aggregated'!T$3 )*('EUROSTAT data 2015 EU27'!$D$15:$D$78= 'EUROSTAT data re-aggregated'!$B27  ))</f>
        <v>2736.0600000000004</v>
      </c>
      <c r="U27" cm="1">
        <f t="array" ref="U27">SUMPRODUCT('EUROSTAT data 2015 EU27'!$E$15:$BP$78*('EUROSTAT data 2015 EU27'!$E$13:$BP$13=  'EUROSTAT data re-aggregated'!U$3 )*('EUROSTAT data 2015 EU27'!$D$15:$D$78= 'EUROSTAT data re-aggregated'!$B27  ))</f>
        <v>8749.3199999999979</v>
      </c>
      <c r="V27" s="33" cm="1">
        <f t="array" ref="V27">SUMPRODUCT('EUROSTAT data 2015 EU27'!$E$15:$BP$78*('EUROSTAT data 2015 EU27'!$E$13:$BP$13=  'EUROSTAT data re-aggregated'!V$3 )*('EUROSTAT data 2015 EU27'!$D$15:$D$78= 'EUROSTAT data re-aggregated'!$B27  ))</f>
        <v>21673.18</v>
      </c>
      <c r="W27" cm="1">
        <f t="array" ref="W27">SUMPRODUCT('EUROSTAT data 2015 EU27'!$E$15:$BP$78*('EUROSTAT data 2015 EU27'!$E$13:$BP$13=  'EUROSTAT data re-aggregated'!W$3 )*('EUROSTAT data 2015 EU27'!$D$15:$D$78= 'EUROSTAT data re-aggregated'!$B27  ))</f>
        <v>6314.29</v>
      </c>
      <c r="X27" cm="1">
        <f t="array" ref="X27">SUMPRODUCT('EUROSTAT data 2015 EU27'!$E$15:$BP$78*('EUROSTAT data 2015 EU27'!$E$13:$BP$13=  'EUROSTAT data re-aggregated'!X$3 )*('EUROSTAT data 2015 EU27'!$D$15:$D$78= 'EUROSTAT data re-aggregated'!$B27  ))</f>
        <v>21844.270000000004</v>
      </c>
      <c r="Y27" cm="1">
        <f t="array" ref="Y27">SUMPRODUCT('EUROSTAT data 2015 EU27'!$E$15:$BP$78*('EUROSTAT data 2015 EU27'!$E$13:$BP$13=  'EUROSTAT data re-aggregated'!Y$3 )*('EUROSTAT data 2015 EU27'!$D$15:$D$78= 'EUROSTAT data re-aggregated'!$B27  ))</f>
        <v>192407.52</v>
      </c>
      <c r="Z27" cm="1">
        <f t="array" ref="Z27">SUMPRODUCT('EUROSTAT data 2015 EU27'!$E$15:$BP$78*('EUROSTAT data 2015 EU27'!$E$13:$BP$13=  'EUROSTAT data re-aggregated'!Z$3 )*('EUROSTAT data 2015 EU27'!$D$15:$D$78= 'EUROSTAT data re-aggregated'!$B27  ))</f>
        <v>376782.68999999989</v>
      </c>
      <c r="AA27" cm="1">
        <f t="array" ref="AA27">SUMPRODUCT('EUROSTAT data 2015 EU27'!$E$15:$BP$78*('EUROSTAT data 2015 EU27'!$E$13:$BP$13=  'EUROSTAT data re-aggregated'!AA$3 )*('EUROSTAT data 2015 EU27'!$D$15:$D$78= 'EUROSTAT data re-aggregated'!$B27  ))</f>
        <v>7219.4400000000005</v>
      </c>
      <c r="AB27" cm="1">
        <f t="array" ref="AB27">SUMPRODUCT('EUROSTAT data 2015 EU27'!$E$15:$BP$78*('EUROSTAT data 2015 EU27'!$E$13:$BP$13=  'EUROSTAT data re-aggregated'!AB$3 )*('EUROSTAT data 2015 EU27'!$D$15:$D$78= 'EUROSTAT data re-aggregated'!$B27  ))</f>
        <v>7296.7300000000005</v>
      </c>
      <c r="AC27" cm="1">
        <f t="array" ref="AC27">SUMPRODUCT('EUROSTAT data 2015 EU27'!$E$15:$BP$78*('EUROSTAT data 2015 EU27'!$E$13:$BP$13=  'EUROSTAT data re-aggregated'!AC$3 )*('EUROSTAT data 2015 EU27'!$D$15:$D$78= 'EUROSTAT data re-aggregated'!$B27  ))</f>
        <v>6741.84</v>
      </c>
      <c r="AD27" cm="1">
        <f t="array" ref="AD27">SUMPRODUCT('EUROSTAT data 2015 EU27'!$E$15:$BP$78*('EUROSTAT data 2015 EU27'!$E$13:$BP$13=  'EUROSTAT data re-aggregated'!AD$3 )*('EUROSTAT data 2015 EU27'!$D$15:$D$78= 'EUROSTAT data re-aggregated'!$B27  ))</f>
        <v>4449.91</v>
      </c>
      <c r="AE27" cm="1">
        <f t="array" ref="AE27">SUMPRODUCT('EUROSTAT data 2015 EU27'!$E$15:$BP$78*('EUROSTAT data 2015 EU27'!$E$13:$BP$13=  'EUROSTAT data re-aggregated'!AE$3 )*('EUROSTAT data 2015 EU27'!$D$15:$D$78= 'EUROSTAT data re-aggregated'!$B27  ))</f>
        <v>11157.660000000002</v>
      </c>
      <c r="AF27" cm="1">
        <f t="array" ref="AF27">SUMPRODUCT('EUROSTAT data 2015 EU27'!$E$15:$BP$78*('EUROSTAT data 2015 EU27'!$E$13:$BP$13=  'EUROSTAT data re-aggregated'!AF$3 )*('EUROSTAT data 2015 EU27'!$D$15:$D$78= 'EUROSTAT data re-aggregated'!$B27  ))</f>
        <v>2546.9700000000003</v>
      </c>
      <c r="AG27" cm="1">
        <f t="array" ref="AG27">SUMPRODUCT('EUROSTAT data 2015 EU27'!$E$15:$BP$78*('EUROSTAT data 2015 EU27'!$E$13:$BP$13=  'EUROSTAT data re-aggregated'!AG$3 )*('EUROSTAT data 2015 EU27'!$D$15:$D$78= 'EUROSTAT data re-aggregated'!$B27  ))</f>
        <v>42409.329999999994</v>
      </c>
      <c r="AH27" cm="1">
        <f t="array" ref="AH27">SUMPRODUCT('EUROSTAT data 2015 EU27'!$E$15:$BP$78*('EUROSTAT data 2015 EU27'!$E$13:$BP$13=  'EUROSTAT data re-aggregated'!AH$3 )*('EUROSTAT data 2015 EU27'!$D$15:$D$78= 'EUROSTAT data re-aggregated'!$B27  ))</f>
        <v>20806.23</v>
      </c>
      <c r="AI27" cm="1">
        <f t="array" ref="AI27">SUMPRODUCT('EUROSTAT data 2015 EU27'!$E$15:$BP$78*('EUROSTAT data 2015 EU27'!$E$13:$BP$13=  'EUROSTAT data re-aggregated'!AI$3 )*('EUROSTAT data 2015 EU27'!$D$15:$D$78= 'EUROSTAT data re-aggregated'!$B27  ))</f>
        <v>12990.460000000001</v>
      </c>
      <c r="AJ27" cm="1">
        <f t="array" ref="AJ27">SUMPRODUCT('EUROSTAT data 2015 EU27'!$E$15:$BP$78*('EUROSTAT data 2015 EU27'!$E$13:$BP$13=  'EUROSTAT data re-aggregated'!AJ$3 )*('EUROSTAT data 2015 EU27'!$D$15:$D$78= 'EUROSTAT data re-aggregated'!$B27  ))</f>
        <v>8408.23</v>
      </c>
      <c r="AK27" cm="1">
        <f t="array" ref="AK27">SUMPRODUCT('EUROSTAT data 2015 EU27'!$E$15:$BP$78*('EUROSTAT data 2015 EU27'!$E$13:$BP$13=  'EUROSTAT data re-aggregated'!AK$3 )*('EUROSTAT data 2015 EU27'!$D$15:$D$78= 'EUROSTAT data re-aggregated'!$B27  ))</f>
        <v>8888.0199999999968</v>
      </c>
      <c r="AL27" cm="1">
        <f t="array" ref="AL27">SUMPRODUCT('EUROSTAT data 2015 EU27'!$E$15:$BP$78*('EUROSTAT data 2015 EU27'!$E$13:$BP$13=  'EUROSTAT data re-aggregated'!AL$3 )*('EUROSTAT data 2015 EU27'!$D$15:$D$78= 'EUROSTAT data re-aggregated'!$B27  ))</f>
        <v>0</v>
      </c>
      <c r="AM27" cm="1">
        <f t="array" ref="AM27">SUMPRODUCT('EUROSTAT data 2015 EU27'!$E$15:$BP$78*('EUROSTAT data 2015 EU27'!$E$13:$BP$13=  'EUROSTAT data re-aggregated'!AM$3 )*('EUROSTAT data 2015 EU27'!$D$15:$D$78= 'EUROSTAT data re-aggregated'!$B27  ))</f>
        <v>0</v>
      </c>
    </row>
    <row r="28" spans="2:39" x14ac:dyDescent="0.35">
      <c r="B28" s="1" t="str">
        <v>ISIC 55T56</v>
      </c>
      <c r="C28" cm="1">
        <f t="array" ref="C28">SUMPRODUCT('EUROSTAT data 2015 EU27'!$E$15:$BP$78*('EUROSTAT data 2015 EU27'!$E$13:$BP$13=  'EUROSTAT data re-aggregated'!C$3 )*('EUROSTAT data 2015 EU27'!$D$15:$D$78= 'EUROSTAT data re-aggregated'!$B28  ))</f>
        <v>389.43</v>
      </c>
      <c r="D28" s="33" cm="1">
        <f t="array" ref="D28">SUMPRODUCT('EUROSTAT data 2015 EU27'!$E$15:$BP$78*('EUROSTAT data 2015 EU27'!$E$13:$BP$13=  'EUROSTAT data re-aggregated'!D$3 )*('EUROSTAT data 2015 EU27'!$D$15:$D$78= 'EUROSTAT data re-aggregated'!$B28  ))</f>
        <v>280.89999999999998</v>
      </c>
      <c r="E28" cm="1">
        <f t="array" ref="E28">SUMPRODUCT('EUROSTAT data 2015 EU27'!$E$15:$BP$78*('EUROSTAT data 2015 EU27'!$E$13:$BP$13=  'EUROSTAT data re-aggregated'!E$3 )*('EUROSTAT data 2015 EU27'!$D$15:$D$78= 'EUROSTAT data re-aggregated'!$B28  ))</f>
        <v>1496.67</v>
      </c>
      <c r="F28" cm="1">
        <f t="array" ref="F28">SUMPRODUCT('EUROSTAT data 2015 EU27'!$E$15:$BP$78*('EUROSTAT data 2015 EU27'!$E$13:$BP$13=  'EUROSTAT data re-aggregated'!F$3 )*('EUROSTAT data 2015 EU27'!$D$15:$D$78= 'EUROSTAT data re-aggregated'!$B28  ))</f>
        <v>698.53</v>
      </c>
      <c r="G28" cm="1">
        <f t="array" ref="G28">SUMPRODUCT('EUROSTAT data 2015 EU27'!$E$15:$BP$78*('EUROSTAT data 2015 EU27'!$E$13:$BP$13=  'EUROSTAT data re-aggregated'!G$3 )*('EUROSTAT data 2015 EU27'!$D$15:$D$78= 'EUROSTAT data re-aggregated'!$B28  ))</f>
        <v>362.18</v>
      </c>
      <c r="H28" cm="1">
        <f t="array" ref="H28">SUMPRODUCT('EUROSTAT data 2015 EU27'!$E$15:$BP$78*('EUROSTAT data 2015 EU27'!$E$13:$BP$13=  'EUROSTAT data re-aggregated'!H$3 )*('EUROSTAT data 2015 EU27'!$D$15:$D$78= 'EUROSTAT data re-aggregated'!$B28  ))</f>
        <v>371.95000000000005</v>
      </c>
      <c r="I28" cm="1">
        <f t="array" ref="I28">SUMPRODUCT('EUROSTAT data 2015 EU27'!$E$15:$BP$78*('EUROSTAT data 2015 EU27'!$E$13:$BP$13=  'EUROSTAT data re-aggregated'!I$3 )*('EUROSTAT data 2015 EU27'!$D$15:$D$78= 'EUROSTAT data re-aggregated'!$B28  ))</f>
        <v>372.44</v>
      </c>
      <c r="J28" cm="1">
        <f t="array" ref="J28">SUMPRODUCT('EUROSTAT data 2015 EU27'!$E$15:$BP$78*('EUROSTAT data 2015 EU27'!$E$13:$BP$13=  'EUROSTAT data re-aggregated'!J$3 )*('EUROSTAT data 2015 EU27'!$D$15:$D$78= 'EUROSTAT data re-aggregated'!$B28  ))</f>
        <v>1386.83</v>
      </c>
      <c r="K28" cm="1">
        <f t="array" ref="K28">SUMPRODUCT('EUROSTAT data 2015 EU27'!$E$15:$BP$78*('EUROSTAT data 2015 EU27'!$E$13:$BP$13=  'EUROSTAT data re-aggregated'!K$3 )*('EUROSTAT data 2015 EU27'!$D$15:$D$78= 'EUROSTAT data re-aggregated'!$B28  ))</f>
        <v>578.57000000000005</v>
      </c>
      <c r="L28" cm="1">
        <f t="array" ref="L28">SUMPRODUCT('EUROSTAT data 2015 EU27'!$E$15:$BP$78*('EUROSTAT data 2015 EU27'!$E$13:$BP$13=  'EUROSTAT data re-aggregated'!L$3 )*('EUROSTAT data 2015 EU27'!$D$15:$D$78= 'EUROSTAT data re-aggregated'!$B28  ))</f>
        <v>959.92</v>
      </c>
      <c r="M28" s="33" cm="1">
        <f t="array" ref="M28">SUMPRODUCT('EUROSTAT data 2015 EU27'!$E$15:$BP$78*('EUROSTAT data 2015 EU27'!$E$13:$BP$13=  'EUROSTAT data re-aggregated'!M$3 )*('EUROSTAT data 2015 EU27'!$D$15:$D$78= 'EUROSTAT data re-aggregated'!$B28  ))</f>
        <v>580.80999999999995</v>
      </c>
      <c r="N28" s="33" cm="1">
        <f t="array" ref="N28">SUMPRODUCT('EUROSTAT data 2015 EU27'!$E$15:$BP$78*('EUROSTAT data 2015 EU27'!$E$13:$BP$13=  'EUROSTAT data re-aggregated'!N$3 )*('EUROSTAT data 2015 EU27'!$D$15:$D$78= 'EUROSTAT data re-aggregated'!$B28  ))</f>
        <v>1097.0899999999999</v>
      </c>
      <c r="O28" cm="1">
        <f t="array" ref="O28">SUMPRODUCT('EUROSTAT data 2015 EU27'!$E$15:$BP$78*('EUROSTAT data 2015 EU27'!$E$13:$BP$13=  'EUROSTAT data re-aggregated'!O$3 )*('EUROSTAT data 2015 EU27'!$D$15:$D$78= 'EUROSTAT data re-aggregated'!$B28  ))</f>
        <v>1553.95</v>
      </c>
      <c r="P28" cm="1">
        <f t="array" ref="P28">SUMPRODUCT('EUROSTAT data 2015 EU27'!$E$15:$BP$78*('EUROSTAT data 2015 EU27'!$E$13:$BP$13=  'EUROSTAT data re-aggregated'!P$3 )*('EUROSTAT data 2015 EU27'!$D$15:$D$78= 'EUROSTAT data re-aggregated'!$B28  ))</f>
        <v>759.29</v>
      </c>
      <c r="Q28" cm="1">
        <f t="array" ref="Q28">SUMPRODUCT('EUROSTAT data 2015 EU27'!$E$15:$BP$78*('EUROSTAT data 2015 EU27'!$E$13:$BP$13=  'EUROSTAT data re-aggregated'!Q$3 )*('EUROSTAT data 2015 EU27'!$D$15:$D$78= 'EUROSTAT data re-aggregated'!$B28  ))</f>
        <v>925.94</v>
      </c>
      <c r="R28" cm="1">
        <f t="array" ref="R28">SUMPRODUCT('EUROSTAT data 2015 EU27'!$E$15:$BP$78*('EUROSTAT data 2015 EU27'!$E$13:$BP$13=  'EUROSTAT data re-aggregated'!R$3 )*('EUROSTAT data 2015 EU27'!$D$15:$D$78= 'EUROSTAT data re-aggregated'!$B28  ))</f>
        <v>2475.35</v>
      </c>
      <c r="S28" cm="1">
        <f t="array" ref="S28">SUMPRODUCT('EUROSTAT data 2015 EU27'!$E$15:$BP$78*('EUROSTAT data 2015 EU27'!$E$13:$BP$13=  'EUROSTAT data re-aggregated'!S$3 )*('EUROSTAT data 2015 EU27'!$D$15:$D$78= 'EUROSTAT data re-aggregated'!$B28  ))</f>
        <v>884.05</v>
      </c>
      <c r="T28" cm="1">
        <f t="array" ref="T28">SUMPRODUCT('EUROSTAT data 2015 EU27'!$E$15:$BP$78*('EUROSTAT data 2015 EU27'!$E$13:$BP$13=  'EUROSTAT data re-aggregated'!T$3 )*('EUROSTAT data 2015 EU27'!$D$15:$D$78= 'EUROSTAT data re-aggregated'!$B28  ))</f>
        <v>523.02</v>
      </c>
      <c r="U28" cm="1">
        <f t="array" ref="U28">SUMPRODUCT('EUROSTAT data 2015 EU27'!$E$15:$BP$78*('EUROSTAT data 2015 EU27'!$E$13:$BP$13=  'EUROSTAT data re-aggregated'!U$3 )*('EUROSTAT data 2015 EU27'!$D$15:$D$78= 'EUROSTAT data re-aggregated'!$B28  ))</f>
        <v>1778.99</v>
      </c>
      <c r="V28" s="33" cm="1">
        <f t="array" ref="V28">SUMPRODUCT('EUROSTAT data 2015 EU27'!$E$15:$BP$78*('EUROSTAT data 2015 EU27'!$E$13:$BP$13=  'EUROSTAT data re-aggregated'!V$3 )*('EUROSTAT data 2015 EU27'!$D$15:$D$78= 'EUROSTAT data re-aggregated'!$B28  ))</f>
        <v>2402.89</v>
      </c>
      <c r="W28" cm="1">
        <f t="array" ref="W28">SUMPRODUCT('EUROSTAT data 2015 EU27'!$E$15:$BP$78*('EUROSTAT data 2015 EU27'!$E$13:$BP$13=  'EUROSTAT data re-aggregated'!W$3 )*('EUROSTAT data 2015 EU27'!$D$15:$D$78= 'EUROSTAT data re-aggregated'!$B28  ))</f>
        <v>812.23</v>
      </c>
      <c r="X28" cm="1">
        <f t="array" ref="X28">SUMPRODUCT('EUROSTAT data 2015 EU27'!$E$15:$BP$78*('EUROSTAT data 2015 EU27'!$E$13:$BP$13=  'EUROSTAT data re-aggregated'!X$3 )*('EUROSTAT data 2015 EU27'!$D$15:$D$78= 'EUROSTAT data re-aggregated'!$B28  ))</f>
        <v>5967.63</v>
      </c>
      <c r="Y28" cm="1">
        <f t="array" ref="Y28">SUMPRODUCT('EUROSTAT data 2015 EU27'!$E$15:$BP$78*('EUROSTAT data 2015 EU27'!$E$13:$BP$13=  'EUROSTAT data re-aggregated'!Y$3 )*('EUROSTAT data 2015 EU27'!$D$15:$D$78= 'EUROSTAT data re-aggregated'!$B28  ))</f>
        <v>16280.41</v>
      </c>
      <c r="Z28" cm="1">
        <f t="array" ref="Z28">SUMPRODUCT('EUROSTAT data 2015 EU27'!$E$15:$BP$78*('EUROSTAT data 2015 EU27'!$E$13:$BP$13=  'EUROSTAT data re-aggregated'!Z$3 )*('EUROSTAT data 2015 EU27'!$D$15:$D$78= 'EUROSTAT data re-aggregated'!$B28  ))</f>
        <v>9123.7499999999982</v>
      </c>
      <c r="AA28" cm="1">
        <f t="array" ref="AA28">SUMPRODUCT('EUROSTAT data 2015 EU27'!$E$15:$BP$78*('EUROSTAT data 2015 EU27'!$E$13:$BP$13=  'EUROSTAT data re-aggregated'!AA$3 )*('EUROSTAT data 2015 EU27'!$D$15:$D$78= 'EUROSTAT data re-aggregated'!$B28  ))</f>
        <v>4541.2</v>
      </c>
      <c r="AB28" cm="1">
        <f t="array" ref="AB28">SUMPRODUCT('EUROSTAT data 2015 EU27'!$E$15:$BP$78*('EUROSTAT data 2015 EU27'!$E$13:$BP$13=  'EUROSTAT data re-aggregated'!AB$3 )*('EUROSTAT data 2015 EU27'!$D$15:$D$78= 'EUROSTAT data re-aggregated'!$B28  ))</f>
        <v>1810.06</v>
      </c>
      <c r="AC28" cm="1">
        <f t="array" ref="AC28">SUMPRODUCT('EUROSTAT data 2015 EU27'!$E$15:$BP$78*('EUROSTAT data 2015 EU27'!$E$13:$BP$13=  'EUROSTAT data re-aggregated'!AC$3 )*('EUROSTAT data 2015 EU27'!$D$15:$D$78= 'EUROSTAT data re-aggregated'!$B28  ))</f>
        <v>1247.08</v>
      </c>
      <c r="AD28" cm="1">
        <f t="array" ref="AD28">SUMPRODUCT('EUROSTAT data 2015 EU27'!$E$15:$BP$78*('EUROSTAT data 2015 EU27'!$E$13:$BP$13=  'EUROSTAT data re-aggregated'!AD$3 )*('EUROSTAT data 2015 EU27'!$D$15:$D$78= 'EUROSTAT data re-aggregated'!$B28  ))</f>
        <v>2908.71</v>
      </c>
      <c r="AE28" cm="1">
        <f t="array" ref="AE28">SUMPRODUCT('EUROSTAT data 2015 EU27'!$E$15:$BP$78*('EUROSTAT data 2015 EU27'!$E$13:$BP$13=  'EUROSTAT data re-aggregated'!AE$3 )*('EUROSTAT data 2015 EU27'!$D$15:$D$78= 'EUROSTAT data re-aggregated'!$B28  ))</f>
        <v>4739.58</v>
      </c>
      <c r="AF28" cm="1">
        <f t="array" ref="AF28">SUMPRODUCT('EUROSTAT data 2015 EU27'!$E$15:$BP$78*('EUROSTAT data 2015 EU27'!$E$13:$BP$13=  'EUROSTAT data re-aggregated'!AF$3 )*('EUROSTAT data 2015 EU27'!$D$15:$D$78= 'EUROSTAT data re-aggregated'!$B28  ))</f>
        <v>1684.09</v>
      </c>
      <c r="AG28" cm="1">
        <f t="array" ref="AG28">SUMPRODUCT('EUROSTAT data 2015 EU27'!$E$15:$BP$78*('EUROSTAT data 2015 EU27'!$E$13:$BP$13=  'EUROSTAT data re-aggregated'!AG$3 )*('EUROSTAT data 2015 EU27'!$D$15:$D$78= 'EUROSTAT data re-aggregated'!$B28  ))</f>
        <v>27942.260000000002</v>
      </c>
      <c r="AH28" cm="1">
        <f t="array" ref="AH28">SUMPRODUCT('EUROSTAT data 2015 EU27'!$E$15:$BP$78*('EUROSTAT data 2015 EU27'!$E$13:$BP$13=  'EUROSTAT data re-aggregated'!AH$3 )*('EUROSTAT data 2015 EU27'!$D$15:$D$78= 'EUROSTAT data re-aggregated'!$B28  ))</f>
        <v>4678.4799999999996</v>
      </c>
      <c r="AI28" cm="1">
        <f t="array" ref="AI28">SUMPRODUCT('EUROSTAT data 2015 EU27'!$E$15:$BP$78*('EUROSTAT data 2015 EU27'!$E$13:$BP$13=  'EUROSTAT data re-aggregated'!AI$3 )*('EUROSTAT data 2015 EU27'!$D$15:$D$78= 'EUROSTAT data re-aggregated'!$B28  ))</f>
        <v>3925.68</v>
      </c>
      <c r="AJ28" cm="1">
        <f t="array" ref="AJ28">SUMPRODUCT('EUROSTAT data 2015 EU27'!$E$15:$BP$78*('EUROSTAT data 2015 EU27'!$E$13:$BP$13=  'EUROSTAT data re-aggregated'!AJ$3 )*('EUROSTAT data 2015 EU27'!$D$15:$D$78= 'EUROSTAT data re-aggregated'!$B28  ))</f>
        <v>7978.98</v>
      </c>
      <c r="AK28" cm="1">
        <f t="array" ref="AK28">SUMPRODUCT('EUROSTAT data 2015 EU27'!$E$15:$BP$78*('EUROSTAT data 2015 EU27'!$E$13:$BP$13=  'EUROSTAT data re-aggregated'!AK$3 )*('EUROSTAT data 2015 EU27'!$D$15:$D$78= 'EUROSTAT data re-aggregated'!$B28  ))</f>
        <v>5350.64</v>
      </c>
      <c r="AL28" cm="1">
        <f t="array" ref="AL28">SUMPRODUCT('EUROSTAT data 2015 EU27'!$E$15:$BP$78*('EUROSTAT data 2015 EU27'!$E$13:$BP$13=  'EUROSTAT data re-aggregated'!AL$3 )*('EUROSTAT data 2015 EU27'!$D$15:$D$78= 'EUROSTAT data re-aggregated'!$B28  ))</f>
        <v>0</v>
      </c>
      <c r="AM28" cm="1">
        <f t="array" ref="AM28">SUMPRODUCT('EUROSTAT data 2015 EU27'!$E$15:$BP$78*('EUROSTAT data 2015 EU27'!$E$13:$BP$13=  'EUROSTAT data re-aggregated'!AM$3 )*('EUROSTAT data 2015 EU27'!$D$15:$D$78= 'EUROSTAT data re-aggregated'!$B28  ))</f>
        <v>0</v>
      </c>
    </row>
    <row r="29" spans="2:39" x14ac:dyDescent="0.35">
      <c r="B29" s="1" t="str">
        <v>ISIC 58T60</v>
      </c>
      <c r="C29" cm="1">
        <f t="array" ref="C29">SUMPRODUCT('EUROSTAT data 2015 EU27'!$E$15:$BP$78*('EUROSTAT data 2015 EU27'!$E$13:$BP$13=  'EUROSTAT data re-aggregated'!C$3 )*('EUROSTAT data 2015 EU27'!$D$15:$D$78= 'EUROSTAT data re-aggregated'!$B29  ))</f>
        <v>304.14000000000004</v>
      </c>
      <c r="D29" s="33" cm="1">
        <f t="array" ref="D29">SUMPRODUCT('EUROSTAT data 2015 EU27'!$E$15:$BP$78*('EUROSTAT data 2015 EU27'!$E$13:$BP$13=  'EUROSTAT data re-aggregated'!D$3 )*('EUROSTAT data 2015 EU27'!$D$15:$D$78= 'EUROSTAT data re-aggregated'!$B29  ))</f>
        <v>360.24</v>
      </c>
      <c r="E29" cm="1">
        <f t="array" ref="E29">SUMPRODUCT('EUROSTAT data 2015 EU27'!$E$15:$BP$78*('EUROSTAT data 2015 EU27'!$E$13:$BP$13=  'EUROSTAT data re-aggregated'!E$3 )*('EUROSTAT data 2015 EU27'!$D$15:$D$78= 'EUROSTAT data re-aggregated'!$B29  ))</f>
        <v>1879.3200000000002</v>
      </c>
      <c r="F29" cm="1">
        <f t="array" ref="F29">SUMPRODUCT('EUROSTAT data 2015 EU27'!$E$15:$BP$78*('EUROSTAT data 2015 EU27'!$E$13:$BP$13=  'EUROSTAT data re-aggregated'!F$3 )*('EUROSTAT data 2015 EU27'!$D$15:$D$78= 'EUROSTAT data re-aggregated'!$B29  ))</f>
        <v>264.67</v>
      </c>
      <c r="G29" cm="1">
        <f t="array" ref="G29">SUMPRODUCT('EUROSTAT data 2015 EU27'!$E$15:$BP$78*('EUROSTAT data 2015 EU27'!$E$13:$BP$13=  'EUROSTAT data re-aggregated'!G$3 )*('EUROSTAT data 2015 EU27'!$D$15:$D$78= 'EUROSTAT data re-aggregated'!$B29  ))</f>
        <v>146.78</v>
      </c>
      <c r="H29" cm="1">
        <f t="array" ref="H29">SUMPRODUCT('EUROSTAT data 2015 EU27'!$E$15:$BP$78*('EUROSTAT data 2015 EU27'!$E$13:$BP$13=  'EUROSTAT data re-aggregated'!H$3 )*('EUROSTAT data 2015 EU27'!$D$15:$D$78= 'EUROSTAT data re-aggregated'!$B29  ))</f>
        <v>1475.74</v>
      </c>
      <c r="I29" cm="1">
        <f t="array" ref="I29">SUMPRODUCT('EUROSTAT data 2015 EU27'!$E$15:$BP$78*('EUROSTAT data 2015 EU27'!$E$13:$BP$13=  'EUROSTAT data re-aggregated'!I$3 )*('EUROSTAT data 2015 EU27'!$D$15:$D$78= 'EUROSTAT data re-aggregated'!$B29  ))</f>
        <v>525.59</v>
      </c>
      <c r="J29" cm="1">
        <f t="array" ref="J29">SUMPRODUCT('EUROSTAT data 2015 EU27'!$E$15:$BP$78*('EUROSTAT data 2015 EU27'!$E$13:$BP$13=  'EUROSTAT data re-aggregated'!J$3 )*('EUROSTAT data 2015 EU27'!$D$15:$D$78= 'EUROSTAT data re-aggregated'!$B29  ))</f>
        <v>931.96999999999991</v>
      </c>
      <c r="K29" cm="1">
        <f t="array" ref="K29">SUMPRODUCT('EUROSTAT data 2015 EU27'!$E$15:$BP$78*('EUROSTAT data 2015 EU27'!$E$13:$BP$13=  'EUROSTAT data re-aggregated'!K$3 )*('EUROSTAT data 2015 EU27'!$D$15:$D$78= 'EUROSTAT data re-aggregated'!$B29  ))</f>
        <v>1034.2</v>
      </c>
      <c r="L29" cm="1">
        <f t="array" ref="L29">SUMPRODUCT('EUROSTAT data 2015 EU27'!$E$15:$BP$78*('EUROSTAT data 2015 EU27'!$E$13:$BP$13=  'EUROSTAT data re-aggregated'!L$3 )*('EUROSTAT data 2015 EU27'!$D$15:$D$78= 'EUROSTAT data re-aggregated'!$B29  ))</f>
        <v>337.38</v>
      </c>
      <c r="M29" s="33" cm="1">
        <f t="array" ref="M29">SUMPRODUCT('EUROSTAT data 2015 EU27'!$E$15:$BP$78*('EUROSTAT data 2015 EU27'!$E$13:$BP$13=  'EUROSTAT data re-aggregated'!M$3 )*('EUROSTAT data 2015 EU27'!$D$15:$D$78= 'EUROSTAT data re-aggregated'!$B29  ))</f>
        <v>275.56</v>
      </c>
      <c r="N29" s="33" cm="1">
        <f t="array" ref="N29">SUMPRODUCT('EUROSTAT data 2015 EU27'!$E$15:$BP$78*('EUROSTAT data 2015 EU27'!$E$13:$BP$13=  'EUROSTAT data re-aggregated'!N$3 )*('EUROSTAT data 2015 EU27'!$D$15:$D$78= 'EUROSTAT data re-aggregated'!$B29  ))</f>
        <v>368.75</v>
      </c>
      <c r="O29" cm="1">
        <f t="array" ref="O29">SUMPRODUCT('EUROSTAT data 2015 EU27'!$E$15:$BP$78*('EUROSTAT data 2015 EU27'!$E$13:$BP$13=  'EUROSTAT data re-aggregated'!O$3 )*('EUROSTAT data 2015 EU27'!$D$15:$D$78= 'EUROSTAT data re-aggregated'!$B29  ))</f>
        <v>573.18000000000006</v>
      </c>
      <c r="P29" cm="1">
        <f t="array" ref="P29">SUMPRODUCT('EUROSTAT data 2015 EU27'!$E$15:$BP$78*('EUROSTAT data 2015 EU27'!$E$13:$BP$13=  'EUROSTAT data re-aggregated'!P$3 )*('EUROSTAT data 2015 EU27'!$D$15:$D$78= 'EUROSTAT data re-aggregated'!$B29  ))</f>
        <v>709.36</v>
      </c>
      <c r="Q29" cm="1">
        <f t="array" ref="Q29">SUMPRODUCT('EUROSTAT data 2015 EU27'!$E$15:$BP$78*('EUROSTAT data 2015 EU27'!$E$13:$BP$13=  'EUROSTAT data re-aggregated'!Q$3 )*('EUROSTAT data 2015 EU27'!$D$15:$D$78= 'EUROSTAT data re-aggregated'!$B29  ))</f>
        <v>604.1400000000001</v>
      </c>
      <c r="R29" cm="1">
        <f t="array" ref="R29">SUMPRODUCT('EUROSTAT data 2015 EU27'!$E$15:$BP$78*('EUROSTAT data 2015 EU27'!$E$13:$BP$13=  'EUROSTAT data re-aggregated'!R$3 )*('EUROSTAT data 2015 EU27'!$D$15:$D$78= 'EUROSTAT data re-aggregated'!$B29  ))</f>
        <v>837.61</v>
      </c>
      <c r="S29" cm="1">
        <f t="array" ref="S29">SUMPRODUCT('EUROSTAT data 2015 EU27'!$E$15:$BP$78*('EUROSTAT data 2015 EU27'!$E$13:$BP$13=  'EUROSTAT data re-aggregated'!S$3 )*('EUROSTAT data 2015 EU27'!$D$15:$D$78= 'EUROSTAT data re-aggregated'!$B29  ))</f>
        <v>1033.78</v>
      </c>
      <c r="T29" cm="1">
        <f t="array" ref="T29">SUMPRODUCT('EUROSTAT data 2015 EU27'!$E$15:$BP$78*('EUROSTAT data 2015 EU27'!$E$13:$BP$13=  'EUROSTAT data re-aggregated'!T$3 )*('EUROSTAT data 2015 EU27'!$D$15:$D$78= 'EUROSTAT data re-aggregated'!$B29  ))</f>
        <v>298.56</v>
      </c>
      <c r="U29" cm="1">
        <f t="array" ref="U29">SUMPRODUCT('EUROSTAT data 2015 EU27'!$E$15:$BP$78*('EUROSTAT data 2015 EU27'!$E$13:$BP$13=  'EUROSTAT data re-aggregated'!U$3 )*('EUROSTAT data 2015 EU27'!$D$15:$D$78= 'EUROSTAT data re-aggregated'!$B29  ))</f>
        <v>682.49</v>
      </c>
      <c r="V29" s="33" cm="1">
        <f t="array" ref="V29">SUMPRODUCT('EUROSTAT data 2015 EU27'!$E$15:$BP$78*('EUROSTAT data 2015 EU27'!$E$13:$BP$13=  'EUROSTAT data re-aggregated'!V$3 )*('EUROSTAT data 2015 EU27'!$D$15:$D$78= 'EUROSTAT data re-aggregated'!$B29  ))</f>
        <v>882.01</v>
      </c>
      <c r="W29" cm="1">
        <f t="array" ref="W29">SUMPRODUCT('EUROSTAT data 2015 EU27'!$E$15:$BP$78*('EUROSTAT data 2015 EU27'!$E$13:$BP$13=  'EUROSTAT data re-aggregated'!W$3 )*('EUROSTAT data 2015 EU27'!$D$15:$D$78= 'EUROSTAT data re-aggregated'!$B29  ))</f>
        <v>900.03</v>
      </c>
      <c r="X29" cm="1">
        <f t="array" ref="X29">SUMPRODUCT('EUROSTAT data 2015 EU27'!$E$15:$BP$78*('EUROSTAT data 2015 EU27'!$E$13:$BP$13=  'EUROSTAT data re-aggregated'!X$3 )*('EUROSTAT data 2015 EU27'!$D$15:$D$78= 'EUROSTAT data re-aggregated'!$B29  ))</f>
        <v>1133.5</v>
      </c>
      <c r="Y29" cm="1">
        <f t="array" ref="Y29">SUMPRODUCT('EUROSTAT data 2015 EU27'!$E$15:$BP$78*('EUROSTAT data 2015 EU27'!$E$13:$BP$13=  'EUROSTAT data re-aggregated'!Y$3 )*('EUROSTAT data 2015 EU27'!$D$15:$D$78= 'EUROSTAT data re-aggregated'!$B29  ))</f>
        <v>10569.86</v>
      </c>
      <c r="Z29" cm="1">
        <f t="array" ref="Z29">SUMPRODUCT('EUROSTAT data 2015 EU27'!$E$15:$BP$78*('EUROSTAT data 2015 EU27'!$E$13:$BP$13=  'EUROSTAT data re-aggregated'!Z$3 )*('EUROSTAT data 2015 EU27'!$D$15:$D$78= 'EUROSTAT data re-aggregated'!$B29  ))</f>
        <v>2161.34</v>
      </c>
      <c r="AA29" cm="1">
        <f t="array" ref="AA29">SUMPRODUCT('EUROSTAT data 2015 EU27'!$E$15:$BP$78*('EUROSTAT data 2015 EU27'!$E$13:$BP$13=  'EUROSTAT data re-aggregated'!AA$3 )*('EUROSTAT data 2015 EU27'!$D$15:$D$78= 'EUROSTAT data re-aggregated'!$B29  ))</f>
        <v>2422.59</v>
      </c>
      <c r="AB29" cm="1">
        <f t="array" ref="AB29">SUMPRODUCT('EUROSTAT data 2015 EU27'!$E$15:$BP$78*('EUROSTAT data 2015 EU27'!$E$13:$BP$13=  'EUROSTAT data re-aggregated'!AB$3 )*('EUROSTAT data 2015 EU27'!$D$15:$D$78= 'EUROSTAT data re-aggregated'!$B29  ))</f>
        <v>27071.39</v>
      </c>
      <c r="AC29" cm="1">
        <f t="array" ref="AC29">SUMPRODUCT('EUROSTAT data 2015 EU27'!$E$15:$BP$78*('EUROSTAT data 2015 EU27'!$E$13:$BP$13=  'EUROSTAT data re-aggregated'!AC$3 )*('EUROSTAT data 2015 EU27'!$D$15:$D$78= 'EUROSTAT data re-aggregated'!$B29  ))</f>
        <v>5184.78</v>
      </c>
      <c r="AD29" cm="1">
        <f t="array" ref="AD29">SUMPRODUCT('EUROSTAT data 2015 EU27'!$E$15:$BP$78*('EUROSTAT data 2015 EU27'!$E$13:$BP$13=  'EUROSTAT data re-aggregated'!AD$3 )*('EUROSTAT data 2015 EU27'!$D$15:$D$78= 'EUROSTAT data re-aggregated'!$B29  ))</f>
        <v>6433.85</v>
      </c>
      <c r="AE29" cm="1">
        <f t="array" ref="AE29">SUMPRODUCT('EUROSTAT data 2015 EU27'!$E$15:$BP$78*('EUROSTAT data 2015 EU27'!$E$13:$BP$13=  'EUROSTAT data re-aggregated'!AE$3 )*('EUROSTAT data 2015 EU27'!$D$15:$D$78= 'EUROSTAT data re-aggregated'!$B29  ))</f>
        <v>7127.5000000000009</v>
      </c>
      <c r="AF29" cm="1">
        <f t="array" ref="AF29">SUMPRODUCT('EUROSTAT data 2015 EU27'!$E$15:$BP$78*('EUROSTAT data 2015 EU27'!$E$13:$BP$13=  'EUROSTAT data re-aggregated'!AF$3 )*('EUROSTAT data 2015 EU27'!$D$15:$D$78= 'EUROSTAT data re-aggregated'!$B29  ))</f>
        <v>1091.3800000000001</v>
      </c>
      <c r="AG29" cm="1">
        <f t="array" ref="AG29">SUMPRODUCT('EUROSTAT data 2015 EU27'!$E$15:$BP$78*('EUROSTAT data 2015 EU27'!$E$13:$BP$13=  'EUROSTAT data re-aggregated'!AG$3 )*('EUROSTAT data 2015 EU27'!$D$15:$D$78= 'EUROSTAT data re-aggregated'!$B29  ))</f>
        <v>34613.450000000004</v>
      </c>
      <c r="AH29" cm="1">
        <f t="array" ref="AH29">SUMPRODUCT('EUROSTAT data 2015 EU27'!$E$15:$BP$78*('EUROSTAT data 2015 EU27'!$E$13:$BP$13=  'EUROSTAT data re-aggregated'!AH$3 )*('EUROSTAT data 2015 EU27'!$D$15:$D$78= 'EUROSTAT data re-aggregated'!$B29  ))</f>
        <v>5796.67</v>
      </c>
      <c r="AI29" cm="1">
        <f t="array" ref="AI29">SUMPRODUCT('EUROSTAT data 2015 EU27'!$E$15:$BP$78*('EUROSTAT data 2015 EU27'!$E$13:$BP$13=  'EUROSTAT data re-aggregated'!AI$3 )*('EUROSTAT data 2015 EU27'!$D$15:$D$78= 'EUROSTAT data re-aggregated'!$B29  ))</f>
        <v>6111.2999999999993</v>
      </c>
      <c r="AJ29" cm="1">
        <f t="array" ref="AJ29">SUMPRODUCT('EUROSTAT data 2015 EU27'!$E$15:$BP$78*('EUROSTAT data 2015 EU27'!$E$13:$BP$13=  'EUROSTAT data re-aggregated'!AJ$3 )*('EUROSTAT data 2015 EU27'!$D$15:$D$78= 'EUROSTAT data re-aggregated'!$B29  ))</f>
        <v>3867.6100000000006</v>
      </c>
      <c r="AK29" cm="1">
        <f t="array" ref="AK29">SUMPRODUCT('EUROSTAT data 2015 EU27'!$E$15:$BP$78*('EUROSTAT data 2015 EU27'!$E$13:$BP$13=  'EUROSTAT data re-aggregated'!AK$3 )*('EUROSTAT data 2015 EU27'!$D$15:$D$78= 'EUROSTAT data re-aggregated'!$B29  ))</f>
        <v>6868.51</v>
      </c>
      <c r="AL29" cm="1">
        <f t="array" ref="AL29">SUMPRODUCT('EUROSTAT data 2015 EU27'!$E$15:$BP$78*('EUROSTAT data 2015 EU27'!$E$13:$BP$13=  'EUROSTAT data re-aggregated'!AL$3 )*('EUROSTAT data 2015 EU27'!$D$15:$D$78= 'EUROSTAT data re-aggregated'!$B29  ))</f>
        <v>0</v>
      </c>
      <c r="AM29" cm="1">
        <f t="array" ref="AM29">SUMPRODUCT('EUROSTAT data 2015 EU27'!$E$15:$BP$78*('EUROSTAT data 2015 EU27'!$E$13:$BP$13=  'EUROSTAT data re-aggregated'!AM$3 )*('EUROSTAT data 2015 EU27'!$D$15:$D$78= 'EUROSTAT data re-aggregated'!$B29  ))</f>
        <v>0</v>
      </c>
    </row>
    <row r="30" spans="2:39" x14ac:dyDescent="0.35">
      <c r="B30" s="1" t="str">
        <v>ISIC 61</v>
      </c>
      <c r="C30" cm="1">
        <f t="array" ref="C30">SUMPRODUCT('EUROSTAT data 2015 EU27'!$E$15:$BP$78*('EUROSTAT data 2015 EU27'!$E$13:$BP$13=  'EUROSTAT data re-aggregated'!C$3 )*('EUROSTAT data 2015 EU27'!$D$15:$D$78= 'EUROSTAT data re-aggregated'!$B30  ))</f>
        <v>530.39</v>
      </c>
      <c r="D30" s="33" cm="1">
        <f t="array" ref="D30">SUMPRODUCT('EUROSTAT data 2015 EU27'!$E$15:$BP$78*('EUROSTAT data 2015 EU27'!$E$13:$BP$13=  'EUROSTAT data re-aggregated'!D$3 )*('EUROSTAT data 2015 EU27'!$D$15:$D$78= 'EUROSTAT data re-aggregated'!$B30  ))</f>
        <v>343.77</v>
      </c>
      <c r="E30" cm="1">
        <f t="array" ref="E30">SUMPRODUCT('EUROSTAT data 2015 EU27'!$E$15:$BP$78*('EUROSTAT data 2015 EU27'!$E$13:$BP$13=  'EUROSTAT data re-aggregated'!E$3 )*('EUROSTAT data 2015 EU27'!$D$15:$D$78= 'EUROSTAT data re-aggregated'!$B30  ))</f>
        <v>2439.58</v>
      </c>
      <c r="F30" cm="1">
        <f t="array" ref="F30">SUMPRODUCT('EUROSTAT data 2015 EU27'!$E$15:$BP$78*('EUROSTAT data 2015 EU27'!$E$13:$BP$13=  'EUROSTAT data re-aggregated'!F$3 )*('EUROSTAT data 2015 EU27'!$D$15:$D$78= 'EUROSTAT data re-aggregated'!$B30  ))</f>
        <v>647.41</v>
      </c>
      <c r="G30" cm="1">
        <f t="array" ref="G30">SUMPRODUCT('EUROSTAT data 2015 EU27'!$E$15:$BP$78*('EUROSTAT data 2015 EU27'!$E$13:$BP$13=  'EUROSTAT data re-aggregated'!G$3 )*('EUROSTAT data 2015 EU27'!$D$15:$D$78= 'EUROSTAT data re-aggregated'!$B30  ))</f>
        <v>313.18</v>
      </c>
      <c r="H30" cm="1">
        <f t="array" ref="H30">SUMPRODUCT('EUROSTAT data 2015 EU27'!$E$15:$BP$78*('EUROSTAT data 2015 EU27'!$E$13:$BP$13=  'EUROSTAT data re-aggregated'!H$3 )*('EUROSTAT data 2015 EU27'!$D$15:$D$78= 'EUROSTAT data re-aggregated'!$B30  ))</f>
        <v>760.51</v>
      </c>
      <c r="I30" cm="1">
        <f t="array" ref="I30">SUMPRODUCT('EUROSTAT data 2015 EU27'!$E$15:$BP$78*('EUROSTAT data 2015 EU27'!$E$13:$BP$13=  'EUROSTAT data re-aggregated'!I$3 )*('EUROSTAT data 2015 EU27'!$D$15:$D$78= 'EUROSTAT data re-aggregated'!$B30  ))</f>
        <v>452.88</v>
      </c>
      <c r="J30" cm="1">
        <f t="array" ref="J30">SUMPRODUCT('EUROSTAT data 2015 EU27'!$E$15:$BP$78*('EUROSTAT data 2015 EU27'!$E$13:$BP$13=  'EUROSTAT data re-aggregated'!J$3 )*('EUROSTAT data 2015 EU27'!$D$15:$D$78= 'EUROSTAT data re-aggregated'!$B30  ))</f>
        <v>1317.2</v>
      </c>
      <c r="K30" cm="1">
        <f t="array" ref="K30">SUMPRODUCT('EUROSTAT data 2015 EU27'!$E$15:$BP$78*('EUROSTAT data 2015 EU27'!$E$13:$BP$13=  'EUROSTAT data re-aggregated'!K$3 )*('EUROSTAT data 2015 EU27'!$D$15:$D$78= 'EUROSTAT data re-aggregated'!$B30  ))</f>
        <v>694.34</v>
      </c>
      <c r="L30" cm="1">
        <f t="array" ref="L30">SUMPRODUCT('EUROSTAT data 2015 EU27'!$E$15:$BP$78*('EUROSTAT data 2015 EU27'!$E$13:$BP$13=  'EUROSTAT data re-aggregated'!L$3 )*('EUROSTAT data 2015 EU27'!$D$15:$D$78= 'EUROSTAT data re-aggregated'!$B30  ))</f>
        <v>956.25</v>
      </c>
      <c r="M30" s="33" cm="1">
        <f t="array" ref="M30">SUMPRODUCT('EUROSTAT data 2015 EU27'!$E$15:$BP$78*('EUROSTAT data 2015 EU27'!$E$13:$BP$13=  'EUROSTAT data re-aggregated'!M$3 )*('EUROSTAT data 2015 EU27'!$D$15:$D$78= 'EUROSTAT data re-aggregated'!$B30  ))</f>
        <v>856.92</v>
      </c>
      <c r="N30" s="33" cm="1">
        <f t="array" ref="N30">SUMPRODUCT('EUROSTAT data 2015 EU27'!$E$15:$BP$78*('EUROSTAT data 2015 EU27'!$E$13:$BP$13=  'EUROSTAT data re-aggregated'!N$3 )*('EUROSTAT data 2015 EU27'!$D$15:$D$78= 'EUROSTAT data re-aggregated'!$B30  ))</f>
        <v>1007.27</v>
      </c>
      <c r="O30" cm="1">
        <f t="array" ref="O30">SUMPRODUCT('EUROSTAT data 2015 EU27'!$E$15:$BP$78*('EUROSTAT data 2015 EU27'!$E$13:$BP$13=  'EUROSTAT data re-aggregated'!O$3 )*('EUROSTAT data 2015 EU27'!$D$15:$D$78= 'EUROSTAT data re-aggregated'!$B30  ))</f>
        <v>1309.3499999999999</v>
      </c>
      <c r="P30" cm="1">
        <f t="array" ref="P30">SUMPRODUCT('EUROSTAT data 2015 EU27'!$E$15:$BP$78*('EUROSTAT data 2015 EU27'!$E$13:$BP$13=  'EUROSTAT data re-aggregated'!P$3 )*('EUROSTAT data 2015 EU27'!$D$15:$D$78= 'EUROSTAT data re-aggregated'!$B30  ))</f>
        <v>837.27</v>
      </c>
      <c r="Q30" cm="1">
        <f t="array" ref="Q30">SUMPRODUCT('EUROSTAT data 2015 EU27'!$E$15:$BP$78*('EUROSTAT data 2015 EU27'!$E$13:$BP$13=  'EUROSTAT data re-aggregated'!Q$3 )*('EUROSTAT data 2015 EU27'!$D$15:$D$78= 'EUROSTAT data re-aggregated'!$B30  ))</f>
        <v>670.07</v>
      </c>
      <c r="R30" cm="1">
        <f t="array" ref="R30">SUMPRODUCT('EUROSTAT data 2015 EU27'!$E$15:$BP$78*('EUROSTAT data 2015 EU27'!$E$13:$BP$13=  'EUROSTAT data re-aggregated'!R$3 )*('EUROSTAT data 2015 EU27'!$D$15:$D$78= 'EUROSTAT data re-aggregated'!$B30  ))</f>
        <v>1721.42</v>
      </c>
      <c r="S30" cm="1">
        <f t="array" ref="S30">SUMPRODUCT('EUROSTAT data 2015 EU27'!$E$15:$BP$78*('EUROSTAT data 2015 EU27'!$E$13:$BP$13=  'EUROSTAT data re-aggregated'!S$3 )*('EUROSTAT data 2015 EU27'!$D$15:$D$78= 'EUROSTAT data re-aggregated'!$B30  ))</f>
        <v>1143.24</v>
      </c>
      <c r="T30" cm="1">
        <f t="array" ref="T30">SUMPRODUCT('EUROSTAT data 2015 EU27'!$E$15:$BP$78*('EUROSTAT data 2015 EU27'!$E$13:$BP$13=  'EUROSTAT data re-aggregated'!T$3 )*('EUROSTAT data 2015 EU27'!$D$15:$D$78= 'EUROSTAT data re-aggregated'!$B30  ))</f>
        <v>429.34</v>
      </c>
      <c r="U30" cm="1">
        <f t="array" ref="U30">SUMPRODUCT('EUROSTAT data 2015 EU27'!$E$15:$BP$78*('EUROSTAT data 2015 EU27'!$E$13:$BP$13=  'EUROSTAT data re-aggregated'!U$3 )*('EUROSTAT data 2015 EU27'!$D$15:$D$78= 'EUROSTAT data re-aggregated'!$B30  ))</f>
        <v>1038.1600000000001</v>
      </c>
      <c r="V30" s="33" cm="1">
        <f t="array" ref="V30">SUMPRODUCT('EUROSTAT data 2015 EU27'!$E$15:$BP$78*('EUROSTAT data 2015 EU27'!$E$13:$BP$13=  'EUROSTAT data re-aggregated'!V$3 )*('EUROSTAT data 2015 EU27'!$D$15:$D$78= 'EUROSTAT data re-aggregated'!$B30  ))</f>
        <v>2721.3</v>
      </c>
      <c r="W30" cm="1">
        <f t="array" ref="W30">SUMPRODUCT('EUROSTAT data 2015 EU27'!$E$15:$BP$78*('EUROSTAT data 2015 EU27'!$E$13:$BP$13=  'EUROSTAT data re-aggregated'!W$3 )*('EUROSTAT data 2015 EU27'!$D$15:$D$78= 'EUROSTAT data re-aggregated'!$B30  ))</f>
        <v>1168.24</v>
      </c>
      <c r="X30" cm="1">
        <f t="array" ref="X30">SUMPRODUCT('EUROSTAT data 2015 EU27'!$E$15:$BP$78*('EUROSTAT data 2015 EU27'!$E$13:$BP$13=  'EUROSTAT data re-aggregated'!X$3 )*('EUROSTAT data 2015 EU27'!$D$15:$D$78= 'EUROSTAT data re-aggregated'!$B30  ))</f>
        <v>2608.3200000000002</v>
      </c>
      <c r="Y30" cm="1">
        <f t="array" ref="Y30">SUMPRODUCT('EUROSTAT data 2015 EU27'!$E$15:$BP$78*('EUROSTAT data 2015 EU27'!$E$13:$BP$13=  'EUROSTAT data re-aggregated'!Y$3 )*('EUROSTAT data 2015 EU27'!$D$15:$D$78= 'EUROSTAT data re-aggregated'!$B30  ))</f>
        <v>15051.71</v>
      </c>
      <c r="Z30" cm="1">
        <f t="array" ref="Z30">SUMPRODUCT('EUROSTAT data 2015 EU27'!$E$15:$BP$78*('EUROSTAT data 2015 EU27'!$E$13:$BP$13=  'EUROSTAT data re-aggregated'!Z$3 )*('EUROSTAT data 2015 EU27'!$D$15:$D$78= 'EUROSTAT data re-aggregated'!$B30  ))</f>
        <v>5743.86</v>
      </c>
      <c r="AA30" cm="1">
        <f t="array" ref="AA30">SUMPRODUCT('EUROSTAT data 2015 EU27'!$E$15:$BP$78*('EUROSTAT data 2015 EU27'!$E$13:$BP$13=  'EUROSTAT data re-aggregated'!AA$3 )*('EUROSTAT data 2015 EU27'!$D$15:$D$78= 'EUROSTAT data re-aggregated'!$B30  ))</f>
        <v>4276</v>
      </c>
      <c r="AB30" cm="1">
        <f t="array" ref="AB30">SUMPRODUCT('EUROSTAT data 2015 EU27'!$E$15:$BP$78*('EUROSTAT data 2015 EU27'!$E$13:$BP$13=  'EUROSTAT data re-aggregated'!AB$3 )*('EUROSTAT data 2015 EU27'!$D$15:$D$78= 'EUROSTAT data re-aggregated'!$B30  ))</f>
        <v>3837.31</v>
      </c>
      <c r="AC30" cm="1">
        <f t="array" ref="AC30">SUMPRODUCT('EUROSTAT data 2015 EU27'!$E$15:$BP$78*('EUROSTAT data 2015 EU27'!$E$13:$BP$13=  'EUROSTAT data re-aggregated'!AC$3 )*('EUROSTAT data 2015 EU27'!$D$15:$D$78= 'EUROSTAT data re-aggregated'!$B30  ))</f>
        <v>52316.98</v>
      </c>
      <c r="AD30" cm="1">
        <f t="array" ref="AD30">SUMPRODUCT('EUROSTAT data 2015 EU27'!$E$15:$BP$78*('EUROSTAT data 2015 EU27'!$E$13:$BP$13=  'EUROSTAT data re-aggregated'!AD$3 )*('EUROSTAT data 2015 EU27'!$D$15:$D$78= 'EUROSTAT data re-aggregated'!$B30  ))</f>
        <v>4997.33</v>
      </c>
      <c r="AE30" cm="1">
        <f t="array" ref="AE30">SUMPRODUCT('EUROSTAT data 2015 EU27'!$E$15:$BP$78*('EUROSTAT data 2015 EU27'!$E$13:$BP$13=  'EUROSTAT data re-aggregated'!AE$3 )*('EUROSTAT data 2015 EU27'!$D$15:$D$78= 'EUROSTAT data re-aggregated'!$B30  ))</f>
        <v>12335.09</v>
      </c>
      <c r="AF30" cm="1">
        <f t="array" ref="AF30">SUMPRODUCT('EUROSTAT data 2015 EU27'!$E$15:$BP$78*('EUROSTAT data 2015 EU27'!$E$13:$BP$13=  'EUROSTAT data re-aggregated'!AF$3 )*('EUROSTAT data 2015 EU27'!$D$15:$D$78= 'EUROSTAT data re-aggregated'!$B30  ))</f>
        <v>2314.9299999999998</v>
      </c>
      <c r="AG30" cm="1">
        <f t="array" ref="AG30">SUMPRODUCT('EUROSTAT data 2015 EU27'!$E$15:$BP$78*('EUROSTAT data 2015 EU27'!$E$13:$BP$13=  'EUROSTAT data re-aggregated'!AG$3 )*('EUROSTAT data 2015 EU27'!$D$15:$D$78= 'EUROSTAT data re-aggregated'!$B30  ))</f>
        <v>17256.669999999998</v>
      </c>
      <c r="AH30" cm="1">
        <f t="array" ref="AH30">SUMPRODUCT('EUROSTAT data 2015 EU27'!$E$15:$BP$78*('EUROSTAT data 2015 EU27'!$E$13:$BP$13=  'EUROSTAT data re-aggregated'!AH$3 )*('EUROSTAT data 2015 EU27'!$D$15:$D$78= 'EUROSTAT data re-aggregated'!$B30  ))</f>
        <v>7165.12</v>
      </c>
      <c r="AI30" cm="1">
        <f t="array" ref="AI30">SUMPRODUCT('EUROSTAT data 2015 EU27'!$E$15:$BP$78*('EUROSTAT data 2015 EU27'!$E$13:$BP$13=  'EUROSTAT data re-aggregated'!AI$3 )*('EUROSTAT data 2015 EU27'!$D$15:$D$78= 'EUROSTAT data re-aggregated'!$B30  ))</f>
        <v>1817.46</v>
      </c>
      <c r="AJ30" cm="1">
        <f t="array" ref="AJ30">SUMPRODUCT('EUROSTAT data 2015 EU27'!$E$15:$BP$78*('EUROSTAT data 2015 EU27'!$E$13:$BP$13=  'EUROSTAT data re-aggregated'!AJ$3 )*('EUROSTAT data 2015 EU27'!$D$15:$D$78= 'EUROSTAT data re-aggregated'!$B30  ))</f>
        <v>3882.81</v>
      </c>
      <c r="AK30" cm="1">
        <f t="array" ref="AK30">SUMPRODUCT('EUROSTAT data 2015 EU27'!$E$15:$BP$78*('EUROSTAT data 2015 EU27'!$E$13:$BP$13=  'EUROSTAT data re-aggregated'!AK$3 )*('EUROSTAT data 2015 EU27'!$D$15:$D$78= 'EUROSTAT data re-aggregated'!$B30  ))</f>
        <v>4071.9100000000003</v>
      </c>
      <c r="AL30" cm="1">
        <f t="array" ref="AL30">SUMPRODUCT('EUROSTAT data 2015 EU27'!$E$15:$BP$78*('EUROSTAT data 2015 EU27'!$E$13:$BP$13=  'EUROSTAT data re-aggregated'!AL$3 )*('EUROSTAT data 2015 EU27'!$D$15:$D$78= 'EUROSTAT data re-aggregated'!$B30  ))</f>
        <v>0</v>
      </c>
      <c r="AM30" cm="1">
        <f t="array" ref="AM30">SUMPRODUCT('EUROSTAT data 2015 EU27'!$E$15:$BP$78*('EUROSTAT data 2015 EU27'!$E$13:$BP$13=  'EUROSTAT data re-aggregated'!AM$3 )*('EUROSTAT data 2015 EU27'!$D$15:$D$78= 'EUROSTAT data re-aggregated'!$B30  ))</f>
        <v>0</v>
      </c>
    </row>
    <row r="31" spans="2:39" x14ac:dyDescent="0.35">
      <c r="B31" s="1" t="str">
        <v>ISIC 62T63</v>
      </c>
      <c r="C31" cm="1">
        <f t="array" ref="C31">SUMPRODUCT('EUROSTAT data 2015 EU27'!$E$15:$BP$78*('EUROSTAT data 2015 EU27'!$E$13:$BP$13=  'EUROSTAT data re-aggregated'!C$3 )*('EUROSTAT data 2015 EU27'!$D$15:$D$78= 'EUROSTAT data re-aggregated'!$B31  ))</f>
        <v>347.61</v>
      </c>
      <c r="D31" s="33" cm="1">
        <f t="array" ref="D31">SUMPRODUCT('EUROSTAT data 2015 EU27'!$E$15:$BP$78*('EUROSTAT data 2015 EU27'!$E$13:$BP$13=  'EUROSTAT data re-aggregated'!D$3 )*('EUROSTAT data 2015 EU27'!$D$15:$D$78= 'EUROSTAT data re-aggregated'!$B31  ))</f>
        <v>491.35</v>
      </c>
      <c r="E31" cm="1">
        <f t="array" ref="E31">SUMPRODUCT('EUROSTAT data 2015 EU27'!$E$15:$BP$78*('EUROSTAT data 2015 EU27'!$E$13:$BP$13=  'EUROSTAT data re-aggregated'!E$3 )*('EUROSTAT data 2015 EU27'!$D$15:$D$78= 'EUROSTAT data re-aggregated'!$B31  ))</f>
        <v>3189.04</v>
      </c>
      <c r="F31" cm="1">
        <f t="array" ref="F31">SUMPRODUCT('EUROSTAT data 2015 EU27'!$E$15:$BP$78*('EUROSTAT data 2015 EU27'!$E$13:$BP$13=  'EUROSTAT data re-aggregated'!F$3 )*('EUROSTAT data 2015 EU27'!$D$15:$D$78= 'EUROSTAT data re-aggregated'!$B31  ))</f>
        <v>849.94</v>
      </c>
      <c r="G31" cm="1">
        <f t="array" ref="G31">SUMPRODUCT('EUROSTAT data 2015 EU27'!$E$15:$BP$78*('EUROSTAT data 2015 EU27'!$E$13:$BP$13=  'EUROSTAT data re-aggregated'!G$3 )*('EUROSTAT data 2015 EU27'!$D$15:$D$78= 'EUROSTAT data re-aggregated'!$B31  ))</f>
        <v>379.3</v>
      </c>
      <c r="H31" cm="1">
        <f t="array" ref="H31">SUMPRODUCT('EUROSTAT data 2015 EU27'!$E$15:$BP$78*('EUROSTAT data 2015 EU27'!$E$13:$BP$13=  'EUROSTAT data re-aggregated'!H$3 )*('EUROSTAT data 2015 EU27'!$D$15:$D$78= 'EUROSTAT data re-aggregated'!$B31  ))</f>
        <v>1724.74</v>
      </c>
      <c r="I31" cm="1">
        <f t="array" ref="I31">SUMPRODUCT('EUROSTAT data 2015 EU27'!$E$15:$BP$78*('EUROSTAT data 2015 EU27'!$E$13:$BP$13=  'EUROSTAT data re-aggregated'!I$3 )*('EUROSTAT data 2015 EU27'!$D$15:$D$78= 'EUROSTAT data re-aggregated'!$B31  ))</f>
        <v>1277.3</v>
      </c>
      <c r="J31" cm="1">
        <f t="array" ref="J31">SUMPRODUCT('EUROSTAT data 2015 EU27'!$E$15:$BP$78*('EUROSTAT data 2015 EU27'!$E$13:$BP$13=  'EUROSTAT data re-aggregated'!J$3 )*('EUROSTAT data 2015 EU27'!$D$15:$D$78= 'EUROSTAT data re-aggregated'!$B31  ))</f>
        <v>3418.27</v>
      </c>
      <c r="K31" cm="1">
        <f t="array" ref="K31">SUMPRODUCT('EUROSTAT data 2015 EU27'!$E$15:$BP$78*('EUROSTAT data 2015 EU27'!$E$13:$BP$13=  'EUROSTAT data re-aggregated'!K$3 )*('EUROSTAT data 2015 EU27'!$D$15:$D$78= 'EUROSTAT data re-aggregated'!$B31  ))</f>
        <v>1531.83</v>
      </c>
      <c r="L31" cm="1">
        <f t="array" ref="L31">SUMPRODUCT('EUROSTAT data 2015 EU27'!$E$15:$BP$78*('EUROSTAT data 2015 EU27'!$E$13:$BP$13=  'EUROSTAT data re-aggregated'!L$3 )*('EUROSTAT data 2015 EU27'!$D$15:$D$78= 'EUROSTAT data re-aggregated'!$B31  ))</f>
        <v>1197.54</v>
      </c>
      <c r="M31" s="33" cm="1">
        <f t="array" ref="M31">SUMPRODUCT('EUROSTAT data 2015 EU27'!$E$15:$BP$78*('EUROSTAT data 2015 EU27'!$E$13:$BP$13=  'EUROSTAT data re-aggregated'!M$3 )*('EUROSTAT data 2015 EU27'!$D$15:$D$78= 'EUROSTAT data re-aggregated'!$B31  ))</f>
        <v>901.99</v>
      </c>
      <c r="N31" s="33" cm="1">
        <f t="array" ref="N31">SUMPRODUCT('EUROSTAT data 2015 EU27'!$E$15:$BP$78*('EUROSTAT data 2015 EU27'!$E$13:$BP$13=  'EUROSTAT data re-aggregated'!N$3 )*('EUROSTAT data 2015 EU27'!$D$15:$D$78= 'EUROSTAT data re-aggregated'!$B31  ))</f>
        <v>1739.15</v>
      </c>
      <c r="O31" cm="1">
        <f t="array" ref="O31">SUMPRODUCT('EUROSTAT data 2015 EU27'!$E$15:$BP$78*('EUROSTAT data 2015 EU27'!$E$13:$BP$13=  'EUROSTAT data re-aggregated'!O$3 )*('EUROSTAT data 2015 EU27'!$D$15:$D$78= 'EUROSTAT data re-aggregated'!$B31  ))</f>
        <v>2649.01</v>
      </c>
      <c r="P31" cm="1">
        <f t="array" ref="P31">SUMPRODUCT('EUROSTAT data 2015 EU27'!$E$15:$BP$78*('EUROSTAT data 2015 EU27'!$E$13:$BP$13=  'EUROSTAT data re-aggregated'!P$3 )*('EUROSTAT data 2015 EU27'!$D$15:$D$78= 'EUROSTAT data re-aggregated'!$B31  ))</f>
        <v>3370.73</v>
      </c>
      <c r="Q31" cm="1">
        <f t="array" ref="Q31">SUMPRODUCT('EUROSTAT data 2015 EU27'!$E$15:$BP$78*('EUROSTAT data 2015 EU27'!$E$13:$BP$13=  'EUROSTAT data re-aggregated'!Q$3 )*('EUROSTAT data 2015 EU27'!$D$15:$D$78= 'EUROSTAT data re-aggregated'!$B31  ))</f>
        <v>2196.69</v>
      </c>
      <c r="R31" cm="1">
        <f t="array" ref="R31">SUMPRODUCT('EUROSTAT data 2015 EU27'!$E$15:$BP$78*('EUROSTAT data 2015 EU27'!$E$13:$BP$13=  'EUROSTAT data re-aggregated'!R$3 )*('EUROSTAT data 2015 EU27'!$D$15:$D$78= 'EUROSTAT data re-aggregated'!$B31  ))</f>
        <v>4938.18</v>
      </c>
      <c r="S31" cm="1">
        <f t="array" ref="S31">SUMPRODUCT('EUROSTAT data 2015 EU27'!$E$15:$BP$78*('EUROSTAT data 2015 EU27'!$E$13:$BP$13=  'EUROSTAT data re-aggregated'!S$3 )*('EUROSTAT data 2015 EU27'!$D$15:$D$78= 'EUROSTAT data re-aggregated'!$B31  ))</f>
        <v>4208.91</v>
      </c>
      <c r="T31" cm="1">
        <f t="array" ref="T31">SUMPRODUCT('EUROSTAT data 2015 EU27'!$E$15:$BP$78*('EUROSTAT data 2015 EU27'!$E$13:$BP$13=  'EUROSTAT data re-aggregated'!T$3 )*('EUROSTAT data 2015 EU27'!$D$15:$D$78= 'EUROSTAT data re-aggregated'!$B31  ))</f>
        <v>1468.13</v>
      </c>
      <c r="U31" cm="1">
        <f t="array" ref="U31">SUMPRODUCT('EUROSTAT data 2015 EU27'!$E$15:$BP$78*('EUROSTAT data 2015 EU27'!$E$13:$BP$13=  'EUROSTAT data re-aggregated'!U$3 )*('EUROSTAT data 2015 EU27'!$D$15:$D$78= 'EUROSTAT data re-aggregated'!$B31  ))</f>
        <v>2411.02</v>
      </c>
      <c r="V31" s="33" cm="1">
        <f t="array" ref="V31">SUMPRODUCT('EUROSTAT data 2015 EU27'!$E$15:$BP$78*('EUROSTAT data 2015 EU27'!$E$13:$BP$13=  'EUROSTAT data re-aggregated'!V$3 )*('EUROSTAT data 2015 EU27'!$D$15:$D$78= 'EUROSTAT data re-aggregated'!$B31  ))</f>
        <v>4636.55</v>
      </c>
      <c r="W31" cm="1">
        <f t="array" ref="W31">SUMPRODUCT('EUROSTAT data 2015 EU27'!$E$15:$BP$78*('EUROSTAT data 2015 EU27'!$E$13:$BP$13=  'EUROSTAT data re-aggregated'!W$3 )*('EUROSTAT data 2015 EU27'!$D$15:$D$78= 'EUROSTAT data re-aggregated'!$B31  ))</f>
        <v>2986.46</v>
      </c>
      <c r="X31" cm="1">
        <f t="array" ref="X31">SUMPRODUCT('EUROSTAT data 2015 EU27'!$E$15:$BP$78*('EUROSTAT data 2015 EU27'!$E$13:$BP$13=  'EUROSTAT data re-aggregated'!X$3 )*('EUROSTAT data 2015 EU27'!$D$15:$D$78= 'EUROSTAT data re-aggregated'!$B31  ))</f>
        <v>4856.57</v>
      </c>
      <c r="Y31" cm="1">
        <f t="array" ref="Y31">SUMPRODUCT('EUROSTAT data 2015 EU27'!$E$15:$BP$78*('EUROSTAT data 2015 EU27'!$E$13:$BP$13=  'EUROSTAT data re-aggregated'!Y$3 )*('EUROSTAT data 2015 EU27'!$D$15:$D$78= 'EUROSTAT data re-aggregated'!$B31  ))</f>
        <v>22770.34</v>
      </c>
      <c r="Z31" cm="1">
        <f t="array" ref="Z31">SUMPRODUCT('EUROSTAT data 2015 EU27'!$E$15:$BP$78*('EUROSTAT data 2015 EU27'!$E$13:$BP$13=  'EUROSTAT data re-aggregated'!Z$3 )*('EUROSTAT data 2015 EU27'!$D$15:$D$78= 'EUROSTAT data re-aggregated'!$B31  ))</f>
        <v>12758.230000000001</v>
      </c>
      <c r="AA31" cm="1">
        <f t="array" ref="AA31">SUMPRODUCT('EUROSTAT data 2015 EU27'!$E$15:$BP$78*('EUROSTAT data 2015 EU27'!$E$13:$BP$13=  'EUROSTAT data re-aggregated'!AA$3 )*('EUROSTAT data 2015 EU27'!$D$15:$D$78= 'EUROSTAT data re-aggregated'!$B31  ))</f>
        <v>2039.14</v>
      </c>
      <c r="AB31" cm="1">
        <f t="array" ref="AB31">SUMPRODUCT('EUROSTAT data 2015 EU27'!$E$15:$BP$78*('EUROSTAT data 2015 EU27'!$E$13:$BP$13=  'EUROSTAT data re-aggregated'!AB$3 )*('EUROSTAT data 2015 EU27'!$D$15:$D$78= 'EUROSTAT data re-aggregated'!$B31  ))</f>
        <v>9316.84</v>
      </c>
      <c r="AC31" cm="1">
        <f t="array" ref="AC31">SUMPRODUCT('EUROSTAT data 2015 EU27'!$E$15:$BP$78*('EUROSTAT data 2015 EU27'!$E$13:$BP$13=  'EUROSTAT data re-aggregated'!AC$3 )*('EUROSTAT data 2015 EU27'!$D$15:$D$78= 'EUROSTAT data re-aggregated'!$B31  ))</f>
        <v>9547.44</v>
      </c>
      <c r="AD31" cm="1">
        <f t="array" ref="AD31">SUMPRODUCT('EUROSTAT data 2015 EU27'!$E$15:$BP$78*('EUROSTAT data 2015 EU27'!$E$13:$BP$13=  'EUROSTAT data re-aggregated'!AD$3 )*('EUROSTAT data 2015 EU27'!$D$15:$D$78= 'EUROSTAT data re-aggregated'!$B31  ))</f>
        <v>103108.54</v>
      </c>
      <c r="AE31" cm="1">
        <f t="array" ref="AE31">SUMPRODUCT('EUROSTAT data 2015 EU27'!$E$15:$BP$78*('EUROSTAT data 2015 EU27'!$E$13:$BP$13=  'EUROSTAT data re-aggregated'!AE$3 )*('EUROSTAT data 2015 EU27'!$D$15:$D$78= 'EUROSTAT data re-aggregated'!$B31  ))</f>
        <v>31718.11</v>
      </c>
      <c r="AF31" cm="1">
        <f t="array" ref="AF31">SUMPRODUCT('EUROSTAT data 2015 EU27'!$E$15:$BP$78*('EUROSTAT data 2015 EU27'!$E$13:$BP$13=  'EUROSTAT data re-aggregated'!AF$3 )*('EUROSTAT data 2015 EU27'!$D$15:$D$78= 'EUROSTAT data re-aggregated'!$B31  ))</f>
        <v>3106.64</v>
      </c>
      <c r="AG31" cm="1">
        <f t="array" ref="AG31">SUMPRODUCT('EUROSTAT data 2015 EU27'!$E$15:$BP$78*('EUROSTAT data 2015 EU27'!$E$13:$BP$13=  'EUROSTAT data re-aggregated'!AG$3 )*('EUROSTAT data 2015 EU27'!$D$15:$D$78= 'EUROSTAT data re-aggregated'!$B31  ))</f>
        <v>35510.259999999995</v>
      </c>
      <c r="AH31" cm="1">
        <f t="array" ref="AH31">SUMPRODUCT('EUROSTAT data 2015 EU27'!$E$15:$BP$78*('EUROSTAT data 2015 EU27'!$E$13:$BP$13=  'EUROSTAT data re-aggregated'!AH$3 )*('EUROSTAT data 2015 EU27'!$D$15:$D$78= 'EUROSTAT data re-aggregated'!$B31  ))</f>
        <v>11948.26</v>
      </c>
      <c r="AI31" cm="1">
        <f t="array" ref="AI31">SUMPRODUCT('EUROSTAT data 2015 EU27'!$E$15:$BP$78*('EUROSTAT data 2015 EU27'!$E$13:$BP$13=  'EUROSTAT data re-aggregated'!AI$3 )*('EUROSTAT data 2015 EU27'!$D$15:$D$78= 'EUROSTAT data re-aggregated'!$B31  ))</f>
        <v>4538.72</v>
      </c>
      <c r="AJ31" cm="1">
        <f t="array" ref="AJ31">SUMPRODUCT('EUROSTAT data 2015 EU27'!$E$15:$BP$78*('EUROSTAT data 2015 EU27'!$E$13:$BP$13=  'EUROSTAT data re-aggregated'!AJ$3 )*('EUROSTAT data 2015 EU27'!$D$15:$D$78= 'EUROSTAT data re-aggregated'!$B31  ))</f>
        <v>7037.72</v>
      </c>
      <c r="AK31" cm="1">
        <f t="array" ref="AK31">SUMPRODUCT('EUROSTAT data 2015 EU27'!$E$15:$BP$78*('EUROSTAT data 2015 EU27'!$E$13:$BP$13=  'EUROSTAT data re-aggregated'!AK$3 )*('EUROSTAT data 2015 EU27'!$D$15:$D$78= 'EUROSTAT data re-aggregated'!$B31  ))</f>
        <v>5485.0999999999995</v>
      </c>
      <c r="AL31" cm="1">
        <f t="array" ref="AL31">SUMPRODUCT('EUROSTAT data 2015 EU27'!$E$15:$BP$78*('EUROSTAT data 2015 EU27'!$E$13:$BP$13=  'EUROSTAT data re-aggregated'!AL$3 )*('EUROSTAT data 2015 EU27'!$D$15:$D$78= 'EUROSTAT data re-aggregated'!$B31  ))</f>
        <v>0</v>
      </c>
      <c r="AM31" cm="1">
        <f t="array" ref="AM31">SUMPRODUCT('EUROSTAT data 2015 EU27'!$E$15:$BP$78*('EUROSTAT data 2015 EU27'!$E$13:$BP$13=  'EUROSTAT data re-aggregated'!AM$3 )*('EUROSTAT data 2015 EU27'!$D$15:$D$78= 'EUROSTAT data re-aggregated'!$B31  ))</f>
        <v>0</v>
      </c>
    </row>
    <row r="32" spans="2:39" x14ac:dyDescent="0.35">
      <c r="B32" s="1" t="str">
        <v>ISIC 64T66</v>
      </c>
      <c r="C32" cm="1">
        <f t="array" ref="C32">SUMPRODUCT('EUROSTAT data 2015 EU27'!$E$15:$BP$78*('EUROSTAT data 2015 EU27'!$E$13:$BP$13=  'EUROSTAT data re-aggregated'!C$3 )*('EUROSTAT data 2015 EU27'!$D$15:$D$78= 'EUROSTAT data re-aggregated'!$B32  ))</f>
        <v>10508.750000000002</v>
      </c>
      <c r="D32" s="33" cm="1">
        <f t="array" ref="D32">SUMPRODUCT('EUROSTAT data 2015 EU27'!$E$15:$BP$78*('EUROSTAT data 2015 EU27'!$E$13:$BP$13=  'EUROSTAT data re-aggregated'!D$3 )*('EUROSTAT data 2015 EU27'!$D$15:$D$78= 'EUROSTAT data re-aggregated'!$B32  ))</f>
        <v>1377.6</v>
      </c>
      <c r="E32" cm="1">
        <f t="array" ref="E32">SUMPRODUCT('EUROSTAT data 2015 EU27'!$E$15:$BP$78*('EUROSTAT data 2015 EU27'!$E$13:$BP$13=  'EUROSTAT data re-aggregated'!E$3 )*('EUROSTAT data 2015 EU27'!$D$15:$D$78= 'EUROSTAT data re-aggregated'!$B32  ))</f>
        <v>13781.69</v>
      </c>
      <c r="F32" cm="1">
        <f t="array" ref="F32">SUMPRODUCT('EUROSTAT data 2015 EU27'!$E$15:$BP$78*('EUROSTAT data 2015 EU27'!$E$13:$BP$13=  'EUROSTAT data re-aggregated'!F$3 )*('EUROSTAT data 2015 EU27'!$D$15:$D$78= 'EUROSTAT data re-aggregated'!$B32  ))</f>
        <v>3407.4900000000002</v>
      </c>
      <c r="G32" cm="1">
        <f t="array" ref="G32">SUMPRODUCT('EUROSTAT data 2015 EU27'!$E$15:$BP$78*('EUROSTAT data 2015 EU27'!$E$13:$BP$13=  'EUROSTAT data re-aggregated'!G$3 )*('EUROSTAT data 2015 EU27'!$D$15:$D$78= 'EUROSTAT data re-aggregated'!$B32  ))</f>
        <v>1764.73</v>
      </c>
      <c r="H32" cm="1">
        <f t="array" ref="H32">SUMPRODUCT('EUROSTAT data 2015 EU27'!$E$15:$BP$78*('EUROSTAT data 2015 EU27'!$E$13:$BP$13=  'EUROSTAT data re-aggregated'!H$3 )*('EUROSTAT data 2015 EU27'!$D$15:$D$78= 'EUROSTAT data re-aggregated'!$B32  ))</f>
        <v>3420.6499999999996</v>
      </c>
      <c r="I32" cm="1">
        <f t="array" ref="I32">SUMPRODUCT('EUROSTAT data 2015 EU27'!$E$15:$BP$78*('EUROSTAT data 2015 EU27'!$E$13:$BP$13=  'EUROSTAT data re-aggregated'!I$3 )*('EUROSTAT data 2015 EU27'!$D$15:$D$78= 'EUROSTAT data re-aggregated'!$B32  ))</f>
        <v>4045.59</v>
      </c>
      <c r="J32" cm="1">
        <f t="array" ref="J32">SUMPRODUCT('EUROSTAT data 2015 EU27'!$E$15:$BP$78*('EUROSTAT data 2015 EU27'!$E$13:$BP$13=  'EUROSTAT data re-aggregated'!J$3 )*('EUROSTAT data 2015 EU27'!$D$15:$D$78= 'EUROSTAT data re-aggregated'!$B32  ))</f>
        <v>6883.9000000000005</v>
      </c>
      <c r="K32" cm="1">
        <f t="array" ref="K32">SUMPRODUCT('EUROSTAT data 2015 EU27'!$E$15:$BP$78*('EUROSTAT data 2015 EU27'!$E$13:$BP$13=  'EUROSTAT data re-aggregated'!K$3 )*('EUROSTAT data 2015 EU27'!$D$15:$D$78= 'EUROSTAT data re-aggregated'!$B32  ))</f>
        <v>2585.36</v>
      </c>
      <c r="L32" cm="1">
        <f t="array" ref="L32">SUMPRODUCT('EUROSTAT data 2015 EU27'!$E$15:$BP$78*('EUROSTAT data 2015 EU27'!$E$13:$BP$13=  'EUROSTAT data re-aggregated'!L$3 )*('EUROSTAT data 2015 EU27'!$D$15:$D$78= 'EUROSTAT data re-aggregated'!$B32  ))</f>
        <v>3583.39</v>
      </c>
      <c r="M32" s="33" cm="1">
        <f t="array" ref="M32">SUMPRODUCT('EUROSTAT data 2015 EU27'!$E$15:$BP$78*('EUROSTAT data 2015 EU27'!$E$13:$BP$13=  'EUROSTAT data re-aggregated'!M$3 )*('EUROSTAT data 2015 EU27'!$D$15:$D$78= 'EUROSTAT data re-aggregated'!$B32  ))</f>
        <v>2881.07</v>
      </c>
      <c r="N32" s="33" cm="1">
        <f t="array" ref="N32">SUMPRODUCT('EUROSTAT data 2015 EU27'!$E$15:$BP$78*('EUROSTAT data 2015 EU27'!$E$13:$BP$13=  'EUROSTAT data re-aggregated'!N$3 )*('EUROSTAT data 2015 EU27'!$D$15:$D$78= 'EUROSTAT data re-aggregated'!$B32  ))</f>
        <v>4127.6499999999996</v>
      </c>
      <c r="O32" cm="1">
        <f t="array" ref="O32">SUMPRODUCT('EUROSTAT data 2015 EU27'!$E$15:$BP$78*('EUROSTAT data 2015 EU27'!$E$13:$BP$13=  'EUROSTAT data re-aggregated'!O$3 )*('EUROSTAT data 2015 EU27'!$D$15:$D$78= 'EUROSTAT data re-aggregated'!$B32  ))</f>
        <v>5571.0499999999993</v>
      </c>
      <c r="P32" cm="1">
        <f t="array" ref="P32">SUMPRODUCT('EUROSTAT data 2015 EU27'!$E$15:$BP$78*('EUROSTAT data 2015 EU27'!$E$13:$BP$13=  'EUROSTAT data re-aggregated'!P$3 )*('EUROSTAT data 2015 EU27'!$D$15:$D$78= 'EUROSTAT data re-aggregated'!$B32  ))</f>
        <v>3924.87</v>
      </c>
      <c r="Q32" cm="1">
        <f t="array" ref="Q32">SUMPRODUCT('EUROSTAT data 2015 EU27'!$E$15:$BP$78*('EUROSTAT data 2015 EU27'!$E$13:$BP$13=  'EUROSTAT data re-aggregated'!Q$3 )*('EUROSTAT data 2015 EU27'!$D$15:$D$78= 'EUROSTAT data re-aggregated'!$B32  ))</f>
        <v>3186.68</v>
      </c>
      <c r="R32" cm="1">
        <f t="array" ref="R32">SUMPRODUCT('EUROSTAT data 2015 EU27'!$E$15:$BP$78*('EUROSTAT data 2015 EU27'!$E$13:$BP$13=  'EUROSTAT data re-aggregated'!R$3 )*('EUROSTAT data 2015 EU27'!$D$15:$D$78= 'EUROSTAT data re-aggregated'!$B32  ))</f>
        <v>7965.14</v>
      </c>
      <c r="S32" cm="1">
        <f t="array" ref="S32">SUMPRODUCT('EUROSTAT data 2015 EU27'!$E$15:$BP$78*('EUROSTAT data 2015 EU27'!$E$13:$BP$13=  'EUROSTAT data re-aggregated'!S$3 )*('EUROSTAT data 2015 EU27'!$D$15:$D$78= 'EUROSTAT data re-aggregated'!$B32  ))</f>
        <v>7032.79</v>
      </c>
      <c r="T32" cm="1">
        <f t="array" ref="T32">SUMPRODUCT('EUROSTAT data 2015 EU27'!$E$15:$BP$78*('EUROSTAT data 2015 EU27'!$E$13:$BP$13=  'EUROSTAT data re-aggregated'!T$3 )*('EUROSTAT data 2015 EU27'!$D$15:$D$78= 'EUROSTAT data re-aggregated'!$B32  ))</f>
        <v>2349.04</v>
      </c>
      <c r="U32" cm="1">
        <f t="array" ref="U32">SUMPRODUCT('EUROSTAT data 2015 EU27'!$E$15:$BP$78*('EUROSTAT data 2015 EU27'!$E$13:$BP$13=  'EUROSTAT data re-aggregated'!U$3 )*('EUROSTAT data 2015 EU27'!$D$15:$D$78= 'EUROSTAT data re-aggregated'!$B32  ))</f>
        <v>5110.8100000000004</v>
      </c>
      <c r="V32" s="33" cm="1">
        <f t="array" ref="V32">SUMPRODUCT('EUROSTAT data 2015 EU27'!$E$15:$BP$78*('EUROSTAT data 2015 EU27'!$E$13:$BP$13=  'EUROSTAT data re-aggregated'!V$3 )*('EUROSTAT data 2015 EU27'!$D$15:$D$78= 'EUROSTAT data re-aggregated'!$B32  ))</f>
        <v>10929.96</v>
      </c>
      <c r="W32" cm="1">
        <f t="array" ref="W32">SUMPRODUCT('EUROSTAT data 2015 EU27'!$E$15:$BP$78*('EUROSTAT data 2015 EU27'!$E$13:$BP$13=  'EUROSTAT data re-aggregated'!W$3 )*('EUROSTAT data 2015 EU27'!$D$15:$D$78= 'EUROSTAT data re-aggregated'!$B32  ))</f>
        <v>4724.13</v>
      </c>
      <c r="X32" cm="1">
        <f t="array" ref="X32">SUMPRODUCT('EUROSTAT data 2015 EU27'!$E$15:$BP$78*('EUROSTAT data 2015 EU27'!$E$13:$BP$13=  'EUROSTAT data re-aggregated'!X$3 )*('EUROSTAT data 2015 EU27'!$D$15:$D$78= 'EUROSTAT data re-aggregated'!$B32  ))</f>
        <v>27239.949999999997</v>
      </c>
      <c r="Y32" cm="1">
        <f t="array" ref="Y32">SUMPRODUCT('EUROSTAT data 2015 EU27'!$E$15:$BP$78*('EUROSTAT data 2015 EU27'!$E$13:$BP$13=  'EUROSTAT data re-aggregated'!Y$3 )*('EUROSTAT data 2015 EU27'!$D$15:$D$78= 'EUROSTAT data re-aggregated'!$B32  ))</f>
        <v>61014.600000000006</v>
      </c>
      <c r="Z32" cm="1">
        <f t="array" ref="Z32">SUMPRODUCT('EUROSTAT data 2015 EU27'!$E$15:$BP$78*('EUROSTAT data 2015 EU27'!$E$13:$BP$13=  'EUROSTAT data re-aggregated'!Z$3 )*('EUROSTAT data 2015 EU27'!$D$15:$D$78= 'EUROSTAT data re-aggregated'!$B32  ))</f>
        <v>30796.53000000001</v>
      </c>
      <c r="AA32" cm="1">
        <f t="array" ref="AA32">SUMPRODUCT('EUROSTAT data 2015 EU27'!$E$15:$BP$78*('EUROSTAT data 2015 EU27'!$E$13:$BP$13=  'EUROSTAT data re-aggregated'!AA$3 )*('EUROSTAT data 2015 EU27'!$D$15:$D$78= 'EUROSTAT data re-aggregated'!$B32  ))</f>
        <v>10385.669999999998</v>
      </c>
      <c r="AB32" cm="1">
        <f t="array" ref="AB32">SUMPRODUCT('EUROSTAT data 2015 EU27'!$E$15:$BP$78*('EUROSTAT data 2015 EU27'!$E$13:$BP$13=  'EUROSTAT data re-aggregated'!AB$3 )*('EUROSTAT data 2015 EU27'!$D$15:$D$78= 'EUROSTAT data re-aggregated'!$B32  ))</f>
        <v>3512.43</v>
      </c>
      <c r="AC32" cm="1">
        <f t="array" ref="AC32">SUMPRODUCT('EUROSTAT data 2015 EU27'!$E$15:$BP$78*('EUROSTAT data 2015 EU27'!$E$13:$BP$13=  'EUROSTAT data re-aggregated'!AC$3 )*('EUROSTAT data 2015 EU27'!$D$15:$D$78= 'EUROSTAT data re-aggregated'!$B32  ))</f>
        <v>5893.73</v>
      </c>
      <c r="AD32" cm="1">
        <f t="array" ref="AD32">SUMPRODUCT('EUROSTAT data 2015 EU27'!$E$15:$BP$78*('EUROSTAT data 2015 EU27'!$E$13:$BP$13=  'EUROSTAT data re-aggregated'!AD$3 )*('EUROSTAT data 2015 EU27'!$D$15:$D$78= 'EUROSTAT data re-aggregated'!$B32  ))</f>
        <v>6812.97</v>
      </c>
      <c r="AE32" cm="1">
        <f t="array" ref="AE32">SUMPRODUCT('EUROSTAT data 2015 EU27'!$E$15:$BP$78*('EUROSTAT data 2015 EU27'!$E$13:$BP$13=  'EUROSTAT data re-aggregated'!AE$3 )*('EUROSTAT data 2015 EU27'!$D$15:$D$78= 'EUROSTAT data re-aggregated'!$B32  ))</f>
        <v>333240.90999999997</v>
      </c>
      <c r="AF32" cm="1">
        <f t="array" ref="AF32">SUMPRODUCT('EUROSTAT data 2015 EU27'!$E$15:$BP$78*('EUROSTAT data 2015 EU27'!$E$13:$BP$13=  'EUROSTAT data re-aggregated'!AF$3 )*('EUROSTAT data 2015 EU27'!$D$15:$D$78= 'EUROSTAT data re-aggregated'!$B32  ))</f>
        <v>115229.55</v>
      </c>
      <c r="AG32" cm="1">
        <f t="array" ref="AG32">SUMPRODUCT('EUROSTAT data 2015 EU27'!$E$15:$BP$78*('EUROSTAT data 2015 EU27'!$E$13:$BP$13=  'EUROSTAT data re-aggregated'!AG$3 )*('EUROSTAT data 2015 EU27'!$D$15:$D$78= 'EUROSTAT data re-aggregated'!$B32  ))</f>
        <v>49351.160000000011</v>
      </c>
      <c r="AH32" cm="1">
        <f t="array" ref="AH32">SUMPRODUCT('EUROSTAT data 2015 EU27'!$E$15:$BP$78*('EUROSTAT data 2015 EU27'!$E$13:$BP$13=  'EUROSTAT data re-aggregated'!AH$3 )*('EUROSTAT data 2015 EU27'!$D$15:$D$78= 'EUROSTAT data re-aggregated'!$B32  ))</f>
        <v>24421.29</v>
      </c>
      <c r="AI32" cm="1">
        <f t="array" ref="AI32">SUMPRODUCT('EUROSTAT data 2015 EU27'!$E$15:$BP$78*('EUROSTAT data 2015 EU27'!$E$13:$BP$13=  'EUROSTAT data re-aggregated'!AI$3 )*('EUROSTAT data 2015 EU27'!$D$15:$D$78= 'EUROSTAT data re-aggregated'!$B32  ))</f>
        <v>5305.31</v>
      </c>
      <c r="AJ32" cm="1">
        <f t="array" ref="AJ32">SUMPRODUCT('EUROSTAT data 2015 EU27'!$E$15:$BP$78*('EUROSTAT data 2015 EU27'!$E$13:$BP$13=  'EUROSTAT data re-aggregated'!AJ$3 )*('EUROSTAT data 2015 EU27'!$D$15:$D$78= 'EUROSTAT data re-aggregated'!$B32  ))</f>
        <v>13330.549999999997</v>
      </c>
      <c r="AK32" cm="1">
        <f t="array" ref="AK32">SUMPRODUCT('EUROSTAT data 2015 EU27'!$E$15:$BP$78*('EUROSTAT data 2015 EU27'!$E$13:$BP$13=  'EUROSTAT data re-aggregated'!AK$3 )*('EUROSTAT data 2015 EU27'!$D$15:$D$78= 'EUROSTAT data re-aggregated'!$B32  ))</f>
        <v>11460.070000000002</v>
      </c>
      <c r="AL32" cm="1">
        <f t="array" ref="AL32">SUMPRODUCT('EUROSTAT data 2015 EU27'!$E$15:$BP$78*('EUROSTAT data 2015 EU27'!$E$13:$BP$13=  'EUROSTAT data re-aggregated'!AL$3 )*('EUROSTAT data 2015 EU27'!$D$15:$D$78= 'EUROSTAT data re-aggregated'!$B32  ))</f>
        <v>0</v>
      </c>
      <c r="AM32" cm="1">
        <f t="array" ref="AM32">SUMPRODUCT('EUROSTAT data 2015 EU27'!$E$15:$BP$78*('EUROSTAT data 2015 EU27'!$E$13:$BP$13=  'EUROSTAT data re-aggregated'!AM$3 )*('EUROSTAT data 2015 EU27'!$D$15:$D$78= 'EUROSTAT data re-aggregated'!$B32  ))</f>
        <v>0</v>
      </c>
    </row>
    <row r="33" spans="2:39" x14ac:dyDescent="0.35">
      <c r="B33" s="1" t="str">
        <v>ISIC 68</v>
      </c>
      <c r="C33" cm="1">
        <f t="array" ref="C33">SUMPRODUCT('EUROSTAT data 2015 EU27'!$E$15:$BP$78*('EUROSTAT data 2015 EU27'!$E$13:$BP$13=  'EUROSTAT data re-aggregated'!C$3 )*('EUROSTAT data 2015 EU27'!$D$15:$D$78= 'EUROSTAT data re-aggregated'!$B33  ))</f>
        <v>1587.3700000000001</v>
      </c>
      <c r="D33" s="33" cm="1">
        <f t="array" ref="D33">SUMPRODUCT('EUROSTAT data 2015 EU27'!$E$15:$BP$78*('EUROSTAT data 2015 EU27'!$E$13:$BP$13=  'EUROSTAT data re-aggregated'!D$3 )*('EUROSTAT data 2015 EU27'!$D$15:$D$78= 'EUROSTAT data re-aggregated'!$B33  ))</f>
        <v>495.46</v>
      </c>
      <c r="E33" cm="1">
        <f t="array" ref="E33">SUMPRODUCT('EUROSTAT data 2015 EU27'!$E$15:$BP$78*('EUROSTAT data 2015 EU27'!$E$13:$BP$13=  'EUROSTAT data re-aggregated'!E$3 )*('EUROSTAT data 2015 EU27'!$D$15:$D$78= 'EUROSTAT data re-aggregated'!$B33  ))</f>
        <v>6937.11</v>
      </c>
      <c r="F33" cm="1">
        <f t="array" ref="F33">SUMPRODUCT('EUROSTAT data 2015 EU27'!$E$15:$BP$78*('EUROSTAT data 2015 EU27'!$E$13:$BP$13=  'EUROSTAT data re-aggregated'!F$3 )*('EUROSTAT data 2015 EU27'!$D$15:$D$78= 'EUROSTAT data re-aggregated'!$B33  ))</f>
        <v>2585.39</v>
      </c>
      <c r="G33" cm="1">
        <f t="array" ref="G33">SUMPRODUCT('EUROSTAT data 2015 EU27'!$E$15:$BP$78*('EUROSTAT data 2015 EU27'!$E$13:$BP$13=  'EUROSTAT data re-aggregated'!G$3 )*('EUROSTAT data 2015 EU27'!$D$15:$D$78= 'EUROSTAT data re-aggregated'!$B33  ))</f>
        <v>1112.21</v>
      </c>
      <c r="H33" cm="1">
        <f t="array" ref="H33">SUMPRODUCT('EUROSTAT data 2015 EU27'!$E$15:$BP$78*('EUROSTAT data 2015 EU27'!$E$13:$BP$13=  'EUROSTAT data re-aggregated'!H$3 )*('EUROSTAT data 2015 EU27'!$D$15:$D$78= 'EUROSTAT data re-aggregated'!$B33  ))</f>
        <v>2613.8900000000003</v>
      </c>
      <c r="I33" cm="1">
        <f t="array" ref="I33">SUMPRODUCT('EUROSTAT data 2015 EU27'!$E$15:$BP$78*('EUROSTAT data 2015 EU27'!$E$13:$BP$13=  'EUROSTAT data re-aggregated'!I$3 )*('EUROSTAT data 2015 EU27'!$D$15:$D$78= 'EUROSTAT data re-aggregated'!$B33  ))</f>
        <v>673.91</v>
      </c>
      <c r="J33" cm="1">
        <f t="array" ref="J33">SUMPRODUCT('EUROSTAT data 2015 EU27'!$E$15:$BP$78*('EUROSTAT data 2015 EU27'!$E$13:$BP$13=  'EUROSTAT data re-aggregated'!J$3 )*('EUROSTAT data 2015 EU27'!$D$15:$D$78= 'EUROSTAT data re-aggregated'!$B33  ))</f>
        <v>2827.91</v>
      </c>
      <c r="K33" cm="1">
        <f t="array" ref="K33">SUMPRODUCT('EUROSTAT data 2015 EU27'!$E$15:$BP$78*('EUROSTAT data 2015 EU27'!$E$13:$BP$13=  'EUROSTAT data re-aggregated'!K$3 )*('EUROSTAT data 2015 EU27'!$D$15:$D$78= 'EUROSTAT data re-aggregated'!$B33  ))</f>
        <v>1228.8699999999999</v>
      </c>
      <c r="L33" cm="1">
        <f t="array" ref="L33">SUMPRODUCT('EUROSTAT data 2015 EU27'!$E$15:$BP$78*('EUROSTAT data 2015 EU27'!$E$13:$BP$13=  'EUROSTAT data re-aggregated'!L$3 )*('EUROSTAT data 2015 EU27'!$D$15:$D$78= 'EUROSTAT data re-aggregated'!$B33  ))</f>
        <v>2611.79</v>
      </c>
      <c r="M33" s="33" cm="1">
        <f t="array" ref="M33">SUMPRODUCT('EUROSTAT data 2015 EU27'!$E$15:$BP$78*('EUROSTAT data 2015 EU27'!$E$13:$BP$13=  'EUROSTAT data re-aggregated'!M$3 )*('EUROSTAT data 2015 EU27'!$D$15:$D$78= 'EUROSTAT data re-aggregated'!$B33  ))</f>
        <v>1896.61</v>
      </c>
      <c r="N33" s="33" cm="1">
        <f t="array" ref="N33">SUMPRODUCT('EUROSTAT data 2015 EU27'!$E$15:$BP$78*('EUROSTAT data 2015 EU27'!$E$13:$BP$13=  'EUROSTAT data re-aggregated'!N$3 )*('EUROSTAT data 2015 EU27'!$D$15:$D$78= 'EUROSTAT data re-aggregated'!$B33  ))</f>
        <v>1754.95</v>
      </c>
      <c r="O33" cm="1">
        <f t="array" ref="O33">SUMPRODUCT('EUROSTAT data 2015 EU27'!$E$15:$BP$78*('EUROSTAT data 2015 EU27'!$E$13:$BP$13=  'EUROSTAT data re-aggregated'!O$3 )*('EUROSTAT data 2015 EU27'!$D$15:$D$78= 'EUROSTAT data re-aggregated'!$B33  ))</f>
        <v>5338.93</v>
      </c>
      <c r="P33" cm="1">
        <f t="array" ref="P33">SUMPRODUCT('EUROSTAT data 2015 EU27'!$E$15:$BP$78*('EUROSTAT data 2015 EU27'!$E$13:$BP$13=  'EUROSTAT data re-aggregated'!P$3 )*('EUROSTAT data 2015 EU27'!$D$15:$D$78= 'EUROSTAT data re-aggregated'!$B33  ))</f>
        <v>1991.25</v>
      </c>
      <c r="Q33" cm="1">
        <f t="array" ref="Q33">SUMPRODUCT('EUROSTAT data 2015 EU27'!$E$15:$BP$78*('EUROSTAT data 2015 EU27'!$E$13:$BP$13=  'EUROSTAT data re-aggregated'!Q$3 )*('EUROSTAT data 2015 EU27'!$D$15:$D$78= 'EUROSTAT data re-aggregated'!$B33  ))</f>
        <v>2427.71</v>
      </c>
      <c r="R33" cm="1">
        <f t="array" ref="R33">SUMPRODUCT('EUROSTAT data 2015 EU27'!$E$15:$BP$78*('EUROSTAT data 2015 EU27'!$E$13:$BP$13=  'EUROSTAT data re-aggregated'!R$3 )*('EUROSTAT data 2015 EU27'!$D$15:$D$78= 'EUROSTAT data re-aggregated'!$B33  ))</f>
        <v>6103.42</v>
      </c>
      <c r="S33" cm="1">
        <f t="array" ref="S33">SUMPRODUCT('EUROSTAT data 2015 EU27'!$E$15:$BP$78*('EUROSTAT data 2015 EU27'!$E$13:$BP$13=  'EUROSTAT data re-aggregated'!S$3 )*('EUROSTAT data 2015 EU27'!$D$15:$D$78= 'EUROSTAT data re-aggregated'!$B33  ))</f>
        <v>6154.7</v>
      </c>
      <c r="T33" cm="1">
        <f t="array" ref="T33">SUMPRODUCT('EUROSTAT data 2015 EU27'!$E$15:$BP$78*('EUROSTAT data 2015 EU27'!$E$13:$BP$13=  'EUROSTAT data re-aggregated'!T$3 )*('EUROSTAT data 2015 EU27'!$D$15:$D$78= 'EUROSTAT data re-aggregated'!$B33  ))</f>
        <v>1297.5999999999999</v>
      </c>
      <c r="U33" cm="1">
        <f t="array" ref="U33">SUMPRODUCT('EUROSTAT data 2015 EU27'!$E$15:$BP$78*('EUROSTAT data 2015 EU27'!$E$13:$BP$13=  'EUROSTAT data re-aggregated'!U$3 )*('EUROSTAT data 2015 EU27'!$D$15:$D$78= 'EUROSTAT data re-aggregated'!$B33  ))</f>
        <v>4389.08</v>
      </c>
      <c r="V33" s="33" cm="1">
        <f t="array" ref="V33">SUMPRODUCT('EUROSTAT data 2015 EU27'!$E$15:$BP$78*('EUROSTAT data 2015 EU27'!$E$13:$BP$13=  'EUROSTAT data re-aggregated'!V$3 )*('EUROSTAT data 2015 EU27'!$D$15:$D$78= 'EUROSTAT data re-aggregated'!$B33  ))</f>
        <v>5266.15</v>
      </c>
      <c r="W33" cm="1">
        <f t="array" ref="W33">SUMPRODUCT('EUROSTAT data 2015 EU27'!$E$15:$BP$78*('EUROSTAT data 2015 EU27'!$E$13:$BP$13=  'EUROSTAT data re-aggregated'!W$3 )*('EUROSTAT data 2015 EU27'!$D$15:$D$78= 'EUROSTAT data re-aggregated'!$B33  ))</f>
        <v>2707.71</v>
      </c>
      <c r="X33" cm="1">
        <f t="array" ref="X33">SUMPRODUCT('EUROSTAT data 2015 EU27'!$E$15:$BP$78*('EUROSTAT data 2015 EU27'!$E$13:$BP$13=  'EUROSTAT data re-aggregated'!X$3 )*('EUROSTAT data 2015 EU27'!$D$15:$D$78= 'EUROSTAT data re-aggregated'!$B33  ))</f>
        <v>29390.33</v>
      </c>
      <c r="Y33" cm="1">
        <f t="array" ref="Y33">SUMPRODUCT('EUROSTAT data 2015 EU27'!$E$15:$BP$78*('EUROSTAT data 2015 EU27'!$E$13:$BP$13=  'EUROSTAT data re-aggregated'!Y$3 )*('EUROSTAT data 2015 EU27'!$D$15:$D$78= 'EUROSTAT data re-aggregated'!$B33  ))</f>
        <v>118261.54999999999</v>
      </c>
      <c r="Z33" cm="1">
        <f t="array" ref="Z33">SUMPRODUCT('EUROSTAT data 2015 EU27'!$E$15:$BP$78*('EUROSTAT data 2015 EU27'!$E$13:$BP$13=  'EUROSTAT data re-aggregated'!Z$3 )*('EUROSTAT data 2015 EU27'!$D$15:$D$78= 'EUROSTAT data re-aggregated'!$B33  ))</f>
        <v>19211.560000000001</v>
      </c>
      <c r="AA33" cm="1">
        <f t="array" ref="AA33">SUMPRODUCT('EUROSTAT data 2015 EU27'!$E$15:$BP$78*('EUROSTAT data 2015 EU27'!$E$13:$BP$13=  'EUROSTAT data re-aggregated'!AA$3 )*('EUROSTAT data 2015 EU27'!$D$15:$D$78= 'EUROSTAT data re-aggregated'!$B33  ))</f>
        <v>29123.67</v>
      </c>
      <c r="AB33" cm="1">
        <f t="array" ref="AB33">SUMPRODUCT('EUROSTAT data 2015 EU27'!$E$15:$BP$78*('EUROSTAT data 2015 EU27'!$E$13:$BP$13=  'EUROSTAT data re-aggregated'!AB$3 )*('EUROSTAT data 2015 EU27'!$D$15:$D$78= 'EUROSTAT data re-aggregated'!$B33  ))</f>
        <v>5775.66</v>
      </c>
      <c r="AC33" cm="1">
        <f t="array" ref="AC33">SUMPRODUCT('EUROSTAT data 2015 EU27'!$E$15:$BP$78*('EUROSTAT data 2015 EU27'!$E$13:$BP$13=  'EUROSTAT data re-aggregated'!AC$3 )*('EUROSTAT data 2015 EU27'!$D$15:$D$78= 'EUROSTAT data re-aggregated'!$B33  ))</f>
        <v>12997.01</v>
      </c>
      <c r="AD33" cm="1">
        <f t="array" ref="AD33">SUMPRODUCT('EUROSTAT data 2015 EU27'!$E$15:$BP$78*('EUROSTAT data 2015 EU27'!$E$13:$BP$13=  'EUROSTAT data re-aggregated'!AD$3 )*('EUROSTAT data 2015 EU27'!$D$15:$D$78= 'EUROSTAT data re-aggregated'!$B33  ))</f>
        <v>8876.4699999999993</v>
      </c>
      <c r="AE33" cm="1">
        <f t="array" ref="AE33">SUMPRODUCT('EUROSTAT data 2015 EU27'!$E$15:$BP$78*('EUROSTAT data 2015 EU27'!$E$13:$BP$13=  'EUROSTAT data re-aggregated'!AE$3 )*('EUROSTAT data 2015 EU27'!$D$15:$D$78= 'EUROSTAT data re-aggregated'!$B33  ))</f>
        <v>32299.559999999998</v>
      </c>
      <c r="AF33" cm="1">
        <f t="array" ref="AF33">SUMPRODUCT('EUROSTAT data 2015 EU27'!$E$15:$BP$78*('EUROSTAT data 2015 EU27'!$E$13:$BP$13=  'EUROSTAT data re-aggregated'!AF$3 )*('EUROSTAT data 2015 EU27'!$D$15:$D$78= 'EUROSTAT data re-aggregated'!$B33  ))</f>
        <v>36224.57</v>
      </c>
      <c r="AG33" cm="1">
        <f t="array" ref="AG33">SUMPRODUCT('EUROSTAT data 2015 EU27'!$E$15:$BP$78*('EUROSTAT data 2015 EU27'!$E$13:$BP$13=  'EUROSTAT data re-aggregated'!AG$3 )*('EUROSTAT data 2015 EU27'!$D$15:$D$78= 'EUROSTAT data re-aggregated'!$B33  ))</f>
        <v>61196.65</v>
      </c>
      <c r="AH33" cm="1">
        <f t="array" ref="AH33">SUMPRODUCT('EUROSTAT data 2015 EU27'!$E$15:$BP$78*('EUROSTAT data 2015 EU27'!$E$13:$BP$13=  'EUROSTAT data re-aggregated'!AH$3 )*('EUROSTAT data 2015 EU27'!$D$15:$D$78= 'EUROSTAT data re-aggregated'!$B33  ))</f>
        <v>19769.07</v>
      </c>
      <c r="AI33" cm="1">
        <f t="array" ref="AI33">SUMPRODUCT('EUROSTAT data 2015 EU27'!$E$15:$BP$78*('EUROSTAT data 2015 EU27'!$E$13:$BP$13=  'EUROSTAT data re-aggregated'!AI$3 )*('EUROSTAT data 2015 EU27'!$D$15:$D$78= 'EUROSTAT data re-aggregated'!$B33  ))</f>
        <v>8793.84</v>
      </c>
      <c r="AJ33" cm="1">
        <f t="array" ref="AJ33">SUMPRODUCT('EUROSTAT data 2015 EU27'!$E$15:$BP$78*('EUROSTAT data 2015 EU27'!$E$13:$BP$13=  'EUROSTAT data re-aggregated'!AJ$3 )*('EUROSTAT data 2015 EU27'!$D$15:$D$78= 'EUROSTAT data re-aggregated'!$B33  ))</f>
        <v>19870.53</v>
      </c>
      <c r="AK33" cm="1">
        <f t="array" ref="AK33">SUMPRODUCT('EUROSTAT data 2015 EU27'!$E$15:$BP$78*('EUROSTAT data 2015 EU27'!$E$13:$BP$13=  'EUROSTAT data re-aggregated'!AK$3 )*('EUROSTAT data 2015 EU27'!$D$15:$D$78= 'EUROSTAT data re-aggregated'!$B33  ))</f>
        <v>14502.849999999999</v>
      </c>
      <c r="AL33" cm="1">
        <f t="array" ref="AL33">SUMPRODUCT('EUROSTAT data 2015 EU27'!$E$15:$BP$78*('EUROSTAT data 2015 EU27'!$E$13:$BP$13=  'EUROSTAT data re-aggregated'!AL$3 )*('EUROSTAT data 2015 EU27'!$D$15:$D$78= 'EUROSTAT data re-aggregated'!$B33  ))</f>
        <v>0</v>
      </c>
      <c r="AM33" cm="1">
        <f t="array" ref="AM33">SUMPRODUCT('EUROSTAT data 2015 EU27'!$E$15:$BP$78*('EUROSTAT data 2015 EU27'!$E$13:$BP$13=  'EUROSTAT data re-aggregated'!AM$3 )*('EUROSTAT data 2015 EU27'!$D$15:$D$78= 'EUROSTAT data re-aggregated'!$B33  ))</f>
        <v>0</v>
      </c>
    </row>
    <row r="34" spans="2:39" x14ac:dyDescent="0.35">
      <c r="B34" s="1" t="str">
        <v>ISIC 69T82</v>
      </c>
      <c r="C34" cm="1">
        <f t="array" ref="C34">SUMPRODUCT('EUROSTAT data 2015 EU27'!$E$15:$BP$78*('EUROSTAT data 2015 EU27'!$E$13:$BP$13=  'EUROSTAT data re-aggregated'!C$3 )*('EUROSTAT data 2015 EU27'!$D$15:$D$78= 'EUROSTAT data re-aggregated'!$B34  ))</f>
        <v>17881.34</v>
      </c>
      <c r="D34" s="33" cm="1">
        <f t="array" ref="D34">SUMPRODUCT('EUROSTAT data 2015 EU27'!$E$15:$BP$78*('EUROSTAT data 2015 EU27'!$E$13:$BP$13=  'EUROSTAT data re-aggregated'!D$3 )*('EUROSTAT data 2015 EU27'!$D$15:$D$78= 'EUROSTAT data re-aggregated'!$B34  ))</f>
        <v>6861.5299999999988</v>
      </c>
      <c r="E34" cm="1">
        <f t="array" ref="E34">SUMPRODUCT('EUROSTAT data 2015 EU27'!$E$15:$BP$78*('EUROSTAT data 2015 EU27'!$E$13:$BP$13=  'EUROSTAT data re-aggregated'!E$3 )*('EUROSTAT data 2015 EU27'!$D$15:$D$78= 'EUROSTAT data re-aggregated'!$B34  ))</f>
        <v>61732.03</v>
      </c>
      <c r="F34" cm="1">
        <f t="array" ref="F34">SUMPRODUCT('EUROSTAT data 2015 EU27'!$E$15:$BP$78*('EUROSTAT data 2015 EU27'!$E$13:$BP$13=  'EUROSTAT data re-aggregated'!F$3 )*('EUROSTAT data 2015 EU27'!$D$15:$D$78= 'EUROSTAT data re-aggregated'!$B34  ))</f>
        <v>11771.609999999997</v>
      </c>
      <c r="G34" cm="1">
        <f t="array" ref="G34">SUMPRODUCT('EUROSTAT data 2015 EU27'!$E$15:$BP$78*('EUROSTAT data 2015 EU27'!$E$13:$BP$13=  'EUROSTAT data re-aggregated'!G$3 )*('EUROSTAT data 2015 EU27'!$D$15:$D$78= 'EUROSTAT data re-aggregated'!$B34  ))</f>
        <v>5480.46</v>
      </c>
      <c r="H34" cm="1">
        <f t="array" ref="H34">SUMPRODUCT('EUROSTAT data 2015 EU27'!$E$15:$BP$78*('EUROSTAT data 2015 EU27'!$E$13:$BP$13=  'EUROSTAT data re-aggregated'!H$3 )*('EUROSTAT data 2015 EU27'!$D$15:$D$78= 'EUROSTAT data re-aggregated'!$B34  ))</f>
        <v>15661.180000000004</v>
      </c>
      <c r="I34" cm="1">
        <f t="array" ref="I34">SUMPRODUCT('EUROSTAT data 2015 EU27'!$E$15:$BP$78*('EUROSTAT data 2015 EU27'!$E$13:$BP$13=  'EUROSTAT data re-aggregated'!I$3 )*('EUROSTAT data 2015 EU27'!$D$15:$D$78= 'EUROSTAT data re-aggregated'!$B34  ))</f>
        <v>14407.029999999999</v>
      </c>
      <c r="J34" cm="1">
        <f t="array" ref="J34">SUMPRODUCT('EUROSTAT data 2015 EU27'!$E$15:$BP$78*('EUROSTAT data 2015 EU27'!$E$13:$BP$13=  'EUROSTAT data re-aggregated'!J$3 )*('EUROSTAT data 2015 EU27'!$D$15:$D$78= 'EUROSTAT data re-aggregated'!$B34  ))</f>
        <v>32734.7</v>
      </c>
      <c r="K34" cm="1">
        <f t="array" ref="K34">SUMPRODUCT('EUROSTAT data 2015 EU27'!$E$15:$BP$78*('EUROSTAT data 2015 EU27'!$E$13:$BP$13=  'EUROSTAT data re-aggregated'!K$3 )*('EUROSTAT data 2015 EU27'!$D$15:$D$78= 'EUROSTAT data re-aggregated'!$B34  ))</f>
        <v>49333.049999999996</v>
      </c>
      <c r="L34" cm="1">
        <f t="array" ref="L34">SUMPRODUCT('EUROSTAT data 2015 EU27'!$E$15:$BP$78*('EUROSTAT data 2015 EU27'!$E$13:$BP$13=  'EUROSTAT data re-aggregated'!L$3 )*('EUROSTAT data 2015 EU27'!$D$15:$D$78= 'EUROSTAT data re-aggregated'!$B34  ))</f>
        <v>16691.29</v>
      </c>
      <c r="M34" s="33" cm="1">
        <f t="array" ref="M34">SUMPRODUCT('EUROSTAT data 2015 EU27'!$E$15:$BP$78*('EUROSTAT data 2015 EU27'!$E$13:$BP$13=  'EUROSTAT data re-aggregated'!M$3 )*('EUROSTAT data 2015 EU27'!$D$15:$D$78= 'EUROSTAT data re-aggregated'!$B34  ))</f>
        <v>13290.949999999999</v>
      </c>
      <c r="N34" s="33" cm="1">
        <f t="array" ref="N34">SUMPRODUCT('EUROSTAT data 2015 EU27'!$E$15:$BP$78*('EUROSTAT data 2015 EU27'!$E$13:$BP$13=  'EUROSTAT data re-aggregated'!N$3 )*('EUROSTAT data 2015 EU27'!$D$15:$D$78= 'EUROSTAT data re-aggregated'!$B34  ))</f>
        <v>16132.369999999999</v>
      </c>
      <c r="O34" cm="1">
        <f t="array" ref="O34">SUMPRODUCT('EUROSTAT data 2015 EU27'!$E$15:$BP$78*('EUROSTAT data 2015 EU27'!$E$13:$BP$13=  'EUROSTAT data re-aggregated'!O$3 )*('EUROSTAT data 2015 EU27'!$D$15:$D$78= 'EUROSTAT data re-aggregated'!$B34  ))</f>
        <v>25218.45</v>
      </c>
      <c r="P34" cm="1">
        <f t="array" ref="P34">SUMPRODUCT('EUROSTAT data 2015 EU27'!$E$15:$BP$78*('EUROSTAT data 2015 EU27'!$E$13:$BP$13=  'EUROSTAT data re-aggregated'!P$3 )*('EUROSTAT data 2015 EU27'!$D$15:$D$78= 'EUROSTAT data re-aggregated'!$B34  ))</f>
        <v>34293.24</v>
      </c>
      <c r="Q34" cm="1">
        <f t="array" ref="Q34">SUMPRODUCT('EUROSTAT data 2015 EU27'!$E$15:$BP$78*('EUROSTAT data 2015 EU27'!$E$13:$BP$13=  'EUROSTAT data re-aggregated'!Q$3 )*('EUROSTAT data 2015 EU27'!$D$15:$D$78= 'EUROSTAT data re-aggregated'!$B34  ))</f>
        <v>18667.440000000002</v>
      </c>
      <c r="R34" cm="1">
        <f t="array" ref="R34">SUMPRODUCT('EUROSTAT data 2015 EU27'!$E$15:$BP$78*('EUROSTAT data 2015 EU27'!$E$13:$BP$13=  'EUROSTAT data re-aggregated'!R$3 )*('EUROSTAT data 2015 EU27'!$D$15:$D$78= 'EUROSTAT data re-aggregated'!$B34  ))</f>
        <v>40613.450000000004</v>
      </c>
      <c r="S34" cm="1">
        <f t="array" ref="S34">SUMPRODUCT('EUROSTAT data 2015 EU27'!$E$15:$BP$78*('EUROSTAT data 2015 EU27'!$E$13:$BP$13=  'EUROSTAT data re-aggregated'!S$3 )*('EUROSTAT data 2015 EU27'!$D$15:$D$78= 'EUROSTAT data re-aggregated'!$B34  ))</f>
        <v>42167.840000000004</v>
      </c>
      <c r="T34" cm="1">
        <f t="array" ref="T34">SUMPRODUCT('EUROSTAT data 2015 EU27'!$E$15:$BP$78*('EUROSTAT data 2015 EU27'!$E$13:$BP$13=  'EUROSTAT data re-aggregated'!T$3 )*('EUROSTAT data 2015 EU27'!$D$15:$D$78= 'EUROSTAT data re-aggregated'!$B34  ))</f>
        <v>14680.750000000002</v>
      </c>
      <c r="U34" cm="1">
        <f t="array" ref="U34">SUMPRODUCT('EUROSTAT data 2015 EU27'!$E$15:$BP$78*('EUROSTAT data 2015 EU27'!$E$13:$BP$13=  'EUROSTAT data re-aggregated'!U$3 )*('EUROSTAT data 2015 EU27'!$D$15:$D$78= 'EUROSTAT data re-aggregated'!$B34  ))</f>
        <v>26266.660000000007</v>
      </c>
      <c r="V34" s="33" cm="1">
        <f t="array" ref="V34">SUMPRODUCT('EUROSTAT data 2015 EU27'!$E$15:$BP$78*('EUROSTAT data 2015 EU27'!$E$13:$BP$13=  'EUROSTAT data re-aggregated'!V$3 )*('EUROSTAT data 2015 EU27'!$D$15:$D$78= 'EUROSTAT data re-aggregated'!$B34  ))</f>
        <v>30696.390000000003</v>
      </c>
      <c r="W34" cm="1">
        <f t="array" ref="W34">SUMPRODUCT('EUROSTAT data 2015 EU27'!$E$15:$BP$78*('EUROSTAT data 2015 EU27'!$E$13:$BP$13=  'EUROSTAT data re-aggregated'!W$3 )*('EUROSTAT data 2015 EU27'!$D$15:$D$78= 'EUROSTAT data re-aggregated'!$B34  ))</f>
        <v>26056.62</v>
      </c>
      <c r="X34" cm="1">
        <f t="array" ref="X34">SUMPRODUCT('EUROSTAT data 2015 EU27'!$E$15:$BP$78*('EUROSTAT data 2015 EU27'!$E$13:$BP$13=  'EUROSTAT data re-aggregated'!X$3 )*('EUROSTAT data 2015 EU27'!$D$15:$D$78= 'EUROSTAT data re-aggregated'!$B34  ))</f>
        <v>120174.55999999998</v>
      </c>
      <c r="Y34" cm="1">
        <f t="array" ref="Y34">SUMPRODUCT('EUROSTAT data 2015 EU27'!$E$15:$BP$78*('EUROSTAT data 2015 EU27'!$E$13:$BP$13=  'EUROSTAT data re-aggregated'!Y$3 )*('EUROSTAT data 2015 EU27'!$D$15:$D$78= 'EUROSTAT data re-aggregated'!$B34  ))</f>
        <v>242915.59000000003</v>
      </c>
      <c r="Z34" cm="1">
        <f t="array" ref="Z34">SUMPRODUCT('EUROSTAT data 2015 EU27'!$E$15:$BP$78*('EUROSTAT data 2015 EU27'!$E$13:$BP$13=  'EUROSTAT data re-aggregated'!Z$3 )*('EUROSTAT data 2015 EU27'!$D$15:$D$78= 'EUROSTAT data re-aggregated'!$B34  ))</f>
        <v>102078.32999999999</v>
      </c>
      <c r="AA34" cm="1">
        <f t="array" ref="AA34">SUMPRODUCT('EUROSTAT data 2015 EU27'!$E$15:$BP$78*('EUROSTAT data 2015 EU27'!$E$13:$BP$13=  'EUROSTAT data re-aggregated'!AA$3 )*('EUROSTAT data 2015 EU27'!$D$15:$D$78= 'EUROSTAT data re-aggregated'!$B34  ))</f>
        <v>30506.449999999997</v>
      </c>
      <c r="AB34" cm="1">
        <f t="array" ref="AB34">SUMPRODUCT('EUROSTAT data 2015 EU27'!$E$15:$BP$78*('EUROSTAT data 2015 EU27'!$E$13:$BP$13=  'EUROSTAT data re-aggregated'!AB$3 )*('EUROSTAT data 2015 EU27'!$D$15:$D$78= 'EUROSTAT data re-aggregated'!$B34  ))</f>
        <v>38207.120000000003</v>
      </c>
      <c r="AC34" cm="1">
        <f t="array" ref="AC34">SUMPRODUCT('EUROSTAT data 2015 EU27'!$E$15:$BP$78*('EUROSTAT data 2015 EU27'!$E$13:$BP$13=  'EUROSTAT data re-aggregated'!AC$3 )*('EUROSTAT data 2015 EU27'!$D$15:$D$78= 'EUROSTAT data re-aggregated'!$B34  ))</f>
        <v>26630.080000000002</v>
      </c>
      <c r="AD34" cm="1">
        <f t="array" ref="AD34">SUMPRODUCT('EUROSTAT data 2015 EU27'!$E$15:$BP$78*('EUROSTAT data 2015 EU27'!$E$13:$BP$13=  'EUROSTAT data re-aggregated'!AD$3 )*('EUROSTAT data 2015 EU27'!$D$15:$D$78= 'EUROSTAT data re-aggregated'!$B34  ))</f>
        <v>76170.12</v>
      </c>
      <c r="AE34" cm="1">
        <f t="array" ref="AE34">SUMPRODUCT('EUROSTAT data 2015 EU27'!$E$15:$BP$78*('EUROSTAT data 2015 EU27'!$E$13:$BP$13=  'EUROSTAT data re-aggregated'!AE$3 )*('EUROSTAT data 2015 EU27'!$D$15:$D$78= 'EUROSTAT data re-aggregated'!$B34  ))</f>
        <v>103268.09</v>
      </c>
      <c r="AF34" cm="1">
        <f t="array" ref="AF34">SUMPRODUCT('EUROSTAT data 2015 EU27'!$E$15:$BP$78*('EUROSTAT data 2015 EU27'!$E$13:$BP$13=  'EUROSTAT data re-aggregated'!AF$3 )*('EUROSTAT data 2015 EU27'!$D$15:$D$78= 'EUROSTAT data re-aggregated'!$B34  ))</f>
        <v>51664.86</v>
      </c>
      <c r="AG34" cm="1">
        <f t="array" ref="AG34">SUMPRODUCT('EUROSTAT data 2015 EU27'!$E$15:$BP$78*('EUROSTAT data 2015 EU27'!$E$13:$BP$13=  'EUROSTAT data re-aggregated'!AG$3 )*('EUROSTAT data 2015 EU27'!$D$15:$D$78= 'EUROSTAT data re-aggregated'!$B34  ))</f>
        <v>473967.1999999999</v>
      </c>
      <c r="AH34" cm="1">
        <f t="array" ref="AH34">SUMPRODUCT('EUROSTAT data 2015 EU27'!$E$15:$BP$78*('EUROSTAT data 2015 EU27'!$E$13:$BP$13=  'EUROSTAT data re-aggregated'!AH$3 )*('EUROSTAT data 2015 EU27'!$D$15:$D$78= 'EUROSTAT data re-aggregated'!$B34  ))</f>
        <v>66708.160000000003</v>
      </c>
      <c r="AI34" cm="1">
        <f t="array" ref="AI34">SUMPRODUCT('EUROSTAT data 2015 EU27'!$E$15:$BP$78*('EUROSTAT data 2015 EU27'!$E$13:$BP$13=  'EUROSTAT data re-aggregated'!AI$3 )*('EUROSTAT data 2015 EU27'!$D$15:$D$78= 'EUROSTAT data re-aggregated'!$B34  ))</f>
        <v>23055.850000000002</v>
      </c>
      <c r="AJ34" cm="1">
        <f t="array" ref="AJ34">SUMPRODUCT('EUROSTAT data 2015 EU27'!$E$15:$BP$78*('EUROSTAT data 2015 EU27'!$E$13:$BP$13=  'EUROSTAT data re-aggregated'!AJ$3 )*('EUROSTAT data 2015 EU27'!$D$15:$D$78= 'EUROSTAT data re-aggregated'!$B34  ))</f>
        <v>47800.819999999992</v>
      </c>
      <c r="AK34" cm="1">
        <f t="array" ref="AK34">SUMPRODUCT('EUROSTAT data 2015 EU27'!$E$15:$BP$78*('EUROSTAT data 2015 EU27'!$E$13:$BP$13=  'EUROSTAT data re-aggregated'!AK$3 )*('EUROSTAT data 2015 EU27'!$D$15:$D$78= 'EUROSTAT data re-aggregated'!$B34  ))</f>
        <v>43980.839999999989</v>
      </c>
      <c r="AL34" cm="1">
        <f t="array" ref="AL34">SUMPRODUCT('EUROSTAT data 2015 EU27'!$E$15:$BP$78*('EUROSTAT data 2015 EU27'!$E$13:$BP$13=  'EUROSTAT data re-aggregated'!AL$3 )*('EUROSTAT data 2015 EU27'!$D$15:$D$78= 'EUROSTAT data re-aggregated'!$B34  ))</f>
        <v>0</v>
      </c>
      <c r="AM34" cm="1">
        <f t="array" ref="AM34">SUMPRODUCT('EUROSTAT data 2015 EU27'!$E$15:$BP$78*('EUROSTAT data 2015 EU27'!$E$13:$BP$13=  'EUROSTAT data re-aggregated'!AM$3 )*('EUROSTAT data 2015 EU27'!$D$15:$D$78= 'EUROSTAT data re-aggregated'!$B34  ))</f>
        <v>0</v>
      </c>
    </row>
    <row r="35" spans="2:39" x14ac:dyDescent="0.35">
      <c r="B35" s="1" t="str">
        <v>ISIC 84</v>
      </c>
      <c r="C35" cm="1">
        <f t="array" ref="C35">SUMPRODUCT('EUROSTAT data 2015 EU27'!$E$15:$BP$78*('EUROSTAT data 2015 EU27'!$E$13:$BP$13=  'EUROSTAT data re-aggregated'!C$3 )*('EUROSTAT data 2015 EU27'!$D$15:$D$78= 'EUROSTAT data re-aggregated'!$B35  ))</f>
        <v>726.66</v>
      </c>
      <c r="D35" s="33" cm="1">
        <f t="array" ref="D35">SUMPRODUCT('EUROSTAT data 2015 EU27'!$E$15:$BP$78*('EUROSTAT data 2015 EU27'!$E$13:$BP$13=  'EUROSTAT data re-aggregated'!D$3 )*('EUROSTAT data 2015 EU27'!$D$15:$D$78= 'EUROSTAT data re-aggregated'!$B35  ))</f>
        <v>327.04000000000002</v>
      </c>
      <c r="E35" cm="1">
        <f t="array" ref="E35">SUMPRODUCT('EUROSTAT data 2015 EU27'!$E$15:$BP$78*('EUROSTAT data 2015 EU27'!$E$13:$BP$13=  'EUROSTAT data re-aggregated'!E$3 )*('EUROSTAT data 2015 EU27'!$D$15:$D$78= 'EUROSTAT data re-aggregated'!$B35  ))</f>
        <v>1854.38</v>
      </c>
      <c r="F35" cm="1">
        <f t="array" ref="F35">SUMPRODUCT('EUROSTAT data 2015 EU27'!$E$15:$BP$78*('EUROSTAT data 2015 EU27'!$E$13:$BP$13=  'EUROSTAT data re-aggregated'!F$3 )*('EUROSTAT data 2015 EU27'!$D$15:$D$78= 'EUROSTAT data re-aggregated'!$B35  ))</f>
        <v>369.26</v>
      </c>
      <c r="G35" cm="1">
        <f t="array" ref="G35">SUMPRODUCT('EUROSTAT data 2015 EU27'!$E$15:$BP$78*('EUROSTAT data 2015 EU27'!$E$13:$BP$13=  'EUROSTAT data re-aggregated'!G$3 )*('EUROSTAT data 2015 EU27'!$D$15:$D$78= 'EUROSTAT data re-aggregated'!$B35  ))</f>
        <v>305.58</v>
      </c>
      <c r="H35" cm="1">
        <f t="array" ref="H35">SUMPRODUCT('EUROSTAT data 2015 EU27'!$E$15:$BP$78*('EUROSTAT data 2015 EU27'!$E$13:$BP$13=  'EUROSTAT data re-aggregated'!H$3 )*('EUROSTAT data 2015 EU27'!$D$15:$D$78= 'EUROSTAT data re-aggregated'!$B35  ))</f>
        <v>841.53</v>
      </c>
      <c r="I35" cm="1">
        <f t="array" ref="I35">SUMPRODUCT('EUROSTAT data 2015 EU27'!$E$15:$BP$78*('EUROSTAT data 2015 EU27'!$E$13:$BP$13=  'EUROSTAT data re-aggregated'!I$3 )*('EUROSTAT data 2015 EU27'!$D$15:$D$78= 'EUROSTAT data re-aggregated'!$B35  ))</f>
        <v>485.31</v>
      </c>
      <c r="J35" cm="1">
        <f t="array" ref="J35">SUMPRODUCT('EUROSTAT data 2015 EU27'!$E$15:$BP$78*('EUROSTAT data 2015 EU27'!$E$13:$BP$13=  'EUROSTAT data re-aggregated'!J$3 )*('EUROSTAT data 2015 EU27'!$D$15:$D$78= 'EUROSTAT data re-aggregated'!$B35  ))</f>
        <v>1549.37</v>
      </c>
      <c r="K35" cm="1">
        <f t="array" ref="K35">SUMPRODUCT('EUROSTAT data 2015 EU27'!$E$15:$BP$78*('EUROSTAT data 2015 EU27'!$E$13:$BP$13=  'EUROSTAT data re-aggregated'!K$3 )*('EUROSTAT data 2015 EU27'!$D$15:$D$78= 'EUROSTAT data re-aggregated'!$B35  ))</f>
        <v>646.82000000000005</v>
      </c>
      <c r="L35" cm="1">
        <f t="array" ref="L35">SUMPRODUCT('EUROSTAT data 2015 EU27'!$E$15:$BP$78*('EUROSTAT data 2015 EU27'!$E$13:$BP$13=  'EUROSTAT data re-aggregated'!L$3 )*('EUROSTAT data 2015 EU27'!$D$15:$D$78= 'EUROSTAT data re-aggregated'!$B35  ))</f>
        <v>754.06</v>
      </c>
      <c r="M35" s="33" cm="1">
        <f t="array" ref="M35">SUMPRODUCT('EUROSTAT data 2015 EU27'!$E$15:$BP$78*('EUROSTAT data 2015 EU27'!$E$13:$BP$13=  'EUROSTAT data re-aggregated'!M$3 )*('EUROSTAT data 2015 EU27'!$D$15:$D$78= 'EUROSTAT data re-aggregated'!$B35  ))</f>
        <v>750.86</v>
      </c>
      <c r="N35" s="33" cm="1">
        <f t="array" ref="N35">SUMPRODUCT('EUROSTAT data 2015 EU27'!$E$15:$BP$78*('EUROSTAT data 2015 EU27'!$E$13:$BP$13=  'EUROSTAT data re-aggregated'!N$3 )*('EUROSTAT data 2015 EU27'!$D$15:$D$78= 'EUROSTAT data re-aggregated'!$B35  ))</f>
        <v>1001.52</v>
      </c>
      <c r="O35" cm="1">
        <f t="array" ref="O35">SUMPRODUCT('EUROSTAT data 2015 EU27'!$E$15:$BP$78*('EUROSTAT data 2015 EU27'!$E$13:$BP$13=  'EUROSTAT data re-aggregated'!O$3 )*('EUROSTAT data 2015 EU27'!$D$15:$D$78= 'EUROSTAT data re-aggregated'!$B35  ))</f>
        <v>897.98</v>
      </c>
      <c r="P35" cm="1">
        <f t="array" ref="P35">SUMPRODUCT('EUROSTAT data 2015 EU27'!$E$15:$BP$78*('EUROSTAT data 2015 EU27'!$E$13:$BP$13=  'EUROSTAT data re-aggregated'!P$3 )*('EUROSTAT data 2015 EU27'!$D$15:$D$78= 'EUROSTAT data re-aggregated'!$B35  ))</f>
        <v>643.41</v>
      </c>
      <c r="Q35" cm="1">
        <f t="array" ref="Q35">SUMPRODUCT('EUROSTAT data 2015 EU27'!$E$15:$BP$78*('EUROSTAT data 2015 EU27'!$E$13:$BP$13=  'EUROSTAT data re-aggregated'!Q$3 )*('EUROSTAT data 2015 EU27'!$D$15:$D$78= 'EUROSTAT data re-aggregated'!$B35  ))</f>
        <v>793.13</v>
      </c>
      <c r="R35" cm="1">
        <f t="array" ref="R35">SUMPRODUCT('EUROSTAT data 2015 EU27'!$E$15:$BP$78*('EUROSTAT data 2015 EU27'!$E$13:$BP$13=  'EUROSTAT data re-aggregated'!R$3 )*('EUROSTAT data 2015 EU27'!$D$15:$D$78= 'EUROSTAT data re-aggregated'!$B35  ))</f>
        <v>1275.3499999999999</v>
      </c>
      <c r="S35" cm="1">
        <f t="array" ref="S35">SUMPRODUCT('EUROSTAT data 2015 EU27'!$E$15:$BP$78*('EUROSTAT data 2015 EU27'!$E$13:$BP$13=  'EUROSTAT data re-aggregated'!S$3 )*('EUROSTAT data 2015 EU27'!$D$15:$D$78= 'EUROSTAT data re-aggregated'!$B35  ))</f>
        <v>1502.98</v>
      </c>
      <c r="T35" cm="1">
        <f t="array" ref="T35">SUMPRODUCT('EUROSTAT data 2015 EU27'!$E$15:$BP$78*('EUROSTAT data 2015 EU27'!$E$13:$BP$13=  'EUROSTAT data re-aggregated'!T$3 )*('EUROSTAT data 2015 EU27'!$D$15:$D$78= 'EUROSTAT data re-aggregated'!$B35  ))</f>
        <v>206.41</v>
      </c>
      <c r="U35" cm="1">
        <f t="array" ref="U35">SUMPRODUCT('EUROSTAT data 2015 EU27'!$E$15:$BP$78*('EUROSTAT data 2015 EU27'!$E$13:$BP$13=  'EUROSTAT data re-aggregated'!U$3 )*('EUROSTAT data 2015 EU27'!$D$15:$D$78= 'EUROSTAT data re-aggregated'!$B35  ))</f>
        <v>683.76</v>
      </c>
      <c r="V35" s="33" cm="1">
        <f t="array" ref="V35">SUMPRODUCT('EUROSTAT data 2015 EU27'!$E$15:$BP$78*('EUROSTAT data 2015 EU27'!$E$13:$BP$13=  'EUROSTAT data re-aggregated'!V$3 )*('EUROSTAT data 2015 EU27'!$D$15:$D$78= 'EUROSTAT data re-aggregated'!$B35  ))</f>
        <v>10792.95</v>
      </c>
      <c r="W35" cm="1">
        <f t="array" ref="W35">SUMPRODUCT('EUROSTAT data 2015 EU27'!$E$15:$BP$78*('EUROSTAT data 2015 EU27'!$E$13:$BP$13=  'EUROSTAT data re-aggregated'!W$3 )*('EUROSTAT data 2015 EU27'!$D$15:$D$78= 'EUROSTAT data re-aggregated'!$B35  ))</f>
        <v>1165.04</v>
      </c>
      <c r="X35" cm="1">
        <f t="array" ref="X35">SUMPRODUCT('EUROSTAT data 2015 EU27'!$E$15:$BP$78*('EUROSTAT data 2015 EU27'!$E$13:$BP$13=  'EUROSTAT data re-aggregated'!X$3 )*('EUROSTAT data 2015 EU27'!$D$15:$D$78= 'EUROSTAT data re-aggregated'!$B35  ))</f>
        <v>5034.4799999999996</v>
      </c>
      <c r="Y35" cm="1">
        <f t="array" ref="Y35">SUMPRODUCT('EUROSTAT data 2015 EU27'!$E$15:$BP$78*('EUROSTAT data 2015 EU27'!$E$13:$BP$13=  'EUROSTAT data re-aggregated'!Y$3 )*('EUROSTAT data 2015 EU27'!$D$15:$D$78= 'EUROSTAT data re-aggregated'!$B35  ))</f>
        <v>5068.99</v>
      </c>
      <c r="Z35" cm="1">
        <f t="array" ref="Z35">SUMPRODUCT('EUROSTAT data 2015 EU27'!$E$15:$BP$78*('EUROSTAT data 2015 EU27'!$E$13:$BP$13=  'EUROSTAT data re-aggregated'!Z$3 )*('EUROSTAT data 2015 EU27'!$D$15:$D$78= 'EUROSTAT data re-aggregated'!$B35  ))</f>
        <v>2851.87</v>
      </c>
      <c r="AA35" cm="1">
        <f t="array" ref="AA35">SUMPRODUCT('EUROSTAT data 2015 EU27'!$E$15:$BP$78*('EUROSTAT data 2015 EU27'!$E$13:$BP$13=  'EUROSTAT data re-aggregated'!AA$3 )*('EUROSTAT data 2015 EU27'!$D$15:$D$78= 'EUROSTAT data re-aggregated'!$B35  ))</f>
        <v>1112.19</v>
      </c>
      <c r="AB35" cm="1">
        <f t="array" ref="AB35">SUMPRODUCT('EUROSTAT data 2015 EU27'!$E$15:$BP$78*('EUROSTAT data 2015 EU27'!$E$13:$BP$13=  'EUROSTAT data re-aggregated'!AB$3 )*('EUROSTAT data 2015 EU27'!$D$15:$D$78= 'EUROSTAT data re-aggregated'!$B35  ))</f>
        <v>487</v>
      </c>
      <c r="AC35" cm="1">
        <f t="array" ref="AC35">SUMPRODUCT('EUROSTAT data 2015 EU27'!$E$15:$BP$78*('EUROSTAT data 2015 EU27'!$E$13:$BP$13=  'EUROSTAT data re-aggregated'!AC$3 )*('EUROSTAT data 2015 EU27'!$D$15:$D$78= 'EUROSTAT data re-aggregated'!$B35  ))</f>
        <v>573.24</v>
      </c>
      <c r="AD35" cm="1">
        <f t="array" ref="AD35">SUMPRODUCT('EUROSTAT data 2015 EU27'!$E$15:$BP$78*('EUROSTAT data 2015 EU27'!$E$13:$BP$13=  'EUROSTAT data re-aggregated'!AD$3 )*('EUROSTAT data 2015 EU27'!$D$15:$D$78= 'EUROSTAT data re-aggregated'!$B35  ))</f>
        <v>1089.7</v>
      </c>
      <c r="AE35" cm="1">
        <f t="array" ref="AE35">SUMPRODUCT('EUROSTAT data 2015 EU27'!$E$15:$BP$78*('EUROSTAT data 2015 EU27'!$E$13:$BP$13=  'EUROSTAT data re-aggregated'!AE$3 )*('EUROSTAT data 2015 EU27'!$D$15:$D$78= 'EUROSTAT data re-aggregated'!$B35  ))</f>
        <v>1724.47</v>
      </c>
      <c r="AF35" cm="1">
        <f t="array" ref="AF35">SUMPRODUCT('EUROSTAT data 2015 EU27'!$E$15:$BP$78*('EUROSTAT data 2015 EU27'!$E$13:$BP$13=  'EUROSTAT data re-aggregated'!AF$3 )*('EUROSTAT data 2015 EU27'!$D$15:$D$78= 'EUROSTAT data re-aggregated'!$B35  ))</f>
        <v>2724.35</v>
      </c>
      <c r="AG35" cm="1">
        <f t="array" ref="AG35">SUMPRODUCT('EUROSTAT data 2015 EU27'!$E$15:$BP$78*('EUROSTAT data 2015 EU27'!$E$13:$BP$13=  'EUROSTAT data re-aggregated'!AG$3 )*('EUROSTAT data 2015 EU27'!$D$15:$D$78= 'EUROSTAT data re-aggregated'!$B35  ))</f>
        <v>11171.179999999997</v>
      </c>
      <c r="AH35" cm="1">
        <f t="array" ref="AH35">SUMPRODUCT('EUROSTAT data 2015 EU27'!$E$15:$BP$78*('EUROSTAT data 2015 EU27'!$E$13:$BP$13=  'EUROSTAT data re-aggregated'!AH$3 )*('EUROSTAT data 2015 EU27'!$D$15:$D$78= 'EUROSTAT data re-aggregated'!$B35  ))</f>
        <v>10071.69</v>
      </c>
      <c r="AI35" cm="1">
        <f t="array" ref="AI35">SUMPRODUCT('EUROSTAT data 2015 EU27'!$E$15:$BP$78*('EUROSTAT data 2015 EU27'!$E$13:$BP$13=  'EUROSTAT data re-aggregated'!AI$3 )*('EUROSTAT data 2015 EU27'!$D$15:$D$78= 'EUROSTAT data re-aggregated'!$B35  ))</f>
        <v>1744</v>
      </c>
      <c r="AJ35" cm="1">
        <f t="array" ref="AJ35">SUMPRODUCT('EUROSTAT data 2015 EU27'!$E$15:$BP$78*('EUROSTAT data 2015 EU27'!$E$13:$BP$13=  'EUROSTAT data re-aggregated'!AJ$3 )*('EUROSTAT data 2015 EU27'!$D$15:$D$78= 'EUROSTAT data re-aggregated'!$B35  ))</f>
        <v>3123.41</v>
      </c>
      <c r="AK35" cm="1">
        <f t="array" ref="AK35">SUMPRODUCT('EUROSTAT data 2015 EU27'!$E$15:$BP$78*('EUROSTAT data 2015 EU27'!$E$13:$BP$13=  'EUROSTAT data re-aggregated'!AK$3 )*('EUROSTAT data 2015 EU27'!$D$15:$D$78= 'EUROSTAT data re-aggregated'!$B35  ))</f>
        <v>1605.87</v>
      </c>
      <c r="AL35" cm="1">
        <f t="array" ref="AL35">SUMPRODUCT('EUROSTAT data 2015 EU27'!$E$15:$BP$78*('EUROSTAT data 2015 EU27'!$E$13:$BP$13=  'EUROSTAT data re-aggregated'!AL$3 )*('EUROSTAT data 2015 EU27'!$D$15:$D$78= 'EUROSTAT data re-aggregated'!$B35  ))</f>
        <v>0</v>
      </c>
      <c r="AM35" cm="1">
        <f t="array" ref="AM35">SUMPRODUCT('EUROSTAT data 2015 EU27'!$E$15:$BP$78*('EUROSTAT data 2015 EU27'!$E$13:$BP$13=  'EUROSTAT data re-aggregated'!AM$3 )*('EUROSTAT data 2015 EU27'!$D$15:$D$78= 'EUROSTAT data re-aggregated'!$B35  ))</f>
        <v>0</v>
      </c>
    </row>
    <row r="36" spans="2:39" x14ac:dyDescent="0.35">
      <c r="B36" s="1" t="str">
        <v>ISIC 85</v>
      </c>
      <c r="C36" cm="1">
        <f t="array" ref="C36">SUMPRODUCT('EUROSTAT data 2015 EU27'!$E$15:$BP$78*('EUROSTAT data 2015 EU27'!$E$13:$BP$13=  'EUROSTAT data re-aggregated'!C$3 )*('EUROSTAT data 2015 EU27'!$D$15:$D$78= 'EUROSTAT data re-aggregated'!$B36  ))</f>
        <v>306.07</v>
      </c>
      <c r="D36" s="33" cm="1">
        <f t="array" ref="D36">SUMPRODUCT('EUROSTAT data 2015 EU27'!$E$15:$BP$78*('EUROSTAT data 2015 EU27'!$E$13:$BP$13=  'EUROSTAT data re-aggregated'!D$3 )*('EUROSTAT data 2015 EU27'!$D$15:$D$78= 'EUROSTAT data re-aggregated'!$B36  ))</f>
        <v>138.41999999999999</v>
      </c>
      <c r="E36" cm="1">
        <f t="array" ref="E36">SUMPRODUCT('EUROSTAT data 2015 EU27'!$E$15:$BP$78*('EUROSTAT data 2015 EU27'!$E$13:$BP$13=  'EUROSTAT data re-aggregated'!E$3 )*('EUROSTAT data 2015 EU27'!$D$15:$D$78= 'EUROSTAT data re-aggregated'!$B36  ))</f>
        <v>1435.26</v>
      </c>
      <c r="F36" cm="1">
        <f t="array" ref="F36">SUMPRODUCT('EUROSTAT data 2015 EU27'!$E$15:$BP$78*('EUROSTAT data 2015 EU27'!$E$13:$BP$13=  'EUROSTAT data re-aggregated'!F$3 )*('EUROSTAT data 2015 EU27'!$D$15:$D$78= 'EUROSTAT data re-aggregated'!$B36  ))</f>
        <v>192.01</v>
      </c>
      <c r="G36" cm="1">
        <f t="array" ref="G36">SUMPRODUCT('EUROSTAT data 2015 EU27'!$E$15:$BP$78*('EUROSTAT data 2015 EU27'!$E$13:$BP$13=  'EUROSTAT data re-aggregated'!G$3 )*('EUROSTAT data 2015 EU27'!$D$15:$D$78= 'EUROSTAT data re-aggregated'!$B36  ))</f>
        <v>89.73</v>
      </c>
      <c r="H36" cm="1">
        <f t="array" ref="H36">SUMPRODUCT('EUROSTAT data 2015 EU27'!$E$15:$BP$78*('EUROSTAT data 2015 EU27'!$E$13:$BP$13=  'EUROSTAT data re-aggregated'!H$3 )*('EUROSTAT data 2015 EU27'!$D$15:$D$78= 'EUROSTAT data re-aggregated'!$B36  ))</f>
        <v>382.39</v>
      </c>
      <c r="I36" cm="1">
        <f t="array" ref="I36">SUMPRODUCT('EUROSTAT data 2015 EU27'!$E$15:$BP$78*('EUROSTAT data 2015 EU27'!$E$13:$BP$13=  'EUROSTAT data re-aggregated'!I$3 )*('EUROSTAT data 2015 EU27'!$D$15:$D$78= 'EUROSTAT data re-aggregated'!$B36  ))</f>
        <v>310.55</v>
      </c>
      <c r="J36" cm="1">
        <f t="array" ref="J36">SUMPRODUCT('EUROSTAT data 2015 EU27'!$E$15:$BP$78*('EUROSTAT data 2015 EU27'!$E$13:$BP$13=  'EUROSTAT data re-aggregated'!J$3 )*('EUROSTAT data 2015 EU27'!$D$15:$D$78= 'EUROSTAT data re-aggregated'!$B36  ))</f>
        <v>778.28</v>
      </c>
      <c r="K36" cm="1">
        <f t="array" ref="K36">SUMPRODUCT('EUROSTAT data 2015 EU27'!$E$15:$BP$78*('EUROSTAT data 2015 EU27'!$E$13:$BP$13=  'EUROSTAT data re-aggregated'!K$3 )*('EUROSTAT data 2015 EU27'!$D$15:$D$78= 'EUROSTAT data re-aggregated'!$B36  ))</f>
        <v>651.59</v>
      </c>
      <c r="L36" cm="1">
        <f t="array" ref="L36">SUMPRODUCT('EUROSTAT data 2015 EU27'!$E$15:$BP$78*('EUROSTAT data 2015 EU27'!$E$13:$BP$13=  'EUROSTAT data re-aggregated'!L$3 )*('EUROSTAT data 2015 EU27'!$D$15:$D$78= 'EUROSTAT data re-aggregated'!$B36  ))</f>
        <v>373.45</v>
      </c>
      <c r="M36" s="33" cm="1">
        <f t="array" ref="M36">SUMPRODUCT('EUROSTAT data 2015 EU27'!$E$15:$BP$78*('EUROSTAT data 2015 EU27'!$E$13:$BP$13=  'EUROSTAT data re-aggregated'!M$3 )*('EUROSTAT data 2015 EU27'!$D$15:$D$78= 'EUROSTAT data re-aggregated'!$B36  ))</f>
        <v>247.08</v>
      </c>
      <c r="N36" s="33" cm="1">
        <f t="array" ref="N36">SUMPRODUCT('EUROSTAT data 2015 EU27'!$E$15:$BP$78*('EUROSTAT data 2015 EU27'!$E$13:$BP$13=  'EUROSTAT data re-aggregated'!N$3 )*('EUROSTAT data 2015 EU27'!$D$15:$D$78= 'EUROSTAT data re-aggregated'!$B36  ))</f>
        <v>489.26</v>
      </c>
      <c r="O36" cm="1">
        <f t="array" ref="O36">SUMPRODUCT('EUROSTAT data 2015 EU27'!$E$15:$BP$78*('EUROSTAT data 2015 EU27'!$E$13:$BP$13=  'EUROSTAT data re-aggregated'!O$3 )*('EUROSTAT data 2015 EU27'!$D$15:$D$78= 'EUROSTAT data re-aggregated'!$B36  ))</f>
        <v>592.25</v>
      </c>
      <c r="P36" cm="1">
        <f t="array" ref="P36">SUMPRODUCT('EUROSTAT data 2015 EU27'!$E$15:$BP$78*('EUROSTAT data 2015 EU27'!$E$13:$BP$13=  'EUROSTAT data re-aggregated'!P$3 )*('EUROSTAT data 2015 EU27'!$D$15:$D$78= 'EUROSTAT data re-aggregated'!$B36  ))</f>
        <v>564.13</v>
      </c>
      <c r="Q36" cm="1">
        <f t="array" ref="Q36">SUMPRODUCT('EUROSTAT data 2015 EU27'!$E$15:$BP$78*('EUROSTAT data 2015 EU27'!$E$13:$BP$13=  'EUROSTAT data re-aggregated'!Q$3 )*('EUROSTAT data 2015 EU27'!$D$15:$D$78= 'EUROSTAT data re-aggregated'!$B36  ))</f>
        <v>609.70000000000005</v>
      </c>
      <c r="R36" cm="1">
        <f t="array" ref="R36">SUMPRODUCT('EUROSTAT data 2015 EU27'!$E$15:$BP$78*('EUROSTAT data 2015 EU27'!$E$13:$BP$13=  'EUROSTAT data re-aggregated'!R$3 )*('EUROSTAT data 2015 EU27'!$D$15:$D$78= 'EUROSTAT data re-aggregated'!$B36  ))</f>
        <v>1159.01</v>
      </c>
      <c r="S36" cm="1">
        <f t="array" ref="S36">SUMPRODUCT('EUROSTAT data 2015 EU27'!$E$15:$BP$78*('EUROSTAT data 2015 EU27'!$E$13:$BP$13=  'EUROSTAT data re-aggregated'!S$3 )*('EUROSTAT data 2015 EU27'!$D$15:$D$78= 'EUROSTAT data re-aggregated'!$B36  ))</f>
        <v>1998.32</v>
      </c>
      <c r="T36" cm="1">
        <f t="array" ref="T36">SUMPRODUCT('EUROSTAT data 2015 EU27'!$E$15:$BP$78*('EUROSTAT data 2015 EU27'!$E$13:$BP$13=  'EUROSTAT data re-aggregated'!T$3 )*('EUROSTAT data 2015 EU27'!$D$15:$D$78= 'EUROSTAT data re-aggregated'!$B36  ))</f>
        <v>641.13</v>
      </c>
      <c r="U36" cm="1">
        <f t="array" ref="U36">SUMPRODUCT('EUROSTAT data 2015 EU27'!$E$15:$BP$78*('EUROSTAT data 2015 EU27'!$E$13:$BP$13=  'EUROSTAT data re-aggregated'!U$3 )*('EUROSTAT data 2015 EU27'!$D$15:$D$78= 'EUROSTAT data re-aggregated'!$B36  ))</f>
        <v>807.64</v>
      </c>
      <c r="V36" s="33" cm="1">
        <f t="array" ref="V36">SUMPRODUCT('EUROSTAT data 2015 EU27'!$E$15:$BP$78*('EUROSTAT data 2015 EU27'!$E$13:$BP$13=  'EUROSTAT data re-aggregated'!V$3 )*('EUROSTAT data 2015 EU27'!$D$15:$D$78= 'EUROSTAT data re-aggregated'!$B36  ))</f>
        <v>1136.22</v>
      </c>
      <c r="W36" cm="1">
        <f t="array" ref="W36">SUMPRODUCT('EUROSTAT data 2015 EU27'!$E$15:$BP$78*('EUROSTAT data 2015 EU27'!$E$13:$BP$13=  'EUROSTAT data re-aggregated'!W$3 )*('EUROSTAT data 2015 EU27'!$D$15:$D$78= 'EUROSTAT data re-aggregated'!$B36  ))</f>
        <v>427.87</v>
      </c>
      <c r="X36" cm="1">
        <f t="array" ref="X36">SUMPRODUCT('EUROSTAT data 2015 EU27'!$E$15:$BP$78*('EUROSTAT data 2015 EU27'!$E$13:$BP$13=  'EUROSTAT data re-aggregated'!X$3 )*('EUROSTAT data 2015 EU27'!$D$15:$D$78= 'EUROSTAT data re-aggregated'!$B36  ))</f>
        <v>1428.1</v>
      </c>
      <c r="Y36" cm="1">
        <f t="array" ref="Y36">SUMPRODUCT('EUROSTAT data 2015 EU27'!$E$15:$BP$78*('EUROSTAT data 2015 EU27'!$E$13:$BP$13=  'EUROSTAT data re-aggregated'!Y$3 )*('EUROSTAT data 2015 EU27'!$D$15:$D$78= 'EUROSTAT data re-aggregated'!$B36  ))</f>
        <v>5108.82</v>
      </c>
      <c r="Z36" cm="1">
        <f t="array" ref="Z36">SUMPRODUCT('EUROSTAT data 2015 EU27'!$E$15:$BP$78*('EUROSTAT data 2015 EU27'!$E$13:$BP$13=  'EUROSTAT data re-aggregated'!Z$3 )*('EUROSTAT data 2015 EU27'!$D$15:$D$78= 'EUROSTAT data re-aggregated'!$B36  ))</f>
        <v>4183.26</v>
      </c>
      <c r="AA36" cm="1">
        <f t="array" ref="AA36">SUMPRODUCT('EUROSTAT data 2015 EU27'!$E$15:$BP$78*('EUROSTAT data 2015 EU27'!$E$13:$BP$13=  'EUROSTAT data re-aggregated'!AA$3 )*('EUROSTAT data 2015 EU27'!$D$15:$D$78= 'EUROSTAT data re-aggregated'!$B36  ))</f>
        <v>538.6</v>
      </c>
      <c r="AB36" cm="1">
        <f t="array" ref="AB36">SUMPRODUCT('EUROSTAT data 2015 EU27'!$E$15:$BP$78*('EUROSTAT data 2015 EU27'!$E$13:$BP$13=  'EUROSTAT data re-aggregated'!AB$3 )*('EUROSTAT data 2015 EU27'!$D$15:$D$78= 'EUROSTAT data re-aggregated'!$B36  ))</f>
        <v>587.21</v>
      </c>
      <c r="AC36" cm="1">
        <f t="array" ref="AC36">SUMPRODUCT('EUROSTAT data 2015 EU27'!$E$15:$BP$78*('EUROSTAT data 2015 EU27'!$E$13:$BP$13=  'EUROSTAT data re-aggregated'!AC$3 )*('EUROSTAT data 2015 EU27'!$D$15:$D$78= 'EUROSTAT data re-aggregated'!$B36  ))</f>
        <v>1490.59</v>
      </c>
      <c r="AD36" cm="1">
        <f t="array" ref="AD36">SUMPRODUCT('EUROSTAT data 2015 EU27'!$E$15:$BP$78*('EUROSTAT data 2015 EU27'!$E$13:$BP$13=  'EUROSTAT data re-aggregated'!AD$3 )*('EUROSTAT data 2015 EU27'!$D$15:$D$78= 'EUROSTAT data re-aggregated'!$B36  ))</f>
        <v>2574.88</v>
      </c>
      <c r="AE36" cm="1">
        <f t="array" ref="AE36">SUMPRODUCT('EUROSTAT data 2015 EU27'!$E$15:$BP$78*('EUROSTAT data 2015 EU27'!$E$13:$BP$13=  'EUROSTAT data re-aggregated'!AE$3 )*('EUROSTAT data 2015 EU27'!$D$15:$D$78= 'EUROSTAT data re-aggregated'!$B36  ))</f>
        <v>3293.1499999999996</v>
      </c>
      <c r="AF36" cm="1">
        <f t="array" ref="AF36">SUMPRODUCT('EUROSTAT data 2015 EU27'!$E$15:$BP$78*('EUROSTAT data 2015 EU27'!$E$13:$BP$13=  'EUROSTAT data re-aggregated'!AF$3 )*('EUROSTAT data 2015 EU27'!$D$15:$D$78= 'EUROSTAT data re-aggregated'!$B36  ))</f>
        <v>914.65</v>
      </c>
      <c r="AG36" cm="1">
        <f t="array" ref="AG36">SUMPRODUCT('EUROSTAT data 2015 EU27'!$E$15:$BP$78*('EUROSTAT data 2015 EU27'!$E$13:$BP$13=  'EUROSTAT data re-aggregated'!AG$3 )*('EUROSTAT data 2015 EU27'!$D$15:$D$78= 'EUROSTAT data re-aggregated'!$B36  ))</f>
        <v>7733.4400000000005</v>
      </c>
      <c r="AH36" cm="1">
        <f t="array" ref="AH36">SUMPRODUCT('EUROSTAT data 2015 EU27'!$E$15:$BP$78*('EUROSTAT data 2015 EU27'!$E$13:$BP$13=  'EUROSTAT data re-aggregated'!AH$3 )*('EUROSTAT data 2015 EU27'!$D$15:$D$78= 'EUROSTAT data re-aggregated'!$B36  ))</f>
        <v>7207.19</v>
      </c>
      <c r="AI36" cm="1">
        <f t="array" ref="AI36">SUMPRODUCT('EUROSTAT data 2015 EU27'!$E$15:$BP$78*('EUROSTAT data 2015 EU27'!$E$13:$BP$13=  'EUROSTAT data re-aggregated'!AI$3 )*('EUROSTAT data 2015 EU27'!$D$15:$D$78= 'EUROSTAT data re-aggregated'!$B36  ))</f>
        <v>19250.61</v>
      </c>
      <c r="AJ36" cm="1">
        <f t="array" ref="AJ36">SUMPRODUCT('EUROSTAT data 2015 EU27'!$E$15:$BP$78*('EUROSTAT data 2015 EU27'!$E$13:$BP$13=  'EUROSTAT data re-aggregated'!AJ$3 )*('EUROSTAT data 2015 EU27'!$D$15:$D$78= 'EUROSTAT data re-aggregated'!$B36  ))</f>
        <v>4298.3999999999996</v>
      </c>
      <c r="AK36" cm="1">
        <f t="array" ref="AK36">SUMPRODUCT('EUROSTAT data 2015 EU27'!$E$15:$BP$78*('EUROSTAT data 2015 EU27'!$E$13:$BP$13=  'EUROSTAT data re-aggregated'!AK$3 )*('EUROSTAT data 2015 EU27'!$D$15:$D$78= 'EUROSTAT data re-aggregated'!$B36  ))</f>
        <v>1675.95</v>
      </c>
      <c r="AL36" cm="1">
        <f t="array" ref="AL36">SUMPRODUCT('EUROSTAT data 2015 EU27'!$E$15:$BP$78*('EUROSTAT data 2015 EU27'!$E$13:$BP$13=  'EUROSTAT data re-aggregated'!AL$3 )*('EUROSTAT data 2015 EU27'!$D$15:$D$78= 'EUROSTAT data re-aggregated'!$B36  ))</f>
        <v>0</v>
      </c>
      <c r="AM36" cm="1">
        <f t="array" ref="AM36">SUMPRODUCT('EUROSTAT data 2015 EU27'!$E$15:$BP$78*('EUROSTAT data 2015 EU27'!$E$13:$BP$13=  'EUROSTAT data re-aggregated'!AM$3 )*('EUROSTAT data 2015 EU27'!$D$15:$D$78= 'EUROSTAT data re-aggregated'!$B36  ))</f>
        <v>0</v>
      </c>
    </row>
    <row r="37" spans="2:39" x14ac:dyDescent="0.35">
      <c r="B37" s="1" t="str">
        <v>ISIC 86T88</v>
      </c>
      <c r="C37" cm="1">
        <f t="array" ref="C37">SUMPRODUCT('EUROSTAT data 2015 EU27'!$E$15:$BP$78*('EUROSTAT data 2015 EU27'!$E$13:$BP$13=  'EUROSTAT data re-aggregated'!C$3 )*('EUROSTAT data 2015 EU27'!$D$15:$D$78= 'EUROSTAT data re-aggregated'!$B37  ))</f>
        <v>122.39999999999999</v>
      </c>
      <c r="D37" s="33" cm="1">
        <f t="array" ref="D37">SUMPRODUCT('EUROSTAT data 2015 EU27'!$E$15:$BP$78*('EUROSTAT data 2015 EU27'!$E$13:$BP$13=  'EUROSTAT data re-aggregated'!D$3 )*('EUROSTAT data 2015 EU27'!$D$15:$D$78= 'EUROSTAT data re-aggregated'!$B37  ))</f>
        <v>45.34</v>
      </c>
      <c r="E37" cm="1">
        <f t="array" ref="E37">SUMPRODUCT('EUROSTAT data 2015 EU27'!$E$15:$BP$78*('EUROSTAT data 2015 EU27'!$E$13:$BP$13=  'EUROSTAT data re-aggregated'!E$3 )*('EUROSTAT data 2015 EU27'!$D$15:$D$78= 'EUROSTAT data re-aggregated'!$B37  ))</f>
        <v>498.02000000000004</v>
      </c>
      <c r="F37" cm="1">
        <f t="array" ref="F37">SUMPRODUCT('EUROSTAT data 2015 EU27'!$E$15:$BP$78*('EUROSTAT data 2015 EU27'!$E$13:$BP$13=  'EUROSTAT data re-aggregated'!F$3 )*('EUROSTAT data 2015 EU27'!$D$15:$D$78= 'EUROSTAT data re-aggregated'!$B37  ))</f>
        <v>75.699999999999989</v>
      </c>
      <c r="G37" cm="1">
        <f t="array" ref="G37">SUMPRODUCT('EUROSTAT data 2015 EU27'!$E$15:$BP$78*('EUROSTAT data 2015 EU27'!$E$13:$BP$13=  'EUROSTAT data re-aggregated'!G$3 )*('EUROSTAT data 2015 EU27'!$D$15:$D$78= 'EUROSTAT data re-aggregated'!$B37  ))</f>
        <v>25.509999999999998</v>
      </c>
      <c r="H37" cm="1">
        <f t="array" ref="H37">SUMPRODUCT('EUROSTAT data 2015 EU27'!$E$15:$BP$78*('EUROSTAT data 2015 EU27'!$E$13:$BP$13=  'EUROSTAT data re-aggregated'!H$3 )*('EUROSTAT data 2015 EU27'!$D$15:$D$78= 'EUROSTAT data re-aggregated'!$B37  ))</f>
        <v>71.290000000000006</v>
      </c>
      <c r="I37" cm="1">
        <f t="array" ref="I37">SUMPRODUCT('EUROSTAT data 2015 EU27'!$E$15:$BP$78*('EUROSTAT data 2015 EU27'!$E$13:$BP$13=  'EUROSTAT data re-aggregated'!I$3 )*('EUROSTAT data 2015 EU27'!$D$15:$D$78= 'EUROSTAT data re-aggregated'!$B37  ))</f>
        <v>112.91999999999999</v>
      </c>
      <c r="J37" cm="1">
        <f t="array" ref="J37">SUMPRODUCT('EUROSTAT data 2015 EU27'!$E$15:$BP$78*('EUROSTAT data 2015 EU27'!$E$13:$BP$13=  'EUROSTAT data re-aggregated'!J$3 )*('EUROSTAT data 2015 EU27'!$D$15:$D$78= 'EUROSTAT data re-aggregated'!$B37  ))</f>
        <v>155.28</v>
      </c>
      <c r="K37" cm="1">
        <f t="array" ref="K37">SUMPRODUCT('EUROSTAT data 2015 EU27'!$E$15:$BP$78*('EUROSTAT data 2015 EU27'!$E$13:$BP$13=  'EUROSTAT data re-aggregated'!K$3 )*('EUROSTAT data 2015 EU27'!$D$15:$D$78= 'EUROSTAT data re-aggregated'!$B37  ))</f>
        <v>256.81</v>
      </c>
      <c r="L37" cm="1">
        <f t="array" ref="L37">SUMPRODUCT('EUROSTAT data 2015 EU27'!$E$15:$BP$78*('EUROSTAT data 2015 EU27'!$E$13:$BP$13=  'EUROSTAT data re-aggregated'!L$3 )*('EUROSTAT data 2015 EU27'!$D$15:$D$78= 'EUROSTAT data re-aggregated'!$B37  ))</f>
        <v>78.66</v>
      </c>
      <c r="M37" s="33" cm="1">
        <f t="array" ref="M37">SUMPRODUCT('EUROSTAT data 2015 EU27'!$E$15:$BP$78*('EUROSTAT data 2015 EU27'!$E$13:$BP$13=  'EUROSTAT data re-aggregated'!M$3 )*('EUROSTAT data 2015 EU27'!$D$15:$D$78= 'EUROSTAT data re-aggregated'!$B37  ))</f>
        <v>53.93</v>
      </c>
      <c r="N37" s="33" cm="1">
        <f t="array" ref="N37">SUMPRODUCT('EUROSTAT data 2015 EU27'!$E$15:$BP$78*('EUROSTAT data 2015 EU27'!$E$13:$BP$13=  'EUROSTAT data re-aggregated'!N$3 )*('EUROSTAT data 2015 EU27'!$D$15:$D$78= 'EUROSTAT data re-aggregated'!$B37  ))</f>
        <v>125.84</v>
      </c>
      <c r="O37" cm="1">
        <f t="array" ref="O37">SUMPRODUCT('EUROSTAT data 2015 EU27'!$E$15:$BP$78*('EUROSTAT data 2015 EU27'!$E$13:$BP$13=  'EUROSTAT data re-aggregated'!O$3 )*('EUROSTAT data 2015 EU27'!$D$15:$D$78= 'EUROSTAT data re-aggregated'!$B37  ))</f>
        <v>119.52</v>
      </c>
      <c r="P37" cm="1">
        <f t="array" ref="P37">SUMPRODUCT('EUROSTAT data 2015 EU27'!$E$15:$BP$78*('EUROSTAT data 2015 EU27'!$E$13:$BP$13=  'EUROSTAT data re-aggregated'!P$3 )*('EUROSTAT data 2015 EU27'!$D$15:$D$78= 'EUROSTAT data re-aggregated'!$B37  ))</f>
        <v>46.12</v>
      </c>
      <c r="Q37" cm="1">
        <f t="array" ref="Q37">SUMPRODUCT('EUROSTAT data 2015 EU27'!$E$15:$BP$78*('EUROSTAT data 2015 EU27'!$E$13:$BP$13=  'EUROSTAT data re-aggregated'!Q$3 )*('EUROSTAT data 2015 EU27'!$D$15:$D$78= 'EUROSTAT data re-aggregated'!$B37  ))</f>
        <v>78.13</v>
      </c>
      <c r="R37" cm="1">
        <f t="array" ref="R37">SUMPRODUCT('EUROSTAT data 2015 EU27'!$E$15:$BP$78*('EUROSTAT data 2015 EU27'!$E$13:$BP$13=  'EUROSTAT data re-aggregated'!R$3 )*('EUROSTAT data 2015 EU27'!$D$15:$D$78= 'EUROSTAT data re-aggregated'!$B37  ))</f>
        <v>185.85999999999999</v>
      </c>
      <c r="S37" cm="1">
        <f t="array" ref="S37">SUMPRODUCT('EUROSTAT data 2015 EU27'!$E$15:$BP$78*('EUROSTAT data 2015 EU27'!$E$13:$BP$13=  'EUROSTAT data re-aggregated'!S$3 )*('EUROSTAT data 2015 EU27'!$D$15:$D$78= 'EUROSTAT data re-aggregated'!$B37  ))</f>
        <v>130.1</v>
      </c>
      <c r="T37" cm="1">
        <f t="array" ref="T37">SUMPRODUCT('EUROSTAT data 2015 EU27'!$E$15:$BP$78*('EUROSTAT data 2015 EU27'!$E$13:$BP$13=  'EUROSTAT data re-aggregated'!T$3 )*('EUROSTAT data 2015 EU27'!$D$15:$D$78= 'EUROSTAT data re-aggregated'!$B37  ))</f>
        <v>77.489999999999995</v>
      </c>
      <c r="U37" cm="1">
        <f t="array" ref="U37">SUMPRODUCT('EUROSTAT data 2015 EU27'!$E$15:$BP$78*('EUROSTAT data 2015 EU27'!$E$13:$BP$13=  'EUROSTAT data re-aggregated'!U$3 )*('EUROSTAT data 2015 EU27'!$D$15:$D$78= 'EUROSTAT data re-aggregated'!$B37  ))</f>
        <v>206.29000000000002</v>
      </c>
      <c r="V37" s="33" cm="1">
        <f t="array" ref="V37">SUMPRODUCT('EUROSTAT data 2015 EU27'!$E$15:$BP$78*('EUROSTAT data 2015 EU27'!$E$13:$BP$13=  'EUROSTAT data re-aggregated'!V$3 )*('EUROSTAT data 2015 EU27'!$D$15:$D$78= 'EUROSTAT data re-aggregated'!$B37  ))</f>
        <v>240.65</v>
      </c>
      <c r="W37" cm="1">
        <f t="array" ref="W37">SUMPRODUCT('EUROSTAT data 2015 EU27'!$E$15:$BP$78*('EUROSTAT data 2015 EU27'!$E$13:$BP$13=  'EUROSTAT data re-aggregated'!W$3 )*('EUROSTAT data 2015 EU27'!$D$15:$D$78= 'EUROSTAT data re-aggregated'!$B37  ))</f>
        <v>283.45000000000005</v>
      </c>
      <c r="X37" cm="1">
        <f t="array" ref="X37">SUMPRODUCT('EUROSTAT data 2015 EU27'!$E$15:$BP$78*('EUROSTAT data 2015 EU27'!$E$13:$BP$13=  'EUROSTAT data re-aggregated'!X$3 )*('EUROSTAT data 2015 EU27'!$D$15:$D$78= 'EUROSTAT data re-aggregated'!$B37  ))</f>
        <v>385.33000000000004</v>
      </c>
      <c r="Y37" cm="1">
        <f t="array" ref="Y37">SUMPRODUCT('EUROSTAT data 2015 EU27'!$E$15:$BP$78*('EUROSTAT data 2015 EU27'!$E$13:$BP$13=  'EUROSTAT data re-aggregated'!Y$3 )*('EUROSTAT data 2015 EU27'!$D$15:$D$78= 'EUROSTAT data re-aggregated'!$B37  ))</f>
        <v>2272.8800000000006</v>
      </c>
      <c r="Z37" cm="1">
        <f t="array" ref="Z37">SUMPRODUCT('EUROSTAT data 2015 EU27'!$E$15:$BP$78*('EUROSTAT data 2015 EU27'!$E$13:$BP$13=  'EUROSTAT data re-aggregated'!Z$3 )*('EUROSTAT data 2015 EU27'!$D$15:$D$78= 'EUROSTAT data re-aggregated'!$B37  ))</f>
        <v>508.85</v>
      </c>
      <c r="AA37" cm="1">
        <f t="array" ref="AA37">SUMPRODUCT('EUROSTAT data 2015 EU27'!$E$15:$BP$78*('EUROSTAT data 2015 EU27'!$E$13:$BP$13=  'EUROSTAT data re-aggregated'!AA$3 )*('EUROSTAT data 2015 EU27'!$D$15:$D$78= 'EUROSTAT data re-aggregated'!$B37  ))</f>
        <v>800.43000000000006</v>
      </c>
      <c r="AB37" cm="1">
        <f t="array" ref="AB37">SUMPRODUCT('EUROSTAT data 2015 EU27'!$E$15:$BP$78*('EUROSTAT data 2015 EU27'!$E$13:$BP$13=  'EUROSTAT data re-aggregated'!AB$3 )*('EUROSTAT data 2015 EU27'!$D$15:$D$78= 'EUROSTAT data re-aggregated'!$B37  ))</f>
        <v>161.68</v>
      </c>
      <c r="AC37" cm="1">
        <f t="array" ref="AC37">SUMPRODUCT('EUROSTAT data 2015 EU27'!$E$15:$BP$78*('EUROSTAT data 2015 EU27'!$E$13:$BP$13=  'EUROSTAT data re-aggregated'!AC$3 )*('EUROSTAT data 2015 EU27'!$D$15:$D$78= 'EUROSTAT data re-aggregated'!$B37  ))</f>
        <v>342.58000000000004</v>
      </c>
      <c r="AD37" cm="1">
        <f t="array" ref="AD37">SUMPRODUCT('EUROSTAT data 2015 EU27'!$E$15:$BP$78*('EUROSTAT data 2015 EU27'!$E$13:$BP$13=  'EUROSTAT data re-aggregated'!AD$3 )*('EUROSTAT data 2015 EU27'!$D$15:$D$78= 'EUROSTAT data re-aggregated'!$B37  ))</f>
        <v>273.2</v>
      </c>
      <c r="AE37" cm="1">
        <f t="array" ref="AE37">SUMPRODUCT('EUROSTAT data 2015 EU27'!$E$15:$BP$78*('EUROSTAT data 2015 EU27'!$E$13:$BP$13=  'EUROSTAT data re-aggregated'!AE$3 )*('EUROSTAT data 2015 EU27'!$D$15:$D$78= 'EUROSTAT data re-aggregated'!$B37  ))</f>
        <v>696.93</v>
      </c>
      <c r="AF37" cm="1">
        <f t="array" ref="AF37">SUMPRODUCT('EUROSTAT data 2015 EU27'!$E$15:$BP$78*('EUROSTAT data 2015 EU27'!$E$13:$BP$13=  'EUROSTAT data re-aggregated'!AF$3 )*('EUROSTAT data 2015 EU27'!$D$15:$D$78= 'EUROSTAT data re-aggregated'!$B37  ))</f>
        <v>122.89</v>
      </c>
      <c r="AG37" cm="1">
        <f t="array" ref="AG37">SUMPRODUCT('EUROSTAT data 2015 EU27'!$E$15:$BP$78*('EUROSTAT data 2015 EU27'!$E$13:$BP$13=  'EUROSTAT data re-aggregated'!AG$3 )*('EUROSTAT data 2015 EU27'!$D$15:$D$78= 'EUROSTAT data re-aggregated'!$B37  ))</f>
        <v>5681.61</v>
      </c>
      <c r="AH37" cm="1">
        <f t="array" ref="AH37">SUMPRODUCT('EUROSTAT data 2015 EU27'!$E$15:$BP$78*('EUROSTAT data 2015 EU27'!$E$13:$BP$13=  'EUROSTAT data re-aggregated'!AH$3 )*('EUROSTAT data 2015 EU27'!$D$15:$D$78= 'EUROSTAT data re-aggregated'!$B37  ))</f>
        <v>2878.29</v>
      </c>
      <c r="AI37" cm="1">
        <f t="array" ref="AI37">SUMPRODUCT('EUROSTAT data 2015 EU27'!$E$15:$BP$78*('EUROSTAT data 2015 EU27'!$E$13:$BP$13=  'EUROSTAT data re-aggregated'!AI$3 )*('EUROSTAT data 2015 EU27'!$D$15:$D$78= 'EUROSTAT data re-aggregated'!$B37  ))</f>
        <v>1173.33</v>
      </c>
      <c r="AJ37" cm="1">
        <f t="array" ref="AJ37">SUMPRODUCT('EUROSTAT data 2015 EU27'!$E$15:$BP$78*('EUROSTAT data 2015 EU27'!$E$13:$BP$13=  'EUROSTAT data re-aggregated'!AJ$3 )*('EUROSTAT data 2015 EU27'!$D$15:$D$78= 'EUROSTAT data re-aggregated'!$B37  ))</f>
        <v>53316.090000000004</v>
      </c>
      <c r="AK37" cm="1">
        <f t="array" ref="AK37">SUMPRODUCT('EUROSTAT data 2015 EU27'!$E$15:$BP$78*('EUROSTAT data 2015 EU27'!$E$13:$BP$13=  'EUROSTAT data re-aggregated'!AK$3 )*('EUROSTAT data 2015 EU27'!$D$15:$D$78= 'EUROSTAT data re-aggregated'!$B37  ))</f>
        <v>1162.9299999999998</v>
      </c>
      <c r="AL37" cm="1">
        <f t="array" ref="AL37">SUMPRODUCT('EUROSTAT data 2015 EU27'!$E$15:$BP$78*('EUROSTAT data 2015 EU27'!$E$13:$BP$13=  'EUROSTAT data re-aggregated'!AL$3 )*('EUROSTAT data 2015 EU27'!$D$15:$D$78= 'EUROSTAT data re-aggregated'!$B37  ))</f>
        <v>0</v>
      </c>
      <c r="AM37" cm="1">
        <f t="array" ref="AM37">SUMPRODUCT('EUROSTAT data 2015 EU27'!$E$15:$BP$78*('EUROSTAT data 2015 EU27'!$E$13:$BP$13=  'EUROSTAT data re-aggregated'!AM$3 )*('EUROSTAT data 2015 EU27'!$D$15:$D$78= 'EUROSTAT data re-aggregated'!$B37  ))</f>
        <v>0</v>
      </c>
    </row>
    <row r="38" spans="2:39" x14ac:dyDescent="0.35">
      <c r="B38" s="1" t="str">
        <v>ISIC 90T96</v>
      </c>
      <c r="C38" cm="1">
        <f t="array" ref="C38">SUMPRODUCT('EUROSTAT data 2015 EU27'!$E$15:$BP$78*('EUROSTAT data 2015 EU27'!$E$13:$BP$13=  'EUROSTAT data re-aggregated'!C$3 )*('EUROSTAT data 2015 EU27'!$D$15:$D$78= 'EUROSTAT data re-aggregated'!$B38  ))</f>
        <v>870.31999999999982</v>
      </c>
      <c r="D38" s="33" cm="1">
        <f t="array" ref="D38">SUMPRODUCT('EUROSTAT data 2015 EU27'!$E$15:$BP$78*('EUROSTAT data 2015 EU27'!$E$13:$BP$13=  'EUROSTAT data re-aggregated'!D$3 )*('EUROSTAT data 2015 EU27'!$D$15:$D$78= 'EUROSTAT data re-aggregated'!$B38  ))</f>
        <v>222.87</v>
      </c>
      <c r="E38" cm="1">
        <f t="array" ref="E38">SUMPRODUCT('EUROSTAT data 2015 EU27'!$E$15:$BP$78*('EUROSTAT data 2015 EU27'!$E$13:$BP$13=  'EUROSTAT data re-aggregated'!E$3 )*('EUROSTAT data 2015 EU27'!$D$15:$D$78= 'EUROSTAT data re-aggregated'!$B38  ))</f>
        <v>3198.3599999999997</v>
      </c>
      <c r="F38" cm="1">
        <f t="array" ref="F38">SUMPRODUCT('EUROSTAT data 2015 EU27'!$E$15:$BP$78*('EUROSTAT data 2015 EU27'!$E$13:$BP$13=  'EUROSTAT data re-aggregated'!F$3 )*('EUROSTAT data 2015 EU27'!$D$15:$D$78= 'EUROSTAT data re-aggregated'!$B38  ))</f>
        <v>1064.18</v>
      </c>
      <c r="G38" cm="1">
        <f t="array" ref="G38">SUMPRODUCT('EUROSTAT data 2015 EU27'!$E$15:$BP$78*('EUROSTAT data 2015 EU27'!$E$13:$BP$13=  'EUROSTAT data re-aggregated'!G$3 )*('EUROSTAT data 2015 EU27'!$D$15:$D$78= 'EUROSTAT data re-aggregated'!$B38  ))</f>
        <v>236.98000000000005</v>
      </c>
      <c r="H38" cm="1">
        <f t="array" ref="H38">SUMPRODUCT('EUROSTAT data 2015 EU27'!$E$15:$BP$78*('EUROSTAT data 2015 EU27'!$E$13:$BP$13=  'EUROSTAT data re-aggregated'!H$3 )*('EUROSTAT data 2015 EU27'!$D$15:$D$78= 'EUROSTAT data re-aggregated'!$B38  ))</f>
        <v>1034.6100000000001</v>
      </c>
      <c r="I38" cm="1">
        <f t="array" ref="I38">SUMPRODUCT('EUROSTAT data 2015 EU27'!$E$15:$BP$78*('EUROSTAT data 2015 EU27'!$E$13:$BP$13=  'EUROSTAT data re-aggregated'!I$3 )*('EUROSTAT data 2015 EU27'!$D$15:$D$78= 'EUROSTAT data re-aggregated'!$B38  ))</f>
        <v>683.9</v>
      </c>
      <c r="J38" cm="1">
        <f t="array" ref="J38">SUMPRODUCT('EUROSTAT data 2015 EU27'!$E$15:$BP$78*('EUROSTAT data 2015 EU27'!$E$13:$BP$13=  'EUROSTAT data re-aggregated'!J$3 )*('EUROSTAT data 2015 EU27'!$D$15:$D$78= 'EUROSTAT data re-aggregated'!$B38  ))</f>
        <v>1177.31</v>
      </c>
      <c r="K38" cm="1">
        <f t="array" ref="K38">SUMPRODUCT('EUROSTAT data 2015 EU27'!$E$15:$BP$78*('EUROSTAT data 2015 EU27'!$E$13:$BP$13=  'EUROSTAT data re-aggregated'!K$3 )*('EUROSTAT data 2015 EU27'!$D$15:$D$78= 'EUROSTAT data re-aggregated'!$B38  ))</f>
        <v>745.25</v>
      </c>
      <c r="L38" cm="1">
        <f t="array" ref="L38">SUMPRODUCT('EUROSTAT data 2015 EU27'!$E$15:$BP$78*('EUROSTAT data 2015 EU27'!$E$13:$BP$13=  'EUROSTAT data re-aggregated'!L$3 )*('EUROSTAT data 2015 EU27'!$D$15:$D$78= 'EUROSTAT data re-aggregated'!$B38  ))</f>
        <v>989.72</v>
      </c>
      <c r="M38" s="33" cm="1">
        <f t="array" ref="M38">SUMPRODUCT('EUROSTAT data 2015 EU27'!$E$15:$BP$78*('EUROSTAT data 2015 EU27'!$E$13:$BP$13=  'EUROSTAT data re-aggregated'!M$3 )*('EUROSTAT data 2015 EU27'!$D$15:$D$78= 'EUROSTAT data re-aggregated'!$B38  ))</f>
        <v>645.61000000000013</v>
      </c>
      <c r="N38" s="33" cm="1">
        <f t="array" ref="N38">SUMPRODUCT('EUROSTAT data 2015 EU27'!$E$15:$BP$78*('EUROSTAT data 2015 EU27'!$E$13:$BP$13=  'EUROSTAT data re-aggregated'!N$3 )*('EUROSTAT data 2015 EU27'!$D$15:$D$78= 'EUROSTAT data re-aggregated'!$B38  ))</f>
        <v>846.50000000000011</v>
      </c>
      <c r="O38" cm="1">
        <f t="array" ref="O38">SUMPRODUCT('EUROSTAT data 2015 EU27'!$E$15:$BP$78*('EUROSTAT data 2015 EU27'!$E$13:$BP$13=  'EUROSTAT data re-aggregated'!O$3 )*('EUROSTAT data 2015 EU27'!$D$15:$D$78= 'EUROSTAT data re-aggregated'!$B38  ))</f>
        <v>749.78</v>
      </c>
      <c r="P38" cm="1">
        <f t="array" ref="P38">SUMPRODUCT('EUROSTAT data 2015 EU27'!$E$15:$BP$78*('EUROSTAT data 2015 EU27'!$E$13:$BP$13=  'EUROSTAT data re-aggregated'!P$3 )*('EUROSTAT data 2015 EU27'!$D$15:$D$78= 'EUROSTAT data re-aggregated'!$B38  ))</f>
        <v>672.22</v>
      </c>
      <c r="Q38" cm="1">
        <f t="array" ref="Q38">SUMPRODUCT('EUROSTAT data 2015 EU27'!$E$15:$BP$78*('EUROSTAT data 2015 EU27'!$E$13:$BP$13=  'EUROSTAT data re-aggregated'!Q$3 )*('EUROSTAT data 2015 EU27'!$D$15:$D$78= 'EUROSTAT data re-aggregated'!$B38  ))</f>
        <v>905.18999999999994</v>
      </c>
      <c r="R38" cm="1">
        <f t="array" ref="R38">SUMPRODUCT('EUROSTAT data 2015 EU27'!$E$15:$BP$78*('EUROSTAT data 2015 EU27'!$E$13:$BP$13=  'EUROSTAT data re-aggregated'!R$3 )*('EUROSTAT data 2015 EU27'!$D$15:$D$78= 'EUROSTAT data re-aggregated'!$B38  ))</f>
        <v>1159.56</v>
      </c>
      <c r="S38" cm="1">
        <f t="array" ref="S38">SUMPRODUCT('EUROSTAT data 2015 EU27'!$E$15:$BP$78*('EUROSTAT data 2015 EU27'!$E$13:$BP$13=  'EUROSTAT data re-aggregated'!S$3 )*('EUROSTAT data 2015 EU27'!$D$15:$D$78= 'EUROSTAT data re-aggregated'!$B38  ))</f>
        <v>1263.23</v>
      </c>
      <c r="T38" cm="1">
        <f t="array" ref="T38">SUMPRODUCT('EUROSTAT data 2015 EU27'!$E$15:$BP$78*('EUROSTAT data 2015 EU27'!$E$13:$BP$13=  'EUROSTAT data re-aggregated'!T$3 )*('EUROSTAT data 2015 EU27'!$D$15:$D$78= 'EUROSTAT data re-aggregated'!$B38  ))</f>
        <v>483.11</v>
      </c>
      <c r="U38" cm="1">
        <f t="array" ref="U38">SUMPRODUCT('EUROSTAT data 2015 EU27'!$E$15:$BP$78*('EUROSTAT data 2015 EU27'!$E$13:$BP$13=  'EUROSTAT data re-aggregated'!U$3 )*('EUROSTAT data 2015 EU27'!$D$15:$D$78= 'EUROSTAT data re-aggregated'!$B38  ))</f>
        <v>1870.81</v>
      </c>
      <c r="V38" s="33" cm="1">
        <f t="array" ref="V38">SUMPRODUCT('EUROSTAT data 2015 EU27'!$E$15:$BP$78*('EUROSTAT data 2015 EU27'!$E$13:$BP$13=  'EUROSTAT data re-aggregated'!V$3 )*('EUROSTAT data 2015 EU27'!$D$15:$D$78= 'EUROSTAT data re-aggregated'!$B38  ))</f>
        <v>1954.35</v>
      </c>
      <c r="W38" cm="1">
        <f t="array" ref="W38">SUMPRODUCT('EUROSTAT data 2015 EU27'!$E$15:$BP$78*('EUROSTAT data 2015 EU27'!$E$13:$BP$13=  'EUROSTAT data re-aggregated'!W$3 )*('EUROSTAT data 2015 EU27'!$D$15:$D$78= 'EUROSTAT data re-aggregated'!$B38  ))</f>
        <v>1503.35</v>
      </c>
      <c r="X38" cm="1">
        <f t="array" ref="X38">SUMPRODUCT('EUROSTAT data 2015 EU27'!$E$15:$BP$78*('EUROSTAT data 2015 EU27'!$E$13:$BP$13=  'EUROSTAT data re-aggregated'!X$3 )*('EUROSTAT data 2015 EU27'!$D$15:$D$78= 'EUROSTAT data re-aggregated'!$B38  ))</f>
        <v>2707.51</v>
      </c>
      <c r="Y38" cm="1">
        <f t="array" ref="Y38">SUMPRODUCT('EUROSTAT data 2015 EU27'!$E$15:$BP$78*('EUROSTAT data 2015 EU27'!$E$13:$BP$13=  'EUROSTAT data re-aggregated'!Y$3 )*('EUROSTAT data 2015 EU27'!$D$15:$D$78= 'EUROSTAT data re-aggregated'!$B38  ))</f>
        <v>9987.26</v>
      </c>
      <c r="Z38" cm="1">
        <f t="array" ref="Z38">SUMPRODUCT('EUROSTAT data 2015 EU27'!$E$15:$BP$78*('EUROSTAT data 2015 EU27'!$E$13:$BP$13=  'EUROSTAT data re-aggregated'!Z$3 )*('EUROSTAT data 2015 EU27'!$D$15:$D$78= 'EUROSTAT data re-aggregated'!$B38  ))</f>
        <v>4147.83</v>
      </c>
      <c r="AA38" cm="1">
        <f t="array" ref="AA38">SUMPRODUCT('EUROSTAT data 2015 EU27'!$E$15:$BP$78*('EUROSTAT data 2015 EU27'!$E$13:$BP$13=  'EUROSTAT data re-aggregated'!AA$3 )*('EUROSTAT data 2015 EU27'!$D$15:$D$78= 'EUROSTAT data re-aggregated'!$B38  ))</f>
        <v>5691.41</v>
      </c>
      <c r="AB38" cm="1">
        <f t="array" ref="AB38">SUMPRODUCT('EUROSTAT data 2015 EU27'!$E$15:$BP$78*('EUROSTAT data 2015 EU27'!$E$13:$BP$13=  'EUROSTAT data re-aggregated'!AB$3 )*('EUROSTAT data 2015 EU27'!$D$15:$D$78= 'EUROSTAT data re-aggregated'!$B38  ))</f>
        <v>6697.3499999999995</v>
      </c>
      <c r="AC38" cm="1">
        <f t="array" ref="AC38">SUMPRODUCT('EUROSTAT data 2015 EU27'!$E$15:$BP$78*('EUROSTAT data 2015 EU27'!$E$13:$BP$13=  'EUROSTAT data re-aggregated'!AC$3 )*('EUROSTAT data 2015 EU27'!$D$15:$D$78= 'EUROSTAT data re-aggregated'!$B38  ))</f>
        <v>1751.99</v>
      </c>
      <c r="AD38" cm="1">
        <f t="array" ref="AD38">SUMPRODUCT('EUROSTAT data 2015 EU27'!$E$15:$BP$78*('EUROSTAT data 2015 EU27'!$E$13:$BP$13=  'EUROSTAT data re-aggregated'!AD$3 )*('EUROSTAT data 2015 EU27'!$D$15:$D$78= 'EUROSTAT data re-aggregated'!$B38  ))</f>
        <v>2215.7999999999997</v>
      </c>
      <c r="AE38" cm="1">
        <f t="array" ref="AE38">SUMPRODUCT('EUROSTAT data 2015 EU27'!$E$15:$BP$78*('EUROSTAT data 2015 EU27'!$E$13:$BP$13=  'EUROSTAT data re-aggregated'!AE$3 )*('EUROSTAT data 2015 EU27'!$D$15:$D$78= 'EUROSTAT data re-aggregated'!$B38  ))</f>
        <v>4292.0600000000013</v>
      </c>
      <c r="AF38" cm="1">
        <f t="array" ref="AF38">SUMPRODUCT('EUROSTAT data 2015 EU27'!$E$15:$BP$78*('EUROSTAT data 2015 EU27'!$E$13:$BP$13=  'EUROSTAT data re-aggregated'!AF$3 )*('EUROSTAT data 2015 EU27'!$D$15:$D$78= 'EUROSTAT data re-aggregated'!$B38  ))</f>
        <v>1631.93</v>
      </c>
      <c r="AG38" cm="1">
        <f t="array" ref="AG38">SUMPRODUCT('EUROSTAT data 2015 EU27'!$E$15:$BP$78*('EUROSTAT data 2015 EU27'!$E$13:$BP$13=  'EUROSTAT data re-aggregated'!AG$3 )*('EUROSTAT data 2015 EU27'!$D$15:$D$78= 'EUROSTAT data re-aggregated'!$B38  ))</f>
        <v>17947.239999999998</v>
      </c>
      <c r="AH38" cm="1">
        <f t="array" ref="AH38">SUMPRODUCT('EUROSTAT data 2015 EU27'!$E$15:$BP$78*('EUROSTAT data 2015 EU27'!$E$13:$BP$13=  'EUROSTAT data re-aggregated'!AH$3 )*('EUROSTAT data 2015 EU27'!$D$15:$D$78= 'EUROSTAT data re-aggregated'!$B38  ))</f>
        <v>7784.6600000000008</v>
      </c>
      <c r="AI38" cm="1">
        <f t="array" ref="AI38">SUMPRODUCT('EUROSTAT data 2015 EU27'!$E$15:$BP$78*('EUROSTAT data 2015 EU27'!$E$13:$BP$13=  'EUROSTAT data re-aggregated'!AI$3 )*('EUROSTAT data 2015 EU27'!$D$15:$D$78= 'EUROSTAT data re-aggregated'!$B38  ))</f>
        <v>3089.25</v>
      </c>
      <c r="AJ38" cm="1">
        <f t="array" ref="AJ38">SUMPRODUCT('EUROSTAT data 2015 EU27'!$E$15:$BP$78*('EUROSTAT data 2015 EU27'!$E$13:$BP$13=  'EUROSTAT data re-aggregated'!AJ$3 )*('EUROSTAT data 2015 EU27'!$D$15:$D$78= 'EUROSTAT data re-aggregated'!$B38  ))</f>
        <v>8604.0400000000009</v>
      </c>
      <c r="AK38" cm="1">
        <f t="array" ref="AK38">SUMPRODUCT('EUROSTAT data 2015 EU27'!$E$15:$BP$78*('EUROSTAT data 2015 EU27'!$E$13:$BP$13=  'EUROSTAT data re-aggregated'!AK$3 )*('EUROSTAT data 2015 EU27'!$D$15:$D$78= 'EUROSTAT data re-aggregated'!$B38  ))</f>
        <v>44998.26999999999</v>
      </c>
      <c r="AL38" cm="1">
        <f t="array" ref="AL38">SUMPRODUCT('EUROSTAT data 2015 EU27'!$E$15:$BP$78*('EUROSTAT data 2015 EU27'!$E$13:$BP$13=  'EUROSTAT data re-aggregated'!AL$3 )*('EUROSTAT data 2015 EU27'!$D$15:$D$78= 'EUROSTAT data re-aggregated'!$B38  ))</f>
        <v>0</v>
      </c>
      <c r="AM38" cm="1">
        <f t="array" ref="AM38">SUMPRODUCT('EUROSTAT data 2015 EU27'!$E$15:$BP$78*('EUROSTAT data 2015 EU27'!$E$13:$BP$13=  'EUROSTAT data re-aggregated'!AM$3 )*('EUROSTAT data 2015 EU27'!$D$15:$D$78= 'EUROSTAT data re-aggregated'!$B38  ))</f>
        <v>0</v>
      </c>
    </row>
    <row r="39" spans="2:39" x14ac:dyDescent="0.35">
      <c r="B39" s="1" t="str">
        <v>ISIC 97T98</v>
      </c>
      <c r="C39" cm="1">
        <f t="array" ref="C39">SUMPRODUCT('EUROSTAT data 2015 EU27'!$E$15:$BP$78*('EUROSTAT data 2015 EU27'!$E$13:$BP$13=  'EUROSTAT data re-aggregated'!C$3 )*('EUROSTAT data 2015 EU27'!$D$15:$D$78= 'EUROSTAT data re-aggregated'!$B39  ))</f>
        <v>13.34</v>
      </c>
      <c r="D39" s="33" cm="1">
        <f t="array" ref="D39">SUMPRODUCT('EUROSTAT data 2015 EU27'!$E$15:$BP$78*('EUROSTAT data 2015 EU27'!$E$13:$BP$13=  'EUROSTAT data re-aggregated'!D$3 )*('EUROSTAT data 2015 EU27'!$D$15:$D$78= 'EUROSTAT data re-aggregated'!$B39  ))</f>
        <v>0</v>
      </c>
      <c r="E39" cm="1">
        <f t="array" ref="E39">SUMPRODUCT('EUROSTAT data 2015 EU27'!$E$15:$BP$78*('EUROSTAT data 2015 EU27'!$E$13:$BP$13=  'EUROSTAT data re-aggregated'!E$3 )*('EUROSTAT data 2015 EU27'!$D$15:$D$78= 'EUROSTAT data re-aggregated'!$B39  ))</f>
        <v>0</v>
      </c>
      <c r="F39" cm="1">
        <f t="array" ref="F39">SUMPRODUCT('EUROSTAT data 2015 EU27'!$E$15:$BP$78*('EUROSTAT data 2015 EU27'!$E$13:$BP$13=  'EUROSTAT data re-aggregated'!F$3 )*('EUROSTAT data 2015 EU27'!$D$15:$D$78= 'EUROSTAT data re-aggregated'!$B39  ))</f>
        <v>0</v>
      </c>
      <c r="G39" cm="1">
        <f t="array" ref="G39">SUMPRODUCT('EUROSTAT data 2015 EU27'!$E$15:$BP$78*('EUROSTAT data 2015 EU27'!$E$13:$BP$13=  'EUROSTAT data re-aggregated'!G$3 )*('EUROSTAT data 2015 EU27'!$D$15:$D$78= 'EUROSTAT data re-aggregated'!$B39  ))</f>
        <v>0</v>
      </c>
      <c r="H39" cm="1">
        <f t="array" ref="H39">SUMPRODUCT('EUROSTAT data 2015 EU27'!$E$15:$BP$78*('EUROSTAT data 2015 EU27'!$E$13:$BP$13=  'EUROSTAT data re-aggregated'!H$3 )*('EUROSTAT data 2015 EU27'!$D$15:$D$78= 'EUROSTAT data re-aggregated'!$B39  ))</f>
        <v>0</v>
      </c>
      <c r="I39" cm="1">
        <f t="array" ref="I39">SUMPRODUCT('EUROSTAT data 2015 EU27'!$E$15:$BP$78*('EUROSTAT data 2015 EU27'!$E$13:$BP$13=  'EUROSTAT data re-aggregated'!I$3 )*('EUROSTAT data 2015 EU27'!$D$15:$D$78= 'EUROSTAT data re-aggregated'!$B39  ))</f>
        <v>0</v>
      </c>
      <c r="J39" cm="1">
        <f t="array" ref="J39">SUMPRODUCT('EUROSTAT data 2015 EU27'!$E$15:$BP$78*('EUROSTAT data 2015 EU27'!$E$13:$BP$13=  'EUROSTAT data re-aggregated'!J$3 )*('EUROSTAT data 2015 EU27'!$D$15:$D$78= 'EUROSTAT data re-aggregated'!$B39  ))</f>
        <v>0</v>
      </c>
      <c r="K39" cm="1">
        <f t="array" ref="K39">SUMPRODUCT('EUROSTAT data 2015 EU27'!$E$15:$BP$78*('EUROSTAT data 2015 EU27'!$E$13:$BP$13=  'EUROSTAT data re-aggregated'!K$3 )*('EUROSTAT data 2015 EU27'!$D$15:$D$78= 'EUROSTAT data re-aggregated'!$B39  ))</f>
        <v>0</v>
      </c>
      <c r="L39" cm="1">
        <f t="array" ref="L39">SUMPRODUCT('EUROSTAT data 2015 EU27'!$E$15:$BP$78*('EUROSTAT data 2015 EU27'!$E$13:$BP$13=  'EUROSTAT data re-aggregated'!L$3 )*('EUROSTAT data 2015 EU27'!$D$15:$D$78= 'EUROSTAT data re-aggregated'!$B39  ))</f>
        <v>0</v>
      </c>
      <c r="M39" s="33" cm="1">
        <f t="array" ref="M39">SUMPRODUCT('EUROSTAT data 2015 EU27'!$E$15:$BP$78*('EUROSTAT data 2015 EU27'!$E$13:$BP$13=  'EUROSTAT data re-aggregated'!M$3 )*('EUROSTAT data 2015 EU27'!$D$15:$D$78= 'EUROSTAT data re-aggregated'!$B39  ))</f>
        <v>0</v>
      </c>
      <c r="N39" s="33" cm="1">
        <f t="array" ref="N39">SUMPRODUCT('EUROSTAT data 2015 EU27'!$E$15:$BP$78*('EUROSTAT data 2015 EU27'!$E$13:$BP$13=  'EUROSTAT data re-aggregated'!N$3 )*('EUROSTAT data 2015 EU27'!$D$15:$D$78= 'EUROSTAT data re-aggregated'!$B39  ))</f>
        <v>0</v>
      </c>
      <c r="O39" cm="1">
        <f t="array" ref="O39">SUMPRODUCT('EUROSTAT data 2015 EU27'!$E$15:$BP$78*('EUROSTAT data 2015 EU27'!$E$13:$BP$13=  'EUROSTAT data re-aggregated'!O$3 )*('EUROSTAT data 2015 EU27'!$D$15:$D$78= 'EUROSTAT data re-aggregated'!$B39  ))</f>
        <v>0</v>
      </c>
      <c r="P39" cm="1">
        <f t="array" ref="P39">SUMPRODUCT('EUROSTAT data 2015 EU27'!$E$15:$BP$78*('EUROSTAT data 2015 EU27'!$E$13:$BP$13=  'EUROSTAT data re-aggregated'!P$3 )*('EUROSTAT data 2015 EU27'!$D$15:$D$78= 'EUROSTAT data re-aggregated'!$B39  ))</f>
        <v>0</v>
      </c>
      <c r="Q39" cm="1">
        <f t="array" ref="Q39">SUMPRODUCT('EUROSTAT data 2015 EU27'!$E$15:$BP$78*('EUROSTAT data 2015 EU27'!$E$13:$BP$13=  'EUROSTAT data re-aggregated'!Q$3 )*('EUROSTAT data 2015 EU27'!$D$15:$D$78= 'EUROSTAT data re-aggregated'!$B39  ))</f>
        <v>0</v>
      </c>
      <c r="R39" cm="1">
        <f t="array" ref="R39">SUMPRODUCT('EUROSTAT data 2015 EU27'!$E$15:$BP$78*('EUROSTAT data 2015 EU27'!$E$13:$BP$13=  'EUROSTAT data re-aggregated'!R$3 )*('EUROSTAT data 2015 EU27'!$D$15:$D$78= 'EUROSTAT data re-aggregated'!$B39  ))</f>
        <v>0</v>
      </c>
      <c r="S39" cm="1">
        <f t="array" ref="S39">SUMPRODUCT('EUROSTAT data 2015 EU27'!$E$15:$BP$78*('EUROSTAT data 2015 EU27'!$E$13:$BP$13=  'EUROSTAT data re-aggregated'!S$3 )*('EUROSTAT data 2015 EU27'!$D$15:$D$78= 'EUROSTAT data re-aggregated'!$B39  ))</f>
        <v>0</v>
      </c>
      <c r="T39" cm="1">
        <f t="array" ref="T39">SUMPRODUCT('EUROSTAT data 2015 EU27'!$E$15:$BP$78*('EUROSTAT data 2015 EU27'!$E$13:$BP$13=  'EUROSTAT data re-aggregated'!T$3 )*('EUROSTAT data 2015 EU27'!$D$15:$D$78= 'EUROSTAT data re-aggregated'!$B39  ))</f>
        <v>0</v>
      </c>
      <c r="U39" cm="1">
        <f t="array" ref="U39">SUMPRODUCT('EUROSTAT data 2015 EU27'!$E$15:$BP$78*('EUROSTAT data 2015 EU27'!$E$13:$BP$13=  'EUROSTAT data re-aggregated'!U$3 )*('EUROSTAT data 2015 EU27'!$D$15:$D$78= 'EUROSTAT data re-aggregated'!$B39  ))</f>
        <v>0</v>
      </c>
      <c r="V39" s="33" cm="1">
        <f t="array" ref="V39">SUMPRODUCT('EUROSTAT data 2015 EU27'!$E$15:$BP$78*('EUROSTAT data 2015 EU27'!$E$13:$BP$13=  'EUROSTAT data re-aggregated'!V$3 )*('EUROSTAT data 2015 EU27'!$D$15:$D$78= 'EUROSTAT data re-aggregated'!$B39  ))</f>
        <v>0</v>
      </c>
      <c r="W39" cm="1">
        <f t="array" ref="W39">SUMPRODUCT('EUROSTAT data 2015 EU27'!$E$15:$BP$78*('EUROSTAT data 2015 EU27'!$E$13:$BP$13=  'EUROSTAT data re-aggregated'!W$3 )*('EUROSTAT data 2015 EU27'!$D$15:$D$78= 'EUROSTAT data re-aggregated'!$B39  ))</f>
        <v>0</v>
      </c>
      <c r="X39" cm="1">
        <f t="array" ref="X39">SUMPRODUCT('EUROSTAT data 2015 EU27'!$E$15:$BP$78*('EUROSTAT data 2015 EU27'!$E$13:$BP$13=  'EUROSTAT data re-aggregated'!X$3 )*('EUROSTAT data 2015 EU27'!$D$15:$D$78= 'EUROSTAT data re-aggregated'!$B39  ))</f>
        <v>55.08</v>
      </c>
      <c r="Y39" cm="1">
        <f t="array" ref="Y39">SUMPRODUCT('EUROSTAT data 2015 EU27'!$E$15:$BP$78*('EUROSTAT data 2015 EU27'!$E$13:$BP$13=  'EUROSTAT data re-aggregated'!Y$3 )*('EUROSTAT data 2015 EU27'!$D$15:$D$78= 'EUROSTAT data re-aggregated'!$B39  ))</f>
        <v>0</v>
      </c>
      <c r="Z39" cm="1">
        <f t="array" ref="Z39">SUMPRODUCT('EUROSTAT data 2015 EU27'!$E$15:$BP$78*('EUROSTAT data 2015 EU27'!$E$13:$BP$13=  'EUROSTAT data re-aggregated'!Z$3 )*('EUROSTAT data 2015 EU27'!$D$15:$D$78= 'EUROSTAT data re-aggregated'!$B39  ))</f>
        <v>32.46</v>
      </c>
      <c r="AA39" cm="1">
        <f t="array" ref="AA39">SUMPRODUCT('EUROSTAT data 2015 EU27'!$E$15:$BP$78*('EUROSTAT data 2015 EU27'!$E$13:$BP$13=  'EUROSTAT data re-aggregated'!AA$3 )*('EUROSTAT data 2015 EU27'!$D$15:$D$78= 'EUROSTAT data re-aggregated'!$B39  ))</f>
        <v>1.22</v>
      </c>
      <c r="AB39" cm="1">
        <f t="array" ref="AB39">SUMPRODUCT('EUROSTAT data 2015 EU27'!$E$15:$BP$78*('EUROSTAT data 2015 EU27'!$E$13:$BP$13=  'EUROSTAT data re-aggregated'!AB$3 )*('EUROSTAT data 2015 EU27'!$D$15:$D$78= 'EUROSTAT data re-aggregated'!$B39  ))</f>
        <v>0</v>
      </c>
      <c r="AC39" cm="1">
        <f t="array" ref="AC39">SUMPRODUCT('EUROSTAT data 2015 EU27'!$E$15:$BP$78*('EUROSTAT data 2015 EU27'!$E$13:$BP$13=  'EUROSTAT data re-aggregated'!AC$3 )*('EUROSTAT data 2015 EU27'!$D$15:$D$78= 'EUROSTAT data re-aggregated'!$B39  ))</f>
        <v>0</v>
      </c>
      <c r="AD39" cm="1">
        <f t="array" ref="AD39">SUMPRODUCT('EUROSTAT data 2015 EU27'!$E$15:$BP$78*('EUROSTAT data 2015 EU27'!$E$13:$BP$13=  'EUROSTAT data re-aggregated'!AD$3 )*('EUROSTAT data 2015 EU27'!$D$15:$D$78= 'EUROSTAT data re-aggregated'!$B39  ))</f>
        <v>0</v>
      </c>
      <c r="AE39" cm="1">
        <f t="array" ref="AE39">SUMPRODUCT('EUROSTAT data 2015 EU27'!$E$15:$BP$78*('EUROSTAT data 2015 EU27'!$E$13:$BP$13=  'EUROSTAT data re-aggregated'!AE$3 )*('EUROSTAT data 2015 EU27'!$D$15:$D$78= 'EUROSTAT data re-aggregated'!$B39  ))</f>
        <v>0</v>
      </c>
      <c r="AF39" cm="1">
        <f t="array" ref="AF39">SUMPRODUCT('EUROSTAT data 2015 EU27'!$E$15:$BP$78*('EUROSTAT data 2015 EU27'!$E$13:$BP$13=  'EUROSTAT data re-aggregated'!AF$3 )*('EUROSTAT data 2015 EU27'!$D$15:$D$78= 'EUROSTAT data re-aggregated'!$B39  ))</f>
        <v>3.41</v>
      </c>
      <c r="AG39" cm="1">
        <f t="array" ref="AG39">SUMPRODUCT('EUROSTAT data 2015 EU27'!$E$15:$BP$78*('EUROSTAT data 2015 EU27'!$E$13:$BP$13=  'EUROSTAT data re-aggregated'!AG$3 )*('EUROSTAT data 2015 EU27'!$D$15:$D$78= 'EUROSTAT data re-aggregated'!$B39  ))</f>
        <v>21.560000000000002</v>
      </c>
      <c r="AH39" cm="1">
        <f t="array" ref="AH39">SUMPRODUCT('EUROSTAT data 2015 EU27'!$E$15:$BP$78*('EUROSTAT data 2015 EU27'!$E$13:$BP$13=  'EUROSTAT data re-aggregated'!AH$3 )*('EUROSTAT data 2015 EU27'!$D$15:$D$78= 'EUROSTAT data re-aggregated'!$B39  ))</f>
        <v>636.96</v>
      </c>
      <c r="AI39" cm="1">
        <f t="array" ref="AI39">SUMPRODUCT('EUROSTAT data 2015 EU27'!$E$15:$BP$78*('EUROSTAT data 2015 EU27'!$E$13:$BP$13=  'EUROSTAT data re-aggregated'!AI$3 )*('EUROSTAT data 2015 EU27'!$D$15:$D$78= 'EUROSTAT data re-aggregated'!$B39  ))</f>
        <v>534.71</v>
      </c>
      <c r="AJ39" cm="1">
        <f t="array" ref="AJ39">SUMPRODUCT('EUROSTAT data 2015 EU27'!$E$15:$BP$78*('EUROSTAT data 2015 EU27'!$E$13:$BP$13=  'EUROSTAT data re-aggregated'!AJ$3 )*('EUROSTAT data 2015 EU27'!$D$15:$D$78= 'EUROSTAT data re-aggregated'!$B39  ))</f>
        <v>299.10000000000002</v>
      </c>
      <c r="AK39" cm="1">
        <f t="array" ref="AK39">SUMPRODUCT('EUROSTAT data 2015 EU27'!$E$15:$BP$78*('EUROSTAT data 2015 EU27'!$E$13:$BP$13=  'EUROSTAT data re-aggregated'!AK$3 )*('EUROSTAT data 2015 EU27'!$D$15:$D$78= 'EUROSTAT data re-aggregated'!$B39  ))</f>
        <v>31.14</v>
      </c>
      <c r="AL39" cm="1">
        <f t="array" ref="AL39">SUMPRODUCT('EUROSTAT data 2015 EU27'!$E$15:$BP$78*('EUROSTAT data 2015 EU27'!$E$13:$BP$13=  'EUROSTAT data re-aggregated'!AL$3 )*('EUROSTAT data 2015 EU27'!$D$15:$D$78= 'EUROSTAT data re-aggregated'!$B39  ))</f>
        <v>0</v>
      </c>
      <c r="AM39" cm="1">
        <f t="array" ref="AM39">SUMPRODUCT('EUROSTAT data 2015 EU27'!$E$15:$BP$78*('EUROSTAT data 2015 EU27'!$E$13:$BP$13=  'EUROSTAT data re-aggregated'!AM$3 )*('EUROSTAT data 2015 EU27'!$D$15:$D$78= 'EUROSTAT data re-aggregated'!$B39  ))</f>
        <v>0</v>
      </c>
    </row>
    <row r="40" spans="2:39" x14ac:dyDescent="0.35">
      <c r="B40" s="1" t="str">
        <v>ISIC 99</v>
      </c>
      <c r="C40" cm="1">
        <f t="array" ref="C40">SUMPRODUCT('EUROSTAT data 2015 EU27'!$E$15:$BP$78*('EUROSTAT data 2015 EU27'!$E$13:$BP$13=  'EUROSTAT data re-aggregated'!C$3 )*('EUROSTAT data 2015 EU27'!$D$15:$D$78= 'EUROSTAT data re-aggregated'!$B40  ))</f>
        <v>0</v>
      </c>
      <c r="D40" s="33" cm="1">
        <f t="array" ref="D40">SUMPRODUCT('EUROSTAT data 2015 EU27'!$E$15:$BP$78*('EUROSTAT data 2015 EU27'!$E$13:$BP$13=  'EUROSTAT data re-aggregated'!D$3 )*('EUROSTAT data 2015 EU27'!$D$15:$D$78= 'EUROSTAT data re-aggregated'!$B40  ))</f>
        <v>0</v>
      </c>
      <c r="E40" cm="1">
        <f t="array" ref="E40">SUMPRODUCT('EUROSTAT data 2015 EU27'!$E$15:$BP$78*('EUROSTAT data 2015 EU27'!$E$13:$BP$13=  'EUROSTAT data re-aggregated'!E$3 )*('EUROSTAT data 2015 EU27'!$D$15:$D$78= 'EUROSTAT data re-aggregated'!$B40  ))</f>
        <v>0</v>
      </c>
      <c r="F40" cm="1">
        <f t="array" ref="F40">SUMPRODUCT('EUROSTAT data 2015 EU27'!$E$15:$BP$78*('EUROSTAT data 2015 EU27'!$E$13:$BP$13=  'EUROSTAT data re-aggregated'!F$3 )*('EUROSTAT data 2015 EU27'!$D$15:$D$78= 'EUROSTAT data re-aggregated'!$B40  ))</f>
        <v>0</v>
      </c>
      <c r="G40" cm="1">
        <f t="array" ref="G40">SUMPRODUCT('EUROSTAT data 2015 EU27'!$E$15:$BP$78*('EUROSTAT data 2015 EU27'!$E$13:$BP$13=  'EUROSTAT data re-aggregated'!G$3 )*('EUROSTAT data 2015 EU27'!$D$15:$D$78= 'EUROSTAT data re-aggregated'!$B40  ))</f>
        <v>0</v>
      </c>
      <c r="H40" cm="1">
        <f t="array" ref="H40">SUMPRODUCT('EUROSTAT data 2015 EU27'!$E$15:$BP$78*('EUROSTAT data 2015 EU27'!$E$13:$BP$13=  'EUROSTAT data re-aggregated'!H$3 )*('EUROSTAT data 2015 EU27'!$D$15:$D$78= 'EUROSTAT data re-aggregated'!$B40  ))</f>
        <v>0</v>
      </c>
      <c r="I40" cm="1">
        <f t="array" ref="I40">SUMPRODUCT('EUROSTAT data 2015 EU27'!$E$15:$BP$78*('EUROSTAT data 2015 EU27'!$E$13:$BP$13=  'EUROSTAT data re-aggregated'!I$3 )*('EUROSTAT data 2015 EU27'!$D$15:$D$78= 'EUROSTAT data re-aggregated'!$B40  ))</f>
        <v>0</v>
      </c>
      <c r="J40" cm="1">
        <f t="array" ref="J40">SUMPRODUCT('EUROSTAT data 2015 EU27'!$E$15:$BP$78*('EUROSTAT data 2015 EU27'!$E$13:$BP$13=  'EUROSTAT data re-aggregated'!J$3 )*('EUROSTAT data 2015 EU27'!$D$15:$D$78= 'EUROSTAT data re-aggregated'!$B40  ))</f>
        <v>0</v>
      </c>
      <c r="K40" cm="1">
        <f t="array" ref="K40">SUMPRODUCT('EUROSTAT data 2015 EU27'!$E$15:$BP$78*('EUROSTAT data 2015 EU27'!$E$13:$BP$13=  'EUROSTAT data re-aggregated'!K$3 )*('EUROSTAT data 2015 EU27'!$D$15:$D$78= 'EUROSTAT data re-aggregated'!$B40  ))</f>
        <v>0</v>
      </c>
      <c r="L40" cm="1">
        <f t="array" ref="L40">SUMPRODUCT('EUROSTAT data 2015 EU27'!$E$15:$BP$78*('EUROSTAT data 2015 EU27'!$E$13:$BP$13=  'EUROSTAT data re-aggregated'!L$3 )*('EUROSTAT data 2015 EU27'!$D$15:$D$78= 'EUROSTAT data re-aggregated'!$B40  ))</f>
        <v>0</v>
      </c>
      <c r="M40" s="33" cm="1">
        <f t="array" ref="M40">SUMPRODUCT('EUROSTAT data 2015 EU27'!$E$15:$BP$78*('EUROSTAT data 2015 EU27'!$E$13:$BP$13=  'EUROSTAT data re-aggregated'!M$3 )*('EUROSTAT data 2015 EU27'!$D$15:$D$78= 'EUROSTAT data re-aggregated'!$B40  ))</f>
        <v>0</v>
      </c>
      <c r="N40" s="33" cm="1">
        <f t="array" ref="N40">SUMPRODUCT('EUROSTAT data 2015 EU27'!$E$15:$BP$78*('EUROSTAT data 2015 EU27'!$E$13:$BP$13=  'EUROSTAT data re-aggregated'!N$3 )*('EUROSTAT data 2015 EU27'!$D$15:$D$78= 'EUROSTAT data re-aggregated'!$B40  ))</f>
        <v>0</v>
      </c>
      <c r="O40" cm="1">
        <f t="array" ref="O40">SUMPRODUCT('EUROSTAT data 2015 EU27'!$E$15:$BP$78*('EUROSTAT data 2015 EU27'!$E$13:$BP$13=  'EUROSTAT data re-aggregated'!O$3 )*('EUROSTAT data 2015 EU27'!$D$15:$D$78= 'EUROSTAT data re-aggregated'!$B40  ))</f>
        <v>0</v>
      </c>
      <c r="P40" cm="1">
        <f t="array" ref="P40">SUMPRODUCT('EUROSTAT data 2015 EU27'!$E$15:$BP$78*('EUROSTAT data 2015 EU27'!$E$13:$BP$13=  'EUROSTAT data re-aggregated'!P$3 )*('EUROSTAT data 2015 EU27'!$D$15:$D$78= 'EUROSTAT data re-aggregated'!$B40  ))</f>
        <v>0</v>
      </c>
      <c r="Q40" cm="1">
        <f t="array" ref="Q40">SUMPRODUCT('EUROSTAT data 2015 EU27'!$E$15:$BP$78*('EUROSTAT data 2015 EU27'!$E$13:$BP$13=  'EUROSTAT data re-aggregated'!Q$3 )*('EUROSTAT data 2015 EU27'!$D$15:$D$78= 'EUROSTAT data re-aggregated'!$B40  ))</f>
        <v>0</v>
      </c>
      <c r="R40" cm="1">
        <f t="array" ref="R40">SUMPRODUCT('EUROSTAT data 2015 EU27'!$E$15:$BP$78*('EUROSTAT data 2015 EU27'!$E$13:$BP$13=  'EUROSTAT data re-aggregated'!R$3 )*('EUROSTAT data 2015 EU27'!$D$15:$D$78= 'EUROSTAT data re-aggregated'!$B40  ))</f>
        <v>0</v>
      </c>
      <c r="S40" cm="1">
        <f t="array" ref="S40">SUMPRODUCT('EUROSTAT data 2015 EU27'!$E$15:$BP$78*('EUROSTAT data 2015 EU27'!$E$13:$BP$13=  'EUROSTAT data re-aggregated'!S$3 )*('EUROSTAT data 2015 EU27'!$D$15:$D$78= 'EUROSTAT data re-aggregated'!$B40  ))</f>
        <v>0</v>
      </c>
      <c r="T40" cm="1">
        <f t="array" ref="T40">SUMPRODUCT('EUROSTAT data 2015 EU27'!$E$15:$BP$78*('EUROSTAT data 2015 EU27'!$E$13:$BP$13=  'EUROSTAT data re-aggregated'!T$3 )*('EUROSTAT data 2015 EU27'!$D$15:$D$78= 'EUROSTAT data re-aggregated'!$B40  ))</f>
        <v>0</v>
      </c>
      <c r="U40" cm="1">
        <f t="array" ref="U40">SUMPRODUCT('EUROSTAT data 2015 EU27'!$E$15:$BP$78*('EUROSTAT data 2015 EU27'!$E$13:$BP$13=  'EUROSTAT data re-aggregated'!U$3 )*('EUROSTAT data 2015 EU27'!$D$15:$D$78= 'EUROSTAT data re-aggregated'!$B40  ))</f>
        <v>0</v>
      </c>
      <c r="V40" s="33" cm="1">
        <f t="array" ref="V40">SUMPRODUCT('EUROSTAT data 2015 EU27'!$E$15:$BP$78*('EUROSTAT data 2015 EU27'!$E$13:$BP$13=  'EUROSTAT data re-aggregated'!V$3 )*('EUROSTAT data 2015 EU27'!$D$15:$D$78= 'EUROSTAT data re-aggregated'!$B40  ))</f>
        <v>0</v>
      </c>
      <c r="W40" cm="1">
        <f t="array" ref="W40">SUMPRODUCT('EUROSTAT data 2015 EU27'!$E$15:$BP$78*('EUROSTAT data 2015 EU27'!$E$13:$BP$13=  'EUROSTAT data re-aggregated'!W$3 )*('EUROSTAT data 2015 EU27'!$D$15:$D$78= 'EUROSTAT data re-aggregated'!$B40  ))</f>
        <v>0</v>
      </c>
      <c r="X40" cm="1">
        <f t="array" ref="X40">SUMPRODUCT('EUROSTAT data 2015 EU27'!$E$15:$BP$78*('EUROSTAT data 2015 EU27'!$E$13:$BP$13=  'EUROSTAT data re-aggregated'!X$3 )*('EUROSTAT data 2015 EU27'!$D$15:$D$78= 'EUROSTAT data re-aggregated'!$B40  ))</f>
        <v>0</v>
      </c>
      <c r="Y40" cm="1">
        <f t="array" ref="Y40">SUMPRODUCT('EUROSTAT data 2015 EU27'!$E$15:$BP$78*('EUROSTAT data 2015 EU27'!$E$13:$BP$13=  'EUROSTAT data re-aggregated'!Y$3 )*('EUROSTAT data 2015 EU27'!$D$15:$D$78= 'EUROSTAT data re-aggregated'!$B40  ))</f>
        <v>0</v>
      </c>
      <c r="Z40" cm="1">
        <f t="array" ref="Z40">SUMPRODUCT('EUROSTAT data 2015 EU27'!$E$15:$BP$78*('EUROSTAT data 2015 EU27'!$E$13:$BP$13=  'EUROSTAT data re-aggregated'!Z$3 )*('EUROSTAT data 2015 EU27'!$D$15:$D$78= 'EUROSTAT data re-aggregated'!$B40  ))</f>
        <v>0</v>
      </c>
      <c r="AA40" cm="1">
        <f t="array" ref="AA40">SUMPRODUCT('EUROSTAT data 2015 EU27'!$E$15:$BP$78*('EUROSTAT data 2015 EU27'!$E$13:$BP$13=  'EUROSTAT data re-aggregated'!AA$3 )*('EUROSTAT data 2015 EU27'!$D$15:$D$78= 'EUROSTAT data re-aggregated'!$B40  ))</f>
        <v>0</v>
      </c>
      <c r="AB40" cm="1">
        <f t="array" ref="AB40">SUMPRODUCT('EUROSTAT data 2015 EU27'!$E$15:$BP$78*('EUROSTAT data 2015 EU27'!$E$13:$BP$13=  'EUROSTAT data re-aggregated'!AB$3 )*('EUROSTAT data 2015 EU27'!$D$15:$D$78= 'EUROSTAT data re-aggregated'!$B40  ))</f>
        <v>0</v>
      </c>
      <c r="AC40" cm="1">
        <f t="array" ref="AC40">SUMPRODUCT('EUROSTAT data 2015 EU27'!$E$15:$BP$78*('EUROSTAT data 2015 EU27'!$E$13:$BP$13=  'EUROSTAT data re-aggregated'!AC$3 )*('EUROSTAT data 2015 EU27'!$D$15:$D$78= 'EUROSTAT data re-aggregated'!$B40  ))</f>
        <v>0</v>
      </c>
      <c r="AD40" cm="1">
        <f t="array" ref="AD40">SUMPRODUCT('EUROSTAT data 2015 EU27'!$E$15:$BP$78*('EUROSTAT data 2015 EU27'!$E$13:$BP$13=  'EUROSTAT data re-aggregated'!AD$3 )*('EUROSTAT data 2015 EU27'!$D$15:$D$78= 'EUROSTAT data re-aggregated'!$B40  ))</f>
        <v>0</v>
      </c>
      <c r="AE40" cm="1">
        <f t="array" ref="AE40">SUMPRODUCT('EUROSTAT data 2015 EU27'!$E$15:$BP$78*('EUROSTAT data 2015 EU27'!$E$13:$BP$13=  'EUROSTAT data re-aggregated'!AE$3 )*('EUROSTAT data 2015 EU27'!$D$15:$D$78= 'EUROSTAT data re-aggregated'!$B40  ))</f>
        <v>0</v>
      </c>
      <c r="AF40" cm="1">
        <f t="array" ref="AF40">SUMPRODUCT('EUROSTAT data 2015 EU27'!$E$15:$BP$78*('EUROSTAT data 2015 EU27'!$E$13:$BP$13=  'EUROSTAT data re-aggregated'!AF$3 )*('EUROSTAT data 2015 EU27'!$D$15:$D$78= 'EUROSTAT data re-aggregated'!$B40  ))</f>
        <v>0</v>
      </c>
      <c r="AG40" cm="1">
        <f t="array" ref="AG40">SUMPRODUCT('EUROSTAT data 2015 EU27'!$E$15:$BP$78*('EUROSTAT data 2015 EU27'!$E$13:$BP$13=  'EUROSTAT data re-aggregated'!AG$3 )*('EUROSTAT data 2015 EU27'!$D$15:$D$78= 'EUROSTAT data re-aggregated'!$B40  ))</f>
        <v>0</v>
      </c>
      <c r="AH40" cm="1">
        <f t="array" ref="AH40">SUMPRODUCT('EUROSTAT data 2015 EU27'!$E$15:$BP$78*('EUROSTAT data 2015 EU27'!$E$13:$BP$13=  'EUROSTAT data re-aggregated'!AH$3 )*('EUROSTAT data 2015 EU27'!$D$15:$D$78= 'EUROSTAT data re-aggregated'!$B40  ))</f>
        <v>0</v>
      </c>
      <c r="AI40" cm="1">
        <f t="array" ref="AI40">SUMPRODUCT('EUROSTAT data 2015 EU27'!$E$15:$BP$78*('EUROSTAT data 2015 EU27'!$E$13:$BP$13=  'EUROSTAT data re-aggregated'!AI$3 )*('EUROSTAT data 2015 EU27'!$D$15:$D$78= 'EUROSTAT data re-aggregated'!$B40  ))</f>
        <v>0</v>
      </c>
      <c r="AJ40" cm="1">
        <f t="array" ref="AJ40">SUMPRODUCT('EUROSTAT data 2015 EU27'!$E$15:$BP$78*('EUROSTAT data 2015 EU27'!$E$13:$BP$13=  'EUROSTAT data re-aggregated'!AJ$3 )*('EUROSTAT data 2015 EU27'!$D$15:$D$78= 'EUROSTAT data re-aggregated'!$B40  ))</f>
        <v>0</v>
      </c>
      <c r="AK40" cm="1">
        <f t="array" ref="AK40">SUMPRODUCT('EUROSTAT data 2015 EU27'!$E$15:$BP$78*('EUROSTAT data 2015 EU27'!$E$13:$BP$13=  'EUROSTAT data re-aggregated'!AK$3 )*('EUROSTAT data 2015 EU27'!$D$15:$D$78= 'EUROSTAT data re-aggregated'!$B40  ))</f>
        <v>0</v>
      </c>
      <c r="AL40" cm="1">
        <f t="array" ref="AL40">SUMPRODUCT('EUROSTAT data 2015 EU27'!$E$15:$BP$78*('EUROSTAT data 2015 EU27'!$E$13:$BP$13=  'EUROSTAT data re-aggregated'!AL$3 )*('EUROSTAT data 2015 EU27'!$D$15:$D$78= 'EUROSTAT data re-aggregated'!$B40  ))</f>
        <v>0</v>
      </c>
      <c r="AM40" cm="1">
        <f t="array" ref="AM40">SUMPRODUCT('EUROSTAT data 2015 EU27'!$E$15:$BP$78*('EUROSTAT data 2015 EU27'!$E$13:$BP$13=  'EUROSTAT data re-aggregated'!AM$3 )*('EUROSTAT data 2015 EU27'!$D$15:$D$78= 'EUROSTAT data re-aggregated'!$B40  ))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59999389629810485"/>
  </sheetPr>
  <dimension ref="A1:AS92"/>
  <sheetViews>
    <sheetView topLeftCell="A60" workbookViewId="0">
      <pane xSplit="2" topLeftCell="C1" activePane="topRight" state="frozen"/>
      <selection activeCell="DB26" sqref="DB26"/>
      <selection pane="topRight" activeCell="C70" sqref="C70"/>
    </sheetView>
    <sheetView topLeftCell="A81" zoomScale="70" zoomScaleNormal="70" workbookViewId="1">
      <selection activeCell="D77" sqref="D77"/>
    </sheetView>
  </sheetViews>
  <sheetFormatPr defaultRowHeight="14.5" x14ac:dyDescent="0.35"/>
  <cols>
    <col min="1" max="1" width="37.26953125" customWidth="1"/>
    <col min="2" max="2" width="23.26953125" customWidth="1"/>
    <col min="3" max="3" width="25" customWidth="1"/>
    <col min="4" max="4" width="9.54296875" bestFit="1" customWidth="1"/>
    <col min="8" max="8" width="10.54296875" bestFit="1" customWidth="1"/>
    <col min="16" max="16" width="10.54296875" bestFit="1" customWidth="1"/>
    <col min="18" max="18" width="10.54296875" bestFit="1" customWidth="1"/>
    <col min="20" max="20" width="10.54296875" bestFit="1" customWidth="1"/>
    <col min="27" max="27" width="11.54296875" bestFit="1" customWidth="1"/>
    <col min="29" max="29" width="9.54296875" bestFit="1" customWidth="1"/>
  </cols>
  <sheetData>
    <row r="1" spans="2:44" x14ac:dyDescent="0.35">
      <c r="B1" s="258" t="s">
        <v>781</v>
      </c>
    </row>
    <row r="2" spans="2:44" x14ac:dyDescent="0.35">
      <c r="B2" s="1"/>
    </row>
    <row r="3" spans="2:44" x14ac:dyDescent="0.35">
      <c r="B3" s="1"/>
      <c r="C3" s="1" t="str" cm="1">
        <f t="array" ref="C3:AR3">TRANSPOSE(B4:B45)</f>
        <v>ISIC 01T03</v>
      </c>
      <c r="D3" s="1" t="str">
        <v>ISIC 05</v>
      </c>
      <c r="E3" s="1" t="str">
        <v>ISIC 06</v>
      </c>
      <c r="F3" s="1" t="str">
        <v>ISIC 07T08</v>
      </c>
      <c r="G3" s="1" t="str">
        <v>ISIC 09</v>
      </c>
      <c r="H3" s="1" t="str">
        <v>ISIC 10T12</v>
      </c>
      <c r="I3" s="1" t="str">
        <v>ISIC 13T15</v>
      </c>
      <c r="J3" s="1" t="str">
        <v>ISIC 16</v>
      </c>
      <c r="K3" s="1" t="str">
        <v>ISIC 17T18</v>
      </c>
      <c r="L3" s="1" t="str">
        <v>ISIC 19</v>
      </c>
      <c r="M3" s="1" t="str">
        <v>ISIC 20</v>
      </c>
      <c r="N3" s="1" t="str">
        <v>ISIC 21</v>
      </c>
      <c r="O3" s="1" t="str">
        <v>ISIC 22</v>
      </c>
      <c r="P3" s="1" t="str">
        <v>ISIC 231</v>
      </c>
      <c r="Q3" s="1" t="str">
        <v>ISIC 239</v>
      </c>
      <c r="R3" s="226" t="str">
        <v>ISIC 241</v>
      </c>
      <c r="S3" s="1" t="str">
        <v>ISIC 242</v>
      </c>
      <c r="T3" s="1" t="str">
        <v>ISIC 25</v>
      </c>
      <c r="U3" s="1" t="str">
        <v>ISIC 26</v>
      </c>
      <c r="V3" s="1" t="str">
        <v>ISIC 27</v>
      </c>
      <c r="W3" s="1" t="str">
        <v>ISIC 28</v>
      </c>
      <c r="X3" s="1" t="str">
        <v>ISIC 29</v>
      </c>
      <c r="Y3" s="1" t="str">
        <v>ISIC 30</v>
      </c>
      <c r="Z3" s="1" t="str">
        <v>ISIC 31T33</v>
      </c>
      <c r="AA3" s="1" t="str">
        <v>ISIC 351</v>
      </c>
      <c r="AB3" s="1" t="str">
        <v>ISIC 352T353</v>
      </c>
      <c r="AC3" s="1" t="str">
        <v>ISIC 36T39</v>
      </c>
      <c r="AD3" s="1" t="str">
        <v>ISIC 41T43</v>
      </c>
      <c r="AE3" s="1" t="str">
        <v>ISIC 45T47</v>
      </c>
      <c r="AF3" s="1" t="str">
        <v>ISIC 49T53</v>
      </c>
      <c r="AG3" s="1" t="str">
        <v>ISIC 55T56</v>
      </c>
      <c r="AH3" s="1" t="str">
        <v>ISIC 58T60</v>
      </c>
      <c r="AI3" s="1" t="str">
        <v>ISIC 61</v>
      </c>
      <c r="AJ3" s="1" t="str">
        <v>ISIC 62T63</v>
      </c>
      <c r="AK3" s="1" t="str">
        <v>ISIC 64T66</v>
      </c>
      <c r="AL3" s="1" t="str">
        <v>ISIC 68</v>
      </c>
      <c r="AM3" s="1" t="str">
        <v>ISIC 69T82</v>
      </c>
      <c r="AN3" s="1" t="str">
        <v>ISIC 84</v>
      </c>
      <c r="AO3" s="1" t="str">
        <v>ISIC 85</v>
      </c>
      <c r="AP3" s="1" t="str">
        <v>ISIC 86T88</v>
      </c>
      <c r="AQ3" s="1" t="str">
        <v>ISIC 90T96</v>
      </c>
      <c r="AR3" s="1" t="str">
        <v>ISIC 97T98</v>
      </c>
    </row>
    <row r="4" spans="2:44" x14ac:dyDescent="0.35">
      <c r="B4" s="1" t="str">
        <f>'SIOM from DLIM'!A142</f>
        <v>ISIC 01T03</v>
      </c>
      <c r="C4" s="159" cm="1">
        <f t="array" ref="C4">SUMPRODUCT('EUROSTAT data 2015 EU27'!$E$15:$BP$78*('EUROSTAT data 2015 EU27'!$E$13:$BP$13= SIOM!C$3)* ('EUROSTAT data 2015 EU27'!$D$15:$D$78= SIOM!$B4))</f>
        <v>64375.67</v>
      </c>
      <c r="D4" s="159">
        <f>SUM('EUROSTAT data 2015 EU27'!$H$15:$H$17)*'SIOM from DLIM'!C$142/SUM('SIOM from DLIM'!$C$142:$F$142)</f>
        <v>7.9066785938803354</v>
      </c>
      <c r="E4" s="159">
        <f>SUM('EUROSTAT data 2015 EU27'!$H$15:$H$17)*'SIOM from DLIM'!D$142/SUM('SIOM from DLIM'!$C$142:$F$142)</f>
        <v>33.650324294804953</v>
      </c>
      <c r="F4" s="159">
        <f>SUM('EUROSTAT data 2015 EU27'!$H$15:$H$17)*'SIOM from DLIM'!E$142/SUM('SIOM from DLIM'!$C$142:$F$142)</f>
        <v>30.823076396743168</v>
      </c>
      <c r="G4" s="159">
        <f>SUM('EUROSTAT data 2015 EU27'!$H$15:$H$17)*'SIOM from DLIM'!F$142/SUM('SIOM from DLIM'!$C$142:$F$142)</f>
        <v>2.1299207145715506</v>
      </c>
      <c r="H4" s="159" cm="1">
        <f t="array" ref="H4">SUMPRODUCT('EUROSTAT data 2015 EU27'!$E$15:$BP$78*('EUROSTAT data 2015 EU27'!$E$13:$BP$13= SIOM!H$3)* ('EUROSTAT data 2015 EU27'!$D$15:$D$78= SIOM!$B4))</f>
        <v>202985.96</v>
      </c>
      <c r="I4" s="159" cm="1">
        <f t="array" ref="I4">SUMPRODUCT('EUROSTAT data 2015 EU27'!$E$15:$BP$78*('EUROSTAT data 2015 EU27'!$E$13:$BP$13= SIOM!I$3)* ('EUROSTAT data 2015 EU27'!$D$15:$D$78= SIOM!$B4))</f>
        <v>1827.0099999999998</v>
      </c>
      <c r="J4" s="159" cm="1">
        <f t="array" ref="J4">SUMPRODUCT('EUROSTAT data 2015 EU27'!$E$15:$BP$78*('EUROSTAT data 2015 EU27'!$E$13:$BP$13= SIOM!J$3)* ('EUROSTAT data 2015 EU27'!$D$15:$D$78= SIOM!$B4))</f>
        <v>14529.98</v>
      </c>
      <c r="K4" s="159" cm="1">
        <f t="array" ref="K4">SUMPRODUCT('EUROSTAT data 2015 EU27'!$E$15:$BP$78*('EUROSTAT data 2015 EU27'!$E$13:$BP$13= SIOM!K$3)* ('EUROSTAT data 2015 EU27'!$D$15:$D$78= SIOM!$B4))</f>
        <v>5440.81</v>
      </c>
      <c r="L4" s="159" cm="1">
        <f t="array" ref="L4">SUMPRODUCT('EUROSTAT data 2015 EU27'!$E$15:$BP$78*('EUROSTAT data 2015 EU27'!$E$13:$BP$13= SIOM!L$3)* ('EUROSTAT data 2015 EU27'!$D$15:$D$78= SIOM!$B4))</f>
        <v>14.649999999999999</v>
      </c>
      <c r="M4" s="159" cm="1">
        <f t="array" ref="M4">SUMPRODUCT('EUROSTAT data 2015 EU27'!$E$15:$BP$78*('EUROSTAT data 2015 EU27'!$E$13:$BP$13= SIOM!M$3)* ('EUROSTAT data 2015 EU27'!$D$15:$D$78= SIOM!$B4))</f>
        <v>1320.6699999999998</v>
      </c>
      <c r="N4" s="159" cm="1">
        <f t="array" ref="N4">SUMPRODUCT('EUROSTAT data 2015 EU27'!$E$15:$BP$78*('EUROSTAT data 2015 EU27'!$E$13:$BP$13= SIOM!N$3)* ('EUROSTAT data 2015 EU27'!$D$15:$D$78= SIOM!$B4))</f>
        <v>212.41000000000003</v>
      </c>
      <c r="O4" s="159" cm="1">
        <f t="array" ref="O4">SUMPRODUCT('EUROSTAT data 2015 EU27'!$E$15:$BP$78*('EUROSTAT data 2015 EU27'!$E$13:$BP$13= SIOM!O$3)* ('EUROSTAT data 2015 EU27'!$D$15:$D$78= SIOM!$B4))</f>
        <v>1586.11</v>
      </c>
      <c r="P4" s="159">
        <f>SUM('EUROSTAT data 2015 EU27'!$R$15:$R$17)*'SIOM from DLIM'!O142/SUM('SIOM from DLIM'!$O$142:$P$142)</f>
        <v>5.2304091842702087</v>
      </c>
      <c r="Q4" s="159">
        <f>SUM('EUROSTAT data 2015 EU27'!$R$15:$R$17)*'SIOM from DLIM'!P142/SUM('SIOM from DLIM'!$O$142:$P$142)</f>
        <v>22.519590815729792</v>
      </c>
      <c r="R4" s="178">
        <f>SUM('EUROSTAT data 2015 EU27'!$S$15:$S$17)*'SIOM from DLIM'!Q142/SUM('SIOM from DLIM'!$Q$142:$R$142)</f>
        <v>11.412240430862699</v>
      </c>
      <c r="S4" s="159">
        <f>SUM('EUROSTAT data 2015 EU27'!$S$15:$S$17)*'SIOM from DLIM'!R142/SUM('SIOM from DLIM'!$Q$142:$R$142)</f>
        <v>11.927759569137299</v>
      </c>
      <c r="T4" s="159" cm="1">
        <f t="array" ref="T4">SUMPRODUCT('EUROSTAT data 2015 EU27'!$E$15:$BP$78*('EUROSTAT data 2015 EU27'!$E$13:$BP$13= SIOM!T$3)* ('EUROSTAT data 2015 EU27'!$D$15:$D$78= SIOM!$B4))</f>
        <v>30.490000000000002</v>
      </c>
      <c r="U4" s="159" cm="1">
        <f t="array" ref="U4">SUMPRODUCT('EUROSTAT data 2015 EU27'!$E$15:$BP$78*('EUROSTAT data 2015 EU27'!$E$13:$BP$13= SIOM!U$3)* ('EUROSTAT data 2015 EU27'!$D$15:$D$78= SIOM!$B4))</f>
        <v>156.70999999999998</v>
      </c>
      <c r="V4" s="159" cm="1">
        <f t="array" ref="V4">SUMPRODUCT('EUROSTAT data 2015 EU27'!$E$15:$BP$78*('EUROSTAT data 2015 EU27'!$E$13:$BP$13= SIOM!V$3)* ('EUROSTAT data 2015 EU27'!$D$15:$D$78= SIOM!$B4))</f>
        <v>6.96</v>
      </c>
      <c r="W4" s="159" cm="1">
        <f t="array" ref="W4">SUMPRODUCT('EUROSTAT data 2015 EU27'!$E$15:$BP$78*('EUROSTAT data 2015 EU27'!$E$13:$BP$13= SIOM!W$3)* ('EUROSTAT data 2015 EU27'!$D$15:$D$78= SIOM!$B4))</f>
        <v>20.94</v>
      </c>
      <c r="X4" s="159" cm="1">
        <f t="array" ref="X4">SUMPRODUCT('EUROSTAT data 2015 EU27'!$E$15:$BP$78*('EUROSTAT data 2015 EU27'!$E$13:$BP$13= SIOM!X$3)* ('EUROSTAT data 2015 EU27'!$D$15:$D$78= SIOM!$B4))</f>
        <v>18.060000000000002</v>
      </c>
      <c r="Y4" s="159" cm="1">
        <f t="array" ref="Y4">SUMPRODUCT('EUROSTAT data 2015 EU27'!$E$15:$BP$78*('EUROSTAT data 2015 EU27'!$E$13:$BP$13= SIOM!Y$3)* ('EUROSTAT data 2015 EU27'!$D$15:$D$78= SIOM!$B4))</f>
        <v>7.23</v>
      </c>
      <c r="Z4" s="224" cm="1">
        <f t="array" ref="Z4">SUMPRODUCT('EUROSTAT data 2015 EU27'!$E$15:$BP$78*('EUROSTAT data 2015 EU27'!$E$13:$BP$13= SIOM!Z$3)* ('EUROSTAT data 2015 EU27'!$D$15:$D$78= SIOM!$B4))</f>
        <v>427.95</v>
      </c>
      <c r="AA4" s="159">
        <f>SUM('EUROSTAT data 2015 EU27'!$AB$15:$AB$17)*'SIOM from DLIM'!Z142/SUM('SIOM from DLIM'!$Z$142:$AA$142)</f>
        <v>813.51167480933452</v>
      </c>
      <c r="AB4" s="159">
        <f>SUM('EUROSTAT data 2015 EU27'!$AB$15:$AB$17)*'SIOM from DLIM'!AA142/SUM('SIOM from DLIM'!$Z$142:$AA$142)</f>
        <v>251.01832519066539</v>
      </c>
      <c r="AC4" s="159" cm="1">
        <f t="array" ref="AC4">SUMPRODUCT('EUROSTAT data 2015 EU27'!$E$15:$BP$78*('EUROSTAT data 2015 EU27'!$E$13:$BP$13= SIOM!AC$3)* ('EUROSTAT data 2015 EU27'!$D$15:$D$78= SIOM!$B4))</f>
        <v>59.230000000000004</v>
      </c>
      <c r="AD4" s="159" cm="1">
        <f t="array" ref="AD4">SUMPRODUCT('EUROSTAT data 2015 EU27'!$E$15:$BP$78*('EUROSTAT data 2015 EU27'!$E$13:$BP$13= SIOM!AD$3)* ('EUROSTAT data 2015 EU27'!$D$15:$D$78= SIOM!$B4))</f>
        <v>779.74</v>
      </c>
      <c r="AE4" s="159" cm="1">
        <f t="array" ref="AE4">SUMPRODUCT('EUROSTAT data 2015 EU27'!$E$15:$BP$78*('EUROSTAT data 2015 EU27'!$E$13:$BP$13= SIOM!AE$3)* ('EUROSTAT data 2015 EU27'!$D$15:$D$78= SIOM!$B4))</f>
        <v>5506.64</v>
      </c>
      <c r="AF4" s="159" cm="1">
        <f t="array" ref="AF4">SUMPRODUCT('EUROSTAT data 2015 EU27'!$E$15:$BP$78*('EUROSTAT data 2015 EU27'!$E$13:$BP$13= SIOM!AF$3)* ('EUROSTAT data 2015 EU27'!$D$15:$D$78= SIOM!$B4))</f>
        <v>275.76</v>
      </c>
      <c r="AG4" s="159" cm="1">
        <f t="array" ref="AG4">SUMPRODUCT('EUROSTAT data 2015 EU27'!$E$15:$BP$78*('EUROSTAT data 2015 EU27'!$E$13:$BP$13= SIOM!AG$3)* ('EUROSTAT data 2015 EU27'!$D$15:$D$78= SIOM!$B4))</f>
        <v>10128.35</v>
      </c>
      <c r="AH4" s="159" cm="1">
        <f t="array" ref="AH4">SUMPRODUCT('EUROSTAT data 2015 EU27'!$E$15:$BP$78*('EUROSTAT data 2015 EU27'!$E$13:$BP$13= SIOM!AH$3)* ('EUROSTAT data 2015 EU27'!$D$15:$D$78= SIOM!$B4))</f>
        <v>30.23</v>
      </c>
      <c r="AI4" s="159" cm="1">
        <f t="array" ref="AI4">SUMPRODUCT('EUROSTAT data 2015 EU27'!$E$15:$BP$78*('EUROSTAT data 2015 EU27'!$E$13:$BP$13= SIOM!AI$3)* ('EUROSTAT data 2015 EU27'!$D$15:$D$78= SIOM!$B4))</f>
        <v>4.96</v>
      </c>
      <c r="AJ4" s="159" cm="1">
        <f t="array" ref="AJ4">SUMPRODUCT('EUROSTAT data 2015 EU27'!$E$15:$BP$78*('EUROSTAT data 2015 EU27'!$E$13:$BP$13= SIOM!AJ$3)* ('EUROSTAT data 2015 EU27'!$D$15:$D$78= SIOM!$B4))</f>
        <v>6.47</v>
      </c>
      <c r="AK4" s="159" cm="1">
        <f t="array" ref="AK4">SUMPRODUCT('EUROSTAT data 2015 EU27'!$E$15:$BP$78*('EUROSTAT data 2015 EU27'!$E$13:$BP$13= SIOM!AK$3)* ('EUROSTAT data 2015 EU27'!$D$15:$D$78= SIOM!$B4))</f>
        <v>40.300000000000004</v>
      </c>
      <c r="AL4" s="159" cm="1">
        <f t="array" ref="AL4">SUMPRODUCT('EUROSTAT data 2015 EU27'!$E$15:$BP$78*('EUROSTAT data 2015 EU27'!$E$13:$BP$13= SIOM!AL$3)* ('EUROSTAT data 2015 EU27'!$D$15:$D$78= SIOM!$B4))</f>
        <v>83.36999999999999</v>
      </c>
      <c r="AM4" s="159" cm="1">
        <f t="array" ref="AM4">SUMPRODUCT('EUROSTAT data 2015 EU27'!$E$15:$BP$78*('EUROSTAT data 2015 EU27'!$E$13:$BP$13= SIOM!AM$3)* ('EUROSTAT data 2015 EU27'!$D$15:$D$78= SIOM!$B4))</f>
        <v>2196.75</v>
      </c>
      <c r="AN4" s="159" cm="1">
        <f t="array" ref="AN4">SUMPRODUCT('EUROSTAT data 2015 EU27'!$E$15:$BP$78*('EUROSTAT data 2015 EU27'!$E$13:$BP$13= SIOM!AN$3)* ('EUROSTAT data 2015 EU27'!$D$15:$D$78= SIOM!$B4))</f>
        <v>1031.52</v>
      </c>
      <c r="AO4" s="159" cm="1">
        <f t="array" ref="AO4">SUMPRODUCT('EUROSTAT data 2015 EU27'!$E$15:$BP$78*('EUROSTAT data 2015 EU27'!$E$13:$BP$13= SIOM!AO$3)* ('EUROSTAT data 2015 EU27'!$D$15:$D$78= SIOM!$B4))</f>
        <v>202.14000000000001</v>
      </c>
      <c r="AP4" s="159" cm="1">
        <f t="array" ref="AP4">SUMPRODUCT('EUROSTAT data 2015 EU27'!$E$15:$BP$78*('EUROSTAT data 2015 EU27'!$E$13:$BP$13= SIOM!AP$3)* ('EUROSTAT data 2015 EU27'!$D$15:$D$78= SIOM!$B4))</f>
        <v>1283.93</v>
      </c>
      <c r="AQ4" s="159" cm="1">
        <f t="array" ref="AQ4">SUMPRODUCT('EUROSTAT data 2015 EU27'!$E$15:$BP$78*('EUROSTAT data 2015 EU27'!$E$13:$BP$13= SIOM!AQ$3)* ('EUROSTAT data 2015 EU27'!$D$15:$D$78= SIOM!$B4))</f>
        <v>643.83000000000004</v>
      </c>
      <c r="AR4" s="159" cm="1">
        <f t="array" ref="AR4">SUMPRODUCT('EUROSTAT data 2015 EU27'!$E$15:$BP$78*('EUROSTAT data 2015 EU27'!$E$13:$BP$13= SIOM!AR$3)* ('EUROSTAT data 2015 EU27'!$D$15:$D$78= SIOM!$B4))</f>
        <v>0.03</v>
      </c>
    </row>
    <row r="5" spans="2:44" x14ac:dyDescent="0.35">
      <c r="B5" s="1" t="str">
        <f>'SIOM from DLIM'!A143</f>
        <v>ISIC 05</v>
      </c>
      <c r="C5" s="159">
        <f>SUM('EUROSTAT data 2015 EU27'!$E18:$G18)*'SIOM from DLIM'!$B143/SUM('SIOM from DLIM'!$B$143:$B$146)</f>
        <v>143.75150811919701</v>
      </c>
      <c r="D5" s="177">
        <f>'EUROSTAT data re-aggregated'!$D$5*'SIOM from DLIM'!C143/SUM('SIOM from DLIM'!$C$143:$F$146)</f>
        <v>494.35678822192915</v>
      </c>
      <c r="E5" s="177">
        <f>'EUROSTAT data re-aggregated'!$D$5*'SIOM from DLIM'!D143/SUM('SIOM from DLIM'!$C$143:$F$146)</f>
        <v>161.14044282885823</v>
      </c>
      <c r="F5" s="177">
        <f>'EUROSTAT data re-aggregated'!$D$5*'SIOM from DLIM'!E143/SUM('SIOM from DLIM'!$C$143:$F$146)</f>
        <v>147.60167350558623</v>
      </c>
      <c r="G5" s="177">
        <f>'EUROSTAT data re-aggregated'!$D$5*'SIOM from DLIM'!F143/SUM('SIOM from DLIM'!$C$143:$F$146)</f>
        <v>444.32123036528986</v>
      </c>
      <c r="H5" s="159">
        <f>'EUROSTAT data re-aggregated'!E$5*'SIOM from DLIM'!G143/SUM('SIOM from DLIM'!G$143:G$146)</f>
        <v>857.72394859542806</v>
      </c>
      <c r="I5" s="159">
        <f>'EUROSTAT data re-aggregated'!F$5*'SIOM from DLIM'!H143/SUM('SIOM from DLIM'!H$143:H$146)</f>
        <v>91.473129986651614</v>
      </c>
      <c r="J5" s="159">
        <f>'EUROSTAT data re-aggregated'!G$5*'SIOM from DLIM'!I143/SUM('SIOM from DLIM'!I$143:I$146)</f>
        <v>0</v>
      </c>
      <c r="K5" s="159">
        <f>'EUROSTAT data re-aggregated'!H$5*'SIOM from DLIM'!J143/SUM('SIOM from DLIM'!J$143:J$146)</f>
        <v>464.09053483271515</v>
      </c>
      <c r="L5" s="159">
        <f>'EUROSTAT data re-aggregated'!I$5*'SIOM from DLIM'!K143/SUM('SIOM from DLIM'!K$143:K$146)</f>
        <v>60441.941315012707</v>
      </c>
      <c r="M5" s="159">
        <f>'EUROSTAT data re-aggregated'!J$5*'SIOM from DLIM'!L143/SUM('SIOM from DLIM'!L$143:L$146)</f>
        <v>1707.8205896199645</v>
      </c>
      <c r="N5" s="159">
        <f>'EUROSTAT data re-aggregated'!K$5*'SIOM from DLIM'!M143/SUM('SIOM from DLIM'!M$143:M$146)</f>
        <v>80.964764690329446</v>
      </c>
      <c r="O5" s="159">
        <f>'EUROSTAT data re-aggregated'!L$5*'SIOM from DLIM'!N143/SUM('SIOM from DLIM'!N$143:N$146)</f>
        <v>189.75987550459701</v>
      </c>
      <c r="P5" s="177">
        <f>'EUROSTAT data re-aggregated'!$M$5*'SIOM from DLIM'!O143/SUM('SIOM from DLIM'!$O$143:$P$146)</f>
        <v>226.61443738983709</v>
      </c>
      <c r="Q5" s="177">
        <f>'EUROSTAT data re-aggregated'!$M$5*'SIOM from DLIM'!P143/SUM('SIOM from DLIM'!$O$143:$P$146)</f>
        <v>975.69123622361576</v>
      </c>
      <c r="R5" s="179">
        <f>'EUROSTAT data re-aggregated'!$N$5*'SIOM from DLIM'!Q143/SUM('SIOM from DLIM'!$Q$143:$R$146)</f>
        <v>742.20934259448973</v>
      </c>
      <c r="S5" s="179">
        <f>'EUROSTAT data re-aggregated'!$N$5*'SIOM from DLIM'!R143/SUM('SIOM from DLIM'!$Q$143:$R$146)</f>
        <v>775.73677509398601</v>
      </c>
      <c r="T5" s="159">
        <f>'EUROSTAT data re-aggregated'!O$5*'SIOM from DLIM'!S143/SUM('SIOM from DLIM'!S$143:S$146)</f>
        <v>285.27652487835519</v>
      </c>
      <c r="U5" s="159">
        <f>'EUROSTAT data re-aggregated'!P$5*'SIOM from DLIM'!T143/SUM('SIOM from DLIM'!T$143:T$146)</f>
        <v>45.242938552968724</v>
      </c>
      <c r="V5" s="159">
        <f>'EUROSTAT data re-aggregated'!Q$5*'SIOM from DLIM'!U143/SUM('SIOM from DLIM'!U$143:U$146)</f>
        <v>226.28863401073366</v>
      </c>
      <c r="W5" s="159">
        <f>'EUROSTAT data re-aggregated'!R$5*'SIOM from DLIM'!V143/SUM('SIOM from DLIM'!V$143:V$146)</f>
        <v>392.92113591633893</v>
      </c>
      <c r="X5" s="159">
        <f>'EUROSTAT data re-aggregated'!S$5*'SIOM from DLIM'!W143/SUM('SIOM from DLIM'!W$143:W$146)</f>
        <v>476.90719252883218</v>
      </c>
      <c r="Y5" s="159">
        <f>'EUROSTAT data re-aggregated'!T$5*'SIOM from DLIM'!X143/SUM('SIOM from DLIM'!X$143:X$146)</f>
        <v>91.509866685378256</v>
      </c>
      <c r="Z5" s="159">
        <f>'EUROSTAT data re-aggregated'!U$5*'SIOM from DLIM'!Y143/SUM('SIOM from DLIM'!Y$143:Y$146)</f>
        <v>273.48032160366108</v>
      </c>
      <c r="AA5" s="177">
        <f>'EUROSTAT data re-aggregated'!$V$5*'SIOM from DLIM'!Z143/SUM('SIOM from DLIM'!$Z$143:$AA$146)</f>
        <v>9481.8337203807641</v>
      </c>
      <c r="AB5" s="177">
        <f>'EUROSTAT data re-aggregated'!$V$5*'SIOM from DLIM'!AA143/SUM('SIOM from DLIM'!$Z$143:$AA$146)</f>
        <v>1220.4163725830836</v>
      </c>
      <c r="AC5" s="159">
        <f>'EUROSTAT data re-aggregated'!W$5*'SIOM from DLIM'!AB143/SUM('SIOM from DLIM'!AB$143:AB$146)</f>
        <v>193.65085977347323</v>
      </c>
      <c r="AD5" s="159" t="e">
        <f>'EUROSTAT data re-aggregated'!X$5*'SIOM from DLIM'!AC143/SUM('SIOM from DLIM'!AC$143:AC$146)</f>
        <v>#DIV/0!</v>
      </c>
      <c r="AE5" s="159">
        <f>'EUROSTAT data re-aggregated'!Y$5*'SIOM from DLIM'!AD143/SUM('SIOM from DLIM'!AD$143:AD$146)</f>
        <v>0</v>
      </c>
      <c r="AF5" s="159">
        <f>'EUROSTAT data re-aggregated'!Z$5*'SIOM from DLIM'!AE143/SUM('SIOM from DLIM'!AE$143:AE$146)</f>
        <v>0</v>
      </c>
      <c r="AG5" s="159">
        <f>'EUROSTAT data re-aggregated'!AA$5*'SIOM from DLIM'!AF143/SUM('SIOM from DLIM'!AF$143:AF$146)</f>
        <v>229.04245056256298</v>
      </c>
      <c r="AH5" s="159">
        <f>'EUROSTAT data re-aggregated'!AB$5*'SIOM from DLIM'!AG143/SUM('SIOM from DLIM'!AG$143:AG$146)</f>
        <v>0</v>
      </c>
      <c r="AI5" s="159">
        <f>'EUROSTAT data re-aggregated'!AC$5*'SIOM from DLIM'!AH143/SUM('SIOM from DLIM'!AH$143:AH$146)</f>
        <v>0</v>
      </c>
      <c r="AJ5" s="159">
        <f>'EUROSTAT data re-aggregated'!AD$5*'SIOM from DLIM'!AI143/SUM('SIOM from DLIM'!AI$143:AI$146)</f>
        <v>0</v>
      </c>
      <c r="AK5" s="159">
        <f>'EUROSTAT data re-aggregated'!AE$5*'SIOM from DLIM'!AJ143/SUM('SIOM from DLIM'!AJ$143:AJ$146)</f>
        <v>0</v>
      </c>
      <c r="AL5" s="159">
        <f>'EUROSTAT data re-aggregated'!AF$5*'SIOM from DLIM'!AK143/SUM('SIOM from DLIM'!AK$143:AK$146)</f>
        <v>141.37574689983768</v>
      </c>
      <c r="AM5" s="159">
        <f>'EUROSTAT data re-aggregated'!AG$5*'SIOM from DLIM'!AL143/SUM('SIOM from DLIM'!AL$143:AL$146)</f>
        <v>138.35253516005398</v>
      </c>
      <c r="AN5" s="159">
        <f>'EUROSTAT data re-aggregated'!AH$5*'SIOM from DLIM'!AM143/SUM('SIOM from DLIM'!AM$143:AM$146)</f>
        <v>315.83880069069772</v>
      </c>
      <c r="AO5" s="159">
        <f>'EUROSTAT data re-aggregated'!AI$5*'SIOM from DLIM'!AN143/SUM('SIOM from DLIM'!AN$143:AN$146)</f>
        <v>56.638328480272847</v>
      </c>
      <c r="AP5" s="159">
        <f>'EUROSTAT data re-aggregated'!AJ$5*'SIOM from DLIM'!AO143/SUM('SIOM from DLIM'!AO$143:AO$146)</f>
        <v>168.93548331914587</v>
      </c>
      <c r="AQ5" s="159">
        <f>'EUROSTAT data re-aggregated'!AK$5*'SIOM from DLIM'!AP143/SUM('SIOM from DLIM'!AP$143:AP$146)</f>
        <v>48.431934652853343</v>
      </c>
      <c r="AR5" s="159" t="e">
        <f>'EUROSTAT data re-aggregated'!AL$5*'SIOM from DLIM'!AQ143/SUM('SIOM from DLIM'!AQ$143:AQ$146)</f>
        <v>#DIV/0!</v>
      </c>
    </row>
    <row r="6" spans="2:44" x14ac:dyDescent="0.35">
      <c r="B6" s="1" t="str">
        <f>'SIOM from DLIM'!A144</f>
        <v>ISIC 06</v>
      </c>
      <c r="C6" s="159">
        <f>SUM('EUROSTAT data 2015 EU27'!$E19:$G19)*'SIOM from DLIM'!$B144/SUM('SIOM from DLIM'!$B$143:$B$146)</f>
        <v>0</v>
      </c>
      <c r="D6" s="177">
        <f>'EUROSTAT data re-aggregated'!$D$5*'SIOM from DLIM'!C144/SUM('SIOM from DLIM'!$C$143:$F$146)</f>
        <v>14.299643425183593</v>
      </c>
      <c r="E6" s="177">
        <f>'EUROSTAT data re-aggregated'!$D$5*'SIOM from DLIM'!D144/SUM('SIOM from DLIM'!$C$143:$F$146)</f>
        <v>2003.6691768275612</v>
      </c>
      <c r="F6" s="177">
        <f>'EUROSTAT data re-aggregated'!$D$5*'SIOM from DLIM'!E144/SUM('SIOM from DLIM'!$C$143:$F$146)</f>
        <v>55.745152216224078</v>
      </c>
      <c r="G6" s="177">
        <f>'EUROSTAT data re-aggregated'!$D$5*'SIOM from DLIM'!F144/SUM('SIOM from DLIM'!$C$143:$F$146)</f>
        <v>437.97380725461784</v>
      </c>
      <c r="H6" s="159">
        <f>'EUROSTAT data re-aggregated'!E$5*'SIOM from DLIM'!G144/SUM('SIOM from DLIM'!G$143:G$146)</f>
        <v>169.0680338207155</v>
      </c>
      <c r="I6" s="159">
        <f>'EUROSTAT data re-aggregated'!F$5*'SIOM from DLIM'!H144/SUM('SIOM from DLIM'!H$143:H$146)</f>
        <v>0</v>
      </c>
      <c r="J6" s="159">
        <f>'EUROSTAT data re-aggregated'!G$5*'SIOM from DLIM'!I144/SUM('SIOM from DLIM'!I$143:I$146)</f>
        <v>0</v>
      </c>
      <c r="K6" s="159">
        <f>'EUROSTAT data re-aggregated'!H$5*'SIOM from DLIM'!J144/SUM('SIOM from DLIM'!J$143:J$146)</f>
        <v>0</v>
      </c>
      <c r="L6" s="159">
        <f>'EUROSTAT data re-aggregated'!I$5*'SIOM from DLIM'!K144/SUM('SIOM from DLIM'!K$143:K$146)</f>
        <v>60337.427063509698</v>
      </c>
      <c r="M6" s="159">
        <f>'EUROSTAT data re-aggregated'!J$5*'SIOM from DLIM'!L144/SUM('SIOM from DLIM'!L$143:L$146)</f>
        <v>997.09398726185623</v>
      </c>
      <c r="N6" s="159">
        <f>'EUROSTAT data re-aggregated'!K$5*'SIOM from DLIM'!M144/SUM('SIOM from DLIM'!M$143:M$146)</f>
        <v>0</v>
      </c>
      <c r="O6" s="159">
        <f>'EUROSTAT data re-aggregated'!L$5*'SIOM from DLIM'!N144/SUM('SIOM from DLIM'!N$143:N$146)</f>
        <v>0</v>
      </c>
      <c r="P6" s="177">
        <f>'EUROSTAT data re-aggregated'!$M$5*'SIOM from DLIM'!O144/SUM('SIOM from DLIM'!$O$143:$P$146)</f>
        <v>192.65013355332385</v>
      </c>
      <c r="Q6" s="177">
        <f>'EUROSTAT data re-aggregated'!$M$5*'SIOM from DLIM'!P144/SUM('SIOM from DLIM'!$O$143:$P$146)</f>
        <v>829.45750999056497</v>
      </c>
      <c r="R6" s="179">
        <f>'EUROSTAT data re-aggregated'!$N$5*'SIOM from DLIM'!Q144/SUM('SIOM from DLIM'!$Q$143:$R$146)</f>
        <v>71.828177145659041</v>
      </c>
      <c r="S6" s="179">
        <f>'EUROSTAT data re-aggregated'!$N$5*'SIOM from DLIM'!R144/SUM('SIOM from DLIM'!$Q$143:$R$146)</f>
        <v>75.072833636231181</v>
      </c>
      <c r="T6" s="159">
        <f>'EUROSTAT data re-aggregated'!O$5*'SIOM from DLIM'!S144/SUM('SIOM from DLIM'!S$143:S$146)</f>
        <v>224.20881345890652</v>
      </c>
      <c r="U6" s="159">
        <f>'EUROSTAT data re-aggregated'!P$5*'SIOM from DLIM'!T144/SUM('SIOM from DLIM'!T$143:T$146)</f>
        <v>0</v>
      </c>
      <c r="V6" s="159">
        <f>'EUROSTAT data re-aggregated'!Q$5*'SIOM from DLIM'!U144/SUM('SIOM from DLIM'!U$143:U$146)</f>
        <v>162.88238525317533</v>
      </c>
      <c r="W6" s="159">
        <f>'EUROSTAT data re-aggregated'!R$5*'SIOM from DLIM'!V144/SUM('SIOM from DLIM'!V$143:V$146)</f>
        <v>134.46848401322796</v>
      </c>
      <c r="X6" s="159">
        <f>'EUROSTAT data re-aggregated'!S$5*'SIOM from DLIM'!W144/SUM('SIOM from DLIM'!W$143:W$146)</f>
        <v>78.937324105321366</v>
      </c>
      <c r="Y6" s="159">
        <f>'EUROSTAT data re-aggregated'!T$5*'SIOM from DLIM'!X144/SUM('SIOM from DLIM'!X$143:X$146)</f>
        <v>47.368085556977576</v>
      </c>
      <c r="Z6" s="159">
        <f>'EUROSTAT data re-aggregated'!U$5*'SIOM from DLIM'!Y144/SUM('SIOM from DLIM'!Y$143:Y$146)</f>
        <v>113.76963812934439</v>
      </c>
      <c r="AA6" s="177">
        <f>'EUROSTAT data re-aggregated'!$V$5*'SIOM from DLIM'!Z144/SUM('SIOM from DLIM'!$Z$143:$AA$146)</f>
        <v>9571.7771773659861</v>
      </c>
      <c r="AB6" s="177">
        <f>'EUROSTAT data re-aggregated'!$V$5*'SIOM from DLIM'!AA144/SUM('SIOM from DLIM'!$Z$143:$AA$146)</f>
        <v>6966.1689946266761</v>
      </c>
      <c r="AC6" s="159">
        <f>'EUROSTAT data re-aggregated'!W$5*'SIOM from DLIM'!AB144/SUM('SIOM from DLIM'!AB$143:AB$146)</f>
        <v>3.6782037837254862</v>
      </c>
      <c r="AD6" s="159" t="e">
        <f>'EUROSTAT data re-aggregated'!X$5*'SIOM from DLIM'!AC144/SUM('SIOM from DLIM'!AC$143:AC$146)</f>
        <v>#DIV/0!</v>
      </c>
      <c r="AE6" s="159">
        <f>'EUROSTAT data re-aggregated'!Y$5*'SIOM from DLIM'!AD144/SUM('SIOM from DLIM'!AD$143:AD$146)</f>
        <v>0</v>
      </c>
      <c r="AF6" s="159">
        <f>'EUROSTAT data re-aggregated'!Z$5*'SIOM from DLIM'!AE144/SUM('SIOM from DLIM'!AE$143:AE$146)</f>
        <v>0</v>
      </c>
      <c r="AG6" s="159">
        <f>'EUROSTAT data re-aggregated'!AA$5*'SIOM from DLIM'!AF144/SUM('SIOM from DLIM'!AF$143:AF$146)</f>
        <v>0</v>
      </c>
      <c r="AH6" s="159">
        <f>'EUROSTAT data re-aggregated'!AB$5*'SIOM from DLIM'!AG144/SUM('SIOM from DLIM'!AG$143:AG$146)</f>
        <v>0</v>
      </c>
      <c r="AI6" s="159">
        <f>'EUROSTAT data re-aggregated'!AC$5*'SIOM from DLIM'!AH144/SUM('SIOM from DLIM'!AH$143:AH$146)</f>
        <v>0</v>
      </c>
      <c r="AJ6" s="159">
        <f>'EUROSTAT data re-aggregated'!AD$5*'SIOM from DLIM'!AI144/SUM('SIOM from DLIM'!AI$143:AI$146)</f>
        <v>0</v>
      </c>
      <c r="AK6" s="159">
        <f>'EUROSTAT data re-aggregated'!AE$5*'SIOM from DLIM'!AJ144/SUM('SIOM from DLIM'!AJ$143:AJ$146)</f>
        <v>0</v>
      </c>
      <c r="AL6" s="159">
        <f>'EUROSTAT data re-aggregated'!AF$5*'SIOM from DLIM'!AK144/SUM('SIOM from DLIM'!AK$143:AK$146)</f>
        <v>37.751063225774161</v>
      </c>
      <c r="AM6" s="159">
        <f>'EUROSTAT data re-aggregated'!AG$5*'SIOM from DLIM'!AL144/SUM('SIOM from DLIM'!AL$143:AL$146)</f>
        <v>0</v>
      </c>
      <c r="AN6" s="159">
        <f>'EUROSTAT data re-aggregated'!AH$5*'SIOM from DLIM'!AM144/SUM('SIOM from DLIM'!AM$143:AM$146)</f>
        <v>0</v>
      </c>
      <c r="AO6" s="159">
        <f>'EUROSTAT data re-aggregated'!AI$5*'SIOM from DLIM'!AN144/SUM('SIOM from DLIM'!AN$143:AN$146)</f>
        <v>0</v>
      </c>
      <c r="AP6" s="159">
        <f>'EUROSTAT data re-aggregated'!AJ$5*'SIOM from DLIM'!AO144/SUM('SIOM from DLIM'!AO$143:AO$146)</f>
        <v>0</v>
      </c>
      <c r="AQ6" s="159">
        <f>'EUROSTAT data re-aggregated'!AK$5*'SIOM from DLIM'!AP144/SUM('SIOM from DLIM'!AP$143:AP$146)</f>
        <v>0</v>
      </c>
      <c r="AR6" s="159" t="e">
        <f>'EUROSTAT data re-aggregated'!AL$5*'SIOM from DLIM'!AQ144/SUM('SIOM from DLIM'!AQ$143:AQ$146)</f>
        <v>#DIV/0!</v>
      </c>
    </row>
    <row r="7" spans="2:44" x14ac:dyDescent="0.35">
      <c r="B7" s="1" t="str">
        <f>'SIOM from DLIM'!A145</f>
        <v>ISIC 07T08</v>
      </c>
      <c r="C7" s="159">
        <f>SUM('EUROSTAT data 2015 EU27'!$E20:$G20)*'SIOM from DLIM'!$B145/SUM('SIOM from DLIM'!$B$143:$B$146)</f>
        <v>296.50182963328837</v>
      </c>
      <c r="D7" s="177">
        <f>'EUROSTAT data re-aggregated'!$D$5*'SIOM from DLIM'!C145/SUM('SIOM from DLIM'!$C$143:$F$146)</f>
        <v>31.312538390828543</v>
      </c>
      <c r="E7" s="177">
        <f>'EUROSTAT data re-aggregated'!$D$5*'SIOM from DLIM'!D145/SUM('SIOM from DLIM'!$C$143:$F$146)</f>
        <v>133.26418404820993</v>
      </c>
      <c r="F7" s="177">
        <f>'EUROSTAT data re-aggregated'!$D$5*'SIOM from DLIM'!E145/SUM('SIOM from DLIM'!$C$143:$F$146)</f>
        <v>1901.6463920664676</v>
      </c>
      <c r="G7" s="177">
        <f>'EUROSTAT data re-aggregated'!$D$5*'SIOM from DLIM'!F145/SUM('SIOM from DLIM'!$C$143:$F$146)</f>
        <v>442.55678314922477</v>
      </c>
      <c r="H7" s="159">
        <f>'EUROSTAT data re-aggregated'!E$5*'SIOM from DLIM'!G145/SUM('SIOM from DLIM'!G$143:G$146)</f>
        <v>490.3749586742598</v>
      </c>
      <c r="I7" s="159">
        <f>'EUROSTAT data re-aggregated'!F$5*'SIOM from DLIM'!H145/SUM('SIOM from DLIM'!H$143:H$146)</f>
        <v>0</v>
      </c>
      <c r="J7" s="159">
        <f>'EUROSTAT data re-aggregated'!G$5*'SIOM from DLIM'!I145/SUM('SIOM from DLIM'!I$143:I$146)</f>
        <v>0</v>
      </c>
      <c r="K7" s="159">
        <f>'EUROSTAT data re-aggregated'!H$5*'SIOM from DLIM'!J145/SUM('SIOM from DLIM'!J$143:J$146)</f>
        <v>449.30054974684413</v>
      </c>
      <c r="L7" s="159">
        <f>'EUROSTAT data re-aggregated'!I$5*'SIOM from DLIM'!K145/SUM('SIOM from DLIM'!K$143:K$146)</f>
        <v>12583.502788748101</v>
      </c>
      <c r="M7" s="159">
        <f>'EUROSTAT data re-aggregated'!J$5*'SIOM from DLIM'!L145/SUM('SIOM from DLIM'!L$143:L$146)</f>
        <v>2564.3672813877979</v>
      </c>
      <c r="N7" s="159">
        <f>'EUROSTAT data re-aggregated'!K$5*'SIOM from DLIM'!M145/SUM('SIOM from DLIM'!M$143:M$146)</f>
        <v>0</v>
      </c>
      <c r="O7" s="159">
        <f>'EUROSTAT data re-aggregated'!L$5*'SIOM from DLIM'!N145/SUM('SIOM from DLIM'!N$143:N$146)</f>
        <v>0</v>
      </c>
      <c r="P7" s="177">
        <f>'EUROSTAT data re-aggregated'!$M$5*'SIOM from DLIM'!O145/SUM('SIOM from DLIM'!$O$143:$P$146)</f>
        <v>1274.8108491283954</v>
      </c>
      <c r="Q7" s="177">
        <f>'EUROSTAT data re-aggregated'!$M$5*'SIOM from DLIM'!P145/SUM('SIOM from DLIM'!$O$143:$P$146)</f>
        <v>5488.7137274385459</v>
      </c>
      <c r="R7" s="179">
        <f>'EUROSTAT data re-aggregated'!$N$5*'SIOM from DLIM'!Q145/SUM('SIOM from DLIM'!$Q$143:$R$146)</f>
        <v>7947.0079101519459</v>
      </c>
      <c r="S7" s="179">
        <f>'EUROSTAT data re-aggregated'!$N$5*'SIOM from DLIM'!R145/SUM('SIOM from DLIM'!$Q$143:$R$146)</f>
        <v>8305.993921226931</v>
      </c>
      <c r="T7" s="159">
        <f>'EUROSTAT data re-aggregated'!O$5*'SIOM from DLIM'!S145/SUM('SIOM from DLIM'!S$143:S$146)</f>
        <v>0</v>
      </c>
      <c r="U7" s="159">
        <f>'EUROSTAT data re-aggregated'!P$5*'SIOM from DLIM'!T145/SUM('SIOM from DLIM'!T$143:T$146)</f>
        <v>0</v>
      </c>
      <c r="V7" s="159">
        <f>'EUROSTAT data re-aggregated'!Q$5*'SIOM from DLIM'!U145/SUM('SIOM from DLIM'!U$143:U$146)</f>
        <v>0</v>
      </c>
      <c r="W7" s="159">
        <f>'EUROSTAT data re-aggregated'!R$5*'SIOM from DLIM'!V145/SUM('SIOM from DLIM'!V$143:V$146)</f>
        <v>0</v>
      </c>
      <c r="X7" s="159">
        <f>'EUROSTAT data re-aggregated'!S$5*'SIOM from DLIM'!W145/SUM('SIOM from DLIM'!W$143:W$146)</f>
        <v>0</v>
      </c>
      <c r="Y7" s="159">
        <f>'EUROSTAT data re-aggregated'!T$5*'SIOM from DLIM'!X145/SUM('SIOM from DLIM'!X$143:X$146)</f>
        <v>0</v>
      </c>
      <c r="Z7" s="159">
        <f>'EUROSTAT data re-aggregated'!U$5*'SIOM from DLIM'!Y145/SUM('SIOM from DLIM'!Y$143:Y$146)</f>
        <v>0</v>
      </c>
      <c r="AA7" s="177">
        <f>'EUROSTAT data re-aggregated'!$V$5*'SIOM from DLIM'!Z145/SUM('SIOM from DLIM'!$Z$143:$AA$146)</f>
        <v>9774.4164851571422</v>
      </c>
      <c r="AB7" s="177">
        <f>'EUROSTAT data re-aggregated'!$V$5*'SIOM from DLIM'!AA145/SUM('SIOM from DLIM'!$Z$143:$AA$146)</f>
        <v>1309.6684144994197</v>
      </c>
      <c r="AC7" s="159">
        <f>'EUROSTAT data re-aggregated'!W$5*'SIOM from DLIM'!AB145/SUM('SIOM from DLIM'!AB$143:AB$146)</f>
        <v>5.7951456805816983</v>
      </c>
      <c r="AD7" s="159" t="e">
        <f>'EUROSTAT data re-aggregated'!X$5*'SIOM from DLIM'!AC145/SUM('SIOM from DLIM'!AC$143:AC$146)</f>
        <v>#DIV/0!</v>
      </c>
      <c r="AE7" s="159">
        <f>'EUROSTAT data re-aggregated'!Y$5*'SIOM from DLIM'!AD145/SUM('SIOM from DLIM'!AD$143:AD$146)</f>
        <v>61.621818586033307</v>
      </c>
      <c r="AF7" s="159">
        <f>'EUROSTAT data re-aggregated'!Z$5*'SIOM from DLIM'!AE145/SUM('SIOM from DLIM'!AE$143:AE$146)</f>
        <v>632.75444015424955</v>
      </c>
      <c r="AG7" s="159">
        <f>'EUROSTAT data re-aggregated'!AA$5*'SIOM from DLIM'!AF145/SUM('SIOM from DLIM'!AF$143:AF$146)</f>
        <v>123.74522550961515</v>
      </c>
      <c r="AH7" s="159">
        <f>'EUROSTAT data re-aggregated'!AB$5*'SIOM from DLIM'!AG145/SUM('SIOM from DLIM'!AG$143:AG$146)</f>
        <v>0</v>
      </c>
      <c r="AI7" s="159">
        <f>'EUROSTAT data re-aggregated'!AC$5*'SIOM from DLIM'!AH145/SUM('SIOM from DLIM'!AH$143:AH$146)</f>
        <v>0</v>
      </c>
      <c r="AJ7" s="159">
        <f>'EUROSTAT data re-aggregated'!AD$5*'SIOM from DLIM'!AI145/SUM('SIOM from DLIM'!AI$143:AI$146)</f>
        <v>0</v>
      </c>
      <c r="AK7" s="159">
        <f>'EUROSTAT data re-aggregated'!AE$5*'SIOM from DLIM'!AJ145/SUM('SIOM from DLIM'!AJ$143:AJ$146)</f>
        <v>19.360454435555006</v>
      </c>
      <c r="AL7" s="159">
        <f>'EUROSTAT data re-aggregated'!AF$5*'SIOM from DLIM'!AK145/SUM('SIOM from DLIM'!AK$143:AK$146)</f>
        <v>0</v>
      </c>
      <c r="AM7" s="159">
        <f>'EUROSTAT data re-aggregated'!AG$5*'SIOM from DLIM'!AL145/SUM('SIOM from DLIM'!AL$143:AL$146)</f>
        <v>0</v>
      </c>
      <c r="AN7" s="159">
        <f>'EUROSTAT data re-aggregated'!AH$5*'SIOM from DLIM'!AM145/SUM('SIOM from DLIM'!AM$143:AM$146)</f>
        <v>300.13721841983067</v>
      </c>
      <c r="AO7" s="159">
        <f>'EUROSTAT data re-aggregated'!AI$5*'SIOM from DLIM'!AN145/SUM('SIOM from DLIM'!AN$143:AN$146)</f>
        <v>35.420138586658744</v>
      </c>
      <c r="AP7" s="159">
        <f>'EUROSTAT data re-aggregated'!AJ$5*'SIOM from DLIM'!AO145/SUM('SIOM from DLIM'!AO$143:AO$146)</f>
        <v>0</v>
      </c>
      <c r="AQ7" s="159">
        <f>'EUROSTAT data re-aggregated'!AK$5*'SIOM from DLIM'!AP145/SUM('SIOM from DLIM'!AP$143:AP$146)</f>
        <v>0</v>
      </c>
      <c r="AR7" s="159" t="e">
        <f>'EUROSTAT data re-aggregated'!AL$5*'SIOM from DLIM'!AQ145/SUM('SIOM from DLIM'!AQ$143:AQ$146)</f>
        <v>#DIV/0!</v>
      </c>
    </row>
    <row r="8" spans="2:44" x14ac:dyDescent="0.35">
      <c r="B8" s="1" t="str">
        <f>'SIOM from DLIM'!A146</f>
        <v>ISIC 09</v>
      </c>
      <c r="C8" s="159">
        <f>SUM('EUROSTAT data 2015 EU27'!$E21:$G21)*'SIOM from DLIM'!$B146/SUM('SIOM from DLIM'!$B$143:$B$146)</f>
        <v>748.03218725869124</v>
      </c>
      <c r="D8" s="177">
        <f>'EUROSTAT data re-aggregated'!$D$5*'SIOM from DLIM'!C146/SUM('SIOM from DLIM'!$C$143:$F$146)</f>
        <v>55.590270006774283</v>
      </c>
      <c r="E8" s="177">
        <f>'EUROSTAT data re-aggregated'!$D$5*'SIOM from DLIM'!D146/SUM('SIOM from DLIM'!$C$143:$F$146)</f>
        <v>236.58867515008978</v>
      </c>
      <c r="F8" s="177">
        <f>'EUROSTAT data re-aggregated'!$D$5*'SIOM from DLIM'!E146/SUM('SIOM from DLIM'!$C$143:$F$146)</f>
        <v>216.71086272060816</v>
      </c>
      <c r="G8" s="177">
        <f>'EUROSTAT data re-aggregated'!$D$5*'SIOM from DLIM'!F146/SUM('SIOM from DLIM'!$C$143:$F$146)</f>
        <v>195.82237982254566</v>
      </c>
      <c r="H8" s="159">
        <f>'EUROSTAT data re-aggregated'!E$5*'SIOM from DLIM'!G146/SUM('SIOM from DLIM'!G$143:G$146)</f>
        <v>1283.6030589095967</v>
      </c>
      <c r="I8" s="159">
        <f>'EUROSTAT data re-aggregated'!F$5*'SIOM from DLIM'!H146/SUM('SIOM from DLIM'!H$143:H$146)</f>
        <v>227.53687001334842</v>
      </c>
      <c r="J8" s="159">
        <f>'EUROSTAT data re-aggregated'!G$5*'SIOM from DLIM'!I146/SUM('SIOM from DLIM'!I$143:I$146)</f>
        <v>75.77</v>
      </c>
      <c r="K8" s="159">
        <f>'EUROSTAT data re-aggregated'!H$5*'SIOM from DLIM'!J146/SUM('SIOM from DLIM'!J$143:J$146)</f>
        <v>605.73891542044043</v>
      </c>
      <c r="L8" s="159">
        <f>'EUROSTAT data re-aggregated'!I$5*'SIOM from DLIM'!K146/SUM('SIOM from DLIM'!K$143:K$146)</f>
        <v>14004.43883272948</v>
      </c>
      <c r="M8" s="159">
        <f>'EUROSTAT data re-aggregated'!J$5*'SIOM from DLIM'!L146/SUM('SIOM from DLIM'!L$143:L$146)</f>
        <v>3507.8481417303819</v>
      </c>
      <c r="N8" s="159">
        <f>'EUROSTAT data re-aggregated'!K$5*'SIOM from DLIM'!M146/SUM('SIOM from DLIM'!M$143:M$146)</f>
        <v>148.59523530967056</v>
      </c>
      <c r="O8" s="159">
        <f>'EUROSTAT data re-aggregated'!L$5*'SIOM from DLIM'!N146/SUM('SIOM from DLIM'!N$143:N$146)</f>
        <v>350.07012449540304</v>
      </c>
      <c r="P8" s="177">
        <f>'EUROSTAT data re-aggregated'!$M$5*'SIOM from DLIM'!O146/SUM('SIOM from DLIM'!$O$143:$P$146)</f>
        <v>271.74984022663438</v>
      </c>
      <c r="Q8" s="177">
        <f>'EUROSTAT data re-aggregated'!$M$5*'SIOM from DLIM'!P146/SUM('SIOM from DLIM'!$O$143:$P$146)</f>
        <v>1170.0222660490813</v>
      </c>
      <c r="R8" s="179">
        <f>'EUROSTAT data re-aggregated'!$N$5*'SIOM from DLIM'!Q146/SUM('SIOM from DLIM'!$Q$143:$R$146)</f>
        <v>1153.3897848330664</v>
      </c>
      <c r="S8" s="179">
        <f>'EUROSTAT data re-aggregated'!$N$5*'SIOM from DLIM'!R146/SUM('SIOM from DLIM'!$Q$143:$R$146)</f>
        <v>1205.491255317691</v>
      </c>
      <c r="T8" s="159">
        <f>'EUROSTAT data re-aggregated'!O$5*'SIOM from DLIM'!S146/SUM('SIOM from DLIM'!S$143:S$146)</f>
        <v>326.89466166273826</v>
      </c>
      <c r="U8" s="159">
        <f>'EUROSTAT data re-aggregated'!P$5*'SIOM from DLIM'!T146/SUM('SIOM from DLIM'!T$143:T$146)</f>
        <v>119.16706144703126</v>
      </c>
      <c r="V8" s="159">
        <f>'EUROSTAT data re-aggregated'!Q$5*'SIOM from DLIM'!U146/SUM('SIOM from DLIM'!U$143:U$146)</f>
        <v>299.24898073609097</v>
      </c>
      <c r="W8" s="159">
        <f>'EUROSTAT data re-aggregated'!R$5*'SIOM from DLIM'!V146/SUM('SIOM from DLIM'!V$143:V$146)</f>
        <v>579.0703800704332</v>
      </c>
      <c r="X8" s="159">
        <f>'EUROSTAT data re-aggregated'!S$5*'SIOM from DLIM'!W146/SUM('SIOM from DLIM'!W$143:W$146)</f>
        <v>716.30548336584661</v>
      </c>
      <c r="Y8" s="159">
        <f>'EUROSTAT data re-aggregated'!T$5*'SIOM from DLIM'!X146/SUM('SIOM from DLIM'!X$143:X$146)</f>
        <v>133.07204775764419</v>
      </c>
      <c r="Z8" s="159">
        <f>'EUROSTAT data re-aggregated'!U$5*'SIOM from DLIM'!Y146/SUM('SIOM from DLIM'!Y$143:Y$146)</f>
        <v>432.26004026699468</v>
      </c>
      <c r="AA8" s="177">
        <f>'EUROSTAT data re-aggregated'!$V$5*'SIOM from DLIM'!Z146/SUM('SIOM from DLIM'!$Z$143:$AA$146)</f>
        <v>11418.969993330862</v>
      </c>
      <c r="AB8" s="177">
        <f>'EUROSTAT data re-aggregated'!$V$5*'SIOM from DLIM'!AA146/SUM('SIOM from DLIM'!$Z$143:$AA$146)</f>
        <v>1615.6188420560682</v>
      </c>
      <c r="AC8" s="159">
        <f>'EUROSTAT data re-aggregated'!W$5*'SIOM from DLIM'!AB146/SUM('SIOM from DLIM'!AB$143:AB$146)</f>
        <v>343.52579076221957</v>
      </c>
      <c r="AD8" s="159" t="e">
        <f>'EUROSTAT data re-aggregated'!X$5*'SIOM from DLIM'!AC146/SUM('SIOM from DLIM'!AC$143:AC$146)</f>
        <v>#DIV/0!</v>
      </c>
      <c r="AE8" s="159">
        <f>'EUROSTAT data re-aggregated'!Y$5*'SIOM from DLIM'!AD146/SUM('SIOM from DLIM'!AD$143:AD$146)</f>
        <v>3291.8881814139668</v>
      </c>
      <c r="AF8" s="159">
        <f>'EUROSTAT data re-aggregated'!Z$5*'SIOM from DLIM'!AE146/SUM('SIOM from DLIM'!AE$143:AE$146)</f>
        <v>923.99555984575034</v>
      </c>
      <c r="AG8" s="159">
        <f>'EUROSTAT data re-aggregated'!AA$5*'SIOM from DLIM'!AF146/SUM('SIOM from DLIM'!AF$143:AF$146)</f>
        <v>420.84232392782184</v>
      </c>
      <c r="AH8" s="159">
        <f>'EUROSTAT data re-aggregated'!AB$5*'SIOM from DLIM'!AG146/SUM('SIOM from DLIM'!AG$143:AG$146)</f>
        <v>33.25</v>
      </c>
      <c r="AI8" s="159">
        <f>'EUROSTAT data re-aggregated'!AC$5*'SIOM from DLIM'!AH146/SUM('SIOM from DLIM'!AH$143:AH$146)</f>
        <v>28.53</v>
      </c>
      <c r="AJ8" s="159">
        <f>'EUROSTAT data re-aggregated'!AD$5*'SIOM from DLIM'!AI146/SUM('SIOM from DLIM'!AI$143:AI$146)</f>
        <v>47.63</v>
      </c>
      <c r="AK8" s="159">
        <f>'EUROSTAT data re-aggregated'!AE$5*'SIOM from DLIM'!AJ146/SUM('SIOM from DLIM'!AJ$143:AJ$146)</f>
        <v>135.68954556444498</v>
      </c>
      <c r="AL8" s="159">
        <f>'EUROSTAT data re-aggregated'!AF$5*'SIOM from DLIM'!AK146/SUM('SIOM from DLIM'!AK$143:AK$146)</f>
        <v>190.57318987438816</v>
      </c>
      <c r="AM8" s="159">
        <f>'EUROSTAT data re-aggregated'!AG$5*'SIOM from DLIM'!AL146/SUM('SIOM from DLIM'!AL$143:AL$146)</f>
        <v>810.35746483994603</v>
      </c>
      <c r="AN8" s="159">
        <f>'EUROSTAT data re-aggregated'!AH$5*'SIOM from DLIM'!AM146/SUM('SIOM from DLIM'!AM$143:AM$146)</f>
        <v>620.70398088947172</v>
      </c>
      <c r="AO8" s="159">
        <f>'EUROSTAT data re-aggregated'!AI$5*'SIOM from DLIM'!AN146/SUM('SIOM from DLIM'!AN$143:AN$146)</f>
        <v>235.70153293306839</v>
      </c>
      <c r="AP8" s="159">
        <f>'EUROSTAT data re-aggregated'!AJ$5*'SIOM from DLIM'!AO146/SUM('SIOM from DLIM'!AO$143:AO$146)</f>
        <v>603.94451668085412</v>
      </c>
      <c r="AQ8" s="159">
        <f>'EUROSTAT data re-aggregated'!AK$5*'SIOM from DLIM'!AP146/SUM('SIOM from DLIM'!AP$143:AP$146)</f>
        <v>399.10806534714675</v>
      </c>
      <c r="AR8" s="159" t="e">
        <f>'EUROSTAT data re-aggregated'!AL$5*'SIOM from DLIM'!AQ146/SUM('SIOM from DLIM'!AQ$143:AQ$146)</f>
        <v>#DIV/0!</v>
      </c>
    </row>
    <row r="9" spans="2:44" x14ac:dyDescent="0.35">
      <c r="B9" s="1" t="str">
        <f>'SIOM from DLIM'!A147</f>
        <v>ISIC 10T12</v>
      </c>
      <c r="C9" s="159" cm="1">
        <f t="array" ref="C9">SUMPRODUCT('EUROSTAT data 2015 EU27'!$E$15:$BP$78*('EUROSTAT data 2015 EU27'!$E$13:$BP$13= SIOM!C$3)* ('EUROSTAT data 2015 EU27'!$D$15:$D$78= SIOM!$B9))</f>
        <v>44101.740000000005</v>
      </c>
      <c r="D9" s="159">
        <f>'EUROSTAT data re-aggregated'!$D$6*'SIOM from DLIM'!C147/SUM('SIOM from DLIM'!C$147:F$147)</f>
        <v>13.049043976506074</v>
      </c>
      <c r="E9" s="159">
        <f>'EUROSTAT data re-aggregated'!$D$6*'SIOM from DLIM'!D147/SUM('SIOM from DLIM'!D$147:G$147)</f>
        <v>3.8661552093979618E-2</v>
      </c>
      <c r="F9" s="159">
        <f>'EUROSTAT data re-aggregated'!$D$6*'SIOM from DLIM'!E147/SUM('SIOM from DLIM'!E$147:H$147)</f>
        <v>3.5060972694934349E-2</v>
      </c>
      <c r="G9" s="159">
        <f>'EUROSTAT data re-aggregated'!$D$6*'SIOM from DLIM'!F147/SUM('SIOM from DLIM'!F$147:I$147)</f>
        <v>2.4234566633594893E-3</v>
      </c>
      <c r="H9" s="159" cm="1">
        <f t="array" ref="H9">SUMPRODUCT('EUROSTAT data 2015 EU27'!$E$15:$BP$78*('EUROSTAT data 2015 EU27'!$E$13:$BP$13= SIOM!H$3)* ('EUROSTAT data 2015 EU27'!$D$15:$D$78= SIOM!$B9))</f>
        <v>209628.06</v>
      </c>
      <c r="I9" s="159" cm="1">
        <f t="array" ref="I9">SUMPRODUCT('EUROSTAT data 2015 EU27'!$E$15:$BP$78*('EUROSTAT data 2015 EU27'!$E$13:$BP$13= SIOM!I$3)* ('EUROSTAT data 2015 EU27'!$D$15:$D$78= SIOM!$B9))</f>
        <v>2227.36</v>
      </c>
      <c r="J9" s="159" cm="1">
        <f t="array" ref="J9">SUMPRODUCT('EUROSTAT data 2015 EU27'!$E$15:$BP$78*('EUROSTAT data 2015 EU27'!$E$13:$BP$13= SIOM!J$3)* ('EUROSTAT data 2015 EU27'!$D$15:$D$78= SIOM!$B9))</f>
        <v>65.61</v>
      </c>
      <c r="K9" s="159" cm="1">
        <f t="array" ref="K9">SUMPRODUCT('EUROSTAT data 2015 EU27'!$E$15:$BP$78*('EUROSTAT data 2015 EU27'!$E$13:$BP$13= SIOM!K$3)* ('EUROSTAT data 2015 EU27'!$D$15:$D$78= SIOM!$B9))</f>
        <v>725.46</v>
      </c>
      <c r="L9" s="159" cm="1">
        <f t="array" ref="L9">SUMPRODUCT('EUROSTAT data 2015 EU27'!$E$15:$BP$78*('EUROSTAT data 2015 EU27'!$E$13:$BP$13= SIOM!L$3)* ('EUROSTAT data 2015 EU27'!$D$15:$D$78= SIOM!$B9))</f>
        <v>863.44</v>
      </c>
      <c r="M9" s="159" cm="1">
        <f t="array" ref="M9">SUMPRODUCT('EUROSTAT data 2015 EU27'!$E$15:$BP$78*('EUROSTAT data 2015 EU27'!$E$13:$BP$13= SIOM!M$3)* ('EUROSTAT data 2015 EU27'!$D$15:$D$78= SIOM!$B9))</f>
        <v>8743.27</v>
      </c>
      <c r="N9" s="159" cm="1">
        <f t="array" ref="N9">SUMPRODUCT('EUROSTAT data 2015 EU27'!$E$15:$BP$78*('EUROSTAT data 2015 EU27'!$E$13:$BP$13= SIOM!N$3)* ('EUROSTAT data 2015 EU27'!$D$15:$D$78= SIOM!$B9))</f>
        <v>2443.5100000000002</v>
      </c>
      <c r="O9" s="159" cm="1">
        <f t="array" ref="O9">SUMPRODUCT('EUROSTAT data 2015 EU27'!$E$15:$BP$78*('EUROSTAT data 2015 EU27'!$E$13:$BP$13= SIOM!O$3)* ('EUROSTAT data 2015 EU27'!$D$15:$D$78= SIOM!$B9))</f>
        <v>218.9</v>
      </c>
      <c r="P9" s="159">
        <f>'EUROSTAT data re-aggregated'!$M6*'SIOM from DLIM'!O147/SUM('SIOM from DLIM'!$O147:$P147)</f>
        <v>16.597831811417464</v>
      </c>
      <c r="Q9" s="159">
        <f>'EUROSTAT data re-aggregated'!$M6*'SIOM from DLIM'!P147/SUM('SIOM from DLIM'!$O147:$P147)</f>
        <v>71.462168188582524</v>
      </c>
      <c r="R9" s="178">
        <f>'EUROSTAT data re-aggregated'!$N6*'SIOM from DLIM'!E147/SUM('SIOM from DLIM'!$E147:$F147)</f>
        <v>237.69492491021168</v>
      </c>
      <c r="S9" s="178">
        <f>'EUROSTAT data re-aggregated'!$N6*'SIOM from DLIM'!F147/SUM('SIOM from DLIM'!$E147:$F147)</f>
        <v>16.42507508978834</v>
      </c>
      <c r="T9" s="159" cm="1">
        <f t="array" ref="T9">SUMPRODUCT('EUROSTAT data 2015 EU27'!$E$15:$BP$78*('EUROSTAT data 2015 EU27'!$E$13:$BP$13= SIOM!T$3)* ('EUROSTAT data 2015 EU27'!$D$15:$D$78= SIOM!$B9))</f>
        <v>140.5</v>
      </c>
      <c r="U9" s="159" cm="1">
        <f t="array" ref="U9">SUMPRODUCT('EUROSTAT data 2015 EU27'!$E$15:$BP$78*('EUROSTAT data 2015 EU27'!$E$13:$BP$13= SIOM!U$3)* ('EUROSTAT data 2015 EU27'!$D$15:$D$78= SIOM!$B9))</f>
        <v>70.72</v>
      </c>
      <c r="V9" s="159" cm="1">
        <f t="array" ref="V9">SUMPRODUCT('EUROSTAT data 2015 EU27'!$E$15:$BP$78*('EUROSTAT data 2015 EU27'!$E$13:$BP$13= SIOM!V$3)* ('EUROSTAT data 2015 EU27'!$D$15:$D$78= SIOM!$B9))</f>
        <v>82.8</v>
      </c>
      <c r="W9" s="159" cm="1">
        <f t="array" ref="W9">SUMPRODUCT('EUROSTAT data 2015 EU27'!$E$15:$BP$78*('EUROSTAT data 2015 EU27'!$E$13:$BP$13= SIOM!W$3)* ('EUROSTAT data 2015 EU27'!$D$15:$D$78= SIOM!$B9))</f>
        <v>208.27</v>
      </c>
      <c r="X9" s="159" cm="1">
        <f t="array" ref="X9">SUMPRODUCT('EUROSTAT data 2015 EU27'!$E$15:$BP$78*('EUROSTAT data 2015 EU27'!$E$13:$BP$13= SIOM!X$3)* ('EUROSTAT data 2015 EU27'!$D$15:$D$78= SIOM!$B9))</f>
        <v>140.1</v>
      </c>
      <c r="Y9" s="159" cm="1">
        <f t="array" ref="Y9">SUMPRODUCT('EUROSTAT data 2015 EU27'!$E$15:$BP$78*('EUROSTAT data 2015 EU27'!$E$13:$BP$13= SIOM!Y$3)* ('EUROSTAT data 2015 EU27'!$D$15:$D$78= SIOM!$B9))</f>
        <v>28.99</v>
      </c>
      <c r="Z9" s="224" cm="1">
        <f t="array" ref="Z9">SUMPRODUCT('EUROSTAT data 2015 EU27'!$E$15:$BP$78*('EUROSTAT data 2015 EU27'!$E$13:$BP$13= SIOM!Z$3)* ('EUROSTAT data 2015 EU27'!$D$15:$D$78= SIOM!$B9))</f>
        <v>567.09</v>
      </c>
      <c r="AA9" s="159">
        <f>'EUROSTAT data re-aggregated'!$V6*'SIOM from DLIM'!Z147/SUM('SIOM from DLIM'!$Z147:$AA147)</f>
        <v>646.45081039012155</v>
      </c>
      <c r="AB9" s="159">
        <f>'EUROSTAT data re-aggregated'!$V6*'SIOM from DLIM'!AA147/SUM('SIOM from DLIM'!$Z147:$AA147)</f>
        <v>200.83918960987845</v>
      </c>
      <c r="AC9" s="159" cm="1">
        <f t="array" ref="AC9">SUMPRODUCT('EUROSTAT data 2015 EU27'!$E$15:$BP$78*('EUROSTAT data 2015 EU27'!$E$13:$BP$13= SIOM!AC$3)* ('EUROSTAT data 2015 EU27'!$D$15:$D$78= SIOM!$B9))</f>
        <v>758.4</v>
      </c>
      <c r="AD9" s="159" cm="1">
        <f t="array" ref="AD9">SUMPRODUCT('EUROSTAT data 2015 EU27'!$E$15:$BP$78*('EUROSTAT data 2015 EU27'!$E$13:$BP$13= SIOM!AD$3)* ('EUROSTAT data 2015 EU27'!$D$15:$D$78= SIOM!$B9))</f>
        <v>864.77</v>
      </c>
      <c r="AE9" s="159" cm="1">
        <f t="array" ref="AE9">SUMPRODUCT('EUROSTAT data 2015 EU27'!$E$15:$BP$78*('EUROSTAT data 2015 EU27'!$E$13:$BP$13= SIOM!AE$3)* ('EUROSTAT data 2015 EU27'!$D$15:$D$78= SIOM!$B9))</f>
        <v>11243.34</v>
      </c>
      <c r="AF9" s="159" cm="1">
        <f t="array" ref="AF9">SUMPRODUCT('EUROSTAT data 2015 EU27'!$E$15:$BP$78*('EUROSTAT data 2015 EU27'!$E$13:$BP$13= SIOM!AF$3)* ('EUROSTAT data 2015 EU27'!$D$15:$D$78= SIOM!$B9))</f>
        <v>2775.5899999999997</v>
      </c>
      <c r="AG9" s="159" cm="1">
        <f t="array" ref="AG9">SUMPRODUCT('EUROSTAT data 2015 EU27'!$E$15:$BP$78*('EUROSTAT data 2015 EU27'!$E$13:$BP$13= SIOM!AG$3)* ('EUROSTAT data 2015 EU27'!$D$15:$D$78= SIOM!$B9))</f>
        <v>97849.59</v>
      </c>
      <c r="AH9" s="159" cm="1">
        <f t="array" ref="AH9">SUMPRODUCT('EUROSTAT data 2015 EU27'!$E$15:$BP$78*('EUROSTAT data 2015 EU27'!$E$13:$BP$13= SIOM!AH$3)* ('EUROSTAT data 2015 EU27'!$D$15:$D$78= SIOM!$B9))</f>
        <v>556.5</v>
      </c>
      <c r="AI9" s="159" cm="1">
        <f t="array" ref="AI9">SUMPRODUCT('EUROSTAT data 2015 EU27'!$E$15:$BP$78*('EUROSTAT data 2015 EU27'!$E$13:$BP$13= SIOM!AI$3)* ('EUROSTAT data 2015 EU27'!$D$15:$D$78= SIOM!$B9))</f>
        <v>307.8</v>
      </c>
      <c r="AJ9" s="159" cm="1">
        <f t="array" ref="AJ9">SUMPRODUCT('EUROSTAT data 2015 EU27'!$E$15:$BP$78*('EUROSTAT data 2015 EU27'!$E$13:$BP$13= SIOM!AJ$3)* ('EUROSTAT data 2015 EU27'!$D$15:$D$78= SIOM!$B9))</f>
        <v>455.67</v>
      </c>
      <c r="AK9" s="159" cm="1">
        <f t="array" ref="AK9">SUMPRODUCT('EUROSTAT data 2015 EU27'!$E$15:$BP$78*('EUROSTAT data 2015 EU27'!$E$13:$BP$13= SIOM!AK$3)* ('EUROSTAT data 2015 EU27'!$D$15:$D$78= SIOM!$B9))</f>
        <v>341.04999999999995</v>
      </c>
      <c r="AL9" s="159" cm="1">
        <f t="array" ref="AL9">SUMPRODUCT('EUROSTAT data 2015 EU27'!$E$15:$BP$78*('EUROSTAT data 2015 EU27'!$E$13:$BP$13= SIOM!AL$3)* ('EUROSTAT data 2015 EU27'!$D$15:$D$78= SIOM!$B9))</f>
        <v>462.06</v>
      </c>
      <c r="AM9" s="159" cm="1">
        <f t="array" ref="AM9">SUMPRODUCT('EUROSTAT data 2015 EU27'!$E$15:$BP$78*('EUROSTAT data 2015 EU27'!$E$13:$BP$13= SIOM!AM$3)* ('EUROSTAT data 2015 EU27'!$D$15:$D$78= SIOM!$B9))</f>
        <v>4442.8600000000006</v>
      </c>
      <c r="AN9" s="159" cm="1">
        <f t="array" ref="AN9">SUMPRODUCT('EUROSTAT data 2015 EU27'!$E$15:$BP$78*('EUROSTAT data 2015 EU27'!$E$13:$BP$13= SIOM!AN$3)* ('EUROSTAT data 2015 EU27'!$D$15:$D$78= SIOM!$B9))</f>
        <v>4744.24</v>
      </c>
      <c r="AO9" s="159" cm="1">
        <f t="array" ref="AO9">SUMPRODUCT('EUROSTAT data 2015 EU27'!$E$15:$BP$78*('EUROSTAT data 2015 EU27'!$E$13:$BP$13= SIOM!AO$3)* ('EUROSTAT data 2015 EU27'!$D$15:$D$78= SIOM!$B9))</f>
        <v>4406.13</v>
      </c>
      <c r="AP9" s="159" cm="1">
        <f t="array" ref="AP9">SUMPRODUCT('EUROSTAT data 2015 EU27'!$E$15:$BP$78*('EUROSTAT data 2015 EU27'!$E$13:$BP$13= SIOM!AP$3)* ('EUROSTAT data 2015 EU27'!$D$15:$D$78= SIOM!$B9))</f>
        <v>15593.509999999998</v>
      </c>
      <c r="AQ9" s="159" cm="1">
        <f t="array" ref="AQ9">SUMPRODUCT('EUROSTAT data 2015 EU27'!$E$15:$BP$78*('EUROSTAT data 2015 EU27'!$E$13:$BP$13= SIOM!AQ$3)* ('EUROSTAT data 2015 EU27'!$D$15:$D$78= SIOM!$B9))</f>
        <v>3546.08</v>
      </c>
      <c r="AR9" s="159" cm="1">
        <f t="array" ref="AR9">SUMPRODUCT('EUROSTAT data 2015 EU27'!$E$15:$BP$78*('EUROSTAT data 2015 EU27'!$E$13:$BP$13= SIOM!AR$3)* ('EUROSTAT data 2015 EU27'!$D$15:$D$78= SIOM!$B9))</f>
        <v>0</v>
      </c>
    </row>
    <row r="10" spans="2:44" x14ac:dyDescent="0.35">
      <c r="B10" s="1" t="str">
        <f>'SIOM from DLIM'!A148</f>
        <v>ISIC 13T15</v>
      </c>
      <c r="C10" s="159" cm="1">
        <f t="array" ref="C10">SUMPRODUCT('EUROSTAT data 2015 EU27'!$E$15:$BP$78*('EUROSTAT data 2015 EU27'!$E$13:$BP$13= SIOM!C$3)* ('EUROSTAT data 2015 EU27'!$D$15:$D$78= SIOM!$B10))</f>
        <v>903.43</v>
      </c>
      <c r="D10" s="159">
        <f>'EUROSTAT data re-aggregated'!$D$6*'SIOM from DLIM'!C148/SUM('SIOM from DLIM'!C$147:F$147)</f>
        <v>7.6500188515351484</v>
      </c>
      <c r="E10" s="159">
        <f>'EUROSTAT data re-aggregated'!$D$6*'SIOM from DLIM'!D148/SUM('SIOM from DLIM'!D$147:G$147)</f>
        <v>2.2665384750105152E-2</v>
      </c>
      <c r="F10" s="159">
        <f>'EUROSTAT data re-aggregated'!$D$6*'SIOM from DLIM'!E148/SUM('SIOM from DLIM'!E$147:H$147)</f>
        <v>2.0554540436242982E-2</v>
      </c>
      <c r="G10" s="159">
        <f>'EUROSTAT data re-aggregated'!$D$6*'SIOM from DLIM'!F148/SUM('SIOM from DLIM'!F$147:I$147)</f>
        <v>1.4207545927469997E-3</v>
      </c>
      <c r="H10" s="159" cm="1">
        <f t="array" ref="H10">SUMPRODUCT('EUROSTAT data 2015 EU27'!$E$15:$BP$78*('EUROSTAT data 2015 EU27'!$E$13:$BP$13= SIOM!H$3)* ('EUROSTAT data 2015 EU27'!$D$15:$D$78= SIOM!$B10))</f>
        <v>904.01</v>
      </c>
      <c r="I10" s="159" cm="1">
        <f t="array" ref="I10">SUMPRODUCT('EUROSTAT data 2015 EU27'!$E$15:$BP$78*('EUROSTAT data 2015 EU27'!$E$13:$BP$13= SIOM!I$3)* ('EUROSTAT data 2015 EU27'!$D$15:$D$78= SIOM!$B10))</f>
        <v>60737.27</v>
      </c>
      <c r="J10" s="159" cm="1">
        <f t="array" ref="J10">SUMPRODUCT('EUROSTAT data 2015 EU27'!$E$15:$BP$78*('EUROSTAT data 2015 EU27'!$E$13:$BP$13= SIOM!J$3)* ('EUROSTAT data 2015 EU27'!$D$15:$D$78= SIOM!$B10))</f>
        <v>358.62</v>
      </c>
      <c r="K10" s="159" cm="1">
        <f t="array" ref="K10">SUMPRODUCT('EUROSTAT data 2015 EU27'!$E$15:$BP$78*('EUROSTAT data 2015 EU27'!$E$13:$BP$13= SIOM!K$3)* ('EUROSTAT data 2015 EU27'!$D$15:$D$78= SIOM!$B10))</f>
        <v>1995.15</v>
      </c>
      <c r="L10" s="159" cm="1">
        <f t="array" ref="L10">SUMPRODUCT('EUROSTAT data 2015 EU27'!$E$15:$BP$78*('EUROSTAT data 2015 EU27'!$E$13:$BP$13= SIOM!L$3)* ('EUROSTAT data 2015 EU27'!$D$15:$D$78= SIOM!$B10))</f>
        <v>117.56</v>
      </c>
      <c r="M10" s="159" cm="1">
        <f t="array" ref="M10">SUMPRODUCT('EUROSTAT data 2015 EU27'!$E$15:$BP$78*('EUROSTAT data 2015 EU27'!$E$13:$BP$13= SIOM!M$3)* ('EUROSTAT data 2015 EU27'!$D$15:$D$78= SIOM!$B10))</f>
        <v>908.85</v>
      </c>
      <c r="N10" s="159" cm="1">
        <f t="array" ref="N10">SUMPRODUCT('EUROSTAT data 2015 EU27'!$E$15:$BP$78*('EUROSTAT data 2015 EU27'!$E$13:$BP$13= SIOM!N$3)* ('EUROSTAT data 2015 EU27'!$D$15:$D$78= SIOM!$B10))</f>
        <v>409.79</v>
      </c>
      <c r="O10" s="159" cm="1">
        <f t="array" ref="O10">SUMPRODUCT('EUROSTAT data 2015 EU27'!$E$15:$BP$78*('EUROSTAT data 2015 EU27'!$E$13:$BP$13= SIOM!O$3)* ('EUROSTAT data 2015 EU27'!$D$15:$D$78= SIOM!$B10))</f>
        <v>2775.31</v>
      </c>
      <c r="P10" s="159">
        <f>'EUROSTAT data re-aggregated'!$M7*'SIOM from DLIM'!O148/SUM('SIOM from DLIM'!$O148:$P148)</f>
        <v>62.727213568472948</v>
      </c>
      <c r="Q10" s="159">
        <f>'EUROSTAT data re-aggregated'!$M7*'SIOM from DLIM'!P148/SUM('SIOM from DLIM'!$O148:$P148)</f>
        <v>270.07278643152705</v>
      </c>
      <c r="R10" s="178">
        <f>'EUROSTAT data re-aggregated'!$N7*'SIOM from DLIM'!E148/SUM('SIOM from DLIM'!$E148:$F148)</f>
        <v>301.46810285912647</v>
      </c>
      <c r="S10" s="178">
        <f>'EUROSTAT data re-aggregated'!$N7*'SIOM from DLIM'!F148/SUM('SIOM from DLIM'!$E148:$F148)</f>
        <v>20.831897140873537</v>
      </c>
      <c r="T10" s="159" cm="1">
        <f t="array" ref="T10">SUMPRODUCT('EUROSTAT data 2015 EU27'!$E$15:$BP$78*('EUROSTAT data 2015 EU27'!$E$13:$BP$13= SIOM!T$3)* ('EUROSTAT data 2015 EU27'!$D$15:$D$78= SIOM!$B10))</f>
        <v>887.88</v>
      </c>
      <c r="U10" s="159" cm="1">
        <f t="array" ref="U10">SUMPRODUCT('EUROSTAT data 2015 EU27'!$E$15:$BP$78*('EUROSTAT data 2015 EU27'!$E$13:$BP$13= SIOM!U$3)* ('EUROSTAT data 2015 EU27'!$D$15:$D$78= SIOM!$B10))</f>
        <v>318.12</v>
      </c>
      <c r="V10" s="159" cm="1">
        <f t="array" ref="V10">SUMPRODUCT('EUROSTAT data 2015 EU27'!$E$15:$BP$78*('EUROSTAT data 2015 EU27'!$E$13:$BP$13= SIOM!V$3)* ('EUROSTAT data 2015 EU27'!$D$15:$D$78= SIOM!$B10))</f>
        <v>316.04000000000002</v>
      </c>
      <c r="W10" s="159" cm="1">
        <f t="array" ref="W10">SUMPRODUCT('EUROSTAT data 2015 EU27'!$E$15:$BP$78*('EUROSTAT data 2015 EU27'!$E$13:$BP$13= SIOM!W$3)* ('EUROSTAT data 2015 EU27'!$D$15:$D$78= SIOM!$B10))</f>
        <v>888.16</v>
      </c>
      <c r="X10" s="159" cm="1">
        <f t="array" ref="X10">SUMPRODUCT('EUROSTAT data 2015 EU27'!$E$15:$BP$78*('EUROSTAT data 2015 EU27'!$E$13:$BP$13= SIOM!X$3)* ('EUROSTAT data 2015 EU27'!$D$15:$D$78= SIOM!$B10))</f>
        <v>4623.82</v>
      </c>
      <c r="Y10" s="159" cm="1">
        <f t="array" ref="Y10">SUMPRODUCT('EUROSTAT data 2015 EU27'!$E$15:$BP$78*('EUROSTAT data 2015 EU27'!$E$13:$BP$13= SIOM!Y$3)* ('EUROSTAT data 2015 EU27'!$D$15:$D$78= SIOM!$B10))</f>
        <v>666.88</v>
      </c>
      <c r="Z10" s="224" cm="1">
        <f t="array" ref="Z10">SUMPRODUCT('EUROSTAT data 2015 EU27'!$E$15:$BP$78*('EUROSTAT data 2015 EU27'!$E$13:$BP$13= SIOM!Z$3)* ('EUROSTAT data 2015 EU27'!$D$15:$D$78= SIOM!$B10))</f>
        <v>4135.3</v>
      </c>
      <c r="AA10" s="159">
        <f>'EUROSTAT data re-aggregated'!$V7*'SIOM from DLIM'!Z148/SUM('SIOM from DLIM'!$Z148:$AA148)</f>
        <v>163.79409188931814</v>
      </c>
      <c r="AB10" s="159">
        <f>'EUROSTAT data re-aggregated'!$V7*'SIOM from DLIM'!AA148/SUM('SIOM from DLIM'!$Z148:$AA148)</f>
        <v>51.565908110681839</v>
      </c>
      <c r="AC10" s="159" cm="1">
        <f t="array" ref="AC10">SUMPRODUCT('EUROSTAT data 2015 EU27'!$E$15:$BP$78*('EUROSTAT data 2015 EU27'!$E$13:$BP$13= SIOM!AC$3)* ('EUROSTAT data 2015 EU27'!$D$15:$D$78= SIOM!$B10))</f>
        <v>307.83</v>
      </c>
      <c r="AD10" s="159" cm="1">
        <f t="array" ref="AD10">SUMPRODUCT('EUROSTAT data 2015 EU27'!$E$15:$BP$78*('EUROSTAT data 2015 EU27'!$E$13:$BP$13= SIOM!AD$3)* ('EUROSTAT data 2015 EU27'!$D$15:$D$78= SIOM!$B10))</f>
        <v>2639.96</v>
      </c>
      <c r="AE10" s="159" cm="1">
        <f t="array" ref="AE10">SUMPRODUCT('EUROSTAT data 2015 EU27'!$E$15:$BP$78*('EUROSTAT data 2015 EU27'!$E$13:$BP$13= SIOM!AE$3)* ('EUROSTAT data 2015 EU27'!$D$15:$D$78= SIOM!$B10))</f>
        <v>4819.88</v>
      </c>
      <c r="AF10" s="159" cm="1">
        <f t="array" ref="AF10">SUMPRODUCT('EUROSTAT data 2015 EU27'!$E$15:$BP$78*('EUROSTAT data 2015 EU27'!$E$13:$BP$13= SIOM!AF$3)* ('EUROSTAT data 2015 EU27'!$D$15:$D$78= SIOM!$B10))</f>
        <v>782.13</v>
      </c>
      <c r="AG10" s="159" cm="1">
        <f t="array" ref="AG10">SUMPRODUCT('EUROSTAT data 2015 EU27'!$E$15:$BP$78*('EUROSTAT data 2015 EU27'!$E$13:$BP$13= SIOM!AG$3)* ('EUROSTAT data 2015 EU27'!$D$15:$D$78= SIOM!$B10))</f>
        <v>1555.87</v>
      </c>
      <c r="AH10" s="159" cm="1">
        <f t="array" ref="AH10">SUMPRODUCT('EUROSTAT data 2015 EU27'!$E$15:$BP$78*('EUROSTAT data 2015 EU27'!$E$13:$BP$13= SIOM!AH$3)* ('EUROSTAT data 2015 EU27'!$D$15:$D$78= SIOM!$B10))</f>
        <v>901.4</v>
      </c>
      <c r="AI10" s="159" cm="1">
        <f t="array" ref="AI10">SUMPRODUCT('EUROSTAT data 2015 EU27'!$E$15:$BP$78*('EUROSTAT data 2015 EU27'!$E$13:$BP$13= SIOM!AI$3)* ('EUROSTAT data 2015 EU27'!$D$15:$D$78= SIOM!$B10))</f>
        <v>252.45</v>
      </c>
      <c r="AJ10" s="159" cm="1">
        <f t="array" ref="AJ10">SUMPRODUCT('EUROSTAT data 2015 EU27'!$E$15:$BP$78*('EUROSTAT data 2015 EU27'!$E$13:$BP$13= SIOM!AJ$3)* ('EUROSTAT data 2015 EU27'!$D$15:$D$78= SIOM!$B10))</f>
        <v>122.36</v>
      </c>
      <c r="AK10" s="159" cm="1">
        <f t="array" ref="AK10">SUMPRODUCT('EUROSTAT data 2015 EU27'!$E$15:$BP$78*('EUROSTAT data 2015 EU27'!$E$13:$BP$13= SIOM!AK$3)* ('EUROSTAT data 2015 EU27'!$D$15:$D$78= SIOM!$B10))</f>
        <v>204.07</v>
      </c>
      <c r="AL10" s="159" cm="1">
        <f t="array" ref="AL10">SUMPRODUCT('EUROSTAT data 2015 EU27'!$E$15:$BP$78*('EUROSTAT data 2015 EU27'!$E$13:$BP$13= SIOM!AL$3)* ('EUROSTAT data 2015 EU27'!$D$15:$D$78= SIOM!$B10))</f>
        <v>393.61</v>
      </c>
      <c r="AM10" s="159" cm="1">
        <f t="array" ref="AM10">SUMPRODUCT('EUROSTAT data 2015 EU27'!$E$15:$BP$78*('EUROSTAT data 2015 EU27'!$E$13:$BP$13= SIOM!AM$3)* ('EUROSTAT data 2015 EU27'!$D$15:$D$78= SIOM!$B10))</f>
        <v>2634.26</v>
      </c>
      <c r="AN10" s="159" cm="1">
        <f t="array" ref="AN10">SUMPRODUCT('EUROSTAT data 2015 EU27'!$E$15:$BP$78*('EUROSTAT data 2015 EU27'!$E$13:$BP$13= SIOM!AN$3)* ('EUROSTAT data 2015 EU27'!$D$15:$D$78= SIOM!$B10))</f>
        <v>1488.62</v>
      </c>
      <c r="AO10" s="159" cm="1">
        <f t="array" ref="AO10">SUMPRODUCT('EUROSTAT data 2015 EU27'!$E$15:$BP$78*('EUROSTAT data 2015 EU27'!$E$13:$BP$13= SIOM!AO$3)* ('EUROSTAT data 2015 EU27'!$D$15:$D$78= SIOM!$B10))</f>
        <v>384.36</v>
      </c>
      <c r="AP10" s="159" cm="1">
        <f t="array" ref="AP10">SUMPRODUCT('EUROSTAT data 2015 EU27'!$E$15:$BP$78*('EUROSTAT data 2015 EU27'!$E$13:$BP$13= SIOM!AP$3)* ('EUROSTAT data 2015 EU27'!$D$15:$D$78= SIOM!$B10))</f>
        <v>2393.0699999999997</v>
      </c>
      <c r="AQ10" s="159" cm="1">
        <f t="array" ref="AQ10">SUMPRODUCT('EUROSTAT data 2015 EU27'!$E$15:$BP$78*('EUROSTAT data 2015 EU27'!$E$13:$BP$13= SIOM!AQ$3)* ('EUROSTAT data 2015 EU27'!$D$15:$D$78= SIOM!$B10))</f>
        <v>1891.88</v>
      </c>
      <c r="AR10" s="159" cm="1">
        <f t="array" ref="AR10">SUMPRODUCT('EUROSTAT data 2015 EU27'!$E$15:$BP$78*('EUROSTAT data 2015 EU27'!$E$13:$BP$13= SIOM!AR$3)* ('EUROSTAT data 2015 EU27'!$D$15:$D$78= SIOM!$B10))</f>
        <v>0</v>
      </c>
    </row>
    <row r="11" spans="2:44" x14ac:dyDescent="0.35">
      <c r="B11" s="1" t="str">
        <f>'SIOM from DLIM'!A149</f>
        <v>ISIC 16</v>
      </c>
      <c r="C11" s="159" cm="1">
        <f t="array" ref="C11">SUMPRODUCT('EUROSTAT data 2015 EU27'!$E$15:$BP$78*('EUROSTAT data 2015 EU27'!$E$13:$BP$13= SIOM!C$3)* ('EUROSTAT data 2015 EU27'!$D$15:$D$78= SIOM!$B11))</f>
        <v>1308.31</v>
      </c>
      <c r="D11" s="159">
        <f>'EUROSTAT data re-aggregated'!$D$6*'SIOM from DLIM'!C149/SUM('SIOM from DLIM'!C$147:F$147)</f>
        <v>19.536026777431484</v>
      </c>
      <c r="E11" s="159">
        <f>'EUROSTAT data re-aggregated'!$D$6*'SIOM from DLIM'!D149/SUM('SIOM from DLIM'!D$147:G$147)</f>
        <v>5.7881107483805115E-2</v>
      </c>
      <c r="F11" s="159">
        <f>'EUROSTAT data re-aggregated'!$D$6*'SIOM from DLIM'!E149/SUM('SIOM from DLIM'!E$147:H$147)</f>
        <v>5.2490596448616603E-2</v>
      </c>
      <c r="G11" s="159">
        <f>'EUROSTAT data re-aggregated'!$D$6*'SIOM from DLIM'!F149/SUM('SIOM from DLIM'!F$147:I$147)</f>
        <v>3.6282132510685604E-3</v>
      </c>
      <c r="H11" s="159" cm="1">
        <f t="array" ref="H11">SUMPRODUCT('EUROSTAT data 2015 EU27'!$E$15:$BP$78*('EUROSTAT data 2015 EU27'!$E$13:$BP$13= SIOM!H$3)* ('EUROSTAT data 2015 EU27'!$D$15:$D$78= SIOM!$B11))</f>
        <v>1884.82</v>
      </c>
      <c r="I11" s="159" cm="1">
        <f t="array" ref="I11">SUMPRODUCT('EUROSTAT data 2015 EU27'!$E$15:$BP$78*('EUROSTAT data 2015 EU27'!$E$13:$BP$13= SIOM!I$3)* ('EUROSTAT data 2015 EU27'!$D$15:$D$78= SIOM!$B11))</f>
        <v>159.63999999999999</v>
      </c>
      <c r="J11" s="159" cm="1">
        <f t="array" ref="J11">SUMPRODUCT('EUROSTAT data 2015 EU27'!$E$15:$BP$78*('EUROSTAT data 2015 EU27'!$E$13:$BP$13= SIOM!J$3)* ('EUROSTAT data 2015 EU27'!$D$15:$D$78= SIOM!$B11))</f>
        <v>26546.84</v>
      </c>
      <c r="K11" s="159" cm="1">
        <f t="array" ref="K11">SUMPRODUCT('EUROSTAT data 2015 EU27'!$E$15:$BP$78*('EUROSTAT data 2015 EU27'!$E$13:$BP$13= SIOM!K$3)* ('EUROSTAT data 2015 EU27'!$D$15:$D$78= SIOM!$B11))</f>
        <v>3207.61</v>
      </c>
      <c r="L11" s="159" cm="1">
        <f t="array" ref="L11">SUMPRODUCT('EUROSTAT data 2015 EU27'!$E$15:$BP$78*('EUROSTAT data 2015 EU27'!$E$13:$BP$13= SIOM!L$3)* ('EUROSTAT data 2015 EU27'!$D$15:$D$78= SIOM!$B11))</f>
        <v>63.93</v>
      </c>
      <c r="M11" s="159" cm="1">
        <f t="array" ref="M11">SUMPRODUCT('EUROSTAT data 2015 EU27'!$E$15:$BP$78*('EUROSTAT data 2015 EU27'!$E$13:$BP$13= SIOM!M$3)* ('EUROSTAT data 2015 EU27'!$D$15:$D$78= SIOM!$B11))</f>
        <v>665</v>
      </c>
      <c r="N11" s="159" cm="1">
        <f t="array" ref="N11">SUMPRODUCT('EUROSTAT data 2015 EU27'!$E$15:$BP$78*('EUROSTAT data 2015 EU27'!$E$13:$BP$13= SIOM!N$3)* ('EUROSTAT data 2015 EU27'!$D$15:$D$78= SIOM!$B11))</f>
        <v>178.3</v>
      </c>
      <c r="O11" s="159" cm="1">
        <f t="array" ref="O11">SUMPRODUCT('EUROSTAT data 2015 EU27'!$E$15:$BP$78*('EUROSTAT data 2015 EU27'!$E$13:$BP$13= SIOM!O$3)* ('EUROSTAT data 2015 EU27'!$D$15:$D$78= SIOM!$B11))</f>
        <v>496.05</v>
      </c>
      <c r="P11" s="159">
        <f>'EUROSTAT data re-aggregated'!$M8*'SIOM from DLIM'!O149/SUM('SIOM from DLIM'!$O149:$P149)</f>
        <v>195.62295798812119</v>
      </c>
      <c r="Q11" s="159">
        <f>'EUROSTAT data re-aggregated'!$M8*'SIOM from DLIM'!P149/SUM('SIOM from DLIM'!$O149:$P149)</f>
        <v>842.25704201187898</v>
      </c>
      <c r="R11" s="178">
        <f>'EUROSTAT data re-aggregated'!$N8*'SIOM from DLIM'!E149/SUM('SIOM from DLIM'!$E149:$F149)</f>
        <v>599.74661145592097</v>
      </c>
      <c r="S11" s="178">
        <f>'EUROSTAT data re-aggregated'!$N8*'SIOM from DLIM'!F149/SUM('SIOM from DLIM'!$E149:$F149)</f>
        <v>41.443388544079092</v>
      </c>
      <c r="T11" s="159" cm="1">
        <f t="array" ref="T11">SUMPRODUCT('EUROSTAT data 2015 EU27'!$E$15:$BP$78*('EUROSTAT data 2015 EU27'!$E$13:$BP$13= SIOM!T$3)* ('EUROSTAT data 2015 EU27'!$D$15:$D$78= SIOM!$B11))</f>
        <v>1264.76</v>
      </c>
      <c r="U11" s="159" cm="1">
        <f t="array" ref="U11">SUMPRODUCT('EUROSTAT data 2015 EU27'!$E$15:$BP$78*('EUROSTAT data 2015 EU27'!$E$13:$BP$13= SIOM!U$3)* ('EUROSTAT data 2015 EU27'!$D$15:$D$78= SIOM!$B11))</f>
        <v>296.7</v>
      </c>
      <c r="V11" s="159" cm="1">
        <f t="array" ref="V11">SUMPRODUCT('EUROSTAT data 2015 EU27'!$E$15:$BP$78*('EUROSTAT data 2015 EU27'!$E$13:$BP$13= SIOM!V$3)* ('EUROSTAT data 2015 EU27'!$D$15:$D$78= SIOM!$B11))</f>
        <v>460.75</v>
      </c>
      <c r="W11" s="159" cm="1">
        <f t="array" ref="W11">SUMPRODUCT('EUROSTAT data 2015 EU27'!$E$15:$BP$78*('EUROSTAT data 2015 EU27'!$E$13:$BP$13= SIOM!W$3)* ('EUROSTAT data 2015 EU27'!$D$15:$D$78= SIOM!$B11))</f>
        <v>942.85</v>
      </c>
      <c r="X11" s="159" cm="1">
        <f t="array" ref="X11">SUMPRODUCT('EUROSTAT data 2015 EU27'!$E$15:$BP$78*('EUROSTAT data 2015 EU27'!$E$13:$BP$13= SIOM!X$3)* ('EUROSTAT data 2015 EU27'!$D$15:$D$78= SIOM!$B11))</f>
        <v>1470.42</v>
      </c>
      <c r="Y11" s="159" cm="1">
        <f t="array" ref="Y11">SUMPRODUCT('EUROSTAT data 2015 EU27'!$E$15:$BP$78*('EUROSTAT data 2015 EU27'!$E$13:$BP$13= SIOM!Y$3)* ('EUROSTAT data 2015 EU27'!$D$15:$D$78= SIOM!$B11))</f>
        <v>915.53</v>
      </c>
      <c r="Z11" s="224" cm="1">
        <f t="array" ref="Z11">SUMPRODUCT('EUROSTAT data 2015 EU27'!$E$15:$BP$78*('EUROSTAT data 2015 EU27'!$E$13:$BP$13= SIOM!Z$3)* ('EUROSTAT data 2015 EU27'!$D$15:$D$78= SIOM!$B11))</f>
        <v>13995.07</v>
      </c>
      <c r="AA11" s="159">
        <f>'EUROSTAT data re-aggregated'!$V8*'SIOM from DLIM'!Z149/SUM('SIOM from DLIM'!$Z149:$AA149)</f>
        <v>1297.7632487516503</v>
      </c>
      <c r="AB11" s="159">
        <f>'EUROSTAT data re-aggregated'!$V8*'SIOM from DLIM'!AA149/SUM('SIOM from DLIM'!$Z149:$AA149)</f>
        <v>402.10675124834961</v>
      </c>
      <c r="AC11" s="159" cm="1">
        <f t="array" ref="AC11">SUMPRODUCT('EUROSTAT data 2015 EU27'!$E$15:$BP$78*('EUROSTAT data 2015 EU27'!$E$13:$BP$13= SIOM!AC$3)* ('EUROSTAT data 2015 EU27'!$D$15:$D$78= SIOM!$B11))</f>
        <v>301.64</v>
      </c>
      <c r="AD11" s="159" cm="1">
        <f t="array" ref="AD11">SUMPRODUCT('EUROSTAT data 2015 EU27'!$E$15:$BP$78*('EUROSTAT data 2015 EU27'!$E$13:$BP$13= SIOM!AD$3)* ('EUROSTAT data 2015 EU27'!$D$15:$D$78= SIOM!$B11))</f>
        <v>25607.34</v>
      </c>
      <c r="AE11" s="159" cm="1">
        <f t="array" ref="AE11">SUMPRODUCT('EUROSTAT data 2015 EU27'!$E$15:$BP$78*('EUROSTAT data 2015 EU27'!$E$13:$BP$13= SIOM!AE$3)* ('EUROSTAT data 2015 EU27'!$D$15:$D$78= SIOM!$B11))</f>
        <v>2033.9299999999998</v>
      </c>
      <c r="AF11" s="159" cm="1">
        <f t="array" ref="AF11">SUMPRODUCT('EUROSTAT data 2015 EU27'!$E$15:$BP$78*('EUROSTAT data 2015 EU27'!$E$13:$BP$13= SIOM!AF$3)* ('EUROSTAT data 2015 EU27'!$D$15:$D$78= SIOM!$B11))</f>
        <v>691.71</v>
      </c>
      <c r="AG11" s="159" cm="1">
        <f t="array" ref="AG11">SUMPRODUCT('EUROSTAT data 2015 EU27'!$E$15:$BP$78*('EUROSTAT data 2015 EU27'!$E$13:$BP$13= SIOM!AG$3)* ('EUROSTAT data 2015 EU27'!$D$15:$D$78= SIOM!$B11))</f>
        <v>442.32</v>
      </c>
      <c r="AH11" s="159" cm="1">
        <f t="array" ref="AH11">SUMPRODUCT('EUROSTAT data 2015 EU27'!$E$15:$BP$78*('EUROSTAT data 2015 EU27'!$E$13:$BP$13= SIOM!AH$3)* ('EUROSTAT data 2015 EU27'!$D$15:$D$78= SIOM!$B11))</f>
        <v>365.65</v>
      </c>
      <c r="AI11" s="159" cm="1">
        <f t="array" ref="AI11">SUMPRODUCT('EUROSTAT data 2015 EU27'!$E$15:$BP$78*('EUROSTAT data 2015 EU27'!$E$13:$BP$13= SIOM!AI$3)* ('EUROSTAT data 2015 EU27'!$D$15:$D$78= SIOM!$B11))</f>
        <v>160.63999999999999</v>
      </c>
      <c r="AJ11" s="159" cm="1">
        <f t="array" ref="AJ11">SUMPRODUCT('EUROSTAT data 2015 EU27'!$E$15:$BP$78*('EUROSTAT data 2015 EU27'!$E$13:$BP$13= SIOM!AJ$3)* ('EUROSTAT data 2015 EU27'!$D$15:$D$78= SIOM!$B11))</f>
        <v>54.61</v>
      </c>
      <c r="AK11" s="159" cm="1">
        <f t="array" ref="AK11">SUMPRODUCT('EUROSTAT data 2015 EU27'!$E$15:$BP$78*('EUROSTAT data 2015 EU27'!$E$13:$BP$13= SIOM!AK$3)* ('EUROSTAT data 2015 EU27'!$D$15:$D$78= SIOM!$B11))</f>
        <v>47.54</v>
      </c>
      <c r="AL11" s="159" cm="1">
        <f t="array" ref="AL11">SUMPRODUCT('EUROSTAT data 2015 EU27'!$E$15:$BP$78*('EUROSTAT data 2015 EU27'!$E$13:$BP$13= SIOM!AL$3)* ('EUROSTAT data 2015 EU27'!$D$15:$D$78= SIOM!$B11))</f>
        <v>1876.44</v>
      </c>
      <c r="AM11" s="159" cm="1">
        <f t="array" ref="AM11">SUMPRODUCT('EUROSTAT data 2015 EU27'!$E$15:$BP$78*('EUROSTAT data 2015 EU27'!$E$13:$BP$13= SIOM!AM$3)* ('EUROSTAT data 2015 EU27'!$D$15:$D$78= SIOM!$B11))</f>
        <v>1730.21</v>
      </c>
      <c r="AN11" s="159" cm="1">
        <f t="array" ref="AN11">SUMPRODUCT('EUROSTAT data 2015 EU27'!$E$15:$BP$78*('EUROSTAT data 2015 EU27'!$E$13:$BP$13= SIOM!AN$3)* ('EUROSTAT data 2015 EU27'!$D$15:$D$78= SIOM!$B11))</f>
        <v>249.58</v>
      </c>
      <c r="AO11" s="159" cm="1">
        <f t="array" ref="AO11">SUMPRODUCT('EUROSTAT data 2015 EU27'!$E$15:$BP$78*('EUROSTAT data 2015 EU27'!$E$13:$BP$13= SIOM!AO$3)* ('EUROSTAT data 2015 EU27'!$D$15:$D$78= SIOM!$B11))</f>
        <v>227.64</v>
      </c>
      <c r="AP11" s="159" cm="1">
        <f t="array" ref="AP11">SUMPRODUCT('EUROSTAT data 2015 EU27'!$E$15:$BP$78*('EUROSTAT data 2015 EU27'!$E$13:$BP$13= SIOM!AP$3)* ('EUROSTAT data 2015 EU27'!$D$15:$D$78= SIOM!$B11))</f>
        <v>139.25</v>
      </c>
      <c r="AQ11" s="159" cm="1">
        <f t="array" ref="AQ11">SUMPRODUCT('EUROSTAT data 2015 EU27'!$E$15:$BP$78*('EUROSTAT data 2015 EU27'!$E$13:$BP$13= SIOM!AQ$3)* ('EUROSTAT data 2015 EU27'!$D$15:$D$78= SIOM!$B11))</f>
        <v>1594.7</v>
      </c>
      <c r="AR11" s="159" cm="1">
        <f t="array" ref="AR11">SUMPRODUCT('EUROSTAT data 2015 EU27'!$E$15:$BP$78*('EUROSTAT data 2015 EU27'!$E$13:$BP$13= SIOM!AR$3)* ('EUROSTAT data 2015 EU27'!$D$15:$D$78= SIOM!$B11))</f>
        <v>0</v>
      </c>
    </row>
    <row r="12" spans="2:44" x14ac:dyDescent="0.35">
      <c r="B12" s="1" t="str">
        <f>'SIOM from DLIM'!A150</f>
        <v>ISIC 17T18</v>
      </c>
      <c r="C12" s="159" cm="1">
        <f t="array" ref="C12">SUMPRODUCT('EUROSTAT data 2015 EU27'!$E$15:$BP$78*('EUROSTAT data 2015 EU27'!$E$13:$BP$13= SIOM!C$3)* ('EUROSTAT data 2015 EU27'!$D$15:$D$78= SIOM!$B12))</f>
        <v>614.6</v>
      </c>
      <c r="D12" s="159">
        <f>'EUROSTAT data re-aggregated'!$D$6*'SIOM from DLIM'!C150/SUM('SIOM from DLIM'!C$147:F$147)</f>
        <v>15.940986878175575</v>
      </c>
      <c r="E12" s="159">
        <f>'EUROSTAT data re-aggregated'!$D$6*'SIOM from DLIM'!D150/SUM('SIOM from DLIM'!D$147:G$147)</f>
        <v>4.7229766083219819E-2</v>
      </c>
      <c r="F12" s="159">
        <f>'EUROSTAT data re-aggregated'!$D$6*'SIOM from DLIM'!E150/SUM('SIOM from DLIM'!E$147:H$147)</f>
        <v>4.2831222476703602E-2</v>
      </c>
      <c r="G12" s="159">
        <f>'EUROSTAT data re-aggregated'!$D$6*'SIOM from DLIM'!F150/SUM('SIOM from DLIM'!F$147:I$147)</f>
        <v>2.9605456874845105E-3</v>
      </c>
      <c r="H12" s="159" cm="1">
        <f t="array" ref="H12">SUMPRODUCT('EUROSTAT data 2015 EU27'!$E$15:$BP$78*('EUROSTAT data 2015 EU27'!$E$13:$BP$13= SIOM!H$3)* ('EUROSTAT data 2015 EU27'!$D$15:$D$78= SIOM!$B12))</f>
        <v>13531.33</v>
      </c>
      <c r="I12" s="159" cm="1">
        <f t="array" ref="I12">SUMPRODUCT('EUROSTAT data 2015 EU27'!$E$15:$BP$78*('EUROSTAT data 2015 EU27'!$E$13:$BP$13= SIOM!I$3)* ('EUROSTAT data 2015 EU27'!$D$15:$D$78= SIOM!$B12))</f>
        <v>1175.8600000000001</v>
      </c>
      <c r="J12" s="159" cm="1">
        <f t="array" ref="J12">SUMPRODUCT('EUROSTAT data 2015 EU27'!$E$15:$BP$78*('EUROSTAT data 2015 EU27'!$E$13:$BP$13= SIOM!J$3)* ('EUROSTAT data 2015 EU27'!$D$15:$D$78= SIOM!$B12))</f>
        <v>1139.6899999999998</v>
      </c>
      <c r="K12" s="159" cm="1">
        <f t="array" ref="K12">SUMPRODUCT('EUROSTAT data 2015 EU27'!$E$15:$BP$78*('EUROSTAT data 2015 EU27'!$E$13:$BP$13= SIOM!K$3)* ('EUROSTAT data 2015 EU27'!$D$15:$D$78= SIOM!$B12))</f>
        <v>57617.94</v>
      </c>
      <c r="L12" s="159" cm="1">
        <f t="array" ref="L12">SUMPRODUCT('EUROSTAT data 2015 EU27'!$E$15:$BP$78*('EUROSTAT data 2015 EU27'!$E$13:$BP$13= SIOM!L$3)* ('EUROSTAT data 2015 EU27'!$D$15:$D$78= SIOM!$B12))</f>
        <v>269.45</v>
      </c>
      <c r="M12" s="159" cm="1">
        <f t="array" ref="M12">SUMPRODUCT('EUROSTAT data 2015 EU27'!$E$15:$BP$78*('EUROSTAT data 2015 EU27'!$E$13:$BP$13= SIOM!M$3)* ('EUROSTAT data 2015 EU27'!$D$15:$D$78= SIOM!$B12))</f>
        <v>4429.5200000000004</v>
      </c>
      <c r="N12" s="159" cm="1">
        <f t="array" ref="N12">SUMPRODUCT('EUROSTAT data 2015 EU27'!$E$15:$BP$78*('EUROSTAT data 2015 EU27'!$E$13:$BP$13= SIOM!N$3)* ('EUROSTAT data 2015 EU27'!$D$15:$D$78= SIOM!$B12))</f>
        <v>2262.52</v>
      </c>
      <c r="O12" s="159" cm="1">
        <f t="array" ref="O12">SUMPRODUCT('EUROSTAT data 2015 EU27'!$E$15:$BP$78*('EUROSTAT data 2015 EU27'!$E$13:$BP$13= SIOM!O$3)* ('EUROSTAT data 2015 EU27'!$D$15:$D$78= SIOM!$B12))</f>
        <v>2695.96</v>
      </c>
      <c r="P12" s="159">
        <f>'EUROSTAT data re-aggregated'!$M9*'SIOM from DLIM'!O150/SUM('SIOM from DLIM'!$O150:$P150)</f>
        <v>274.40517171213054</v>
      </c>
      <c r="Q12" s="159">
        <f>'EUROSTAT data re-aggregated'!$M9*'SIOM from DLIM'!P150/SUM('SIOM from DLIM'!$O150:$P150)</f>
        <v>1181.4548282878693</v>
      </c>
      <c r="R12" s="178">
        <f>'EUROSTAT data re-aggregated'!$N9*'SIOM from DLIM'!E150/SUM('SIOM from DLIM'!$E150:$F150)</f>
        <v>680.76791790847312</v>
      </c>
      <c r="S12" s="178">
        <f>'EUROSTAT data re-aggregated'!$N9*'SIOM from DLIM'!F150/SUM('SIOM from DLIM'!$E150:$F150)</f>
        <v>47.042082091527035</v>
      </c>
      <c r="T12" s="159" cm="1">
        <f t="array" ref="T12">SUMPRODUCT('EUROSTAT data 2015 EU27'!$E$15:$BP$78*('EUROSTAT data 2015 EU27'!$E$13:$BP$13= SIOM!T$3)* ('EUROSTAT data 2015 EU27'!$D$15:$D$78= SIOM!$B12))</f>
        <v>1397.6100000000001</v>
      </c>
      <c r="U12" s="159" cm="1">
        <f t="array" ref="U12">SUMPRODUCT('EUROSTAT data 2015 EU27'!$E$15:$BP$78*('EUROSTAT data 2015 EU27'!$E$13:$BP$13= SIOM!U$3)* ('EUROSTAT data 2015 EU27'!$D$15:$D$78= SIOM!$B12))</f>
        <v>1100.08</v>
      </c>
      <c r="V12" s="159" cm="1">
        <f t="array" ref="V12">SUMPRODUCT('EUROSTAT data 2015 EU27'!$E$15:$BP$78*('EUROSTAT data 2015 EU27'!$E$13:$BP$13= SIOM!V$3)* ('EUROSTAT data 2015 EU27'!$D$15:$D$78= SIOM!$B12))</f>
        <v>1627.78</v>
      </c>
      <c r="W12" s="159" cm="1">
        <f t="array" ref="W12">SUMPRODUCT('EUROSTAT data 2015 EU27'!$E$15:$BP$78*('EUROSTAT data 2015 EU27'!$E$13:$BP$13= SIOM!W$3)* ('EUROSTAT data 2015 EU27'!$D$15:$D$78= SIOM!$B12))</f>
        <v>1776.19</v>
      </c>
      <c r="X12" s="159" cm="1">
        <f t="array" ref="X12">SUMPRODUCT('EUROSTAT data 2015 EU27'!$E$15:$BP$78*('EUROSTAT data 2015 EU27'!$E$13:$BP$13= SIOM!X$3)* ('EUROSTAT data 2015 EU27'!$D$15:$D$78= SIOM!$B12))</f>
        <v>1614.2399999999998</v>
      </c>
      <c r="Y12" s="159" cm="1">
        <f t="array" ref="Y12">SUMPRODUCT('EUROSTAT data 2015 EU27'!$E$15:$BP$78*('EUROSTAT data 2015 EU27'!$E$13:$BP$13= SIOM!Y$3)* ('EUROSTAT data 2015 EU27'!$D$15:$D$78= SIOM!$B12))</f>
        <v>346.42</v>
      </c>
      <c r="Z12" s="224" cm="1">
        <f t="array" ref="Z12">SUMPRODUCT('EUROSTAT data 2015 EU27'!$E$15:$BP$78*('EUROSTAT data 2015 EU27'!$E$13:$BP$13= SIOM!Z$3)* ('EUROSTAT data 2015 EU27'!$D$15:$D$78= SIOM!$B12))</f>
        <v>2548.0100000000002</v>
      </c>
      <c r="AA12" s="159">
        <f>'EUROSTAT data re-aggregated'!$V9*'SIOM from DLIM'!Z150/SUM('SIOM from DLIM'!$Z150:$AA150)</f>
        <v>536.7934055215967</v>
      </c>
      <c r="AB12" s="159">
        <f>'EUROSTAT data re-aggregated'!$V9*'SIOM from DLIM'!AA150/SUM('SIOM from DLIM'!$Z150:$AA150)</f>
        <v>167.92659447840322</v>
      </c>
      <c r="AC12" s="159" cm="1">
        <f t="array" ref="AC12">SUMPRODUCT('EUROSTAT data 2015 EU27'!$E$15:$BP$78*('EUROSTAT data 2015 EU27'!$E$13:$BP$13= SIOM!AC$3)* ('EUROSTAT data 2015 EU27'!$D$15:$D$78= SIOM!$B12))</f>
        <v>1417.26</v>
      </c>
      <c r="AD12" s="159" cm="1">
        <f t="array" ref="AD12">SUMPRODUCT('EUROSTAT data 2015 EU27'!$E$15:$BP$78*('EUROSTAT data 2015 EU27'!$E$13:$BP$13= SIOM!AD$3)* ('EUROSTAT data 2015 EU27'!$D$15:$D$78= SIOM!$B12))</f>
        <v>1884.81</v>
      </c>
      <c r="AE12" s="159" cm="1">
        <f t="array" ref="AE12">SUMPRODUCT('EUROSTAT data 2015 EU27'!$E$15:$BP$78*('EUROSTAT data 2015 EU27'!$E$13:$BP$13= SIOM!AE$3)* ('EUROSTAT data 2015 EU27'!$D$15:$D$78= SIOM!$B12))</f>
        <v>12484.439999999999</v>
      </c>
      <c r="AF12" s="159" cm="1">
        <f t="array" ref="AF12">SUMPRODUCT('EUROSTAT data 2015 EU27'!$E$15:$BP$78*('EUROSTAT data 2015 EU27'!$E$13:$BP$13= SIOM!AF$3)* ('EUROSTAT data 2015 EU27'!$D$15:$D$78= SIOM!$B12))</f>
        <v>2851.9700000000003</v>
      </c>
      <c r="AG12" s="159" cm="1">
        <f t="array" ref="AG12">SUMPRODUCT('EUROSTAT data 2015 EU27'!$E$15:$BP$78*('EUROSTAT data 2015 EU27'!$E$13:$BP$13= SIOM!AG$3)* ('EUROSTAT data 2015 EU27'!$D$15:$D$78= SIOM!$B12))</f>
        <v>2022.56</v>
      </c>
      <c r="AH12" s="159" cm="1">
        <f t="array" ref="AH12">SUMPRODUCT('EUROSTAT data 2015 EU27'!$E$15:$BP$78*('EUROSTAT data 2015 EU27'!$E$13:$BP$13= SIOM!AH$3)* ('EUROSTAT data 2015 EU27'!$D$15:$D$78= SIOM!$B12))</f>
        <v>16347.140000000001</v>
      </c>
      <c r="AI12" s="159" cm="1">
        <f t="array" ref="AI12">SUMPRODUCT('EUROSTAT data 2015 EU27'!$E$15:$BP$78*('EUROSTAT data 2015 EU27'!$E$13:$BP$13= SIOM!AI$3)* ('EUROSTAT data 2015 EU27'!$D$15:$D$78= SIOM!$B12))</f>
        <v>1685.37</v>
      </c>
      <c r="AJ12" s="159" cm="1">
        <f t="array" ref="AJ12">SUMPRODUCT('EUROSTAT data 2015 EU27'!$E$15:$BP$78*('EUROSTAT data 2015 EU27'!$E$13:$BP$13= SIOM!AJ$3)* ('EUROSTAT data 2015 EU27'!$D$15:$D$78= SIOM!$B12))</f>
        <v>2213.4499999999998</v>
      </c>
      <c r="AK12" s="159" cm="1">
        <f t="array" ref="AK12">SUMPRODUCT('EUROSTAT data 2015 EU27'!$E$15:$BP$78*('EUROSTAT data 2015 EU27'!$E$13:$BP$13= SIOM!AK$3)* ('EUROSTAT data 2015 EU27'!$D$15:$D$78= SIOM!$B12))</f>
        <v>5449.99</v>
      </c>
      <c r="AL12" s="159" cm="1">
        <f t="array" ref="AL12">SUMPRODUCT('EUROSTAT data 2015 EU27'!$E$15:$BP$78*('EUROSTAT data 2015 EU27'!$E$13:$BP$13= SIOM!AL$3)* ('EUROSTAT data 2015 EU27'!$D$15:$D$78= SIOM!$B12))</f>
        <v>1254.9499999999998</v>
      </c>
      <c r="AM12" s="159" cm="1">
        <f t="array" ref="AM12">SUMPRODUCT('EUROSTAT data 2015 EU27'!$E$15:$BP$78*('EUROSTAT data 2015 EU27'!$E$13:$BP$13= SIOM!AM$3)* ('EUROSTAT data 2015 EU27'!$D$15:$D$78= SIOM!$B12))</f>
        <v>23067.120000000003</v>
      </c>
      <c r="AN12" s="159" cm="1">
        <f t="array" ref="AN12">SUMPRODUCT('EUROSTAT data 2015 EU27'!$E$15:$BP$78*('EUROSTAT data 2015 EU27'!$E$13:$BP$13= SIOM!AN$3)* ('EUROSTAT data 2015 EU27'!$D$15:$D$78= SIOM!$B12))</f>
        <v>3817.9399999999996</v>
      </c>
      <c r="AO12" s="159" cm="1">
        <f t="array" ref="AO12">SUMPRODUCT('EUROSTAT data 2015 EU27'!$E$15:$BP$78*('EUROSTAT data 2015 EU27'!$E$13:$BP$13= SIOM!AO$3)* ('EUROSTAT data 2015 EU27'!$D$15:$D$78= SIOM!$B12))</f>
        <v>2552.21</v>
      </c>
      <c r="AP12" s="159" cm="1">
        <f t="array" ref="AP12">SUMPRODUCT('EUROSTAT data 2015 EU27'!$E$15:$BP$78*('EUROSTAT data 2015 EU27'!$E$13:$BP$13= SIOM!AP$3)* ('EUROSTAT data 2015 EU27'!$D$15:$D$78= SIOM!$B12))</f>
        <v>2733.0299999999997</v>
      </c>
      <c r="AQ12" s="159" cm="1">
        <f t="array" ref="AQ12">SUMPRODUCT('EUROSTAT data 2015 EU27'!$E$15:$BP$78*('EUROSTAT data 2015 EU27'!$E$13:$BP$13= SIOM!AQ$3)* ('EUROSTAT data 2015 EU27'!$D$15:$D$78= SIOM!$B12))</f>
        <v>4003.37</v>
      </c>
      <c r="AR12" s="159" cm="1">
        <f t="array" ref="AR12">SUMPRODUCT('EUROSTAT data 2015 EU27'!$E$15:$BP$78*('EUROSTAT data 2015 EU27'!$E$13:$BP$13= SIOM!AR$3)* ('EUROSTAT data 2015 EU27'!$D$15:$D$78= SIOM!$B12))</f>
        <v>0</v>
      </c>
    </row>
    <row r="13" spans="2:44" x14ac:dyDescent="0.35">
      <c r="B13" s="1" t="str">
        <f>'SIOM from DLIM'!A151</f>
        <v>ISIC 19</v>
      </c>
      <c r="C13" s="159" cm="1">
        <f t="array" ref="C13">SUMPRODUCT('EUROSTAT data 2015 EU27'!$E$15:$BP$78*('EUROSTAT data 2015 EU27'!$E$13:$BP$13= SIOM!C$3)* ('EUROSTAT data 2015 EU27'!$D$15:$D$78= SIOM!$B13))</f>
        <v>9027.74</v>
      </c>
      <c r="D13" s="159">
        <f>'EUROSTAT data re-aggregated'!$D$6*'SIOM from DLIM'!C151/SUM('SIOM from DLIM'!C$147:F$147)</f>
        <v>86.534454942025221</v>
      </c>
      <c r="E13" s="159">
        <f>'EUROSTAT data re-aggregated'!$D$6*'SIOM from DLIM'!D151/SUM('SIOM from DLIM'!D$147:G$147)</f>
        <v>0.25638325257303823</v>
      </c>
      <c r="F13" s="159">
        <f>'EUROSTAT data re-aggregated'!$D$6*'SIOM from DLIM'!E151/SUM('SIOM from DLIM'!E$147:H$147)</f>
        <v>0.23250608759966274</v>
      </c>
      <c r="G13" s="159">
        <f>'EUROSTAT data re-aggregated'!$D$6*'SIOM from DLIM'!F151/SUM('SIOM from DLIM'!F$147:I$147)</f>
        <v>1.6071100826773675E-2</v>
      </c>
      <c r="H13" s="159" cm="1">
        <f t="array" ref="H13">SUMPRODUCT('EUROSTAT data 2015 EU27'!$E$15:$BP$78*('EUROSTAT data 2015 EU27'!$E$13:$BP$13= SIOM!H$3)* ('EUROSTAT data 2015 EU27'!$D$15:$D$78= SIOM!$B13))</f>
        <v>1875.64</v>
      </c>
      <c r="I13" s="159" cm="1">
        <f t="array" ref="I13">SUMPRODUCT('EUROSTAT data 2015 EU27'!$E$15:$BP$78*('EUROSTAT data 2015 EU27'!$E$13:$BP$13= SIOM!I$3)* ('EUROSTAT data 2015 EU27'!$D$15:$D$78= SIOM!$B13))</f>
        <v>284.92</v>
      </c>
      <c r="J13" s="159" cm="1">
        <f t="array" ref="J13">SUMPRODUCT('EUROSTAT data 2015 EU27'!$E$15:$BP$78*('EUROSTAT data 2015 EU27'!$E$13:$BP$13= SIOM!J$3)* ('EUROSTAT data 2015 EU27'!$D$15:$D$78= SIOM!$B13))</f>
        <v>343.61</v>
      </c>
      <c r="K13" s="159" cm="1">
        <f t="array" ref="K13">SUMPRODUCT('EUROSTAT data 2015 EU27'!$E$15:$BP$78*('EUROSTAT data 2015 EU27'!$E$13:$BP$13= SIOM!K$3)* ('EUROSTAT data 2015 EU27'!$D$15:$D$78= SIOM!$B13))</f>
        <v>519.41999999999996</v>
      </c>
      <c r="L13" s="159" cm="1">
        <f t="array" ref="L13">SUMPRODUCT('EUROSTAT data 2015 EU27'!$E$15:$BP$78*('EUROSTAT data 2015 EU27'!$E$13:$BP$13= SIOM!L$3)* ('EUROSTAT data 2015 EU27'!$D$15:$D$78= SIOM!$B13))</f>
        <v>37129.25</v>
      </c>
      <c r="M13" s="159" cm="1">
        <f t="array" ref="M13">SUMPRODUCT('EUROSTAT data 2015 EU27'!$E$15:$BP$78*('EUROSTAT data 2015 EU27'!$E$13:$BP$13= SIOM!M$3)* ('EUROSTAT data 2015 EU27'!$D$15:$D$78= SIOM!$B13))</f>
        <v>18661.62</v>
      </c>
      <c r="N13" s="159" cm="1">
        <f t="array" ref="N13">SUMPRODUCT('EUROSTAT data 2015 EU27'!$E$15:$BP$78*('EUROSTAT data 2015 EU27'!$E$13:$BP$13= SIOM!N$3)* ('EUROSTAT data 2015 EU27'!$D$15:$D$78= SIOM!$B13))</f>
        <v>320.22000000000003</v>
      </c>
      <c r="O13" s="159" cm="1">
        <f t="array" ref="O13">SUMPRODUCT('EUROSTAT data 2015 EU27'!$E$15:$BP$78*('EUROSTAT data 2015 EU27'!$E$13:$BP$13= SIOM!O$3)* ('EUROSTAT data 2015 EU27'!$D$15:$D$78= SIOM!$B13))</f>
        <v>471.41</v>
      </c>
      <c r="P13" s="159">
        <f>'EUROSTAT data re-aggregated'!$M10*'SIOM from DLIM'!O151/SUM('SIOM from DLIM'!$O151:$P151)</f>
        <v>424.49812456323156</v>
      </c>
      <c r="Q13" s="159">
        <f>'EUROSTAT data re-aggregated'!$M10*'SIOM from DLIM'!P151/SUM('SIOM from DLIM'!$O151:$P151)</f>
        <v>1827.6818754367685</v>
      </c>
      <c r="R13" s="178">
        <f>'EUROSTAT data re-aggregated'!$N10*'SIOM from DLIM'!E151/SUM('SIOM from DLIM'!$E151:$F151)</f>
        <v>3763.319022650709</v>
      </c>
      <c r="S13" s="178">
        <f>'EUROSTAT data re-aggregated'!$N10*'SIOM from DLIM'!F151/SUM('SIOM from DLIM'!$E151:$F151)</f>
        <v>260.05097734929092</v>
      </c>
      <c r="T13" s="159" cm="1">
        <f t="array" ref="T13">SUMPRODUCT('EUROSTAT data 2015 EU27'!$E$15:$BP$78*('EUROSTAT data 2015 EU27'!$E$13:$BP$13= SIOM!T$3)* ('EUROSTAT data 2015 EU27'!$D$15:$D$78= SIOM!$B13))</f>
        <v>693.96</v>
      </c>
      <c r="U13" s="159" cm="1">
        <f t="array" ref="U13">SUMPRODUCT('EUROSTAT data 2015 EU27'!$E$15:$BP$78*('EUROSTAT data 2015 EU27'!$E$13:$BP$13= SIOM!U$3)* ('EUROSTAT data 2015 EU27'!$D$15:$D$78= SIOM!$B13))</f>
        <v>142.80000000000001</v>
      </c>
      <c r="V13" s="159" cm="1">
        <f t="array" ref="V13">SUMPRODUCT('EUROSTAT data 2015 EU27'!$E$15:$BP$78*('EUROSTAT data 2015 EU27'!$E$13:$BP$13= SIOM!V$3)* ('EUROSTAT data 2015 EU27'!$D$15:$D$78= SIOM!$B13))</f>
        <v>463.17</v>
      </c>
      <c r="W13" s="159" cm="1">
        <f t="array" ref="W13">SUMPRODUCT('EUROSTAT data 2015 EU27'!$E$15:$BP$78*('EUROSTAT data 2015 EU27'!$E$13:$BP$13= SIOM!W$3)* ('EUROSTAT data 2015 EU27'!$D$15:$D$78= SIOM!$B13))</f>
        <v>787.7</v>
      </c>
      <c r="X13" s="159" cm="1">
        <f t="array" ref="X13">SUMPRODUCT('EUROSTAT data 2015 EU27'!$E$15:$BP$78*('EUROSTAT data 2015 EU27'!$E$13:$BP$13= SIOM!X$3)* ('EUROSTAT data 2015 EU27'!$D$15:$D$78= SIOM!$B13))</f>
        <v>698.07</v>
      </c>
      <c r="Y13" s="159" cm="1">
        <f t="array" ref="Y13">SUMPRODUCT('EUROSTAT data 2015 EU27'!$E$15:$BP$78*('EUROSTAT data 2015 EU27'!$E$13:$BP$13= SIOM!Y$3)* ('EUROSTAT data 2015 EU27'!$D$15:$D$78= SIOM!$B13))</f>
        <v>162.01</v>
      </c>
      <c r="Z13" s="224" cm="1">
        <f t="array" ref="Z13">SUMPRODUCT('EUROSTAT data 2015 EU27'!$E$15:$BP$78*('EUROSTAT data 2015 EU27'!$E$13:$BP$13= SIOM!Z$3)* ('EUROSTAT data 2015 EU27'!$D$15:$D$78= SIOM!$B13))</f>
        <v>905.1</v>
      </c>
      <c r="AA13" s="159">
        <f>'EUROSTAT data re-aggregated'!$V10*'SIOM from DLIM'!Z151/SUM('SIOM from DLIM'!$Z151:$AA151)</f>
        <v>7181.5169992698402</v>
      </c>
      <c r="AB13" s="159">
        <f>'EUROSTAT data re-aggregated'!$V10*'SIOM from DLIM'!AA151/SUM('SIOM from DLIM'!$Z151:$AA151)</f>
        <v>2225.883000730159</v>
      </c>
      <c r="AC13" s="159" cm="1">
        <f t="array" ref="AC13">SUMPRODUCT('EUROSTAT data 2015 EU27'!$E$15:$BP$78*('EUROSTAT data 2015 EU27'!$E$13:$BP$13= SIOM!AC$3)* ('EUROSTAT data 2015 EU27'!$D$15:$D$78= SIOM!$B13))</f>
        <v>1464.4</v>
      </c>
      <c r="AD13" s="159" cm="1">
        <f t="array" ref="AD13">SUMPRODUCT('EUROSTAT data 2015 EU27'!$E$15:$BP$78*('EUROSTAT data 2015 EU27'!$E$13:$BP$13= SIOM!AD$3)* ('EUROSTAT data 2015 EU27'!$D$15:$D$78= SIOM!$B13))</f>
        <v>8964.68</v>
      </c>
      <c r="AE13" s="159" cm="1">
        <f t="array" ref="AE13">SUMPRODUCT('EUROSTAT data 2015 EU27'!$E$15:$BP$78*('EUROSTAT data 2015 EU27'!$E$13:$BP$13= SIOM!AE$3)* ('EUROSTAT data 2015 EU27'!$D$15:$D$78= SIOM!$B13))</f>
        <v>10659.6</v>
      </c>
      <c r="AF13" s="159" cm="1">
        <f t="array" ref="AF13">SUMPRODUCT('EUROSTAT data 2015 EU27'!$E$15:$BP$78*('EUROSTAT data 2015 EU27'!$E$13:$BP$13= SIOM!AF$3)* ('EUROSTAT data 2015 EU27'!$D$15:$D$78= SIOM!$B13))</f>
        <v>53289.16</v>
      </c>
      <c r="AG13" s="159" cm="1">
        <f t="array" ref="AG13">SUMPRODUCT('EUROSTAT data 2015 EU27'!$E$15:$BP$78*('EUROSTAT data 2015 EU27'!$E$13:$BP$13= SIOM!AG$3)* ('EUROSTAT data 2015 EU27'!$D$15:$D$78= SIOM!$B13))</f>
        <v>975.2</v>
      </c>
      <c r="AH13" s="159" cm="1">
        <f t="array" ref="AH13">SUMPRODUCT('EUROSTAT data 2015 EU27'!$E$15:$BP$78*('EUROSTAT data 2015 EU27'!$E$13:$BP$13= SIOM!AH$3)* ('EUROSTAT data 2015 EU27'!$D$15:$D$78= SIOM!$B13))</f>
        <v>415.69</v>
      </c>
      <c r="AI13" s="159" cm="1">
        <f t="array" ref="AI13">SUMPRODUCT('EUROSTAT data 2015 EU27'!$E$15:$BP$78*('EUROSTAT data 2015 EU27'!$E$13:$BP$13= SIOM!AI$3)* ('EUROSTAT data 2015 EU27'!$D$15:$D$78= SIOM!$B13))</f>
        <v>340.16</v>
      </c>
      <c r="AJ13" s="159" cm="1">
        <f t="array" ref="AJ13">SUMPRODUCT('EUROSTAT data 2015 EU27'!$E$15:$BP$78*('EUROSTAT data 2015 EU27'!$E$13:$BP$13= SIOM!AJ$3)* ('EUROSTAT data 2015 EU27'!$D$15:$D$78= SIOM!$B13))</f>
        <v>426.27</v>
      </c>
      <c r="AK13" s="159" cm="1">
        <f t="array" ref="AK13">SUMPRODUCT('EUROSTAT data 2015 EU27'!$E$15:$BP$78*('EUROSTAT data 2015 EU27'!$E$13:$BP$13= SIOM!AK$3)* ('EUROSTAT data 2015 EU27'!$D$15:$D$78= SIOM!$B13))</f>
        <v>1060.3</v>
      </c>
      <c r="AL13" s="159" cm="1">
        <f t="array" ref="AL13">SUMPRODUCT('EUROSTAT data 2015 EU27'!$E$15:$BP$78*('EUROSTAT data 2015 EU27'!$E$13:$BP$13= SIOM!AL$3)* ('EUROSTAT data 2015 EU27'!$D$15:$D$78= SIOM!$B13))</f>
        <v>779.76</v>
      </c>
      <c r="AM13" s="159" cm="1">
        <f t="array" ref="AM13">SUMPRODUCT('EUROSTAT data 2015 EU27'!$E$15:$BP$78*('EUROSTAT data 2015 EU27'!$E$13:$BP$13= SIOM!AM$3)* ('EUROSTAT data 2015 EU27'!$D$15:$D$78= SIOM!$B13))</f>
        <v>4524.4699999999993</v>
      </c>
      <c r="AN13" s="159" cm="1">
        <f t="array" ref="AN13">SUMPRODUCT('EUROSTAT data 2015 EU27'!$E$15:$BP$78*('EUROSTAT data 2015 EU27'!$E$13:$BP$13= SIOM!AN$3)* ('EUROSTAT data 2015 EU27'!$D$15:$D$78= SIOM!$B13))</f>
        <v>3244.31</v>
      </c>
      <c r="AO13" s="159" cm="1">
        <f t="array" ref="AO13">SUMPRODUCT('EUROSTAT data 2015 EU27'!$E$15:$BP$78*('EUROSTAT data 2015 EU27'!$E$13:$BP$13= SIOM!AO$3)* ('EUROSTAT data 2015 EU27'!$D$15:$D$78= SIOM!$B13))</f>
        <v>880.84</v>
      </c>
      <c r="AP13" s="159" cm="1">
        <f t="array" ref="AP13">SUMPRODUCT('EUROSTAT data 2015 EU27'!$E$15:$BP$78*('EUROSTAT data 2015 EU27'!$E$13:$BP$13= SIOM!AP$3)* ('EUROSTAT data 2015 EU27'!$D$15:$D$78= SIOM!$B13))</f>
        <v>1343.61</v>
      </c>
      <c r="AQ13" s="159" cm="1">
        <f t="array" ref="AQ13">SUMPRODUCT('EUROSTAT data 2015 EU27'!$E$15:$BP$78*('EUROSTAT data 2015 EU27'!$E$13:$BP$13= SIOM!AQ$3)* ('EUROSTAT data 2015 EU27'!$D$15:$D$78= SIOM!$B13))</f>
        <v>1538.38</v>
      </c>
      <c r="AR13" s="159" cm="1">
        <f t="array" ref="AR13">SUMPRODUCT('EUROSTAT data 2015 EU27'!$E$15:$BP$78*('EUROSTAT data 2015 EU27'!$E$13:$BP$13= SIOM!AR$3)* ('EUROSTAT data 2015 EU27'!$D$15:$D$78= SIOM!$B13))</f>
        <v>0</v>
      </c>
    </row>
    <row r="14" spans="2:44" x14ac:dyDescent="0.35">
      <c r="B14" s="1" t="str">
        <f>'SIOM from DLIM'!A152</f>
        <v>ISIC 20</v>
      </c>
      <c r="C14" s="159" cm="1">
        <f t="array" ref="C14">SUMPRODUCT('EUROSTAT data 2015 EU27'!$E$15:$BP$78*('EUROSTAT data 2015 EU27'!$E$13:$BP$13= SIOM!C$3)* ('EUROSTAT data 2015 EU27'!$D$15:$D$78= SIOM!$B14))</f>
        <v>19280.870000000003</v>
      </c>
      <c r="D14" s="159">
        <f>'EUROSTAT data re-aggregated'!$D$6*'SIOM from DLIM'!C152/SUM('SIOM from DLIM'!C$147:F$147)</f>
        <v>96.594116686155658</v>
      </c>
      <c r="E14" s="159">
        <f>'EUROSTAT data re-aggregated'!$D$6*'SIOM from DLIM'!D152/SUM('SIOM from DLIM'!D$147:G$147)</f>
        <v>0.28618789858915544</v>
      </c>
      <c r="F14" s="159">
        <f>'EUROSTAT data re-aggregated'!$D$6*'SIOM from DLIM'!E152/SUM('SIOM from DLIM'!E$147:H$147)</f>
        <v>0.25953500453535921</v>
      </c>
      <c r="G14" s="159">
        <f>'EUROSTAT data re-aggregated'!$D$6*'SIOM from DLIM'!F152/SUM('SIOM from DLIM'!F$147:I$147)</f>
        <v>1.7939372121502088E-2</v>
      </c>
      <c r="H14" s="159" cm="1">
        <f t="array" ref="H14">SUMPRODUCT('EUROSTAT data 2015 EU27'!$E$15:$BP$78*('EUROSTAT data 2015 EU27'!$E$13:$BP$13= SIOM!H$3)* ('EUROSTAT data 2015 EU27'!$D$15:$D$78= SIOM!$B14))</f>
        <v>8840.14</v>
      </c>
      <c r="I14" s="159" cm="1">
        <f t="array" ref="I14">SUMPRODUCT('EUROSTAT data 2015 EU27'!$E$15:$BP$78*('EUROSTAT data 2015 EU27'!$E$13:$BP$13= SIOM!I$3)* ('EUROSTAT data 2015 EU27'!$D$15:$D$78= SIOM!$B14))</f>
        <v>8439.89</v>
      </c>
      <c r="J14" s="159" cm="1">
        <f t="array" ref="J14">SUMPRODUCT('EUROSTAT data 2015 EU27'!$E$15:$BP$78*('EUROSTAT data 2015 EU27'!$E$13:$BP$13= SIOM!J$3)* ('EUROSTAT data 2015 EU27'!$D$15:$D$78= SIOM!$B14))</f>
        <v>3411.43</v>
      </c>
      <c r="K14" s="159" cm="1">
        <f t="array" ref="K14">SUMPRODUCT('EUROSTAT data 2015 EU27'!$E$15:$BP$78*('EUROSTAT data 2015 EU27'!$E$13:$BP$13= SIOM!K$3)* ('EUROSTAT data 2015 EU27'!$D$15:$D$78= SIOM!$B14))</f>
        <v>10480.9</v>
      </c>
      <c r="L14" s="159" cm="1">
        <f t="array" ref="L14">SUMPRODUCT('EUROSTAT data 2015 EU27'!$E$15:$BP$78*('EUROSTAT data 2015 EU27'!$E$13:$BP$13= SIOM!L$3)* ('EUROSTAT data 2015 EU27'!$D$15:$D$78= SIOM!$B14))</f>
        <v>16572.669999999998</v>
      </c>
      <c r="M14" s="159" cm="1">
        <f t="array" ref="M14">SUMPRODUCT('EUROSTAT data 2015 EU27'!$E$15:$BP$78*('EUROSTAT data 2015 EU27'!$E$13:$BP$13= SIOM!M$3)* ('EUROSTAT data 2015 EU27'!$D$15:$D$78= SIOM!$B14))</f>
        <v>133708.65</v>
      </c>
      <c r="N14" s="159" cm="1">
        <f t="array" ref="N14">SUMPRODUCT('EUROSTAT data 2015 EU27'!$E$15:$BP$78*('EUROSTAT data 2015 EU27'!$E$13:$BP$13= SIOM!N$3)* ('EUROSTAT data 2015 EU27'!$D$15:$D$78= SIOM!$B14))</f>
        <v>13211.37</v>
      </c>
      <c r="O14" s="159" cm="1">
        <f t="array" ref="O14">SUMPRODUCT('EUROSTAT data 2015 EU27'!$E$15:$BP$78*('EUROSTAT data 2015 EU27'!$E$13:$BP$13= SIOM!O$3)* ('EUROSTAT data 2015 EU27'!$D$15:$D$78= SIOM!$B14))</f>
        <v>53485.919999999998</v>
      </c>
      <c r="P14" s="159">
        <f>'EUROSTAT data re-aggregated'!$M11*'SIOM from DLIM'!O152/SUM('SIOM from DLIM'!$O152:$P152)</f>
        <v>875.28777262606116</v>
      </c>
      <c r="Q14" s="159">
        <f>'EUROSTAT data re-aggregated'!$M11*'SIOM from DLIM'!P152/SUM('SIOM from DLIM'!$O152:$P152)</f>
        <v>3768.5622273739391</v>
      </c>
      <c r="R14" s="178">
        <f>'EUROSTAT data re-aggregated'!$N11*'SIOM from DLIM'!E152/SUM('SIOM from DLIM'!$E152:$F152)</f>
        <v>6779.7398299305196</v>
      </c>
      <c r="S14" s="178">
        <f>'EUROSTAT data re-aggregated'!$N11*'SIOM from DLIM'!F152/SUM('SIOM from DLIM'!$E152:$F152)</f>
        <v>468.49017006948071</v>
      </c>
      <c r="T14" s="159" cm="1">
        <f t="array" ref="T14">SUMPRODUCT('EUROSTAT data 2015 EU27'!$E$15:$BP$78*('EUROSTAT data 2015 EU27'!$E$13:$BP$13= SIOM!T$3)* ('EUROSTAT data 2015 EU27'!$D$15:$D$78= SIOM!$B14))</f>
        <v>5879.21</v>
      </c>
      <c r="U14" s="159" cm="1">
        <f t="array" ref="U14">SUMPRODUCT('EUROSTAT data 2015 EU27'!$E$15:$BP$78*('EUROSTAT data 2015 EU27'!$E$13:$BP$13= SIOM!U$3)* ('EUROSTAT data 2015 EU27'!$D$15:$D$78= SIOM!$B14))</f>
        <v>2982.6</v>
      </c>
      <c r="V14" s="159" cm="1">
        <f t="array" ref="V14">SUMPRODUCT('EUROSTAT data 2015 EU27'!$E$15:$BP$78*('EUROSTAT data 2015 EU27'!$E$13:$BP$13= SIOM!V$3)* ('EUROSTAT data 2015 EU27'!$D$15:$D$78= SIOM!$B14))</f>
        <v>4423.05</v>
      </c>
      <c r="W14" s="159" cm="1">
        <f t="array" ref="W14">SUMPRODUCT('EUROSTAT data 2015 EU27'!$E$15:$BP$78*('EUROSTAT data 2015 EU27'!$E$13:$BP$13= SIOM!W$3)* ('EUROSTAT data 2015 EU27'!$D$15:$D$78= SIOM!$B14))</f>
        <v>4262.42</v>
      </c>
      <c r="X14" s="159" cm="1">
        <f t="array" ref="X14">SUMPRODUCT('EUROSTAT data 2015 EU27'!$E$15:$BP$78*('EUROSTAT data 2015 EU27'!$E$13:$BP$13= SIOM!X$3)* ('EUROSTAT data 2015 EU27'!$D$15:$D$78= SIOM!$B14))</f>
        <v>8502.9599999999991</v>
      </c>
      <c r="Y14" s="159" cm="1">
        <f t="array" ref="Y14">SUMPRODUCT('EUROSTAT data 2015 EU27'!$E$15:$BP$78*('EUROSTAT data 2015 EU27'!$E$13:$BP$13= SIOM!Y$3)* ('EUROSTAT data 2015 EU27'!$D$15:$D$78= SIOM!$B14))</f>
        <v>1916.21</v>
      </c>
      <c r="Z14" s="224" cm="1">
        <f t="array" ref="Z14">SUMPRODUCT('EUROSTAT data 2015 EU27'!$E$15:$BP$78*('EUROSTAT data 2015 EU27'!$E$13:$BP$13= SIOM!Z$3)* ('EUROSTAT data 2015 EU27'!$D$15:$D$78= SIOM!$B14))</f>
        <v>6569.03</v>
      </c>
      <c r="AA14" s="159">
        <f>'EUROSTAT data re-aggregated'!$V11*'SIOM from DLIM'!Z152/SUM('SIOM from DLIM'!$Z152:$AA152)</f>
        <v>5029.1697035783127</v>
      </c>
      <c r="AB14" s="159">
        <f>'EUROSTAT data re-aggregated'!$V11*'SIOM from DLIM'!AA152/SUM('SIOM from DLIM'!$Z152:$AA152)</f>
        <v>1564.5102964216871</v>
      </c>
      <c r="AC14" s="159" cm="1">
        <f t="array" ref="AC14">SUMPRODUCT('EUROSTAT data 2015 EU27'!$E$15:$BP$78*('EUROSTAT data 2015 EU27'!$E$13:$BP$13= SIOM!AC$3)* ('EUROSTAT data 2015 EU27'!$D$15:$D$78= SIOM!$B14))</f>
        <v>2298.7799999999997</v>
      </c>
      <c r="AD14" s="159" cm="1">
        <f t="array" ref="AD14">SUMPRODUCT('EUROSTAT data 2015 EU27'!$E$15:$BP$78*('EUROSTAT data 2015 EU27'!$E$13:$BP$13= SIOM!AD$3)* ('EUROSTAT data 2015 EU27'!$D$15:$D$78= SIOM!$B14))</f>
        <v>12785.47</v>
      </c>
      <c r="AE14" s="159" cm="1">
        <f t="array" ref="AE14">SUMPRODUCT('EUROSTAT data 2015 EU27'!$E$15:$BP$78*('EUROSTAT data 2015 EU27'!$E$13:$BP$13= SIOM!AE$3)* ('EUROSTAT data 2015 EU27'!$D$15:$D$78= SIOM!$B14))</f>
        <v>5475.45</v>
      </c>
      <c r="AF14" s="159" cm="1">
        <f t="array" ref="AF14">SUMPRODUCT('EUROSTAT data 2015 EU27'!$E$15:$BP$78*('EUROSTAT data 2015 EU27'!$E$13:$BP$13= SIOM!AF$3)* ('EUROSTAT data 2015 EU27'!$D$15:$D$78= SIOM!$B14))</f>
        <v>1721.8700000000001</v>
      </c>
      <c r="AG14" s="159" cm="1">
        <f t="array" ref="AG14">SUMPRODUCT('EUROSTAT data 2015 EU27'!$E$15:$BP$78*('EUROSTAT data 2015 EU27'!$E$13:$BP$13= SIOM!AG$3)* ('EUROSTAT data 2015 EU27'!$D$15:$D$78= SIOM!$B14))</f>
        <v>2324.79</v>
      </c>
      <c r="AH14" s="159" cm="1">
        <f t="array" ref="AH14">SUMPRODUCT('EUROSTAT data 2015 EU27'!$E$15:$BP$78*('EUROSTAT data 2015 EU27'!$E$13:$BP$13= SIOM!AH$3)* ('EUROSTAT data 2015 EU27'!$D$15:$D$78= SIOM!$B14))</f>
        <v>988.29</v>
      </c>
      <c r="AI14" s="159" cm="1">
        <f t="array" ref="AI14">SUMPRODUCT('EUROSTAT data 2015 EU27'!$E$15:$BP$78*('EUROSTAT data 2015 EU27'!$E$13:$BP$13= SIOM!AI$3)* ('EUROSTAT data 2015 EU27'!$D$15:$D$78= SIOM!$B14))</f>
        <v>120.06</v>
      </c>
      <c r="AJ14" s="159" cm="1">
        <f t="array" ref="AJ14">SUMPRODUCT('EUROSTAT data 2015 EU27'!$E$15:$BP$78*('EUROSTAT data 2015 EU27'!$E$13:$BP$13= SIOM!AJ$3)* ('EUROSTAT data 2015 EU27'!$D$15:$D$78= SIOM!$B14))</f>
        <v>305.18</v>
      </c>
      <c r="AK14" s="159" cm="1">
        <f t="array" ref="AK14">SUMPRODUCT('EUROSTAT data 2015 EU27'!$E$15:$BP$78*('EUROSTAT data 2015 EU27'!$E$13:$BP$13= SIOM!AK$3)* ('EUROSTAT data 2015 EU27'!$D$15:$D$78= SIOM!$B14))</f>
        <v>198.78</v>
      </c>
      <c r="AL14" s="159" cm="1">
        <f t="array" ref="AL14">SUMPRODUCT('EUROSTAT data 2015 EU27'!$E$15:$BP$78*('EUROSTAT data 2015 EU27'!$E$13:$BP$13= SIOM!AL$3)* ('EUROSTAT data 2015 EU27'!$D$15:$D$78= SIOM!$B14))</f>
        <v>1983.12</v>
      </c>
      <c r="AM14" s="159" cm="1">
        <f t="array" ref="AM14">SUMPRODUCT('EUROSTAT data 2015 EU27'!$E$15:$BP$78*('EUROSTAT data 2015 EU27'!$E$13:$BP$13= SIOM!AM$3)* ('EUROSTAT data 2015 EU27'!$D$15:$D$78= SIOM!$B14))</f>
        <v>6375.38</v>
      </c>
      <c r="AN14" s="159" cm="1">
        <f t="array" ref="AN14">SUMPRODUCT('EUROSTAT data 2015 EU27'!$E$15:$BP$78*('EUROSTAT data 2015 EU27'!$E$13:$BP$13= SIOM!AN$3)* ('EUROSTAT data 2015 EU27'!$D$15:$D$78= SIOM!$B14))</f>
        <v>1294.4100000000001</v>
      </c>
      <c r="AO14" s="159" cm="1">
        <f t="array" ref="AO14">SUMPRODUCT('EUROSTAT data 2015 EU27'!$E$15:$BP$78*('EUROSTAT data 2015 EU27'!$E$13:$BP$13= SIOM!AO$3)* ('EUROSTAT data 2015 EU27'!$D$15:$D$78= SIOM!$B14))</f>
        <v>665.66</v>
      </c>
      <c r="AP14" s="159" cm="1">
        <f t="array" ref="AP14">SUMPRODUCT('EUROSTAT data 2015 EU27'!$E$15:$BP$78*('EUROSTAT data 2015 EU27'!$E$13:$BP$13= SIOM!AP$3)* ('EUROSTAT data 2015 EU27'!$D$15:$D$78= SIOM!$B14))</f>
        <v>7690.9800000000005</v>
      </c>
      <c r="AQ14" s="159" cm="1">
        <f t="array" ref="AQ14">SUMPRODUCT('EUROSTAT data 2015 EU27'!$E$15:$BP$78*('EUROSTAT data 2015 EU27'!$E$13:$BP$13= SIOM!AQ$3)* ('EUROSTAT data 2015 EU27'!$D$15:$D$78= SIOM!$B14))</f>
        <v>3181.7</v>
      </c>
      <c r="AR14" s="159" cm="1">
        <f t="array" ref="AR14">SUMPRODUCT('EUROSTAT data 2015 EU27'!$E$15:$BP$78*('EUROSTAT data 2015 EU27'!$E$13:$BP$13= SIOM!AR$3)* ('EUROSTAT data 2015 EU27'!$D$15:$D$78= SIOM!$B14))</f>
        <v>0.04</v>
      </c>
    </row>
    <row r="15" spans="2:44" x14ac:dyDescent="0.35">
      <c r="B15" s="1" t="str">
        <f>'SIOM from DLIM'!A153</f>
        <v>ISIC 21</v>
      </c>
      <c r="C15" s="159" cm="1">
        <f t="array" ref="C15">SUMPRODUCT('EUROSTAT data 2015 EU27'!$E$15:$BP$78*('EUROSTAT data 2015 EU27'!$E$13:$BP$13= SIOM!C$3)* ('EUROSTAT data 2015 EU27'!$D$15:$D$78= SIOM!$B15))</f>
        <v>1459.6299999999999</v>
      </c>
      <c r="D15" s="159">
        <f>'EUROSTAT data re-aggregated'!$D$6*'SIOM from DLIM'!C153/SUM('SIOM from DLIM'!C$147:F$147)</f>
        <v>0.71412115911825302</v>
      </c>
      <c r="E15" s="159">
        <f>'EUROSTAT data re-aggregated'!$D$6*'SIOM from DLIM'!D153/SUM('SIOM from DLIM'!D$147:G$147)</f>
        <v>2.115789665846145E-3</v>
      </c>
      <c r="F15" s="159">
        <f>'EUROSTAT data re-aggregated'!$D$6*'SIOM from DLIM'!E153/SUM('SIOM from DLIM'!E$147:H$147)</f>
        <v>1.9187445843388039E-3</v>
      </c>
      <c r="G15" s="159">
        <f>'EUROSTAT data re-aggregated'!$D$6*'SIOM from DLIM'!F153/SUM('SIOM from DLIM'!F$147:I$147)</f>
        <v>1.3262593678334118E-4</v>
      </c>
      <c r="H15" s="159" cm="1">
        <f t="array" ref="H15">SUMPRODUCT('EUROSTAT data 2015 EU27'!$E$15:$BP$78*('EUROSTAT data 2015 EU27'!$E$13:$BP$13= SIOM!H$3)* ('EUROSTAT data 2015 EU27'!$D$15:$D$78= SIOM!$B15))</f>
        <v>1317.72</v>
      </c>
      <c r="I15" s="159" cm="1">
        <f t="array" ref="I15">SUMPRODUCT('EUROSTAT data 2015 EU27'!$E$15:$BP$78*('EUROSTAT data 2015 EU27'!$E$13:$BP$13= SIOM!I$3)* ('EUROSTAT data 2015 EU27'!$D$15:$D$78= SIOM!$B15))</f>
        <v>15.08</v>
      </c>
      <c r="J15" s="159" cm="1">
        <f t="array" ref="J15">SUMPRODUCT('EUROSTAT data 2015 EU27'!$E$15:$BP$78*('EUROSTAT data 2015 EU27'!$E$13:$BP$13= SIOM!J$3)* ('EUROSTAT data 2015 EU27'!$D$15:$D$78= SIOM!$B15))</f>
        <v>1.39</v>
      </c>
      <c r="K15" s="159" cm="1">
        <f t="array" ref="K15">SUMPRODUCT('EUROSTAT data 2015 EU27'!$E$15:$BP$78*('EUROSTAT data 2015 EU27'!$E$13:$BP$13= SIOM!K$3)* ('EUROSTAT data 2015 EU27'!$D$15:$D$78= SIOM!$B15))</f>
        <v>6.8500000000000005</v>
      </c>
      <c r="L15" s="159" cm="1">
        <f t="array" ref="L15">SUMPRODUCT('EUROSTAT data 2015 EU27'!$E$15:$BP$78*('EUROSTAT data 2015 EU27'!$E$13:$BP$13= SIOM!L$3)* ('EUROSTAT data 2015 EU27'!$D$15:$D$78= SIOM!$B15))</f>
        <v>6.2</v>
      </c>
      <c r="M15" s="159" cm="1">
        <f t="array" ref="M15">SUMPRODUCT('EUROSTAT data 2015 EU27'!$E$15:$BP$78*('EUROSTAT data 2015 EU27'!$E$13:$BP$13= SIOM!M$3)* ('EUROSTAT data 2015 EU27'!$D$15:$D$78= SIOM!$B15))</f>
        <v>1255.1199999999999</v>
      </c>
      <c r="N15" s="159" cm="1">
        <f t="array" ref="N15">SUMPRODUCT('EUROSTAT data 2015 EU27'!$E$15:$BP$78*('EUROSTAT data 2015 EU27'!$E$13:$BP$13= SIOM!N$3)* ('EUROSTAT data 2015 EU27'!$D$15:$D$78= SIOM!$B15))</f>
        <v>22859.73</v>
      </c>
      <c r="O15" s="159" cm="1">
        <f t="array" ref="O15">SUMPRODUCT('EUROSTAT data 2015 EU27'!$E$15:$BP$78*('EUROSTAT data 2015 EU27'!$E$13:$BP$13= SIOM!O$3)* ('EUROSTAT data 2015 EU27'!$D$15:$D$78= SIOM!$B15))</f>
        <v>213.38</v>
      </c>
      <c r="P15" s="159">
        <f>'EUROSTAT data re-aggregated'!$M12*'SIOM from DLIM'!O153/SUM('SIOM from DLIM'!$O153:$P153)</f>
        <v>10.538096486217919</v>
      </c>
      <c r="Q15" s="159">
        <f>'EUROSTAT data re-aggregated'!$M12*'SIOM from DLIM'!P153/SUM('SIOM from DLIM'!$O153:$P153)</f>
        <v>45.371903513782073</v>
      </c>
      <c r="R15" s="178">
        <f>'EUROSTAT data re-aggregated'!$N12*'SIOM from DLIM'!E153/SUM('SIOM from DLIM'!$E153:$F153)</f>
        <v>2.3290585669228201</v>
      </c>
      <c r="S15" s="178">
        <f>'EUROSTAT data re-aggregated'!$N12*'SIOM from DLIM'!F153/SUM('SIOM from DLIM'!$E153:$F153)</f>
        <v>0.16094143307718015</v>
      </c>
      <c r="T15" s="159" cm="1">
        <f t="array" ref="T15">SUMPRODUCT('EUROSTAT data 2015 EU27'!$E$15:$BP$78*('EUROSTAT data 2015 EU27'!$E$13:$BP$13= SIOM!T$3)* ('EUROSTAT data 2015 EU27'!$D$15:$D$78= SIOM!$B15))</f>
        <v>2.9</v>
      </c>
      <c r="U15" s="159" cm="1">
        <f t="array" ref="U15">SUMPRODUCT('EUROSTAT data 2015 EU27'!$E$15:$BP$78*('EUROSTAT data 2015 EU27'!$E$13:$BP$13= SIOM!U$3)* ('EUROSTAT data 2015 EU27'!$D$15:$D$78= SIOM!$B15))</f>
        <v>7.03</v>
      </c>
      <c r="V15" s="159" cm="1">
        <f t="array" ref="V15">SUMPRODUCT('EUROSTAT data 2015 EU27'!$E$15:$BP$78*('EUROSTAT data 2015 EU27'!$E$13:$BP$13= SIOM!V$3)* ('EUROSTAT data 2015 EU27'!$D$15:$D$78= SIOM!$B15))</f>
        <v>5.48</v>
      </c>
      <c r="W15" s="159" cm="1">
        <f t="array" ref="W15">SUMPRODUCT('EUROSTAT data 2015 EU27'!$E$15:$BP$78*('EUROSTAT data 2015 EU27'!$E$13:$BP$13= SIOM!W$3)* ('EUROSTAT data 2015 EU27'!$D$15:$D$78= SIOM!$B15))</f>
        <v>3.77</v>
      </c>
      <c r="X15" s="159" cm="1">
        <f t="array" ref="X15">SUMPRODUCT('EUROSTAT data 2015 EU27'!$E$15:$BP$78*('EUROSTAT data 2015 EU27'!$E$13:$BP$13= SIOM!X$3)* ('EUROSTAT data 2015 EU27'!$D$15:$D$78= SIOM!$B15))</f>
        <v>45.31</v>
      </c>
      <c r="Y15" s="159" cm="1">
        <f t="array" ref="Y15">SUMPRODUCT('EUROSTAT data 2015 EU27'!$E$15:$BP$78*('EUROSTAT data 2015 EU27'!$E$13:$BP$13= SIOM!Y$3)* ('EUROSTAT data 2015 EU27'!$D$15:$D$78= SIOM!$B15))</f>
        <v>1.44</v>
      </c>
      <c r="Z15" s="224" cm="1">
        <f t="array" ref="Z15">SUMPRODUCT('EUROSTAT data 2015 EU27'!$E$15:$BP$78*('EUROSTAT data 2015 EU27'!$E$13:$BP$13= SIOM!Z$3)* ('EUROSTAT data 2015 EU27'!$D$15:$D$78= SIOM!$B15))</f>
        <v>67.84</v>
      </c>
      <c r="AA15" s="159">
        <f>'EUROSTAT data re-aggregated'!$V12*'SIOM from DLIM'!Z153/SUM('SIOM from DLIM'!$Z153:$AA153)</f>
        <v>3.0968856516438326</v>
      </c>
      <c r="AB15" s="159">
        <f>'EUROSTAT data re-aggregated'!$V12*'SIOM from DLIM'!AA153/SUM('SIOM from DLIM'!$Z153:$AA153)</f>
        <v>0.96311434835616683</v>
      </c>
      <c r="AC15" s="159" cm="1">
        <f t="array" ref="AC15">SUMPRODUCT('EUROSTAT data 2015 EU27'!$E$15:$BP$78*('EUROSTAT data 2015 EU27'!$E$13:$BP$13= SIOM!AC$3)* ('EUROSTAT data 2015 EU27'!$D$15:$D$78= SIOM!$B15))</f>
        <v>23.32</v>
      </c>
      <c r="AD15" s="159" cm="1">
        <f t="array" ref="AD15">SUMPRODUCT('EUROSTAT data 2015 EU27'!$E$15:$BP$78*('EUROSTAT data 2015 EU27'!$E$13:$BP$13= SIOM!AD$3)* ('EUROSTAT data 2015 EU27'!$D$15:$D$78= SIOM!$B15))</f>
        <v>7.25</v>
      </c>
      <c r="AE15" s="159" cm="1">
        <f t="array" ref="AE15">SUMPRODUCT('EUROSTAT data 2015 EU27'!$E$15:$BP$78*('EUROSTAT data 2015 EU27'!$E$13:$BP$13= SIOM!AE$3)* ('EUROSTAT data 2015 EU27'!$D$15:$D$78= SIOM!$B15))</f>
        <v>378.87</v>
      </c>
      <c r="AF15" s="159" cm="1">
        <f t="array" ref="AF15">SUMPRODUCT('EUROSTAT data 2015 EU27'!$E$15:$BP$78*('EUROSTAT data 2015 EU27'!$E$13:$BP$13= SIOM!AF$3)* ('EUROSTAT data 2015 EU27'!$D$15:$D$78= SIOM!$B15))</f>
        <v>24.019999999999996</v>
      </c>
      <c r="AG15" s="159" cm="1">
        <f t="array" ref="AG15">SUMPRODUCT('EUROSTAT data 2015 EU27'!$E$15:$BP$78*('EUROSTAT data 2015 EU27'!$E$13:$BP$13= SIOM!AG$3)* ('EUROSTAT data 2015 EU27'!$D$15:$D$78= SIOM!$B15))</f>
        <v>9.24</v>
      </c>
      <c r="AH15" s="159" cm="1">
        <f t="array" ref="AH15">SUMPRODUCT('EUROSTAT data 2015 EU27'!$E$15:$BP$78*('EUROSTAT data 2015 EU27'!$E$13:$BP$13= SIOM!AH$3)* ('EUROSTAT data 2015 EU27'!$D$15:$D$78= SIOM!$B15))</f>
        <v>1.97</v>
      </c>
      <c r="AI15" s="159" cm="1">
        <f t="array" ref="AI15">SUMPRODUCT('EUROSTAT data 2015 EU27'!$E$15:$BP$78*('EUROSTAT data 2015 EU27'!$E$13:$BP$13= SIOM!AI$3)* ('EUROSTAT data 2015 EU27'!$D$15:$D$78= SIOM!$B15))</f>
        <v>1.19</v>
      </c>
      <c r="AJ15" s="159" cm="1">
        <f t="array" ref="AJ15">SUMPRODUCT('EUROSTAT data 2015 EU27'!$E$15:$BP$78*('EUROSTAT data 2015 EU27'!$E$13:$BP$13= SIOM!AJ$3)* ('EUROSTAT data 2015 EU27'!$D$15:$D$78= SIOM!$B15))</f>
        <v>8.35</v>
      </c>
      <c r="AK15" s="159" cm="1">
        <f t="array" ref="AK15">SUMPRODUCT('EUROSTAT data 2015 EU27'!$E$15:$BP$78*('EUROSTAT data 2015 EU27'!$E$13:$BP$13= SIOM!AK$3)* ('EUROSTAT data 2015 EU27'!$D$15:$D$78= SIOM!$B15))</f>
        <v>13.829999999999998</v>
      </c>
      <c r="AL15" s="159" cm="1">
        <f t="array" ref="AL15">SUMPRODUCT('EUROSTAT data 2015 EU27'!$E$15:$BP$78*('EUROSTAT data 2015 EU27'!$E$13:$BP$13= SIOM!AL$3)* ('EUROSTAT data 2015 EU27'!$D$15:$D$78= SIOM!$B15))</f>
        <v>3.97</v>
      </c>
      <c r="AM15" s="159" cm="1">
        <f t="array" ref="AM15">SUMPRODUCT('EUROSTAT data 2015 EU27'!$E$15:$BP$78*('EUROSTAT data 2015 EU27'!$E$13:$BP$13= SIOM!AM$3)* ('EUROSTAT data 2015 EU27'!$D$15:$D$78= SIOM!$B15))</f>
        <v>1355.9900000000002</v>
      </c>
      <c r="AN15" s="159" cm="1">
        <f t="array" ref="AN15">SUMPRODUCT('EUROSTAT data 2015 EU27'!$E$15:$BP$78*('EUROSTAT data 2015 EU27'!$E$13:$BP$13= SIOM!AN$3)* ('EUROSTAT data 2015 EU27'!$D$15:$D$78= SIOM!$B15))</f>
        <v>511.19</v>
      </c>
      <c r="AO15" s="159" cm="1">
        <f t="array" ref="AO15">SUMPRODUCT('EUROSTAT data 2015 EU27'!$E$15:$BP$78*('EUROSTAT data 2015 EU27'!$E$13:$BP$13= SIOM!AO$3)* ('EUROSTAT data 2015 EU27'!$D$15:$D$78= SIOM!$B15))</f>
        <v>299.68</v>
      </c>
      <c r="AP15" s="159" cm="1">
        <f t="array" ref="AP15">SUMPRODUCT('EUROSTAT data 2015 EU27'!$E$15:$BP$78*('EUROSTAT data 2015 EU27'!$E$13:$BP$13= SIOM!AP$3)* ('EUROSTAT data 2015 EU27'!$D$15:$D$78= SIOM!$B15))</f>
        <v>35935.450000000004</v>
      </c>
      <c r="AQ15" s="159" cm="1">
        <f t="array" ref="AQ15">SUMPRODUCT('EUROSTAT data 2015 EU27'!$E$15:$BP$78*('EUROSTAT data 2015 EU27'!$E$13:$BP$13= SIOM!AQ$3)* ('EUROSTAT data 2015 EU27'!$D$15:$D$78= SIOM!$B15))</f>
        <v>64.789999999999992</v>
      </c>
      <c r="AR15" s="159" cm="1">
        <f t="array" ref="AR15">SUMPRODUCT('EUROSTAT data 2015 EU27'!$E$15:$BP$78*('EUROSTAT data 2015 EU27'!$E$13:$BP$13= SIOM!AR$3)* ('EUROSTAT data 2015 EU27'!$D$15:$D$78= SIOM!$B15))</f>
        <v>0</v>
      </c>
    </row>
    <row r="16" spans="2:44" x14ac:dyDescent="0.35">
      <c r="B16" s="1" t="str">
        <f>'SIOM from DLIM'!A154</f>
        <v>ISIC 22</v>
      </c>
      <c r="C16" s="159" cm="1">
        <f t="array" ref="C16">SUMPRODUCT('EUROSTAT data 2015 EU27'!$E$15:$BP$78*('EUROSTAT data 2015 EU27'!$E$13:$BP$13= SIOM!C$3)* ('EUROSTAT data 2015 EU27'!$D$15:$D$78= SIOM!$B16))</f>
        <v>1890.1100000000001</v>
      </c>
      <c r="D16" s="159">
        <f>'EUROSTAT data re-aggregated'!$D$6*'SIOM from DLIM'!C154/SUM('SIOM from DLIM'!C$147:F$147)</f>
        <v>42.82346930193642</v>
      </c>
      <c r="E16" s="159">
        <f>'EUROSTAT data re-aggregated'!$D$6*'SIOM from DLIM'!D154/SUM('SIOM from DLIM'!D$147:G$147)</f>
        <v>0.12687686486784686</v>
      </c>
      <c r="F16" s="159">
        <f>'EUROSTAT data re-aggregated'!$D$6*'SIOM from DLIM'!E154/SUM('SIOM from DLIM'!E$147:H$147)</f>
        <v>0.11506072710006809</v>
      </c>
      <c r="G16" s="159">
        <f>'EUROSTAT data re-aggregated'!$D$6*'SIOM from DLIM'!F154/SUM('SIOM from DLIM'!F$147:I$147)</f>
        <v>7.9531360469624196E-3</v>
      </c>
      <c r="H16" s="159" cm="1">
        <f t="array" ref="H16">SUMPRODUCT('EUROSTAT data 2015 EU27'!$E$15:$BP$78*('EUROSTAT data 2015 EU27'!$E$13:$BP$13= SIOM!H$3)* ('EUROSTAT data 2015 EU27'!$D$15:$D$78= SIOM!$B16))</f>
        <v>13089.18</v>
      </c>
      <c r="I16" s="159" cm="1">
        <f t="array" ref="I16">SUMPRODUCT('EUROSTAT data 2015 EU27'!$E$15:$BP$78*('EUROSTAT data 2015 EU27'!$E$13:$BP$13= SIOM!I$3)* ('EUROSTAT data 2015 EU27'!$D$15:$D$78= SIOM!$B16))</f>
        <v>2562.9899999999998</v>
      </c>
      <c r="J16" s="159" cm="1">
        <f t="array" ref="J16">SUMPRODUCT('EUROSTAT data 2015 EU27'!$E$15:$BP$78*('EUROSTAT data 2015 EU27'!$E$13:$BP$13= SIOM!J$3)* ('EUROSTAT data 2015 EU27'!$D$15:$D$78= SIOM!$B16))</f>
        <v>1067.96</v>
      </c>
      <c r="K16" s="159" cm="1">
        <f t="array" ref="K16">SUMPRODUCT('EUROSTAT data 2015 EU27'!$E$15:$BP$78*('EUROSTAT data 2015 EU27'!$E$13:$BP$13= SIOM!K$3)* ('EUROSTAT data 2015 EU27'!$D$15:$D$78= SIOM!$B16))</f>
        <v>3478.59</v>
      </c>
      <c r="L16" s="159" cm="1">
        <f t="array" ref="L16">SUMPRODUCT('EUROSTAT data 2015 EU27'!$E$15:$BP$78*('EUROSTAT data 2015 EU27'!$E$13:$BP$13= SIOM!L$3)* ('EUROSTAT data 2015 EU27'!$D$15:$D$78= SIOM!$B16))</f>
        <v>1745.69</v>
      </c>
      <c r="M16" s="159" cm="1">
        <f t="array" ref="M16">SUMPRODUCT('EUROSTAT data 2015 EU27'!$E$15:$BP$78*('EUROSTAT data 2015 EU27'!$E$13:$BP$13= SIOM!M$3)* ('EUROSTAT data 2015 EU27'!$D$15:$D$78= SIOM!$B16))</f>
        <v>7031.28</v>
      </c>
      <c r="N16" s="159" cm="1">
        <f t="array" ref="N16">SUMPRODUCT('EUROSTAT data 2015 EU27'!$E$15:$BP$78*('EUROSTAT data 2015 EU27'!$E$13:$BP$13= SIOM!N$3)* ('EUROSTAT data 2015 EU27'!$D$15:$D$78= SIOM!$B16))</f>
        <v>2833.84</v>
      </c>
      <c r="O16" s="159" cm="1">
        <f t="array" ref="O16">SUMPRODUCT('EUROSTAT data 2015 EU27'!$E$15:$BP$78*('EUROSTAT data 2015 EU27'!$E$13:$BP$13= SIOM!O$3)* ('EUROSTAT data 2015 EU27'!$D$15:$D$78= SIOM!$B16))</f>
        <v>35611.31</v>
      </c>
      <c r="P16" s="159">
        <f>'EUROSTAT data re-aggregated'!$M13*'SIOM from DLIM'!O154/SUM('SIOM from DLIM'!$O154:$P154)</f>
        <v>439.48254006411366</v>
      </c>
      <c r="Q16" s="159">
        <f>'EUROSTAT data re-aggregated'!$M13*'SIOM from DLIM'!P154/SUM('SIOM from DLIM'!$O154:$P154)</f>
        <v>1892.1974599358864</v>
      </c>
      <c r="R16" s="178">
        <f>'EUROSTAT data re-aggregated'!$N13*'SIOM from DLIM'!E154/SUM('SIOM from DLIM'!$E154:$F154)</f>
        <v>1371.2355696880263</v>
      </c>
      <c r="S16" s="178">
        <f>'EUROSTAT data re-aggregated'!$N13*'SIOM from DLIM'!F154/SUM('SIOM from DLIM'!$E154:$F154)</f>
        <v>94.75443031197382</v>
      </c>
      <c r="T16" s="159" cm="1">
        <f t="array" ref="T16">SUMPRODUCT('EUROSTAT data 2015 EU27'!$E$15:$BP$78*('EUROSTAT data 2015 EU27'!$E$13:$BP$13= SIOM!T$3)* ('EUROSTAT data 2015 EU27'!$D$15:$D$78= SIOM!$B16))</f>
        <v>5694.85</v>
      </c>
      <c r="U16" s="159" cm="1">
        <f t="array" ref="U16">SUMPRODUCT('EUROSTAT data 2015 EU27'!$E$15:$BP$78*('EUROSTAT data 2015 EU27'!$E$13:$BP$13= SIOM!U$3)* ('EUROSTAT data 2015 EU27'!$D$15:$D$78= SIOM!$B16))</f>
        <v>3581.69</v>
      </c>
      <c r="V16" s="159" cm="1">
        <f t="array" ref="V16">SUMPRODUCT('EUROSTAT data 2015 EU27'!$E$15:$BP$78*('EUROSTAT data 2015 EU27'!$E$13:$BP$13= SIOM!V$3)* ('EUROSTAT data 2015 EU27'!$D$15:$D$78= SIOM!$B16))</f>
        <v>6918.49</v>
      </c>
      <c r="W16" s="159" cm="1">
        <f t="array" ref="W16">SUMPRODUCT('EUROSTAT data 2015 EU27'!$E$15:$BP$78*('EUROSTAT data 2015 EU27'!$E$13:$BP$13= SIOM!W$3)* ('EUROSTAT data 2015 EU27'!$D$15:$D$78= SIOM!$B16))</f>
        <v>11590.92</v>
      </c>
      <c r="X16" s="159" cm="1">
        <f t="array" ref="X16">SUMPRODUCT('EUROSTAT data 2015 EU27'!$E$15:$BP$78*('EUROSTAT data 2015 EU27'!$E$13:$BP$13= SIOM!X$3)* ('EUROSTAT data 2015 EU27'!$D$15:$D$78= SIOM!$B16))</f>
        <v>32442.04</v>
      </c>
      <c r="Y16" s="159" cm="1">
        <f t="array" ref="Y16">SUMPRODUCT('EUROSTAT data 2015 EU27'!$E$15:$BP$78*('EUROSTAT data 2015 EU27'!$E$13:$BP$13= SIOM!Y$3)* ('EUROSTAT data 2015 EU27'!$D$15:$D$78= SIOM!$B16))</f>
        <v>3265.54</v>
      </c>
      <c r="Z16" s="224" cm="1">
        <f t="array" ref="Z16">SUMPRODUCT('EUROSTAT data 2015 EU27'!$E$15:$BP$78*('EUROSTAT data 2015 EU27'!$E$13:$BP$13= SIOM!Z$3)* ('EUROSTAT data 2015 EU27'!$D$15:$D$78= SIOM!$B16))</f>
        <v>7439.9600000000009</v>
      </c>
      <c r="AA16" s="159">
        <f>'EUROSTAT data re-aggregated'!$V13*'SIOM from DLIM'!Z154/SUM('SIOM from DLIM'!$Z154:$AA154)</f>
        <v>827.26929555298261</v>
      </c>
      <c r="AB16" s="159">
        <f>'EUROSTAT data re-aggregated'!$V13*'SIOM from DLIM'!AA154/SUM('SIOM from DLIM'!$Z154:$AA154)</f>
        <v>258.99070444701738</v>
      </c>
      <c r="AC16" s="159" cm="1">
        <f t="array" ref="AC16">SUMPRODUCT('EUROSTAT data 2015 EU27'!$E$15:$BP$78*('EUROSTAT data 2015 EU27'!$E$13:$BP$13= SIOM!AC$3)* ('EUROSTAT data 2015 EU27'!$D$15:$D$78= SIOM!$B16))</f>
        <v>1189.6699999999998</v>
      </c>
      <c r="AD16" s="159" cm="1">
        <f t="array" ref="AD16">SUMPRODUCT('EUROSTAT data 2015 EU27'!$E$15:$BP$78*('EUROSTAT data 2015 EU27'!$E$13:$BP$13= SIOM!AD$3)* ('EUROSTAT data 2015 EU27'!$D$15:$D$78= SIOM!$B16))</f>
        <v>32892.300000000003</v>
      </c>
      <c r="AE16" s="159" cm="1">
        <f t="array" ref="AE16">SUMPRODUCT('EUROSTAT data 2015 EU27'!$E$15:$BP$78*('EUROSTAT data 2015 EU27'!$E$13:$BP$13= SIOM!AE$3)* ('EUROSTAT data 2015 EU27'!$D$15:$D$78= SIOM!$B16))</f>
        <v>12414.900000000001</v>
      </c>
      <c r="AF16" s="159" cm="1">
        <f t="array" ref="AF16">SUMPRODUCT('EUROSTAT data 2015 EU27'!$E$15:$BP$78*('EUROSTAT data 2015 EU27'!$E$13:$BP$13= SIOM!AF$3)* ('EUROSTAT data 2015 EU27'!$D$15:$D$78= SIOM!$B16))</f>
        <v>5131.42</v>
      </c>
      <c r="AG16" s="159" cm="1">
        <f t="array" ref="AG16">SUMPRODUCT('EUROSTAT data 2015 EU27'!$E$15:$BP$78*('EUROSTAT data 2015 EU27'!$E$13:$BP$13= SIOM!AG$3)* ('EUROSTAT data 2015 EU27'!$D$15:$D$78= SIOM!$B16))</f>
        <v>750.37</v>
      </c>
      <c r="AH16" s="159" cm="1">
        <f t="array" ref="AH16">SUMPRODUCT('EUROSTAT data 2015 EU27'!$E$15:$BP$78*('EUROSTAT data 2015 EU27'!$E$13:$BP$13= SIOM!AH$3)* ('EUROSTAT data 2015 EU27'!$D$15:$D$78= SIOM!$B16))</f>
        <v>654.21</v>
      </c>
      <c r="AI16" s="159" cm="1">
        <f t="array" ref="AI16">SUMPRODUCT('EUROSTAT data 2015 EU27'!$E$15:$BP$78*('EUROSTAT data 2015 EU27'!$E$13:$BP$13= SIOM!AI$3)* ('EUROSTAT data 2015 EU27'!$D$15:$D$78= SIOM!$B16))</f>
        <v>954.28</v>
      </c>
      <c r="AJ16" s="159" cm="1">
        <f t="array" ref="AJ16">SUMPRODUCT('EUROSTAT data 2015 EU27'!$E$15:$BP$78*('EUROSTAT data 2015 EU27'!$E$13:$BP$13= SIOM!AJ$3)* ('EUROSTAT data 2015 EU27'!$D$15:$D$78= SIOM!$B16))</f>
        <v>481.09</v>
      </c>
      <c r="AK16" s="159" cm="1">
        <f t="array" ref="AK16">SUMPRODUCT('EUROSTAT data 2015 EU27'!$E$15:$BP$78*('EUROSTAT data 2015 EU27'!$E$13:$BP$13= SIOM!AK$3)* ('EUROSTAT data 2015 EU27'!$D$15:$D$78= SIOM!$B16))</f>
        <v>664.47</v>
      </c>
      <c r="AL16" s="159" cm="1">
        <f t="array" ref="AL16">SUMPRODUCT('EUROSTAT data 2015 EU27'!$E$15:$BP$78*('EUROSTAT data 2015 EU27'!$E$13:$BP$13= SIOM!AL$3)* ('EUROSTAT data 2015 EU27'!$D$15:$D$78= SIOM!$B16))</f>
        <v>1269.83</v>
      </c>
      <c r="AM16" s="159" cm="1">
        <f t="array" ref="AM16">SUMPRODUCT('EUROSTAT data 2015 EU27'!$E$15:$BP$78*('EUROSTAT data 2015 EU27'!$E$13:$BP$13= SIOM!AM$3)* ('EUROSTAT data 2015 EU27'!$D$15:$D$78= SIOM!$B16))</f>
        <v>6208.1900000000005</v>
      </c>
      <c r="AN16" s="159" cm="1">
        <f t="array" ref="AN16">SUMPRODUCT('EUROSTAT data 2015 EU27'!$E$15:$BP$78*('EUROSTAT data 2015 EU27'!$E$13:$BP$13= SIOM!AN$3)* ('EUROSTAT data 2015 EU27'!$D$15:$D$78= SIOM!$B16))</f>
        <v>752.59</v>
      </c>
      <c r="AO16" s="159" cm="1">
        <f t="array" ref="AO16">SUMPRODUCT('EUROSTAT data 2015 EU27'!$E$15:$BP$78*('EUROSTAT data 2015 EU27'!$E$13:$BP$13= SIOM!AO$3)* ('EUROSTAT data 2015 EU27'!$D$15:$D$78= SIOM!$B16))</f>
        <v>240.91</v>
      </c>
      <c r="AP16" s="159" cm="1">
        <f t="array" ref="AP16">SUMPRODUCT('EUROSTAT data 2015 EU27'!$E$15:$BP$78*('EUROSTAT data 2015 EU27'!$E$13:$BP$13= SIOM!AP$3)* ('EUROSTAT data 2015 EU27'!$D$15:$D$78= SIOM!$B16))</f>
        <v>2412.21</v>
      </c>
      <c r="AQ16" s="159" cm="1">
        <f t="array" ref="AQ16">SUMPRODUCT('EUROSTAT data 2015 EU27'!$E$15:$BP$78*('EUROSTAT data 2015 EU27'!$E$13:$BP$13= SIOM!AQ$3)* ('EUROSTAT data 2015 EU27'!$D$15:$D$78= SIOM!$B16))</f>
        <v>1305.02</v>
      </c>
      <c r="AR16" s="159" cm="1">
        <f t="array" ref="AR16">SUMPRODUCT('EUROSTAT data 2015 EU27'!$E$15:$BP$78*('EUROSTAT data 2015 EU27'!$E$13:$BP$13= SIOM!AR$3)* ('EUROSTAT data 2015 EU27'!$D$15:$D$78= SIOM!$B16))</f>
        <v>0.05</v>
      </c>
    </row>
    <row r="17" spans="2:44" x14ac:dyDescent="0.35">
      <c r="B17" s="1" t="str">
        <f>'SIOM from DLIM'!A155</f>
        <v>ISIC 231</v>
      </c>
      <c r="C17" s="159">
        <f>SUM('EUROSTAT data 2015 EU27'!$E28:$G28)*'SIOM from DLIM'!B155/SUM('SIOM from DLIM'!$B$155:$B$156)</f>
        <v>748.33500000000004</v>
      </c>
      <c r="D17" s="177">
        <f>'EUROSTAT data re-aggregated'!$D$14*'SIOM from DLIM'!C155/SUM('SIOM from DLIM'!$C$155:$F$156)</f>
        <v>31.221883093335776</v>
      </c>
      <c r="E17" s="177">
        <f>'EUROSTAT data re-aggregated'!$D$14*'SIOM from DLIM'!D155/SUM('SIOM from DLIM'!$C$155:$F$156)</f>
        <v>132.87836083262667</v>
      </c>
      <c r="F17" s="177">
        <f>'EUROSTAT data re-aggregated'!$D$14*'SIOM from DLIM'!E155/SUM('SIOM from DLIM'!$C$155:$F$156)</f>
        <v>121.7141276718793</v>
      </c>
      <c r="G17" s="177">
        <f>'EUROSTAT data re-aggregated'!$D$14*'SIOM from DLIM'!F155/SUM('SIOM from DLIM'!$C$155:$F$156)</f>
        <v>8.4106284021582667</v>
      </c>
      <c r="H17" s="159">
        <f>'EUROSTAT data re-aggregated'!E$14*'SIOM from DLIM'!G155/SUM('SIOM from DLIM'!G$155:G$156)</f>
        <v>2144.8150000000005</v>
      </c>
      <c r="I17" s="159">
        <f>'EUROSTAT data re-aggregated'!F$14*'SIOM from DLIM'!H155/SUM('SIOM from DLIM'!H$155:H$156)</f>
        <v>182.63499999999999</v>
      </c>
      <c r="J17" s="159">
        <f>'EUROSTAT data re-aggregated'!G$14*'SIOM from DLIM'!I155/SUM('SIOM from DLIM'!I$155:I$156)</f>
        <v>784.8449999999998</v>
      </c>
      <c r="K17" s="159">
        <f>'EUROSTAT data re-aggregated'!H$14*'SIOM from DLIM'!J155/SUM('SIOM from DLIM'!J$155:J$156)</f>
        <v>83.16</v>
      </c>
      <c r="L17" s="159" t="e">
        <f>'EUROSTAT data re-aggregated'!I$14*'SIOM from DLIM'!K155/SUM('SIOM from DLIM'!K$155:K$156)</f>
        <v>#DIV/0!</v>
      </c>
      <c r="M17" s="159">
        <f>'EUROSTAT data re-aggregated'!J$14*'SIOM from DLIM'!L155/SUM('SIOM from DLIM'!L$155:L$156)</f>
        <v>1118.2249999999995</v>
      </c>
      <c r="N17" s="159">
        <f>'EUROSTAT data re-aggregated'!K$14*'SIOM from DLIM'!M155/SUM('SIOM from DLIM'!M$155:M$156)</f>
        <v>400.54500000000024</v>
      </c>
      <c r="O17" s="159">
        <f>'EUROSTAT data re-aggregated'!L$14*'SIOM from DLIM'!N155/SUM('SIOM from DLIM'!N$155:N$156)</f>
        <v>728.26000000000022</v>
      </c>
      <c r="P17" s="177">
        <f>'EUROSTAT data re-aggregated'!$M$14*'SIOM from DLIM'!O155/SUM('SIOM from DLIM'!$O$155:$P$156)</f>
        <v>4350.6463191503035</v>
      </c>
      <c r="Q17" s="177">
        <f>'EUROSTAT data re-aggregated'!$M$14*'SIOM from DLIM'!P155/SUM('SIOM from DLIM'!$O$155:$P$156)</f>
        <v>628.18107087392661</v>
      </c>
      <c r="R17" s="179">
        <f>'EUROSTAT data re-aggregated'!$N$14*'SIOM from DLIM'!Q155/SUM('SIOM from DLIM'!$Q$155:$R$156)</f>
        <v>554.28088056666161</v>
      </c>
      <c r="S17" s="179">
        <f>'EUROSTAT data re-aggregated'!$N$14*'SIOM from DLIM'!R155/SUM('SIOM from DLIM'!$Q$155:$R$156)</f>
        <v>579.3191194333383</v>
      </c>
      <c r="T17" s="159">
        <f>'EUROSTAT data re-aggregated'!O$14*'SIOM from DLIM'!S155/SUM('SIOM from DLIM'!S$155:S$156)</f>
        <v>1237.6300000000001</v>
      </c>
      <c r="U17" s="159">
        <f>'EUROSTAT data re-aggregated'!P$14*'SIOM from DLIM'!T155/SUM('SIOM from DLIM'!T$155:T$156)</f>
        <v>671.495</v>
      </c>
      <c r="V17" s="159">
        <f>'EUROSTAT data re-aggregated'!Q$14*'SIOM from DLIM'!U155/SUM('SIOM from DLIM'!U$155:U$156)</f>
        <v>938.16499999999985</v>
      </c>
      <c r="W17" s="159">
        <f>'EUROSTAT data re-aggregated'!R$14*'SIOM from DLIM'!V155/SUM('SIOM from DLIM'!V$155:V$156)</f>
        <v>922.5100000000001</v>
      </c>
      <c r="X17" s="159">
        <f>'EUROSTAT data re-aggregated'!S$14*'SIOM from DLIM'!W155/SUM('SIOM from DLIM'!W$155:W$156)</f>
        <v>2352.7449999999999</v>
      </c>
      <c r="Y17" s="159">
        <f>'EUROSTAT data re-aggregated'!T$14*'SIOM from DLIM'!X155/SUM('SIOM from DLIM'!X$155:X$156)</f>
        <v>388.73000000000013</v>
      </c>
      <c r="Z17" s="159">
        <f>'EUROSTAT data re-aggregated'!U$14*'SIOM from DLIM'!Y155/SUM('SIOM from DLIM'!Y$155:Y$156)</f>
        <v>1099.0599999999997</v>
      </c>
      <c r="AA17" s="177">
        <f>'EUROSTAT data re-aggregated'!$V$14*'SIOM from DLIM'!Z155/SUM('SIOM from DLIM'!$Z$155:$AA$156)</f>
        <v>700.85244959905594</v>
      </c>
      <c r="AB17" s="177">
        <f>'EUROSTAT data re-aggregated'!$V$14*'SIOM from DLIM'!AA155/SUM('SIOM from DLIM'!$Z$155:$AA$156)</f>
        <v>218.56255040094405</v>
      </c>
      <c r="AC17" s="159">
        <f>'EUROSTAT data re-aggregated'!W$14*'SIOM from DLIM'!AB155/SUM('SIOM from DLIM'!AB$155:AB$156)</f>
        <v>420.86</v>
      </c>
      <c r="AD17" s="159" t="e">
        <f>'EUROSTAT data re-aggregated'!X$14*'SIOM from DLIM'!AC155/SUM('SIOM from DLIM'!AC$155:AC$156)</f>
        <v>#DIV/0!</v>
      </c>
      <c r="AE17" s="159">
        <f>'EUROSTAT data re-aggregated'!Y$14*'SIOM from DLIM'!AD155/SUM('SIOM from DLIM'!AD$155:AD$156)</f>
        <v>1566.845</v>
      </c>
      <c r="AF17" s="159">
        <f>'EUROSTAT data re-aggregated'!Z$14*'SIOM from DLIM'!AE155/SUM('SIOM from DLIM'!AE$155:AE$156)</f>
        <v>399.08</v>
      </c>
      <c r="AG17" s="159">
        <f>'EUROSTAT data re-aggregated'!AA$14*'SIOM from DLIM'!AF155/SUM('SIOM from DLIM'!AF$155:AF$156)</f>
        <v>447.99999999999994</v>
      </c>
      <c r="AH17" s="159">
        <f>'EUROSTAT data re-aggregated'!AB$14*'SIOM from DLIM'!AG155/SUM('SIOM from DLIM'!AG$155:AG$156)</f>
        <v>23.484999999999999</v>
      </c>
      <c r="AI17" s="159">
        <f>'EUROSTAT data re-aggregated'!AC$14*'SIOM from DLIM'!AH155/SUM('SIOM from DLIM'!AH$155:AH$156)</f>
        <v>128.11000000000007</v>
      </c>
      <c r="AJ17" s="159">
        <f>'EUROSTAT data re-aggregated'!AD$14*'SIOM from DLIM'!AI155/SUM('SIOM from DLIM'!AI$155:AI$156)</f>
        <v>38.69</v>
      </c>
      <c r="AK17" s="159">
        <f>'EUROSTAT data re-aggregated'!AE$14*'SIOM from DLIM'!AJ155/SUM('SIOM from DLIM'!AJ$155:AJ$156)</f>
        <v>38.35</v>
      </c>
      <c r="AL17" s="159">
        <f>'EUROSTAT data re-aggregated'!AF$14*'SIOM from DLIM'!AK155/SUM('SIOM from DLIM'!AK$155:AK$156)</f>
        <v>1359.0450000000001</v>
      </c>
      <c r="AM17" s="159">
        <f>'EUROSTAT data re-aggregated'!AG$14*'SIOM from DLIM'!AL155/SUM('SIOM from DLIM'!AL$155:AL$156)</f>
        <v>1191.5250000000003</v>
      </c>
      <c r="AN17" s="159">
        <f>'EUROSTAT data re-aggregated'!AH$14*'SIOM from DLIM'!AM155/SUM('SIOM from DLIM'!AM$155:AM$156)</f>
        <v>282.83499999999998</v>
      </c>
      <c r="AO17" s="159">
        <f>'EUROSTAT data re-aggregated'!AI$14*'SIOM from DLIM'!AN155/SUM('SIOM from DLIM'!AN$155:AN$156)</f>
        <v>154.255</v>
      </c>
      <c r="AP17" s="159">
        <f>'EUROSTAT data re-aggregated'!AJ$14*'SIOM from DLIM'!AO155/SUM('SIOM from DLIM'!AO$155:AO$156)</f>
        <v>471.14500000000004</v>
      </c>
      <c r="AQ17" s="159">
        <f>'EUROSTAT data re-aggregated'!AK$14*'SIOM from DLIM'!AP155/SUM('SIOM from DLIM'!AP$155:AP$156)</f>
        <v>404.56999999999994</v>
      </c>
      <c r="AR17" s="159" t="e">
        <f>'EUROSTAT data re-aggregated'!AL$14*'SIOM from DLIM'!AQ155/SUM('SIOM from DLIM'!AQ$155:AQ$156)</f>
        <v>#DIV/0!</v>
      </c>
    </row>
    <row r="18" spans="2:44" s="180" customFormat="1" x14ac:dyDescent="0.35">
      <c r="B18" s="29" t="str">
        <f>'SIOM from DLIM'!A156</f>
        <v>ISIC 239</v>
      </c>
      <c r="C18" s="159">
        <f>SUM('EUROSTAT data 2015 EU27'!$E29:$G29)*'SIOM from DLIM'!B156/SUM('SIOM from DLIM'!$B$155:$B$156)</f>
        <v>94.715000000000003</v>
      </c>
      <c r="D18" s="177">
        <f>'EUROSTAT data re-aggregated'!$D$14*'SIOM from DLIM'!C156/SUM('SIOM from DLIM'!$C$155:$F$156)</f>
        <v>31.221883093335776</v>
      </c>
      <c r="E18" s="177">
        <f>'EUROSTAT data re-aggregated'!$D$14*'SIOM from DLIM'!D156/SUM('SIOM from DLIM'!$C$155:$F$156)</f>
        <v>132.8783608326267</v>
      </c>
      <c r="F18" s="177">
        <f>'EUROSTAT data re-aggregated'!$D$14*'SIOM from DLIM'!E156/SUM('SIOM from DLIM'!$C$155:$F$156)</f>
        <v>121.7141276718793</v>
      </c>
      <c r="G18" s="177">
        <f>'EUROSTAT data re-aggregated'!$D$14*'SIOM from DLIM'!F156/SUM('SIOM from DLIM'!$C$155:$F$156)</f>
        <v>8.4106284021582649</v>
      </c>
      <c r="H18" s="159">
        <f>'EUROSTAT data re-aggregated'!E$14*'SIOM from DLIM'!G156/SUM('SIOM from DLIM'!G$155:G$156)</f>
        <v>2144.8149999999996</v>
      </c>
      <c r="I18" s="159">
        <f>'EUROSTAT data re-aggregated'!F$14*'SIOM from DLIM'!H156/SUM('SIOM from DLIM'!H$155:H$156)</f>
        <v>182.63499999999999</v>
      </c>
      <c r="J18" s="159">
        <f>'EUROSTAT data re-aggregated'!G$14*'SIOM from DLIM'!I156/SUM('SIOM from DLIM'!I$155:I$156)</f>
        <v>784.84500000000025</v>
      </c>
      <c r="K18" s="159">
        <f>'EUROSTAT data re-aggregated'!H$14*'SIOM from DLIM'!J156/SUM('SIOM from DLIM'!J$155:J$156)</f>
        <v>83.160000000000011</v>
      </c>
      <c r="L18" s="159" t="e">
        <f>'EUROSTAT data re-aggregated'!I$14*'SIOM from DLIM'!K156/SUM('SIOM from DLIM'!K$155:K$156)</f>
        <v>#DIV/0!</v>
      </c>
      <c r="M18" s="159">
        <f>'EUROSTAT data re-aggregated'!J$14*'SIOM from DLIM'!L156/SUM('SIOM from DLIM'!L$155:L$156)</f>
        <v>1118.2250000000004</v>
      </c>
      <c r="N18" s="159">
        <f>'EUROSTAT data re-aggregated'!K$14*'SIOM from DLIM'!M156/SUM('SIOM from DLIM'!M$155:M$156)</f>
        <v>400.54499999999985</v>
      </c>
      <c r="O18" s="159">
        <f>'EUROSTAT data re-aggregated'!L$14*'SIOM from DLIM'!N156/SUM('SIOM from DLIM'!N$155:N$156)</f>
        <v>728.25999999999988</v>
      </c>
      <c r="P18" s="177">
        <f>'EUROSTAT data re-aggregated'!$M$14*'SIOM from DLIM'!O156/SUM('SIOM from DLIM'!$O$155:$P$156)</f>
        <v>145.90158717220905</v>
      </c>
      <c r="Q18" s="177">
        <f>'EUROSTAT data re-aggregated'!$M$14*'SIOM from DLIM'!P156/SUM('SIOM from DLIM'!$O$155:$P$156)</f>
        <v>18731.761022803563</v>
      </c>
      <c r="R18" s="179">
        <f>'EUROSTAT data re-aggregated'!$N$14*'SIOM from DLIM'!Q156/SUM('SIOM from DLIM'!$Q$155:$R$156)</f>
        <v>554.28088056666161</v>
      </c>
      <c r="S18" s="179">
        <f>'EUROSTAT data re-aggregated'!$N$14*'SIOM from DLIM'!R156/SUM('SIOM from DLIM'!$Q$155:$R$156)</f>
        <v>579.31911943333876</v>
      </c>
      <c r="T18" s="159">
        <f>'EUROSTAT data re-aggregated'!O$14*'SIOM from DLIM'!S156/SUM('SIOM from DLIM'!S$155:S$156)</f>
        <v>1237.6300000000001</v>
      </c>
      <c r="U18" s="159">
        <f>'EUROSTAT data re-aggregated'!P$14*'SIOM from DLIM'!T156/SUM('SIOM from DLIM'!T$155:T$156)</f>
        <v>671.49499999999989</v>
      </c>
      <c r="V18" s="159">
        <f>'EUROSTAT data re-aggregated'!Q$14*'SIOM from DLIM'!U156/SUM('SIOM from DLIM'!U$155:U$156)</f>
        <v>938.16499999999996</v>
      </c>
      <c r="W18" s="159">
        <f>'EUROSTAT data re-aggregated'!R$14*'SIOM from DLIM'!V156/SUM('SIOM from DLIM'!V$155:V$156)</f>
        <v>922.51</v>
      </c>
      <c r="X18" s="159">
        <f>'EUROSTAT data re-aggregated'!S$14*'SIOM from DLIM'!W156/SUM('SIOM from DLIM'!W$155:W$156)</f>
        <v>2352.7450000000008</v>
      </c>
      <c r="Y18" s="159">
        <f>'EUROSTAT data re-aggregated'!T$14*'SIOM from DLIM'!X156/SUM('SIOM from DLIM'!X$155:X$156)</f>
        <v>388.72999999999996</v>
      </c>
      <c r="Z18" s="159">
        <f>'EUROSTAT data re-aggregated'!U$14*'SIOM from DLIM'!Y156/SUM('SIOM from DLIM'!Y$155:Y$156)</f>
        <v>1099.06</v>
      </c>
      <c r="AA18" s="177">
        <f>'EUROSTAT data re-aggregated'!$V$14*'SIOM from DLIM'!Z156/SUM('SIOM from DLIM'!$Z$155:$AA$156)</f>
        <v>700.85244959905594</v>
      </c>
      <c r="AB18" s="177">
        <f>'EUROSTAT data re-aggregated'!$V$14*'SIOM from DLIM'!AA156/SUM('SIOM from DLIM'!$Z$155:$AA$156)</f>
        <v>218.56255040094405</v>
      </c>
      <c r="AC18" s="159">
        <f>'EUROSTAT data re-aggregated'!W$14*'SIOM from DLIM'!AB156/SUM('SIOM from DLIM'!AB$155:AB$156)</f>
        <v>420.85999999999996</v>
      </c>
      <c r="AD18" s="159" t="e">
        <f>'EUROSTAT data re-aggregated'!X$14*'SIOM from DLIM'!AC156/SUM('SIOM from DLIM'!AC$155:AC$156)</f>
        <v>#DIV/0!</v>
      </c>
      <c r="AE18" s="159">
        <f>'EUROSTAT data re-aggregated'!Y$14*'SIOM from DLIM'!AD156/SUM('SIOM from DLIM'!AD$155:AD$156)</f>
        <v>1566.8449999999998</v>
      </c>
      <c r="AF18" s="159">
        <f>'EUROSTAT data re-aggregated'!Z$14*'SIOM from DLIM'!AE156/SUM('SIOM from DLIM'!AE$155:AE$156)</f>
        <v>399.08000000000015</v>
      </c>
      <c r="AG18" s="159">
        <f>'EUROSTAT data re-aggregated'!AA$14*'SIOM from DLIM'!AF156/SUM('SIOM from DLIM'!AF$155:AF$156)</f>
        <v>448.00000000000006</v>
      </c>
      <c r="AH18" s="159">
        <f>'EUROSTAT data re-aggregated'!AB$14*'SIOM from DLIM'!AG156/SUM('SIOM from DLIM'!AG$155:AG$156)</f>
        <v>23.484999999999996</v>
      </c>
      <c r="AI18" s="159">
        <f>'EUROSTAT data re-aggregated'!AC$14*'SIOM from DLIM'!AH156/SUM('SIOM from DLIM'!AH$155:AH$156)</f>
        <v>128.10999999999999</v>
      </c>
      <c r="AJ18" s="159">
        <f>'EUROSTAT data re-aggregated'!AD$14*'SIOM from DLIM'!AI156/SUM('SIOM from DLIM'!AI$155:AI$156)</f>
        <v>38.69</v>
      </c>
      <c r="AK18" s="159">
        <f>'EUROSTAT data re-aggregated'!AE$14*'SIOM from DLIM'!AJ156/SUM('SIOM from DLIM'!AJ$155:AJ$156)</f>
        <v>38.35</v>
      </c>
      <c r="AL18" s="159">
        <f>'EUROSTAT data re-aggregated'!AF$14*'SIOM from DLIM'!AK156/SUM('SIOM from DLIM'!AK$155:AK$156)</f>
        <v>1359.0450000000001</v>
      </c>
      <c r="AM18" s="159">
        <f>'EUROSTAT data re-aggregated'!AG$14*'SIOM from DLIM'!AL156/SUM('SIOM from DLIM'!AL$155:AL$156)</f>
        <v>1191.5249999999999</v>
      </c>
      <c r="AN18" s="159">
        <f>'EUROSTAT data re-aggregated'!AH$14*'SIOM from DLIM'!AM156/SUM('SIOM from DLIM'!AM$155:AM$156)</f>
        <v>282.83500000000004</v>
      </c>
      <c r="AO18" s="159">
        <f>'EUROSTAT data re-aggregated'!AI$14*'SIOM from DLIM'!AN156/SUM('SIOM from DLIM'!AN$155:AN$156)</f>
        <v>154.25499999999997</v>
      </c>
      <c r="AP18" s="159">
        <f>'EUROSTAT data re-aggregated'!AJ$14*'SIOM from DLIM'!AO156/SUM('SIOM from DLIM'!AO$155:AO$156)</f>
        <v>471.14500000000004</v>
      </c>
      <c r="AQ18" s="159">
        <f>'EUROSTAT data re-aggregated'!AK$14*'SIOM from DLIM'!AP156/SUM('SIOM from DLIM'!AP$155:AP$156)</f>
        <v>404.57</v>
      </c>
      <c r="AR18" s="159" t="e">
        <f>'EUROSTAT data re-aggregated'!AL$14*'SIOM from DLIM'!AQ156/SUM('SIOM from DLIM'!AQ$155:AQ$156)</f>
        <v>#DIV/0!</v>
      </c>
    </row>
    <row r="19" spans="2:44" x14ac:dyDescent="0.35">
      <c r="B19" s="1" t="str">
        <f>'SIOM from DLIM'!A157</f>
        <v>ISIC 241</v>
      </c>
      <c r="C19" s="159">
        <f>SUM('EUROSTAT data 2015 EU27'!$E$29:$G$29)*'SIOM from DLIM'!B157/SUM('SIOM from DLIM'!$B$157:$B$158)</f>
        <v>26.195640309132074</v>
      </c>
      <c r="D19" s="177">
        <f>'EUROSTAT data re-aggregated'!$D$15*'SIOM from DLIM'!C157/SUM('SIOM from DLIM'!$C$157:$F$158)</f>
        <v>43.324220267364453</v>
      </c>
      <c r="E19" s="177">
        <f>'EUROSTAT data re-aggregated'!$D$15*'SIOM from DLIM'!D157/SUM('SIOM from DLIM'!$C$157:$F$158)</f>
        <v>184.38514282656567</v>
      </c>
      <c r="F19" s="177">
        <f>'EUROSTAT data re-aggregated'!$D$15*'SIOM from DLIM'!E157/SUM('SIOM from DLIM'!$C$157:$F$158)</f>
        <v>168.89338997083624</v>
      </c>
      <c r="G19" s="177">
        <f>'EUROSTAT data re-aggregated'!$D$15*'SIOM from DLIM'!F157/SUM('SIOM from DLIM'!$C$157:$F$158)</f>
        <v>11.670786044286762</v>
      </c>
      <c r="H19" s="159">
        <f>'EUROSTAT data re-aggregated'!E$15*'SIOM from DLIM'!G157/SUM('SIOM from DLIM'!G$157:G$158)</f>
        <v>831.13536706716661</v>
      </c>
      <c r="I19" s="159">
        <f>'EUROSTAT data re-aggregated'!F$15*'SIOM from DLIM'!H157/SUM('SIOM from DLIM'!H$157:H$158)</f>
        <v>111.77763798310622</v>
      </c>
      <c r="J19" s="159">
        <f>'EUROSTAT data re-aggregated'!G$15*'SIOM from DLIM'!I157/SUM('SIOM from DLIM'!I$157:I$158)</f>
        <v>204.17584979560232</v>
      </c>
      <c r="K19" s="159">
        <f>'EUROSTAT data re-aggregated'!H$15*'SIOM from DLIM'!J157/SUM('SIOM from DLIM'!J$157:J$158)</f>
        <v>283.98244203162454</v>
      </c>
      <c r="L19" s="159" t="e">
        <f>'EUROSTAT data re-aggregated'!I$15*'SIOM from DLIM'!K157/SUM('SIOM from DLIM'!K$157:K$158)</f>
        <v>#DIV/0!</v>
      </c>
      <c r="M19" s="159">
        <f>'EUROSTAT data re-aggregated'!J$15*'SIOM from DLIM'!L157/SUM('SIOM from DLIM'!L$157:L$158)</f>
        <v>2313.9765426027948</v>
      </c>
      <c r="N19" s="159">
        <f>'EUROSTAT data re-aggregated'!K$15*'SIOM from DLIM'!M157/SUM('SIOM from DLIM'!M$157:M$158)</f>
        <v>325.20805498634752</v>
      </c>
      <c r="O19" s="159">
        <f>'EUROSTAT data re-aggregated'!L$15*'SIOM from DLIM'!N157/SUM('SIOM from DLIM'!N$157:N$158)</f>
        <v>1118.7089878635431</v>
      </c>
      <c r="P19" s="177">
        <f>'EUROSTAT data re-aggregated'!$M$15*'SIOM from DLIM'!O157/SUM('SIOM from DLIM'!$O$157:$P$158)</f>
        <v>224.13823592893397</v>
      </c>
      <c r="Q19" s="177">
        <f>'EUROSTAT data re-aggregated'!$M$15*'SIOM from DLIM'!P157/SUM('SIOM from DLIM'!$O$157:$P$158)</f>
        <v>965.02992050006822</v>
      </c>
      <c r="R19" s="179">
        <f>'EUROSTAT data re-aggregated'!$N$15*'SIOM from DLIM'!Q157/SUM('SIOM from DLIM'!$Q$157:$R$158)</f>
        <v>49998.134085981015</v>
      </c>
      <c r="S19" s="179">
        <f>'EUROSTAT data re-aggregated'!$N$15*'SIOM from DLIM'!R157/SUM('SIOM from DLIM'!$Q$157:$R$158)</f>
        <v>0</v>
      </c>
      <c r="T19" s="159">
        <f>'EUROSTAT data re-aggregated'!O$15*'SIOM from DLIM'!S157/SUM('SIOM from DLIM'!S$157:S$158)</f>
        <v>29915.800894984837</v>
      </c>
      <c r="U19" s="159">
        <f>'EUROSTAT data re-aggregated'!P$15*'SIOM from DLIM'!T157/SUM('SIOM from DLIM'!T$157:T$158)</f>
        <v>1873.0519938038437</v>
      </c>
      <c r="V19" s="159">
        <f>'EUROSTAT data re-aggregated'!Q$15*'SIOM from DLIM'!U157/SUM('SIOM from DLIM'!U$157:U$158)</f>
        <v>10198.822109487492</v>
      </c>
      <c r="W19" s="159">
        <f>'EUROSTAT data re-aggregated'!R$15*'SIOM from DLIM'!V157/SUM('SIOM from DLIM'!V$157:V$158)</f>
        <v>15772.297315250798</v>
      </c>
      <c r="X19" s="159">
        <f>'EUROSTAT data re-aggregated'!S$15*'SIOM from DLIM'!W157/SUM('SIOM from DLIM'!W$157:W$158)</f>
        <v>15882.712789640798</v>
      </c>
      <c r="Y19" s="159">
        <f>'EUROSTAT data re-aggregated'!T$15*'SIOM from DLIM'!X157/SUM('SIOM from DLIM'!X$157:X$158)</f>
        <v>2483.843789797314</v>
      </c>
      <c r="Z19" s="159">
        <f>'EUROSTAT data re-aggregated'!U$15*'SIOM from DLIM'!Y157/SUM('SIOM from DLIM'!Y$157:Y$158)</f>
        <v>5865.7085091697909</v>
      </c>
      <c r="AA19" s="177">
        <f>'EUROSTAT data re-aggregated'!$V$15*'SIOM from DLIM'!Z157/SUM('SIOM from DLIM'!$Z$157:$AA$158)</f>
        <v>341.0545543649053</v>
      </c>
      <c r="AB19" s="177">
        <f>'EUROSTAT data re-aggregated'!$V$15*'SIOM from DLIM'!AA157/SUM('SIOM from DLIM'!$Z$157:$AA$158)</f>
        <v>109.92093600335978</v>
      </c>
      <c r="AC19" s="159">
        <f>'EUROSTAT data re-aggregated'!W$15*'SIOM from DLIM'!AB157/SUM('SIOM from DLIM'!AB$157:AB$158)</f>
        <v>1479.0670643395063</v>
      </c>
      <c r="AD19" s="159" t="e">
        <f>'EUROSTAT data re-aggregated'!X$15*'SIOM from DLIM'!AC157/SUM('SIOM from DLIM'!AC$157:AC$158)</f>
        <v>#DIV/0!</v>
      </c>
      <c r="AE19" s="159">
        <f>'EUROSTAT data re-aggregated'!Y$15*'SIOM from DLIM'!AD157/SUM('SIOM from DLIM'!AD$157:AD$158)</f>
        <v>1212.7944656608213</v>
      </c>
      <c r="AF19" s="159">
        <f>'EUROSTAT data re-aggregated'!Z$15*'SIOM from DLIM'!AE157/SUM('SIOM from DLIM'!AE$157:AE$158)</f>
        <v>422.25272918444057</v>
      </c>
      <c r="AG19" s="159">
        <f>'EUROSTAT data re-aggregated'!AA$15*'SIOM from DLIM'!AF157/SUM('SIOM from DLIM'!AF$157:AF$158)</f>
        <v>24.421323209909282</v>
      </c>
      <c r="AH19" s="159">
        <f>'EUROSTAT data re-aggregated'!AB$15*'SIOM from DLIM'!AG157/SUM('SIOM from DLIM'!AG$157:AG$158)</f>
        <v>43.440356514416308</v>
      </c>
      <c r="AI19" s="159">
        <f>'EUROSTAT data re-aggregated'!AC$15*'SIOM from DLIM'!AH157/SUM('SIOM from DLIM'!AH$157:AH$158)</f>
        <v>105.13623428968656</v>
      </c>
      <c r="AJ19" s="159">
        <f>'EUROSTAT data re-aggregated'!AD$15*'SIOM from DLIM'!AI157/SUM('SIOM from DLIM'!AI$157:AI$158)</f>
        <v>28.719816003545649</v>
      </c>
      <c r="AK19" s="159">
        <f>'EUROSTAT data re-aggregated'!AE$15*'SIOM from DLIM'!AJ157/SUM('SIOM from DLIM'!AJ$157:AJ$158)</f>
        <v>11.134895905076252</v>
      </c>
      <c r="AL19" s="159">
        <f>'EUROSTAT data re-aggregated'!AF$15*'SIOM from DLIM'!AK157/SUM('SIOM from DLIM'!AK$157:AK$158)</f>
        <v>357.8528355265455</v>
      </c>
      <c r="AM19" s="159">
        <f>'EUROSTAT data re-aggregated'!AG$15*'SIOM from DLIM'!AL157/SUM('SIOM from DLIM'!AL$157:AL$158)</f>
        <v>1002.7158461245124</v>
      </c>
      <c r="AN19" s="159">
        <f>'EUROSTAT data re-aggregated'!AH$15*'SIOM from DLIM'!AM157/SUM('SIOM from DLIM'!AM$157:AM$158)</f>
        <v>87.81987723928782</v>
      </c>
      <c r="AO19" s="159">
        <f>'EUROSTAT data re-aggregated'!AI$15*'SIOM from DLIM'!AN157/SUM('SIOM from DLIM'!AN$157:AN$158)</f>
        <v>23.504606097041702</v>
      </c>
      <c r="AP19" s="159">
        <f>'EUROSTAT data re-aggregated'!AJ$15*'SIOM from DLIM'!AO157/SUM('SIOM from DLIM'!AO$157:AO$158)</f>
        <v>508.09269660847639</v>
      </c>
      <c r="AQ19" s="159">
        <f>'EUROSTAT data re-aggregated'!AK$15*'SIOM from DLIM'!AP157/SUM('SIOM from DLIM'!AP$157:AP$158)</f>
        <v>167.14495313721002</v>
      </c>
      <c r="AR19" s="159" t="e">
        <f>'EUROSTAT data re-aggregated'!AL$15*'SIOM from DLIM'!AQ157/SUM('SIOM from DLIM'!AQ$157:AQ$158)</f>
        <v>#DIV/0!</v>
      </c>
    </row>
    <row r="20" spans="2:44" x14ac:dyDescent="0.35">
      <c r="B20" s="1" t="str">
        <f>'SIOM from DLIM'!A158</f>
        <v>ISIC 242</v>
      </c>
      <c r="C20" s="159">
        <f>SUM('EUROSTAT data 2015 EU27'!$E$29:$G$29)*'SIOM from DLIM'!B158/SUM('SIOM from DLIM'!$B$157:$B$158)</f>
        <v>163.23435969086796</v>
      </c>
      <c r="D20" s="177">
        <f>'EUROSTAT data re-aggregated'!$D$15*'SIOM from DLIM'!C158/SUM('SIOM from DLIM'!$C$157:$F$158)</f>
        <v>43.31922453069366</v>
      </c>
      <c r="E20" s="177">
        <f>'EUROSTAT data re-aggregated'!$D$15*'SIOM from DLIM'!D158/SUM('SIOM from DLIM'!$C$157:$F$158)</f>
        <v>184.36388128708765</v>
      </c>
      <c r="F20" s="177">
        <f>'EUROSTAT data re-aggregated'!$D$15*'SIOM from DLIM'!E158/SUM('SIOM from DLIM'!$C$157:$F$158)</f>
        <v>168.87391479282908</v>
      </c>
      <c r="G20" s="177">
        <f>'EUROSTAT data re-aggregated'!$D$15*'SIOM from DLIM'!F158/SUM('SIOM from DLIM'!$C$157:$F$158)</f>
        <v>11.669440280336282</v>
      </c>
      <c r="H20" s="159">
        <f>'EUROSTAT data re-aggregated'!E$15*'SIOM from DLIM'!G158/SUM('SIOM from DLIM'!G$157:G$158)</f>
        <v>203.1146329328335</v>
      </c>
      <c r="I20" s="159">
        <f>'EUROSTAT data re-aggregated'!F$15*'SIOM from DLIM'!H158/SUM('SIOM from DLIM'!H$157:H$158)</f>
        <v>108.9323620168938</v>
      </c>
      <c r="J20" s="159">
        <f>'EUROSTAT data re-aggregated'!G$15*'SIOM from DLIM'!I158/SUM('SIOM from DLIM'!I$157:I$158)</f>
        <v>199.07415020439771</v>
      </c>
      <c r="K20" s="159">
        <f>'EUROSTAT data re-aggregated'!H$15*'SIOM from DLIM'!J158/SUM('SIOM from DLIM'!J$157:J$158)</f>
        <v>282.04755796837537</v>
      </c>
      <c r="L20" s="159" t="e">
        <f>'EUROSTAT data re-aggregated'!I$15*'SIOM from DLIM'!K158/SUM('SIOM from DLIM'!K$157:K$158)</f>
        <v>#DIV/0!</v>
      </c>
      <c r="M20" s="159">
        <f>'EUROSTAT data re-aggregated'!J$15*'SIOM from DLIM'!L158/SUM('SIOM from DLIM'!L$157:L$158)</f>
        <v>2310.8134573972056</v>
      </c>
      <c r="N20" s="159">
        <f>'EUROSTAT data re-aggregated'!K$15*'SIOM from DLIM'!M158/SUM('SIOM from DLIM'!M$157:M$158)</f>
        <v>324.6419450136525</v>
      </c>
      <c r="O20" s="159">
        <f>'EUROSTAT data re-aggregated'!L$15*'SIOM from DLIM'!N158/SUM('SIOM from DLIM'!N$157:N$158)</f>
        <v>1115.3910121364568</v>
      </c>
      <c r="P20" s="177">
        <f>'EUROSTAT data re-aggregated'!$M$15*'SIOM from DLIM'!O158/SUM('SIOM from DLIM'!$O$157:$P$158)</f>
        <v>224.12573706833786</v>
      </c>
      <c r="Q20" s="177">
        <f>'EUROSTAT data re-aggregated'!$M$15*'SIOM from DLIM'!P158/SUM('SIOM from DLIM'!$O$157:$P$158)</f>
        <v>964.97610650265972</v>
      </c>
      <c r="R20" s="179">
        <f>'EUROSTAT data re-aggregated'!$N$15*'SIOM from DLIM'!Q158/SUM('SIOM from DLIM'!$Q$157:$R$158)</f>
        <v>0</v>
      </c>
      <c r="S20" s="179">
        <f>'EUROSTAT data re-aggregated'!$N$15*'SIOM from DLIM'!R158/SUM('SIOM from DLIM'!$Q$157:$R$158)</f>
        <v>52256.615914018985</v>
      </c>
      <c r="T20" s="159">
        <f>'EUROSTAT data re-aggregated'!O$15*'SIOM from DLIM'!S158/SUM('SIOM from DLIM'!S$157:S$158)</f>
        <v>29915.659105015158</v>
      </c>
      <c r="U20" s="159">
        <f>'EUROSTAT data re-aggregated'!P$15*'SIOM from DLIM'!T158/SUM('SIOM from DLIM'!T$157:T$158)</f>
        <v>1872.6180061961566</v>
      </c>
      <c r="V20" s="159">
        <f>'EUROSTAT data re-aggregated'!Q$15*'SIOM from DLIM'!U158/SUM('SIOM from DLIM'!U$157:U$158)</f>
        <v>10198.717890512509</v>
      </c>
      <c r="W20" s="159">
        <f>'EUROSTAT data re-aggregated'!R$15*'SIOM from DLIM'!V158/SUM('SIOM from DLIM'!V$157:V$158)</f>
        <v>15772.082684749203</v>
      </c>
      <c r="X20" s="159">
        <f>'EUROSTAT data re-aggregated'!S$15*'SIOM from DLIM'!W158/SUM('SIOM from DLIM'!W$157:W$158)</f>
        <v>15882.527210359203</v>
      </c>
      <c r="Y20" s="159">
        <f>'EUROSTAT data re-aggregated'!T$15*'SIOM from DLIM'!X158/SUM('SIOM from DLIM'!X$157:X$158)</f>
        <v>2483.7862102026857</v>
      </c>
      <c r="Z20" s="159">
        <f>'EUROSTAT data re-aggregated'!U$15*'SIOM from DLIM'!Y158/SUM('SIOM from DLIM'!Y$157:Y$158)</f>
        <v>5865.1814908302085</v>
      </c>
      <c r="AA20" s="177">
        <f>'EUROSTAT data re-aggregated'!$V$15*'SIOM from DLIM'!Z158/SUM('SIOM from DLIM'!$Z$157:$AA$158)</f>
        <v>340.22847107048312</v>
      </c>
      <c r="AB20" s="177">
        <f>'EUROSTAT data re-aggregated'!$V$15*'SIOM from DLIM'!AA158/SUM('SIOM from DLIM'!$Z$157:$AA$158)</f>
        <v>109.66603856125178</v>
      </c>
      <c r="AC20" s="159">
        <f>'EUROSTAT data re-aggregated'!W$15*'SIOM from DLIM'!AB158/SUM('SIOM from DLIM'!AB$157:AB$158)</f>
        <v>1478.9129356604942</v>
      </c>
      <c r="AD20" s="159" t="e">
        <f>'EUROSTAT data re-aggregated'!X$15*'SIOM from DLIM'!AC158/SUM('SIOM from DLIM'!AC$157:AC$158)</f>
        <v>#DIV/0!</v>
      </c>
      <c r="AE20" s="159">
        <f>'EUROSTAT data re-aggregated'!Y$15*'SIOM from DLIM'!AD158/SUM('SIOM from DLIM'!AD$157:AD$158)</f>
        <v>1203.5755343391786</v>
      </c>
      <c r="AF20" s="159">
        <f>'EUROSTAT data re-aggregated'!Z$15*'SIOM from DLIM'!AE158/SUM('SIOM from DLIM'!AE$157:AE$158)</f>
        <v>421.96727081555952</v>
      </c>
      <c r="AG20" s="159">
        <f>'EUROSTAT data re-aggregated'!AA$15*'SIOM from DLIM'!AF158/SUM('SIOM from DLIM'!AF$157:AF$158)</f>
        <v>20.408676790090716</v>
      </c>
      <c r="AH20" s="159">
        <f>'EUROSTAT data re-aggregated'!AB$15*'SIOM from DLIM'!AG158/SUM('SIOM from DLIM'!AG$157:AG$158)</f>
        <v>43.379643485583685</v>
      </c>
      <c r="AI20" s="159">
        <f>'EUROSTAT data re-aggregated'!AC$15*'SIOM from DLIM'!AH158/SUM('SIOM from DLIM'!AH$157:AH$158)</f>
        <v>105.10376571031345</v>
      </c>
      <c r="AJ20" s="159">
        <f>'EUROSTAT data re-aggregated'!AD$15*'SIOM from DLIM'!AI158/SUM('SIOM from DLIM'!AI$157:AI$158)</f>
        <v>28.690183996454344</v>
      </c>
      <c r="AK20" s="159">
        <f>'EUROSTAT data re-aggregated'!AE$15*'SIOM from DLIM'!AJ158/SUM('SIOM from DLIM'!AJ$157:AJ$158)</f>
        <v>11.125104094923749</v>
      </c>
      <c r="AL20" s="159">
        <f>'EUROSTAT data re-aggregated'!AF$15*'SIOM from DLIM'!AK158/SUM('SIOM from DLIM'!AK$157:AK$158)</f>
        <v>357.77716447345443</v>
      </c>
      <c r="AM20" s="159">
        <f>'EUROSTAT data re-aggregated'!AG$15*'SIOM from DLIM'!AL158/SUM('SIOM from DLIM'!AL$157:AL$158)</f>
        <v>999.73415387548744</v>
      </c>
      <c r="AN20" s="159">
        <f>'EUROSTAT data re-aggregated'!AH$15*'SIOM from DLIM'!AM158/SUM('SIOM from DLIM'!AM$157:AM$158)</f>
        <v>87.390122760712174</v>
      </c>
      <c r="AO20" s="159">
        <f>'EUROSTAT data re-aggregated'!AI$15*'SIOM from DLIM'!AN158/SUM('SIOM from DLIM'!AN$157:AN$158)</f>
        <v>23.415393902958304</v>
      </c>
      <c r="AP20" s="159">
        <f>'EUROSTAT data re-aggregated'!AJ$15*'SIOM from DLIM'!AO158/SUM('SIOM from DLIM'!AO$157:AO$158)</f>
        <v>506.25730339152369</v>
      </c>
      <c r="AQ20" s="159">
        <f>'EUROSTAT data re-aggregated'!AK$15*'SIOM from DLIM'!AP158/SUM('SIOM from DLIM'!AP$157:AP$158)</f>
        <v>166.32504686279003</v>
      </c>
      <c r="AR20" s="159" t="e">
        <f>'EUROSTAT data re-aggregated'!AL$15*'SIOM from DLIM'!AQ158/SUM('SIOM from DLIM'!AQ$157:AQ$158)</f>
        <v>#DIV/0!</v>
      </c>
    </row>
    <row r="21" spans="2:44" x14ac:dyDescent="0.35">
      <c r="B21" s="1" t="str">
        <f>'SIOM from DLIM'!A159</f>
        <v>ISIC 25</v>
      </c>
      <c r="C21" s="159" cm="1">
        <f t="array" ref="C21">SUMPRODUCT('EUROSTAT data 2015 EU27'!$E$15:$BP$78*('EUROSTAT data 2015 EU27'!$E$13:$BP$13= SIOM!C$3)* ('EUROSTAT data 2015 EU27'!$D$15:$D$78= SIOM!$B21))</f>
        <v>2148.2400000000002</v>
      </c>
      <c r="D21" s="159">
        <f>'EUROSTAT data re-aggregated'!$D16*'SIOM from DLIM'!C159/SUM('SIOM from DLIM'!$C159:$F159)</f>
        <v>110.63619785236423</v>
      </c>
      <c r="E21" s="159">
        <f>'EUROSTAT data re-aggregated'!$D16*'SIOM from DLIM'!D159/SUM('SIOM from DLIM'!$C159:$F159)</f>
        <v>470.86066447139621</v>
      </c>
      <c r="F21" s="159">
        <f>'EUROSTAT data re-aggregated'!$D16*'SIOM from DLIM'!E159/SUM('SIOM from DLIM'!$C159:$F159)</f>
        <v>431.29968395174222</v>
      </c>
      <c r="G21" s="159">
        <f>'EUROSTAT data re-aggregated'!$D16*'SIOM from DLIM'!F159/SUM('SIOM from DLIM'!$C159:$F159)</f>
        <v>29.803453724497246</v>
      </c>
      <c r="H21" s="159" cm="1">
        <f t="array" ref="H21">SUMPRODUCT('EUROSTAT data 2015 EU27'!$E$15:$BP$78*('EUROSTAT data 2015 EU27'!$E$13:$BP$13= SIOM!H$3)* ('EUROSTAT data 2015 EU27'!$D$15:$D$78= SIOM!$B21))</f>
        <v>6663.49</v>
      </c>
      <c r="I21" s="159" cm="1">
        <f t="array" ref="I21">SUMPRODUCT('EUROSTAT data 2015 EU27'!$E$15:$BP$78*('EUROSTAT data 2015 EU27'!$E$13:$BP$13= SIOM!I$3)* ('EUROSTAT data 2015 EU27'!$D$15:$D$78= SIOM!$B21))</f>
        <v>983.43</v>
      </c>
      <c r="J21" s="159" cm="1">
        <f t="array" ref="J21">SUMPRODUCT('EUROSTAT data 2015 EU27'!$E$15:$BP$78*('EUROSTAT data 2015 EU27'!$E$13:$BP$13= SIOM!J$3)* ('EUROSTAT data 2015 EU27'!$D$15:$D$78= SIOM!$B21))</f>
        <v>1591.05</v>
      </c>
      <c r="K21" s="159" cm="1">
        <f t="array" ref="K21">SUMPRODUCT('EUROSTAT data 2015 EU27'!$E$15:$BP$78*('EUROSTAT data 2015 EU27'!$E$13:$BP$13= SIOM!K$3)* ('EUROSTAT data 2015 EU27'!$D$15:$D$78= SIOM!$B21))</f>
        <v>1123.54</v>
      </c>
      <c r="L21" s="159" cm="1">
        <f t="array" ref="L21">SUMPRODUCT('EUROSTAT data 2015 EU27'!$E$15:$BP$78*('EUROSTAT data 2015 EU27'!$E$13:$BP$13= SIOM!L$3)* ('EUROSTAT data 2015 EU27'!$D$15:$D$78= SIOM!$B21))</f>
        <v>1792.61</v>
      </c>
      <c r="M21" s="159" cm="1">
        <f t="array" ref="M21">SUMPRODUCT('EUROSTAT data 2015 EU27'!$E$15:$BP$78*('EUROSTAT data 2015 EU27'!$E$13:$BP$13= SIOM!M$3)* ('EUROSTAT data 2015 EU27'!$D$15:$D$78= SIOM!$B21))</f>
        <v>3348.1</v>
      </c>
      <c r="N21" s="159" cm="1">
        <f t="array" ref="N21">SUMPRODUCT('EUROSTAT data 2015 EU27'!$E$15:$BP$78*('EUROSTAT data 2015 EU27'!$E$13:$BP$13= SIOM!N$3)* ('EUROSTAT data 2015 EU27'!$D$15:$D$78= SIOM!$B21))</f>
        <v>554.28</v>
      </c>
      <c r="O21" s="159" cm="1">
        <f t="array" ref="O21">SUMPRODUCT('EUROSTAT data 2015 EU27'!$E$15:$BP$78*('EUROSTAT data 2015 EU27'!$E$13:$BP$13= SIOM!O$3)* ('EUROSTAT data 2015 EU27'!$D$15:$D$78= SIOM!$B21))</f>
        <v>3786.52</v>
      </c>
      <c r="P21" s="159">
        <f>'EUROSTAT data re-aggregated'!$M16*'SIOM from DLIM'!C159/SUM('SIOM from DLIM'!$C159:$D159)</f>
        <v>366.54360162281142</v>
      </c>
      <c r="Q21" s="159">
        <f>'EUROSTAT data re-aggregated'!$M16*'SIOM from DLIM'!D159/SUM('SIOM from DLIM'!$C159:$D159)</f>
        <v>1559.9863983771886</v>
      </c>
      <c r="R21" s="178">
        <f>'EUROSTAT data re-aggregated'!$N16*'SIOM from DLIM'!E159/SUM('SIOM from DLIM'!$E159:$F159)</f>
        <v>8466.7171706428308</v>
      </c>
      <c r="S21" s="178">
        <f>'EUROSTAT data re-aggregated'!$N16*'SIOM from DLIM'!F159/SUM('SIOM from DLIM'!$E159:$F159)</f>
        <v>585.0628293571707</v>
      </c>
      <c r="T21" s="159" cm="1">
        <f t="array" ref="T21">SUMPRODUCT('EUROSTAT data 2015 EU27'!$E$15:$BP$78*('EUROSTAT data 2015 EU27'!$E$13:$BP$13= SIOM!T$3)* ('EUROSTAT data 2015 EU27'!$D$15:$D$78= SIOM!$B21))</f>
        <v>77375.28</v>
      </c>
      <c r="U21" s="159" cm="1">
        <f t="array" ref="U21">SUMPRODUCT('EUROSTAT data 2015 EU27'!$E$15:$BP$78*('EUROSTAT data 2015 EU27'!$E$13:$BP$13= SIOM!U$3)* ('EUROSTAT data 2015 EU27'!$D$15:$D$78= SIOM!$B21))</f>
        <v>4923.22</v>
      </c>
      <c r="V21" s="159" cm="1">
        <f t="array" ref="V21">SUMPRODUCT('EUROSTAT data 2015 EU27'!$E$15:$BP$78*('EUROSTAT data 2015 EU27'!$E$13:$BP$13= SIOM!V$3)* ('EUROSTAT data 2015 EU27'!$D$15:$D$78= SIOM!$B21))</f>
        <v>11182.66</v>
      </c>
      <c r="W21" s="159" cm="1">
        <f t="array" ref="W21">SUMPRODUCT('EUROSTAT data 2015 EU27'!$E$15:$BP$78*('EUROSTAT data 2015 EU27'!$E$13:$BP$13= SIOM!W$3)* ('EUROSTAT data 2015 EU27'!$D$15:$D$78= SIOM!$B21))</f>
        <v>54877.599999999999</v>
      </c>
      <c r="X21" s="159" cm="1">
        <f t="array" ref="X21">SUMPRODUCT('EUROSTAT data 2015 EU27'!$E$15:$BP$78*('EUROSTAT data 2015 EU27'!$E$13:$BP$13= SIOM!X$3)* ('EUROSTAT data 2015 EU27'!$D$15:$D$78= SIOM!$B21))</f>
        <v>42347.91</v>
      </c>
      <c r="Y21" s="159" cm="1">
        <f t="array" ref="Y21">SUMPRODUCT('EUROSTAT data 2015 EU27'!$E$15:$BP$78*('EUROSTAT data 2015 EU27'!$E$13:$BP$13= SIOM!Y$3)* ('EUROSTAT data 2015 EU27'!$D$15:$D$78= SIOM!$B21))</f>
        <v>9722.17</v>
      </c>
      <c r="Z21" s="224" cm="1">
        <f t="array" ref="Z21">SUMPRODUCT('EUROSTAT data 2015 EU27'!$E$15:$BP$78*('EUROSTAT data 2015 EU27'!$E$13:$BP$13= SIOM!Z$3)* ('EUROSTAT data 2015 EU27'!$D$15:$D$78= SIOM!$B21))</f>
        <v>16155.449999999999</v>
      </c>
      <c r="AA21" s="159">
        <f>'EUROSTAT data re-aggregated'!$V16*'SIOM from DLIM'!Z159/SUM('SIOM from DLIM'!$Z159:$AA159)</f>
        <v>2660.3951853744456</v>
      </c>
      <c r="AB21" s="159">
        <f>'EUROSTAT data re-aggregated'!$V16*'SIOM from DLIM'!AA159/SUM('SIOM from DLIM'!$Z159:$AA159)</f>
        <v>831.09481462555425</v>
      </c>
      <c r="AC21" s="159" cm="1">
        <f t="array" ref="AC21">SUMPRODUCT('EUROSTAT data 2015 EU27'!$E$15:$BP$78*('EUROSTAT data 2015 EU27'!$E$13:$BP$13= SIOM!AC$3)* ('EUROSTAT data 2015 EU27'!$D$15:$D$78= SIOM!$B21))</f>
        <v>3339.9399999999996</v>
      </c>
      <c r="AD21" s="159" cm="1">
        <f t="array" ref="AD21">SUMPRODUCT('EUROSTAT data 2015 EU27'!$E$15:$BP$78*('EUROSTAT data 2015 EU27'!$E$13:$BP$13= SIOM!AD$3)* ('EUROSTAT data 2015 EU27'!$D$15:$D$78= SIOM!$B21))</f>
        <v>52929.2</v>
      </c>
      <c r="AE21" s="159" cm="1">
        <f t="array" ref="AE21">SUMPRODUCT('EUROSTAT data 2015 EU27'!$E$15:$BP$78*('EUROSTAT data 2015 EU27'!$E$13:$BP$13= SIOM!AE$3)* ('EUROSTAT data 2015 EU27'!$D$15:$D$78= SIOM!$B21))</f>
        <v>5641.74</v>
      </c>
      <c r="AF21" s="159" cm="1">
        <f t="array" ref="AF21">SUMPRODUCT('EUROSTAT data 2015 EU27'!$E$15:$BP$78*('EUROSTAT data 2015 EU27'!$E$13:$BP$13= SIOM!AF$3)* ('EUROSTAT data 2015 EU27'!$D$15:$D$78= SIOM!$B21))</f>
        <v>3191.12</v>
      </c>
      <c r="AG21" s="159" cm="1">
        <f t="array" ref="AG21">SUMPRODUCT('EUROSTAT data 2015 EU27'!$E$15:$BP$78*('EUROSTAT data 2015 EU27'!$E$13:$BP$13= SIOM!AG$3)* ('EUROSTAT data 2015 EU27'!$D$15:$D$78= SIOM!$B21))</f>
        <v>842.59</v>
      </c>
      <c r="AH21" s="159" cm="1">
        <f t="array" ref="AH21">SUMPRODUCT('EUROSTAT data 2015 EU27'!$E$15:$BP$78*('EUROSTAT data 2015 EU27'!$E$13:$BP$13= SIOM!AH$3)* ('EUROSTAT data 2015 EU27'!$D$15:$D$78= SIOM!$B21))</f>
        <v>200.51</v>
      </c>
      <c r="AI21" s="159" cm="1">
        <f t="array" ref="AI21">SUMPRODUCT('EUROSTAT data 2015 EU27'!$E$15:$BP$78*('EUROSTAT data 2015 EU27'!$E$13:$BP$13= SIOM!AI$3)* ('EUROSTAT data 2015 EU27'!$D$15:$D$78= SIOM!$B21))</f>
        <v>648.41999999999996</v>
      </c>
      <c r="AJ21" s="159" cm="1">
        <f t="array" ref="AJ21">SUMPRODUCT('EUROSTAT data 2015 EU27'!$E$15:$BP$78*('EUROSTAT data 2015 EU27'!$E$13:$BP$13= SIOM!AJ$3)* ('EUROSTAT data 2015 EU27'!$D$15:$D$78= SIOM!$B21))</f>
        <v>483.88</v>
      </c>
      <c r="AK21" s="159" cm="1">
        <f t="array" ref="AK21">SUMPRODUCT('EUROSTAT data 2015 EU27'!$E$15:$BP$78*('EUROSTAT data 2015 EU27'!$E$13:$BP$13= SIOM!AK$3)* ('EUROSTAT data 2015 EU27'!$D$15:$D$78= SIOM!$B21))</f>
        <v>249.24</v>
      </c>
      <c r="AL21" s="159" cm="1">
        <f t="array" ref="AL21">SUMPRODUCT('EUROSTAT data 2015 EU27'!$E$15:$BP$78*('EUROSTAT data 2015 EU27'!$E$13:$BP$13= SIOM!AL$3)* ('EUROSTAT data 2015 EU27'!$D$15:$D$78= SIOM!$B21))</f>
        <v>1835.79</v>
      </c>
      <c r="AM21" s="159" cm="1">
        <f t="array" ref="AM21">SUMPRODUCT('EUROSTAT data 2015 EU27'!$E$15:$BP$78*('EUROSTAT data 2015 EU27'!$E$13:$BP$13= SIOM!AM$3)* ('EUROSTAT data 2015 EU27'!$D$15:$D$78= SIOM!$B21))</f>
        <v>5151.5</v>
      </c>
      <c r="AN21" s="159" cm="1">
        <f t="array" ref="AN21">SUMPRODUCT('EUROSTAT data 2015 EU27'!$E$15:$BP$78*('EUROSTAT data 2015 EU27'!$E$13:$BP$13= SIOM!AN$3)* ('EUROSTAT data 2015 EU27'!$D$15:$D$78= SIOM!$B21))</f>
        <v>2536.2399999999998</v>
      </c>
      <c r="AO21" s="159" cm="1">
        <f t="array" ref="AO21">SUMPRODUCT('EUROSTAT data 2015 EU27'!$E$15:$BP$78*('EUROSTAT data 2015 EU27'!$E$13:$BP$13= SIOM!AO$3)* ('EUROSTAT data 2015 EU27'!$D$15:$D$78= SIOM!$B21))</f>
        <v>421.83</v>
      </c>
      <c r="AP21" s="159" cm="1">
        <f t="array" ref="AP21">SUMPRODUCT('EUROSTAT data 2015 EU27'!$E$15:$BP$78*('EUROSTAT data 2015 EU27'!$E$13:$BP$13= SIOM!AP$3)* ('EUROSTAT data 2015 EU27'!$D$15:$D$78= SIOM!$B21))</f>
        <v>707.49</v>
      </c>
      <c r="AQ21" s="159" cm="1">
        <f t="array" ref="AQ21">SUMPRODUCT('EUROSTAT data 2015 EU27'!$E$15:$BP$78*('EUROSTAT data 2015 EU27'!$E$13:$BP$13= SIOM!AQ$3)* ('EUROSTAT data 2015 EU27'!$D$15:$D$78= SIOM!$B21))</f>
        <v>1016.77</v>
      </c>
      <c r="AR21" s="159" cm="1">
        <f t="array" ref="AR21">SUMPRODUCT('EUROSTAT data 2015 EU27'!$E$15:$BP$78*('EUROSTAT data 2015 EU27'!$E$13:$BP$13= SIOM!AR$3)* ('EUROSTAT data 2015 EU27'!$D$15:$D$78= SIOM!$B21))</f>
        <v>0</v>
      </c>
    </row>
    <row r="22" spans="2:44" x14ac:dyDescent="0.35">
      <c r="B22" s="1" t="str">
        <f>'SIOM from DLIM'!A160</f>
        <v>ISIC 26</v>
      </c>
      <c r="C22" s="159" cm="1">
        <f t="array" ref="C22">SUMPRODUCT('EUROSTAT data 2015 EU27'!$E$15:$BP$78*('EUROSTAT data 2015 EU27'!$E$13:$BP$13= SIOM!C$3)* ('EUROSTAT data 2015 EU27'!$D$15:$D$78= SIOM!$B22))</f>
        <v>110.78</v>
      </c>
      <c r="D22" s="159">
        <f>'EUROSTAT data re-aggregated'!$D17*'SIOM from DLIM'!C160/SUM('SIOM from DLIM'!$C160:$F160)</f>
        <v>9.0336270124417535</v>
      </c>
      <c r="E22" s="159">
        <f>'EUROSTAT data re-aggregated'!$D17*'SIOM from DLIM'!D160/SUM('SIOM from DLIM'!$C160:$F160)</f>
        <v>38.446545526999778</v>
      </c>
      <c r="F22" s="159">
        <f>'EUROSTAT data re-aggregated'!$D17*'SIOM from DLIM'!E160/SUM('SIOM from DLIM'!$C160:$F160)</f>
        <v>35.2163265824015</v>
      </c>
      <c r="G22" s="159">
        <f>'EUROSTAT data re-aggregated'!$D17*'SIOM from DLIM'!F160/SUM('SIOM from DLIM'!$C160:$F160)</f>
        <v>2.4335008781569667</v>
      </c>
      <c r="H22" s="159" cm="1">
        <f t="array" ref="H22">SUMPRODUCT('EUROSTAT data 2015 EU27'!$E$15:$BP$78*('EUROSTAT data 2015 EU27'!$E$13:$BP$13= SIOM!H$3)* ('EUROSTAT data 2015 EU27'!$D$15:$D$78= SIOM!$B22))</f>
        <v>467.63</v>
      </c>
      <c r="I22" s="159" cm="1">
        <f t="array" ref="I22">SUMPRODUCT('EUROSTAT data 2015 EU27'!$E$15:$BP$78*('EUROSTAT data 2015 EU27'!$E$13:$BP$13= SIOM!I$3)* ('EUROSTAT data 2015 EU27'!$D$15:$D$78= SIOM!$B22))</f>
        <v>69.650000000000006</v>
      </c>
      <c r="J22" s="159" cm="1">
        <f t="array" ref="J22">SUMPRODUCT('EUROSTAT data 2015 EU27'!$E$15:$BP$78*('EUROSTAT data 2015 EU27'!$E$13:$BP$13= SIOM!J$3)* ('EUROSTAT data 2015 EU27'!$D$15:$D$78= SIOM!$B22))</f>
        <v>96.71</v>
      </c>
      <c r="K22" s="159" cm="1">
        <f t="array" ref="K22">SUMPRODUCT('EUROSTAT data 2015 EU27'!$E$15:$BP$78*('EUROSTAT data 2015 EU27'!$E$13:$BP$13= SIOM!K$3)* ('EUROSTAT data 2015 EU27'!$D$15:$D$78= SIOM!$B22))</f>
        <v>536.59</v>
      </c>
      <c r="L22" s="159" cm="1">
        <f t="array" ref="L22">SUMPRODUCT('EUROSTAT data 2015 EU27'!$E$15:$BP$78*('EUROSTAT data 2015 EU27'!$E$13:$BP$13= SIOM!L$3)* ('EUROSTAT data 2015 EU27'!$D$15:$D$78= SIOM!$B22))</f>
        <v>269.25</v>
      </c>
      <c r="M22" s="159" cm="1">
        <f t="array" ref="M22">SUMPRODUCT('EUROSTAT data 2015 EU27'!$E$15:$BP$78*('EUROSTAT data 2015 EU27'!$E$13:$BP$13= SIOM!M$3)* ('EUROSTAT data 2015 EU27'!$D$15:$D$78= SIOM!$B22))</f>
        <v>568.38</v>
      </c>
      <c r="N22" s="159" cm="1">
        <f t="array" ref="N22">SUMPRODUCT('EUROSTAT data 2015 EU27'!$E$15:$BP$78*('EUROSTAT data 2015 EU27'!$E$13:$BP$13= SIOM!N$3)* ('EUROSTAT data 2015 EU27'!$D$15:$D$78= SIOM!$B22))</f>
        <v>466.52</v>
      </c>
      <c r="O22" s="159" cm="1">
        <f t="array" ref="O22">SUMPRODUCT('EUROSTAT data 2015 EU27'!$E$15:$BP$78*('EUROSTAT data 2015 EU27'!$E$13:$BP$13= SIOM!O$3)* ('EUROSTAT data 2015 EU27'!$D$15:$D$78= SIOM!$B22))</f>
        <v>435.51</v>
      </c>
      <c r="P22" s="159">
        <f>'EUROSTAT data re-aggregated'!$M17*'SIOM from DLIM'!C160/SUM('SIOM from DLIM'!$C160:$D160)</f>
        <v>54.867478749869655</v>
      </c>
      <c r="Q22" s="159">
        <f>'EUROSTAT data re-aggregated'!$M17*'SIOM from DLIM'!D160/SUM('SIOM from DLIM'!$C160:$D160)</f>
        <v>233.51252125013033</v>
      </c>
      <c r="R22" s="178">
        <f>'EUROSTAT data re-aggregated'!$N17*'SIOM from DLIM'!E160/SUM('SIOM from DLIM'!$E160:$F160)</f>
        <v>393.33028834406224</v>
      </c>
      <c r="S22" s="178">
        <f>'EUROSTAT data re-aggregated'!$N17*'SIOM from DLIM'!F160/SUM('SIOM from DLIM'!$E160:$F160)</f>
        <v>27.179711655937755</v>
      </c>
      <c r="T22" s="159" cm="1">
        <f t="array" ref="T22">SUMPRODUCT('EUROSTAT data 2015 EU27'!$E$15:$BP$78*('EUROSTAT data 2015 EU27'!$E$13:$BP$13= SIOM!T$3)* ('EUROSTAT data 2015 EU27'!$D$15:$D$78= SIOM!$B22))</f>
        <v>1296.99</v>
      </c>
      <c r="U22" s="159" cm="1">
        <f t="array" ref="U22">SUMPRODUCT('EUROSTAT data 2015 EU27'!$E$15:$BP$78*('EUROSTAT data 2015 EU27'!$E$13:$BP$13= SIOM!U$3)* ('EUROSTAT data 2015 EU27'!$D$15:$D$78= SIOM!$B22))</f>
        <v>58674.52</v>
      </c>
      <c r="V22" s="159" cm="1">
        <f t="array" ref="V22">SUMPRODUCT('EUROSTAT data 2015 EU27'!$E$15:$BP$78*('EUROSTAT data 2015 EU27'!$E$13:$BP$13= SIOM!V$3)* ('EUROSTAT data 2015 EU27'!$D$15:$D$78= SIOM!$B22))</f>
        <v>8911.89</v>
      </c>
      <c r="W22" s="159" cm="1">
        <f t="array" ref="W22">SUMPRODUCT('EUROSTAT data 2015 EU27'!$E$15:$BP$78*('EUROSTAT data 2015 EU27'!$E$13:$BP$13= SIOM!W$3)* ('EUROSTAT data 2015 EU27'!$D$15:$D$78= SIOM!$B22))</f>
        <v>7613.84</v>
      </c>
      <c r="X22" s="159" cm="1">
        <f t="array" ref="X22">SUMPRODUCT('EUROSTAT data 2015 EU27'!$E$15:$BP$78*('EUROSTAT data 2015 EU27'!$E$13:$BP$13= SIOM!X$3)* ('EUROSTAT data 2015 EU27'!$D$15:$D$78= SIOM!$B22))</f>
        <v>7720.67</v>
      </c>
      <c r="Y22" s="159" cm="1">
        <f t="array" ref="Y22">SUMPRODUCT('EUROSTAT data 2015 EU27'!$E$15:$BP$78*('EUROSTAT data 2015 EU27'!$E$13:$BP$13= SIOM!Y$3)* ('EUROSTAT data 2015 EU27'!$D$15:$D$78= SIOM!$B22))</f>
        <v>7015.33</v>
      </c>
      <c r="Z22" s="224" cm="1">
        <f t="array" ref="Z22">SUMPRODUCT('EUROSTAT data 2015 EU27'!$E$15:$BP$78*('EUROSTAT data 2015 EU27'!$E$13:$BP$13= SIOM!Z$3)* ('EUROSTAT data 2015 EU27'!$D$15:$D$78= SIOM!$B22))</f>
        <v>6771.43</v>
      </c>
      <c r="AA22" s="159">
        <f>'EUROSTAT data re-aggregated'!$V17*'SIOM from DLIM'!Z160/SUM('SIOM from DLIM'!$Z160:$AA160)</f>
        <v>1647.8152234895042</v>
      </c>
      <c r="AB22" s="159">
        <f>'EUROSTAT data re-aggregated'!$V17*'SIOM from DLIM'!AA160/SUM('SIOM from DLIM'!$Z160:$AA160)</f>
        <v>508.79477651049592</v>
      </c>
      <c r="AC22" s="159" cm="1">
        <f t="array" ref="AC22">SUMPRODUCT('EUROSTAT data 2015 EU27'!$E$15:$BP$78*('EUROSTAT data 2015 EU27'!$E$13:$BP$13= SIOM!AC$3)* ('EUROSTAT data 2015 EU27'!$D$15:$D$78= SIOM!$B22))</f>
        <v>413.26</v>
      </c>
      <c r="AD22" s="159" cm="1">
        <f t="array" ref="AD22">SUMPRODUCT('EUROSTAT data 2015 EU27'!$E$15:$BP$78*('EUROSTAT data 2015 EU27'!$E$13:$BP$13= SIOM!AD$3)* ('EUROSTAT data 2015 EU27'!$D$15:$D$78= SIOM!$B22))</f>
        <v>5790.18</v>
      </c>
      <c r="AE22" s="159" cm="1">
        <f t="array" ref="AE22">SUMPRODUCT('EUROSTAT data 2015 EU27'!$E$15:$BP$78*('EUROSTAT data 2015 EU27'!$E$13:$BP$13= SIOM!AE$3)* ('EUROSTAT data 2015 EU27'!$D$15:$D$78= SIOM!$B22))</f>
        <v>4225.21</v>
      </c>
      <c r="AF22" s="159" cm="1">
        <f t="array" ref="AF22">SUMPRODUCT('EUROSTAT data 2015 EU27'!$E$15:$BP$78*('EUROSTAT data 2015 EU27'!$E$13:$BP$13= SIOM!AF$3)* ('EUROSTAT data 2015 EU27'!$D$15:$D$78= SIOM!$B22))</f>
        <v>1473.09</v>
      </c>
      <c r="AG22" s="159" cm="1">
        <f t="array" ref="AG22">SUMPRODUCT('EUROSTAT data 2015 EU27'!$E$15:$BP$78*('EUROSTAT data 2015 EU27'!$E$13:$BP$13= SIOM!AG$3)* ('EUROSTAT data 2015 EU27'!$D$15:$D$78= SIOM!$B22))</f>
        <v>459.42</v>
      </c>
      <c r="AH22" s="159" cm="1">
        <f t="array" ref="AH22">SUMPRODUCT('EUROSTAT data 2015 EU27'!$E$15:$BP$78*('EUROSTAT data 2015 EU27'!$E$13:$BP$13= SIOM!AH$3)* ('EUROSTAT data 2015 EU27'!$D$15:$D$78= SIOM!$B22))</f>
        <v>1001.9</v>
      </c>
      <c r="AI22" s="159" cm="1">
        <f t="array" ref="AI22">SUMPRODUCT('EUROSTAT data 2015 EU27'!$E$15:$BP$78*('EUROSTAT data 2015 EU27'!$E$13:$BP$13= SIOM!AI$3)* ('EUROSTAT data 2015 EU27'!$D$15:$D$78= SIOM!$B22))</f>
        <v>9067.51</v>
      </c>
      <c r="AJ22" s="159" cm="1">
        <f t="array" ref="AJ22">SUMPRODUCT('EUROSTAT data 2015 EU27'!$E$15:$BP$78*('EUROSTAT data 2015 EU27'!$E$13:$BP$13= SIOM!AJ$3)* ('EUROSTAT data 2015 EU27'!$D$15:$D$78= SIOM!$B22))</f>
        <v>5686.58</v>
      </c>
      <c r="AK22" s="159" cm="1">
        <f t="array" ref="AK22">SUMPRODUCT('EUROSTAT data 2015 EU27'!$E$15:$BP$78*('EUROSTAT data 2015 EU27'!$E$13:$BP$13= SIOM!AK$3)* ('EUROSTAT data 2015 EU27'!$D$15:$D$78= SIOM!$B22))</f>
        <v>1146.69</v>
      </c>
      <c r="AL22" s="159" cm="1">
        <f t="array" ref="AL22">SUMPRODUCT('EUROSTAT data 2015 EU27'!$E$15:$BP$78*('EUROSTAT data 2015 EU27'!$E$13:$BP$13= SIOM!AL$3)* ('EUROSTAT data 2015 EU27'!$D$15:$D$78= SIOM!$B22))</f>
        <v>326.92</v>
      </c>
      <c r="AM22" s="159" cm="1">
        <f t="array" ref="AM22">SUMPRODUCT('EUROSTAT data 2015 EU27'!$E$15:$BP$78*('EUROSTAT data 2015 EU27'!$E$13:$BP$13= SIOM!AM$3)* ('EUROSTAT data 2015 EU27'!$D$15:$D$78= SIOM!$B22))</f>
        <v>9011.1299999999992</v>
      </c>
      <c r="AN22" s="159" cm="1">
        <f t="array" ref="AN22">SUMPRODUCT('EUROSTAT data 2015 EU27'!$E$15:$BP$78*('EUROSTAT data 2015 EU27'!$E$13:$BP$13= SIOM!AN$3)* ('EUROSTAT data 2015 EU27'!$D$15:$D$78= SIOM!$B22))</f>
        <v>2631.61</v>
      </c>
      <c r="AO22" s="159" cm="1">
        <f t="array" ref="AO22">SUMPRODUCT('EUROSTAT data 2015 EU27'!$E$15:$BP$78*('EUROSTAT data 2015 EU27'!$E$13:$BP$13= SIOM!AO$3)* ('EUROSTAT data 2015 EU27'!$D$15:$D$78= SIOM!$B22))</f>
        <v>842.84</v>
      </c>
      <c r="AP22" s="159" cm="1">
        <f t="array" ref="AP22">SUMPRODUCT('EUROSTAT data 2015 EU27'!$E$15:$BP$78*('EUROSTAT data 2015 EU27'!$E$13:$BP$13= SIOM!AP$3)* ('EUROSTAT data 2015 EU27'!$D$15:$D$78= SIOM!$B22))</f>
        <v>3809.54</v>
      </c>
      <c r="AQ22" s="159" cm="1">
        <f t="array" ref="AQ22">SUMPRODUCT('EUROSTAT data 2015 EU27'!$E$15:$BP$78*('EUROSTAT data 2015 EU27'!$E$13:$BP$13= SIOM!AQ$3)* ('EUROSTAT data 2015 EU27'!$D$15:$D$78= SIOM!$B22))</f>
        <v>2619.2600000000002</v>
      </c>
      <c r="AR22" s="159" cm="1">
        <f t="array" ref="AR22">SUMPRODUCT('EUROSTAT data 2015 EU27'!$E$15:$BP$78*('EUROSTAT data 2015 EU27'!$E$13:$BP$13= SIOM!AR$3)* ('EUROSTAT data 2015 EU27'!$D$15:$D$78= SIOM!$B22))</f>
        <v>0</v>
      </c>
    </row>
    <row r="23" spans="2:44" x14ac:dyDescent="0.35">
      <c r="B23" s="1" t="str">
        <f>'SIOM from DLIM'!A161</f>
        <v>ISIC 27</v>
      </c>
      <c r="C23" s="159" cm="1">
        <f t="array" ref="C23">SUMPRODUCT('EUROSTAT data 2015 EU27'!$E$15:$BP$78*('EUROSTAT data 2015 EU27'!$E$13:$BP$13= SIOM!C$3)* ('EUROSTAT data 2015 EU27'!$D$15:$D$78= SIOM!$B23))</f>
        <v>358.47999999999996</v>
      </c>
      <c r="D23" s="159">
        <f>'EUROSTAT data re-aggregated'!$D18*'SIOM from DLIM'!C161/SUM('SIOM from DLIM'!$C161:$F161)</f>
        <v>25.035870093332345</v>
      </c>
      <c r="E23" s="159">
        <f>'EUROSTAT data re-aggregated'!$D18*'SIOM from DLIM'!D161/SUM('SIOM from DLIM'!$C161:$F161)</f>
        <v>106.55108053782514</v>
      </c>
      <c r="F23" s="159">
        <f>'EUROSTAT data re-aggregated'!$D18*'SIOM from DLIM'!E161/SUM('SIOM from DLIM'!$C161:$F161)</f>
        <v>97.598824510583697</v>
      </c>
      <c r="G23" s="159">
        <f>'EUROSTAT data re-aggregated'!$D18*'SIOM from DLIM'!F161/SUM('SIOM from DLIM'!$C161:$F161)</f>
        <v>6.7442248582588133</v>
      </c>
      <c r="H23" s="159" cm="1">
        <f t="array" ref="H23">SUMPRODUCT('EUROSTAT data 2015 EU27'!$E$15:$BP$78*('EUROSTAT data 2015 EU27'!$E$13:$BP$13= SIOM!H$3)* ('EUROSTAT data 2015 EU27'!$D$15:$D$78= SIOM!$B23))</f>
        <v>801.5</v>
      </c>
      <c r="I23" s="159" cm="1">
        <f t="array" ref="I23">SUMPRODUCT('EUROSTAT data 2015 EU27'!$E$15:$BP$78*('EUROSTAT data 2015 EU27'!$E$13:$BP$13= SIOM!I$3)* ('EUROSTAT data 2015 EU27'!$D$15:$D$78= SIOM!$B23))</f>
        <v>140.85</v>
      </c>
      <c r="J23" s="159" cm="1">
        <f t="array" ref="J23">SUMPRODUCT('EUROSTAT data 2015 EU27'!$E$15:$BP$78*('EUROSTAT data 2015 EU27'!$E$13:$BP$13= SIOM!J$3)* ('EUROSTAT data 2015 EU27'!$D$15:$D$78= SIOM!$B23))</f>
        <v>135.54</v>
      </c>
      <c r="K23" s="159" cm="1">
        <f t="array" ref="K23">SUMPRODUCT('EUROSTAT data 2015 EU27'!$E$15:$BP$78*('EUROSTAT data 2015 EU27'!$E$13:$BP$13= SIOM!K$3)* ('EUROSTAT data 2015 EU27'!$D$15:$D$78= SIOM!$B23))</f>
        <v>303.39999999999998</v>
      </c>
      <c r="L23" s="159" cm="1">
        <f t="array" ref="L23">SUMPRODUCT('EUROSTAT data 2015 EU27'!$E$15:$BP$78*('EUROSTAT data 2015 EU27'!$E$13:$BP$13= SIOM!L$3)* ('EUROSTAT data 2015 EU27'!$D$15:$D$78= SIOM!$B23))</f>
        <v>432.94</v>
      </c>
      <c r="M23" s="159" cm="1">
        <f t="array" ref="M23">SUMPRODUCT('EUROSTAT data 2015 EU27'!$E$15:$BP$78*('EUROSTAT data 2015 EU27'!$E$13:$BP$13= SIOM!M$3)* ('EUROSTAT data 2015 EU27'!$D$15:$D$78= SIOM!$B23))</f>
        <v>735.87</v>
      </c>
      <c r="N23" s="159" cm="1">
        <f t="array" ref="N23">SUMPRODUCT('EUROSTAT data 2015 EU27'!$E$15:$BP$78*('EUROSTAT data 2015 EU27'!$E$13:$BP$13= SIOM!N$3)* ('EUROSTAT data 2015 EU27'!$D$15:$D$78= SIOM!$B23))</f>
        <v>101.44</v>
      </c>
      <c r="O23" s="159" cm="1">
        <f t="array" ref="O23">SUMPRODUCT('EUROSTAT data 2015 EU27'!$E$15:$BP$78*('EUROSTAT data 2015 EU27'!$E$13:$BP$13= SIOM!O$3)* ('EUROSTAT data 2015 EU27'!$D$15:$D$78= SIOM!$B23))</f>
        <v>636.61</v>
      </c>
      <c r="P23" s="159">
        <f>'EUROSTAT data re-aggregated'!$M18*'SIOM from DLIM'!C161/SUM('SIOM from DLIM'!$C161:$D161)</f>
        <v>75.506996382111367</v>
      </c>
      <c r="Q23" s="159">
        <f>'EUROSTAT data re-aggregated'!$M18*'SIOM from DLIM'!D161/SUM('SIOM from DLIM'!$C161:$D161)</f>
        <v>321.3530036178887</v>
      </c>
      <c r="R23" s="178">
        <f>'EUROSTAT data re-aggregated'!$N18*'SIOM from DLIM'!E161/SUM('SIOM from DLIM'!$E161:$F161)</f>
        <v>1217.9947403631404</v>
      </c>
      <c r="S23" s="178">
        <f>'EUROSTAT data re-aggregated'!$N18*'SIOM from DLIM'!F161/SUM('SIOM from DLIM'!$E161:$F161)</f>
        <v>84.165259636859687</v>
      </c>
      <c r="T23" s="159" cm="1">
        <f t="array" ref="T23">SUMPRODUCT('EUROSTAT data 2015 EU27'!$E$15:$BP$78*('EUROSTAT data 2015 EU27'!$E$13:$BP$13= SIOM!T$3)* ('EUROSTAT data 2015 EU27'!$D$15:$D$78= SIOM!$B23))</f>
        <v>3110.72</v>
      </c>
      <c r="U23" s="159" cm="1">
        <f t="array" ref="U23">SUMPRODUCT('EUROSTAT data 2015 EU27'!$E$15:$BP$78*('EUROSTAT data 2015 EU27'!$E$13:$BP$13= SIOM!U$3)* ('EUROSTAT data 2015 EU27'!$D$15:$D$78= SIOM!$B23))</f>
        <v>6907.96</v>
      </c>
      <c r="V23" s="159" cm="1">
        <f t="array" ref="V23">SUMPRODUCT('EUROSTAT data 2015 EU27'!$E$15:$BP$78*('EUROSTAT data 2015 EU27'!$E$13:$BP$13= SIOM!V$3)* ('EUROSTAT data 2015 EU27'!$D$15:$D$78= SIOM!$B23))</f>
        <v>41222.51</v>
      </c>
      <c r="W23" s="159" cm="1">
        <f t="array" ref="W23">SUMPRODUCT('EUROSTAT data 2015 EU27'!$E$15:$BP$78*('EUROSTAT data 2015 EU27'!$E$13:$BP$13= SIOM!W$3)* ('EUROSTAT data 2015 EU27'!$D$15:$D$78= SIOM!$B23))</f>
        <v>14246.97</v>
      </c>
      <c r="X23" s="159" cm="1">
        <f t="array" ref="X23">SUMPRODUCT('EUROSTAT data 2015 EU27'!$E$15:$BP$78*('EUROSTAT data 2015 EU27'!$E$13:$BP$13= SIOM!X$3)* ('EUROSTAT data 2015 EU27'!$D$15:$D$78= SIOM!$B23))</f>
        <v>16308.31</v>
      </c>
      <c r="Y23" s="159" cm="1">
        <f t="array" ref="Y23">SUMPRODUCT('EUROSTAT data 2015 EU27'!$E$15:$BP$78*('EUROSTAT data 2015 EU27'!$E$13:$BP$13= SIOM!Y$3)* ('EUROSTAT data 2015 EU27'!$D$15:$D$78= SIOM!$B23))</f>
        <v>3364.78</v>
      </c>
      <c r="Z23" s="224" cm="1">
        <f t="array" ref="Z23">SUMPRODUCT('EUROSTAT data 2015 EU27'!$E$15:$BP$78*('EUROSTAT data 2015 EU27'!$E$13:$BP$13= SIOM!Z$3)* ('EUROSTAT data 2015 EU27'!$D$15:$D$78= SIOM!$B23))</f>
        <v>5931.4</v>
      </c>
      <c r="AA23" s="159">
        <f>'EUROSTAT data re-aggregated'!$V18*'SIOM from DLIM'!Z161/SUM('SIOM from DLIM'!$Z161:$AA161)</f>
        <v>5041.0290542605217</v>
      </c>
      <c r="AB23" s="159">
        <f>'EUROSTAT data re-aggregated'!$V18*'SIOM from DLIM'!AA161/SUM('SIOM from DLIM'!$Z161:$AA161)</f>
        <v>1554.9609457394779</v>
      </c>
      <c r="AC23" s="159" cm="1">
        <f t="array" ref="AC23">SUMPRODUCT('EUROSTAT data 2015 EU27'!$E$15:$BP$78*('EUROSTAT data 2015 EU27'!$E$13:$BP$13= SIOM!AC$3)* ('EUROSTAT data 2015 EU27'!$D$15:$D$78= SIOM!$B23))</f>
        <v>617.4</v>
      </c>
      <c r="AD23" s="159" cm="1">
        <f t="array" ref="AD23">SUMPRODUCT('EUROSTAT data 2015 EU27'!$E$15:$BP$78*('EUROSTAT data 2015 EU27'!$E$13:$BP$13= SIOM!AD$3)* ('EUROSTAT data 2015 EU27'!$D$15:$D$78= SIOM!$B23))</f>
        <v>28959.03</v>
      </c>
      <c r="AE23" s="159" cm="1">
        <f t="array" ref="AE23">SUMPRODUCT('EUROSTAT data 2015 EU27'!$E$15:$BP$78*('EUROSTAT data 2015 EU27'!$E$13:$BP$13= SIOM!AE$3)* ('EUROSTAT data 2015 EU27'!$D$15:$D$78= SIOM!$B23))</f>
        <v>3863.61</v>
      </c>
      <c r="AF23" s="159" cm="1">
        <f t="array" ref="AF23">SUMPRODUCT('EUROSTAT data 2015 EU27'!$E$15:$BP$78*('EUROSTAT data 2015 EU27'!$E$13:$BP$13= SIOM!AF$3)* ('EUROSTAT data 2015 EU27'!$D$15:$D$78= SIOM!$B23))</f>
        <v>2001.5200000000002</v>
      </c>
      <c r="AG23" s="159" cm="1">
        <f t="array" ref="AG23">SUMPRODUCT('EUROSTAT data 2015 EU27'!$E$15:$BP$78*('EUROSTAT data 2015 EU27'!$E$13:$BP$13= SIOM!AG$3)* ('EUROSTAT data 2015 EU27'!$D$15:$D$78= SIOM!$B23))</f>
        <v>1216.43</v>
      </c>
      <c r="AH23" s="159" cm="1">
        <f t="array" ref="AH23">SUMPRODUCT('EUROSTAT data 2015 EU27'!$E$15:$BP$78*('EUROSTAT data 2015 EU27'!$E$13:$BP$13= SIOM!AH$3)* ('EUROSTAT data 2015 EU27'!$D$15:$D$78= SIOM!$B23))</f>
        <v>201.11</v>
      </c>
      <c r="AI23" s="159" cm="1">
        <f t="array" ref="AI23">SUMPRODUCT('EUROSTAT data 2015 EU27'!$E$15:$BP$78*('EUROSTAT data 2015 EU27'!$E$13:$BP$13= SIOM!AI$3)* ('EUROSTAT data 2015 EU27'!$D$15:$D$78= SIOM!$B23))</f>
        <v>2731.54</v>
      </c>
      <c r="AJ23" s="159" cm="1">
        <f t="array" ref="AJ23">SUMPRODUCT('EUROSTAT data 2015 EU27'!$E$15:$BP$78*('EUROSTAT data 2015 EU27'!$E$13:$BP$13= SIOM!AJ$3)* ('EUROSTAT data 2015 EU27'!$D$15:$D$78= SIOM!$B23))</f>
        <v>1079.72</v>
      </c>
      <c r="AK23" s="159" cm="1">
        <f t="array" ref="AK23">SUMPRODUCT('EUROSTAT data 2015 EU27'!$E$15:$BP$78*('EUROSTAT data 2015 EU27'!$E$13:$BP$13= SIOM!AK$3)* ('EUROSTAT data 2015 EU27'!$D$15:$D$78= SIOM!$B23))</f>
        <v>157.99</v>
      </c>
      <c r="AL23" s="159" cm="1">
        <f t="array" ref="AL23">SUMPRODUCT('EUROSTAT data 2015 EU27'!$E$15:$BP$78*('EUROSTAT data 2015 EU27'!$E$13:$BP$13= SIOM!AL$3)* ('EUROSTAT data 2015 EU27'!$D$15:$D$78= SIOM!$B23))</f>
        <v>1085.5999999999999</v>
      </c>
      <c r="AM23" s="159" cm="1">
        <f t="array" ref="AM23">SUMPRODUCT('EUROSTAT data 2015 EU27'!$E$15:$BP$78*('EUROSTAT data 2015 EU27'!$E$13:$BP$13= SIOM!AM$3)* ('EUROSTAT data 2015 EU27'!$D$15:$D$78= SIOM!$B23))</f>
        <v>4357.96</v>
      </c>
      <c r="AN23" s="159" cm="1">
        <f t="array" ref="AN23">SUMPRODUCT('EUROSTAT data 2015 EU27'!$E$15:$BP$78*('EUROSTAT data 2015 EU27'!$E$13:$BP$13= SIOM!AN$3)* ('EUROSTAT data 2015 EU27'!$D$15:$D$78= SIOM!$B23))</f>
        <v>637.30999999999995</v>
      </c>
      <c r="AO23" s="159" cm="1">
        <f t="array" ref="AO23">SUMPRODUCT('EUROSTAT data 2015 EU27'!$E$15:$BP$78*('EUROSTAT data 2015 EU27'!$E$13:$BP$13= SIOM!AO$3)* ('EUROSTAT data 2015 EU27'!$D$15:$D$78= SIOM!$B23))</f>
        <v>240.14</v>
      </c>
      <c r="AP23" s="159" cm="1">
        <f t="array" ref="AP23">SUMPRODUCT('EUROSTAT data 2015 EU27'!$E$15:$BP$78*('EUROSTAT data 2015 EU27'!$E$13:$BP$13= SIOM!AP$3)* ('EUROSTAT data 2015 EU27'!$D$15:$D$78= SIOM!$B23))</f>
        <v>465.87</v>
      </c>
      <c r="AQ23" s="159" cm="1">
        <f t="array" ref="AQ23">SUMPRODUCT('EUROSTAT data 2015 EU27'!$E$15:$BP$78*('EUROSTAT data 2015 EU27'!$E$13:$BP$13= SIOM!AQ$3)* ('EUROSTAT data 2015 EU27'!$D$15:$D$78= SIOM!$B23))</f>
        <v>1380.42</v>
      </c>
      <c r="AR23" s="159" cm="1">
        <f t="array" ref="AR23">SUMPRODUCT('EUROSTAT data 2015 EU27'!$E$15:$BP$78*('EUROSTAT data 2015 EU27'!$E$13:$BP$13= SIOM!AR$3)* ('EUROSTAT data 2015 EU27'!$D$15:$D$78= SIOM!$B23))</f>
        <v>0.76</v>
      </c>
    </row>
    <row r="24" spans="2:44" x14ac:dyDescent="0.35">
      <c r="B24" s="1" t="str">
        <f>'SIOM from DLIM'!A162</f>
        <v>ISIC 28</v>
      </c>
      <c r="C24" s="159" cm="1">
        <f t="array" ref="C24">SUMPRODUCT('EUROSTAT data 2015 EU27'!$E$15:$BP$78*('EUROSTAT data 2015 EU27'!$E$13:$BP$13= SIOM!C$3)* ('EUROSTAT data 2015 EU27'!$D$15:$D$78= SIOM!$B24))</f>
        <v>2663.76</v>
      </c>
      <c r="D24" s="159">
        <f>'EUROSTAT data re-aggregated'!$D19*'SIOM from DLIM'!C162/SUM('SIOM from DLIM'!$C162:$F162)</f>
        <v>153.72977156025331</v>
      </c>
      <c r="E24" s="159">
        <f>'EUROSTAT data re-aggregated'!$D19*'SIOM from DLIM'!D162/SUM('SIOM from DLIM'!$C162:$F162)</f>
        <v>654.26419012057556</v>
      </c>
      <c r="F24" s="159">
        <f>'EUROSTAT data re-aggregated'!$D19*'SIOM from DLIM'!E162/SUM('SIOM from DLIM'!$C162:$F162)</f>
        <v>599.29393069335219</v>
      </c>
      <c r="G24" s="159">
        <f>'EUROSTAT data re-aggregated'!$D19*'SIOM from DLIM'!F162/SUM('SIOM from DLIM'!$C162:$F162)</f>
        <v>41.412107625819282</v>
      </c>
      <c r="H24" s="159" cm="1">
        <f t="array" ref="H24">SUMPRODUCT('EUROSTAT data 2015 EU27'!$E$15:$BP$78*('EUROSTAT data 2015 EU27'!$E$13:$BP$13= SIOM!H$3)* ('EUROSTAT data 2015 EU27'!$D$15:$D$78= SIOM!$B24))</f>
        <v>2898.16</v>
      </c>
      <c r="I24" s="159" cm="1">
        <f t="array" ref="I24">SUMPRODUCT('EUROSTAT data 2015 EU27'!$E$15:$BP$78*('EUROSTAT data 2015 EU27'!$E$13:$BP$13= SIOM!I$3)* ('EUROSTAT data 2015 EU27'!$D$15:$D$78= SIOM!$B24))</f>
        <v>775.21</v>
      </c>
      <c r="J24" s="159" cm="1">
        <f t="array" ref="J24">SUMPRODUCT('EUROSTAT data 2015 EU27'!$E$15:$BP$78*('EUROSTAT data 2015 EU27'!$E$13:$BP$13= SIOM!J$3)* ('EUROSTAT data 2015 EU27'!$D$15:$D$78= SIOM!$B24))</f>
        <v>438.45</v>
      </c>
      <c r="K24" s="159" cm="1">
        <f t="array" ref="K24">SUMPRODUCT('EUROSTAT data 2015 EU27'!$E$15:$BP$78*('EUROSTAT data 2015 EU27'!$E$13:$BP$13= SIOM!K$3)* ('EUROSTAT data 2015 EU27'!$D$15:$D$78= SIOM!$B24))</f>
        <v>1301.8800000000001</v>
      </c>
      <c r="L24" s="159" cm="1">
        <f t="array" ref="L24">SUMPRODUCT('EUROSTAT data 2015 EU27'!$E$15:$BP$78*('EUROSTAT data 2015 EU27'!$E$13:$BP$13= SIOM!L$3)* ('EUROSTAT data 2015 EU27'!$D$15:$D$78= SIOM!$B24))</f>
        <v>1239.3599999999999</v>
      </c>
      <c r="M24" s="159" cm="1">
        <f t="array" ref="M24">SUMPRODUCT('EUROSTAT data 2015 EU27'!$E$15:$BP$78*('EUROSTAT data 2015 EU27'!$E$13:$BP$13= SIOM!M$3)* ('EUROSTAT data 2015 EU27'!$D$15:$D$78= SIOM!$B24))</f>
        <v>1933.75</v>
      </c>
      <c r="N24" s="159" cm="1">
        <f t="array" ref="N24">SUMPRODUCT('EUROSTAT data 2015 EU27'!$E$15:$BP$78*('EUROSTAT data 2015 EU27'!$E$13:$BP$13= SIOM!N$3)* ('EUROSTAT data 2015 EU27'!$D$15:$D$78= SIOM!$B24))</f>
        <v>815.6</v>
      </c>
      <c r="O24" s="159" cm="1">
        <f t="array" ref="O24">SUMPRODUCT('EUROSTAT data 2015 EU27'!$E$15:$BP$78*('EUROSTAT data 2015 EU27'!$E$13:$BP$13= SIOM!O$3)* ('EUROSTAT data 2015 EU27'!$D$15:$D$78= SIOM!$B24))</f>
        <v>1889.02</v>
      </c>
      <c r="P24" s="159">
        <f>'EUROSTAT data re-aggregated'!$M19*'SIOM from DLIM'!C162/SUM('SIOM from DLIM'!$C162:$D162)</f>
        <v>243.31723376814713</v>
      </c>
      <c r="Q24" s="159">
        <f>'EUROSTAT data re-aggregated'!$M19*'SIOM from DLIM'!D162/SUM('SIOM from DLIM'!$C162:$D162)</f>
        <v>1035.5427662318527</v>
      </c>
      <c r="R24" s="178">
        <f>'EUROSTAT data re-aggregated'!$N19*'SIOM from DLIM'!E162/SUM('SIOM from DLIM'!$E162:$F162)</f>
        <v>2591.6996733510364</v>
      </c>
      <c r="S24" s="178">
        <f>'EUROSTAT data re-aggregated'!$N19*'SIOM from DLIM'!F162/SUM('SIOM from DLIM'!$E162:$F162)</f>
        <v>179.09032664896361</v>
      </c>
      <c r="T24" s="159" cm="1">
        <f t="array" ref="T24">SUMPRODUCT('EUROSTAT data 2015 EU27'!$E$15:$BP$78*('EUROSTAT data 2015 EU27'!$E$13:$BP$13= SIOM!T$3)* ('EUROSTAT data 2015 EU27'!$D$15:$D$78= SIOM!$B24))</f>
        <v>5651.31</v>
      </c>
      <c r="U24" s="159" cm="1">
        <f t="array" ref="U24">SUMPRODUCT('EUROSTAT data 2015 EU27'!$E$15:$BP$78*('EUROSTAT data 2015 EU27'!$E$13:$BP$13= SIOM!U$3)* ('EUROSTAT data 2015 EU27'!$D$15:$D$78= SIOM!$B24))</f>
        <v>2331.0100000000002</v>
      </c>
      <c r="V24" s="159" cm="1">
        <f t="array" ref="V24">SUMPRODUCT('EUROSTAT data 2015 EU27'!$E$15:$BP$78*('EUROSTAT data 2015 EU27'!$E$13:$BP$13= SIOM!V$3)* ('EUROSTAT data 2015 EU27'!$D$15:$D$78= SIOM!$B24))</f>
        <v>4372.79</v>
      </c>
      <c r="W24" s="159" cm="1">
        <f t="array" ref="W24">SUMPRODUCT('EUROSTAT data 2015 EU27'!$E$15:$BP$78*('EUROSTAT data 2015 EU27'!$E$13:$BP$13= SIOM!W$3)* ('EUROSTAT data 2015 EU27'!$D$15:$D$78= SIOM!$B24))</f>
        <v>91999.51</v>
      </c>
      <c r="X24" s="159" cm="1">
        <f t="array" ref="X24">SUMPRODUCT('EUROSTAT data 2015 EU27'!$E$15:$BP$78*('EUROSTAT data 2015 EU27'!$E$13:$BP$13= SIOM!X$3)* ('EUROSTAT data 2015 EU27'!$D$15:$D$78= SIOM!$B24))</f>
        <v>33306.46</v>
      </c>
      <c r="Y24" s="159" cm="1">
        <f t="array" ref="Y24">SUMPRODUCT('EUROSTAT data 2015 EU27'!$E$15:$BP$78*('EUROSTAT data 2015 EU27'!$E$13:$BP$13= SIOM!Y$3)* ('EUROSTAT data 2015 EU27'!$D$15:$D$78= SIOM!$B24))</f>
        <v>7383.85</v>
      </c>
      <c r="Z24" s="224" cm="1">
        <f t="array" ref="Z24">SUMPRODUCT('EUROSTAT data 2015 EU27'!$E$15:$BP$78*('EUROSTAT data 2015 EU27'!$E$13:$BP$13= SIOM!Z$3)* ('EUROSTAT data 2015 EU27'!$D$15:$D$78= SIOM!$B24))</f>
        <v>10673.34</v>
      </c>
      <c r="AA24" s="159">
        <f>'EUROSTAT data re-aggregated'!$V19*'SIOM from DLIM'!Z162/SUM('SIOM from DLIM'!$Z162:$AA162)</f>
        <v>2183.7233602418651</v>
      </c>
      <c r="AB24" s="159">
        <f>'EUROSTAT data re-aggregated'!$V19*'SIOM from DLIM'!AA162/SUM('SIOM from DLIM'!$Z162:$AA162)</f>
        <v>691.18663975813513</v>
      </c>
      <c r="AC24" s="159" cm="1">
        <f t="array" ref="AC24">SUMPRODUCT('EUROSTAT data 2015 EU27'!$E$15:$BP$78*('EUROSTAT data 2015 EU27'!$E$13:$BP$13= SIOM!AC$3)* ('EUROSTAT data 2015 EU27'!$D$15:$D$78= SIOM!$B24))</f>
        <v>2080.9</v>
      </c>
      <c r="AD24" s="159" cm="1">
        <f t="array" ref="AD24">SUMPRODUCT('EUROSTAT data 2015 EU27'!$E$15:$BP$78*('EUROSTAT data 2015 EU27'!$E$13:$BP$13= SIOM!AD$3)* ('EUROSTAT data 2015 EU27'!$D$15:$D$78= SIOM!$B24))</f>
        <v>16731.09</v>
      </c>
      <c r="AE24" s="159" cm="1">
        <f t="array" ref="AE24">SUMPRODUCT('EUROSTAT data 2015 EU27'!$E$15:$BP$78*('EUROSTAT data 2015 EU27'!$E$13:$BP$13= SIOM!AE$3)* ('EUROSTAT data 2015 EU27'!$D$15:$D$78= SIOM!$B24))</f>
        <v>5047.8900000000003</v>
      </c>
      <c r="AF24" s="159" cm="1">
        <f t="array" ref="AF24">SUMPRODUCT('EUROSTAT data 2015 EU27'!$E$15:$BP$78*('EUROSTAT data 2015 EU27'!$E$13:$BP$13= SIOM!AF$3)* ('EUROSTAT data 2015 EU27'!$D$15:$D$78= SIOM!$B24))</f>
        <v>2082.36</v>
      </c>
      <c r="AG24" s="159" cm="1">
        <f t="array" ref="AG24">SUMPRODUCT('EUROSTAT data 2015 EU27'!$E$15:$BP$78*('EUROSTAT data 2015 EU27'!$E$13:$BP$13= SIOM!AG$3)* ('EUROSTAT data 2015 EU27'!$D$15:$D$78= SIOM!$B24))</f>
        <v>703.02</v>
      </c>
      <c r="AH24" s="159" cm="1">
        <f t="array" ref="AH24">SUMPRODUCT('EUROSTAT data 2015 EU27'!$E$15:$BP$78*('EUROSTAT data 2015 EU27'!$E$13:$BP$13= SIOM!AH$3)* ('EUROSTAT data 2015 EU27'!$D$15:$D$78= SIOM!$B24))</f>
        <v>283.20999999999998</v>
      </c>
      <c r="AI24" s="159" cm="1">
        <f t="array" ref="AI24">SUMPRODUCT('EUROSTAT data 2015 EU27'!$E$15:$BP$78*('EUROSTAT data 2015 EU27'!$E$13:$BP$13= SIOM!AI$3)* ('EUROSTAT data 2015 EU27'!$D$15:$D$78= SIOM!$B24))</f>
        <v>620.36</v>
      </c>
      <c r="AJ24" s="159" cm="1">
        <f t="array" ref="AJ24">SUMPRODUCT('EUROSTAT data 2015 EU27'!$E$15:$BP$78*('EUROSTAT data 2015 EU27'!$E$13:$BP$13= SIOM!AJ$3)* ('EUROSTAT data 2015 EU27'!$D$15:$D$78= SIOM!$B24))</f>
        <v>382.5</v>
      </c>
      <c r="AK24" s="159" cm="1">
        <f t="array" ref="AK24">SUMPRODUCT('EUROSTAT data 2015 EU27'!$E$15:$BP$78*('EUROSTAT data 2015 EU27'!$E$13:$BP$13= SIOM!AK$3)* ('EUROSTAT data 2015 EU27'!$D$15:$D$78= SIOM!$B24))</f>
        <v>283.8</v>
      </c>
      <c r="AL24" s="159" cm="1">
        <f t="array" ref="AL24">SUMPRODUCT('EUROSTAT data 2015 EU27'!$E$15:$BP$78*('EUROSTAT data 2015 EU27'!$E$13:$BP$13= SIOM!AL$3)* ('EUROSTAT data 2015 EU27'!$D$15:$D$78= SIOM!$B24))</f>
        <v>362.42</v>
      </c>
      <c r="AM24" s="159" cm="1">
        <f t="array" ref="AM24">SUMPRODUCT('EUROSTAT data 2015 EU27'!$E$15:$BP$78*('EUROSTAT data 2015 EU27'!$E$13:$BP$13= SIOM!AM$3)* ('EUROSTAT data 2015 EU27'!$D$15:$D$78= SIOM!$B24))</f>
        <v>4426.78</v>
      </c>
      <c r="AN24" s="159" cm="1">
        <f t="array" ref="AN24">SUMPRODUCT('EUROSTAT data 2015 EU27'!$E$15:$BP$78*('EUROSTAT data 2015 EU27'!$E$13:$BP$13= SIOM!AN$3)* ('EUROSTAT data 2015 EU27'!$D$15:$D$78= SIOM!$B24))</f>
        <v>588.83000000000004</v>
      </c>
      <c r="AO24" s="159" cm="1">
        <f t="array" ref="AO24">SUMPRODUCT('EUROSTAT data 2015 EU27'!$E$15:$BP$78*('EUROSTAT data 2015 EU27'!$E$13:$BP$13= SIOM!AO$3)* ('EUROSTAT data 2015 EU27'!$D$15:$D$78= SIOM!$B24))</f>
        <v>170.16</v>
      </c>
      <c r="AP24" s="159" cm="1">
        <f t="array" ref="AP24">SUMPRODUCT('EUROSTAT data 2015 EU27'!$E$15:$BP$78*('EUROSTAT data 2015 EU27'!$E$13:$BP$13= SIOM!AP$3)* ('EUROSTAT data 2015 EU27'!$D$15:$D$78= SIOM!$B24))</f>
        <v>817.31</v>
      </c>
      <c r="AQ24" s="159" cm="1">
        <f t="array" ref="AQ24">SUMPRODUCT('EUROSTAT data 2015 EU27'!$E$15:$BP$78*('EUROSTAT data 2015 EU27'!$E$13:$BP$13= SIOM!AQ$3)* ('EUROSTAT data 2015 EU27'!$D$15:$D$78= SIOM!$B24))</f>
        <v>902.31999999999994</v>
      </c>
      <c r="AR24" s="159" cm="1">
        <f t="array" ref="AR24">SUMPRODUCT('EUROSTAT data 2015 EU27'!$E$15:$BP$78*('EUROSTAT data 2015 EU27'!$E$13:$BP$13= SIOM!AR$3)* ('EUROSTAT data 2015 EU27'!$D$15:$D$78= SIOM!$B24))</f>
        <v>0</v>
      </c>
    </row>
    <row r="25" spans="2:44" x14ac:dyDescent="0.35">
      <c r="B25" s="1" t="str">
        <f>'SIOM from DLIM'!A163</f>
        <v>ISIC 29</v>
      </c>
      <c r="C25" s="159" cm="1">
        <f t="array" ref="C25">SUMPRODUCT('EUROSTAT data 2015 EU27'!$E$15:$BP$78*('EUROSTAT data 2015 EU27'!$E$13:$BP$13= SIOM!C$3)* ('EUROSTAT data 2015 EU27'!$D$15:$D$78= SIOM!$B25))</f>
        <v>675.37</v>
      </c>
      <c r="D25" s="159">
        <f>'EUROSTAT data re-aggregated'!$D20*'SIOM from DLIM'!C163/SUM('SIOM from DLIM'!$C163:$F163)</f>
        <v>11.260994931990114</v>
      </c>
      <c r="E25" s="159">
        <f>'EUROSTAT data re-aggregated'!$D20*'SIOM from DLIM'!D163/SUM('SIOM from DLIM'!$C163:$F163)</f>
        <v>47.926082595151136</v>
      </c>
      <c r="F25" s="159">
        <f>'EUROSTAT data re-aggregated'!$D20*'SIOM from DLIM'!E163/SUM('SIOM from DLIM'!$C163:$F163)</f>
        <v>43.899407693227388</v>
      </c>
      <c r="G25" s="159">
        <f>'EUROSTAT data re-aggregated'!$D20*'SIOM from DLIM'!F163/SUM('SIOM from DLIM'!$C163:$F163)</f>
        <v>3.03351477963135</v>
      </c>
      <c r="H25" s="159" cm="1">
        <f t="array" ref="H25">SUMPRODUCT('EUROSTAT data 2015 EU27'!$E$15:$BP$78*('EUROSTAT data 2015 EU27'!$E$13:$BP$13= SIOM!H$3)* ('EUROSTAT data 2015 EU27'!$D$15:$D$78= SIOM!$B25))</f>
        <v>335.47</v>
      </c>
      <c r="I25" s="159" cm="1">
        <f t="array" ref="I25">SUMPRODUCT('EUROSTAT data 2015 EU27'!$E$15:$BP$78*('EUROSTAT data 2015 EU27'!$E$13:$BP$13= SIOM!I$3)* ('EUROSTAT data 2015 EU27'!$D$15:$D$78= SIOM!$B25))</f>
        <v>40.11</v>
      </c>
      <c r="J25" s="159" cm="1">
        <f t="array" ref="J25">SUMPRODUCT('EUROSTAT data 2015 EU27'!$E$15:$BP$78*('EUROSTAT data 2015 EU27'!$E$13:$BP$13= SIOM!J$3)* ('EUROSTAT data 2015 EU27'!$D$15:$D$78= SIOM!$B25))</f>
        <v>120.13</v>
      </c>
      <c r="K25" s="159" cm="1">
        <f t="array" ref="K25">SUMPRODUCT('EUROSTAT data 2015 EU27'!$E$15:$BP$78*('EUROSTAT data 2015 EU27'!$E$13:$BP$13= SIOM!K$3)* ('EUROSTAT data 2015 EU27'!$D$15:$D$78= SIOM!$B25))</f>
        <v>29.349999999999998</v>
      </c>
      <c r="L25" s="159" cm="1">
        <f t="array" ref="L25">SUMPRODUCT('EUROSTAT data 2015 EU27'!$E$15:$BP$78*('EUROSTAT data 2015 EU27'!$E$13:$BP$13= SIOM!L$3)* ('EUROSTAT data 2015 EU27'!$D$15:$D$78= SIOM!$B25))</f>
        <v>267.92</v>
      </c>
      <c r="M25" s="159" cm="1">
        <f t="array" ref="M25">SUMPRODUCT('EUROSTAT data 2015 EU27'!$E$15:$BP$78*('EUROSTAT data 2015 EU27'!$E$13:$BP$13= SIOM!M$3)* ('EUROSTAT data 2015 EU27'!$D$15:$D$78= SIOM!$B25))</f>
        <v>816.35</v>
      </c>
      <c r="N25" s="159" cm="1">
        <f t="array" ref="N25">SUMPRODUCT('EUROSTAT data 2015 EU27'!$E$15:$BP$78*('EUROSTAT data 2015 EU27'!$E$13:$BP$13= SIOM!N$3)* ('EUROSTAT data 2015 EU27'!$D$15:$D$78= SIOM!$B25))</f>
        <v>9.65</v>
      </c>
      <c r="O25" s="159" cm="1">
        <f t="array" ref="O25">SUMPRODUCT('EUROSTAT data 2015 EU27'!$E$15:$BP$78*('EUROSTAT data 2015 EU27'!$E$13:$BP$13= SIOM!O$3)* ('EUROSTAT data 2015 EU27'!$D$15:$D$78= SIOM!$B25))</f>
        <v>516.16999999999996</v>
      </c>
      <c r="P25" s="159">
        <f>'EUROSTAT data re-aggregated'!$M20*'SIOM from DLIM'!C163/SUM('SIOM from DLIM'!$C163:$D163)</f>
        <v>117.65932982074651</v>
      </c>
      <c r="Q25" s="159">
        <f>'EUROSTAT data re-aggregated'!$M20*'SIOM from DLIM'!D163/SUM('SIOM from DLIM'!$C163:$D163)</f>
        <v>500.75067017925346</v>
      </c>
      <c r="R25" s="178">
        <f>'EUROSTAT data re-aggregated'!$N20*'SIOM from DLIM'!E163/SUM('SIOM from DLIM'!$E163:$F163)</f>
        <v>183.83661475622932</v>
      </c>
      <c r="S25" s="178">
        <f>'EUROSTAT data re-aggregated'!$N20*'SIOM from DLIM'!F163/SUM('SIOM from DLIM'!$E163:$F163)</f>
        <v>12.703385243770647</v>
      </c>
      <c r="T25" s="159" cm="1">
        <f t="array" ref="T25">SUMPRODUCT('EUROSTAT data 2015 EU27'!$E$15:$BP$78*('EUROSTAT data 2015 EU27'!$E$13:$BP$13= SIOM!T$3)* ('EUROSTAT data 2015 EU27'!$D$15:$D$78= SIOM!$B25))</f>
        <v>1286.69</v>
      </c>
      <c r="U25" s="159" cm="1">
        <f t="array" ref="U25">SUMPRODUCT('EUROSTAT data 2015 EU27'!$E$15:$BP$78*('EUROSTAT data 2015 EU27'!$E$13:$BP$13= SIOM!U$3)* ('EUROSTAT data 2015 EU27'!$D$15:$D$78= SIOM!$B25))</f>
        <v>327.58999999999997</v>
      </c>
      <c r="V25" s="159" cm="1">
        <f t="array" ref="V25">SUMPRODUCT('EUROSTAT data 2015 EU27'!$E$15:$BP$78*('EUROSTAT data 2015 EU27'!$E$13:$BP$13= SIOM!V$3)* ('EUROSTAT data 2015 EU27'!$D$15:$D$78= SIOM!$B25))</f>
        <v>2096.33</v>
      </c>
      <c r="W25" s="159" cm="1">
        <f t="array" ref="W25">SUMPRODUCT('EUROSTAT data 2015 EU27'!$E$15:$BP$78*('EUROSTAT data 2015 EU27'!$E$13:$BP$13= SIOM!W$3)* ('EUROSTAT data 2015 EU27'!$D$15:$D$78= SIOM!$B25))</f>
        <v>12536.35</v>
      </c>
      <c r="X25" s="159" cm="1">
        <f t="array" ref="X25">SUMPRODUCT('EUROSTAT data 2015 EU27'!$E$15:$BP$78*('EUROSTAT data 2015 EU27'!$E$13:$BP$13= SIOM!X$3)* ('EUROSTAT data 2015 EU27'!$D$15:$D$78= SIOM!$B25))</f>
        <v>223135.8</v>
      </c>
      <c r="Y25" s="159" cm="1">
        <f t="array" ref="Y25">SUMPRODUCT('EUROSTAT data 2015 EU27'!$E$15:$BP$78*('EUROSTAT data 2015 EU27'!$E$13:$BP$13= SIOM!Y$3)* ('EUROSTAT data 2015 EU27'!$D$15:$D$78= SIOM!$B25))</f>
        <v>1317.6</v>
      </c>
      <c r="Z25" s="224" cm="1">
        <f t="array" ref="Z25">SUMPRODUCT('EUROSTAT data 2015 EU27'!$E$15:$BP$78*('EUROSTAT data 2015 EU27'!$E$13:$BP$13= SIOM!Z$3)* ('EUROSTAT data 2015 EU27'!$D$15:$D$78= SIOM!$B25))</f>
        <v>2598.4299999999998</v>
      </c>
      <c r="AA25" s="159">
        <f>'EUROSTAT data re-aggregated'!$V20*'SIOM from DLIM'!Z163/SUM('SIOM from DLIM'!$Z163:$AA163)</f>
        <v>202.49133364234558</v>
      </c>
      <c r="AB25" s="159">
        <f>'EUROSTAT data re-aggregated'!$V20*'SIOM from DLIM'!AA163/SUM('SIOM from DLIM'!$Z163:$AA163)</f>
        <v>63.538666357654378</v>
      </c>
      <c r="AC25" s="159" cm="1">
        <f t="array" ref="AC25">SUMPRODUCT('EUROSTAT data 2015 EU27'!$E$15:$BP$78*('EUROSTAT data 2015 EU27'!$E$13:$BP$13= SIOM!AC$3)* ('EUROSTAT data 2015 EU27'!$D$15:$D$78= SIOM!$B25))</f>
        <v>1013.5</v>
      </c>
      <c r="AD25" s="159" cm="1">
        <f t="array" ref="AD25">SUMPRODUCT('EUROSTAT data 2015 EU27'!$E$15:$BP$78*('EUROSTAT data 2015 EU27'!$E$13:$BP$13= SIOM!AD$3)* ('EUROSTAT data 2015 EU27'!$D$15:$D$78= SIOM!$B25))</f>
        <v>2130.66</v>
      </c>
      <c r="AE25" s="159" cm="1">
        <f t="array" ref="AE25">SUMPRODUCT('EUROSTAT data 2015 EU27'!$E$15:$BP$78*('EUROSTAT data 2015 EU27'!$E$13:$BP$13= SIOM!AE$3)* ('EUROSTAT data 2015 EU27'!$D$15:$D$78= SIOM!$B25))</f>
        <v>16548.939999999999</v>
      </c>
      <c r="AF25" s="159" cm="1">
        <f t="array" ref="AF25">SUMPRODUCT('EUROSTAT data 2015 EU27'!$E$15:$BP$78*('EUROSTAT data 2015 EU27'!$E$13:$BP$13= SIOM!AF$3)* ('EUROSTAT data 2015 EU27'!$D$15:$D$78= SIOM!$B25))</f>
        <v>7069.6600000000008</v>
      </c>
      <c r="AG25" s="159" cm="1">
        <f t="array" ref="AG25">SUMPRODUCT('EUROSTAT data 2015 EU27'!$E$15:$BP$78*('EUROSTAT data 2015 EU27'!$E$13:$BP$13= SIOM!AG$3)* ('EUROSTAT data 2015 EU27'!$D$15:$D$78= SIOM!$B25))</f>
        <v>46.15</v>
      </c>
      <c r="AH25" s="159" cm="1">
        <f t="array" ref="AH25">SUMPRODUCT('EUROSTAT data 2015 EU27'!$E$15:$BP$78*('EUROSTAT data 2015 EU27'!$E$13:$BP$13= SIOM!AH$3)* ('EUROSTAT data 2015 EU27'!$D$15:$D$78= SIOM!$B25))</f>
        <v>94.28</v>
      </c>
      <c r="AI25" s="159" cm="1">
        <f t="array" ref="AI25">SUMPRODUCT('EUROSTAT data 2015 EU27'!$E$15:$BP$78*('EUROSTAT data 2015 EU27'!$E$13:$BP$13= SIOM!AI$3)* ('EUROSTAT data 2015 EU27'!$D$15:$D$78= SIOM!$B25))</f>
        <v>102.95</v>
      </c>
      <c r="AJ25" s="159" cm="1">
        <f t="array" ref="AJ25">SUMPRODUCT('EUROSTAT data 2015 EU27'!$E$15:$BP$78*('EUROSTAT data 2015 EU27'!$E$13:$BP$13= SIOM!AJ$3)* ('EUROSTAT data 2015 EU27'!$D$15:$D$78= SIOM!$B25))</f>
        <v>62.44</v>
      </c>
      <c r="AK25" s="159" cm="1">
        <f t="array" ref="AK25">SUMPRODUCT('EUROSTAT data 2015 EU27'!$E$15:$BP$78*('EUROSTAT data 2015 EU27'!$E$13:$BP$13= SIOM!AK$3)* ('EUROSTAT data 2015 EU27'!$D$15:$D$78= SIOM!$B25))</f>
        <v>152.47999999999999</v>
      </c>
      <c r="AL25" s="159" cm="1">
        <f t="array" ref="AL25">SUMPRODUCT('EUROSTAT data 2015 EU27'!$E$15:$BP$78*('EUROSTAT data 2015 EU27'!$E$13:$BP$13= SIOM!AL$3)* ('EUROSTAT data 2015 EU27'!$D$15:$D$78= SIOM!$B25))</f>
        <v>68.540000000000006</v>
      </c>
      <c r="AM25" s="159" cm="1">
        <f t="array" ref="AM25">SUMPRODUCT('EUROSTAT data 2015 EU27'!$E$15:$BP$78*('EUROSTAT data 2015 EU27'!$E$13:$BP$13= SIOM!AM$3)* ('EUROSTAT data 2015 EU27'!$D$15:$D$78= SIOM!$B25))</f>
        <v>1682.64</v>
      </c>
      <c r="AN25" s="159" cm="1">
        <f t="array" ref="AN25">SUMPRODUCT('EUROSTAT data 2015 EU27'!$E$15:$BP$78*('EUROSTAT data 2015 EU27'!$E$13:$BP$13= SIOM!AN$3)* ('EUROSTAT data 2015 EU27'!$D$15:$D$78= SIOM!$B25))</f>
        <v>421.23</v>
      </c>
      <c r="AO25" s="159" cm="1">
        <f t="array" ref="AO25">SUMPRODUCT('EUROSTAT data 2015 EU27'!$E$15:$BP$78*('EUROSTAT data 2015 EU27'!$E$13:$BP$13= SIOM!AO$3)* ('EUROSTAT data 2015 EU27'!$D$15:$D$78= SIOM!$B25))</f>
        <v>46</v>
      </c>
      <c r="AP25" s="159" cm="1">
        <f t="array" ref="AP25">SUMPRODUCT('EUROSTAT data 2015 EU27'!$E$15:$BP$78*('EUROSTAT data 2015 EU27'!$E$13:$BP$13= SIOM!AP$3)* ('EUROSTAT data 2015 EU27'!$D$15:$D$78= SIOM!$B25))</f>
        <v>240.68</v>
      </c>
      <c r="AQ25" s="159" cm="1">
        <f t="array" ref="AQ25">SUMPRODUCT('EUROSTAT data 2015 EU27'!$E$15:$BP$78*('EUROSTAT data 2015 EU27'!$E$13:$BP$13= SIOM!AQ$3)* ('EUROSTAT data 2015 EU27'!$D$15:$D$78= SIOM!$B25))</f>
        <v>325.75999999999993</v>
      </c>
      <c r="AR25" s="159" cm="1">
        <f t="array" ref="AR25">SUMPRODUCT('EUROSTAT data 2015 EU27'!$E$15:$BP$78*('EUROSTAT data 2015 EU27'!$E$13:$BP$13= SIOM!AR$3)* ('EUROSTAT data 2015 EU27'!$D$15:$D$78= SIOM!$B25))</f>
        <v>0</v>
      </c>
    </row>
    <row r="26" spans="2:44" x14ac:dyDescent="0.35">
      <c r="B26" s="1" t="str">
        <f>'SIOM from DLIM'!A164</f>
        <v>ISIC 30</v>
      </c>
      <c r="C26" s="159" cm="1">
        <f t="array" ref="C26">SUMPRODUCT('EUROSTAT data 2015 EU27'!$E$15:$BP$78*('EUROSTAT data 2015 EU27'!$E$13:$BP$13= SIOM!C$3)* ('EUROSTAT data 2015 EU27'!$D$15:$D$78= SIOM!$B26))</f>
        <v>208.86</v>
      </c>
      <c r="D26" s="159">
        <f>'EUROSTAT data re-aggregated'!$D21*'SIOM from DLIM'!C164/SUM('SIOM from DLIM'!$C164:$F164)</f>
        <v>5.4638958636276964</v>
      </c>
      <c r="E26" s="159">
        <f>'EUROSTAT data re-aggregated'!$D21*'SIOM from DLIM'!D164/SUM('SIOM from DLIM'!$C164:$F164)</f>
        <v>23.253995409200265</v>
      </c>
      <c r="F26" s="159">
        <f>'EUROSTAT data re-aggregated'!$D21*'SIOM from DLIM'!E164/SUM('SIOM from DLIM'!$C164:$F164)</f>
        <v>21.300230890730106</v>
      </c>
      <c r="G26" s="159">
        <f>'EUROSTAT data re-aggregated'!$D21*'SIOM from DLIM'!F164/SUM('SIOM from DLIM'!$C164:$F164)</f>
        <v>1.4718778364419378</v>
      </c>
      <c r="H26" s="159" cm="1">
        <f t="array" ref="H26">SUMPRODUCT('EUROSTAT data 2015 EU27'!$E$15:$BP$78*('EUROSTAT data 2015 EU27'!$E$13:$BP$13= SIOM!H$3)* ('EUROSTAT data 2015 EU27'!$D$15:$D$78= SIOM!$B26))</f>
        <v>33.82</v>
      </c>
      <c r="I26" s="159" cm="1">
        <f t="array" ref="I26">SUMPRODUCT('EUROSTAT data 2015 EU27'!$E$15:$BP$78*('EUROSTAT data 2015 EU27'!$E$13:$BP$13= SIOM!I$3)* ('EUROSTAT data 2015 EU27'!$D$15:$D$78= SIOM!$B26))</f>
        <v>7.94</v>
      </c>
      <c r="J26" s="159" cm="1">
        <f t="array" ref="J26">SUMPRODUCT('EUROSTAT data 2015 EU27'!$E$15:$BP$78*('EUROSTAT data 2015 EU27'!$E$13:$BP$13= SIOM!J$3)* ('EUROSTAT data 2015 EU27'!$D$15:$D$78= SIOM!$B26))</f>
        <v>15.01</v>
      </c>
      <c r="K26" s="159" cm="1">
        <f t="array" ref="K26">SUMPRODUCT('EUROSTAT data 2015 EU27'!$E$15:$BP$78*('EUROSTAT data 2015 EU27'!$E$13:$BP$13= SIOM!K$3)* ('EUROSTAT data 2015 EU27'!$D$15:$D$78= SIOM!$B26))</f>
        <v>7.09</v>
      </c>
      <c r="L26" s="159" cm="1">
        <f t="array" ref="L26">SUMPRODUCT('EUROSTAT data 2015 EU27'!$E$15:$BP$78*('EUROSTAT data 2015 EU27'!$E$13:$BP$13= SIOM!L$3)* ('EUROSTAT data 2015 EU27'!$D$15:$D$78= SIOM!$B26))</f>
        <v>5.47</v>
      </c>
      <c r="M26" s="159" cm="1">
        <f t="array" ref="M26">SUMPRODUCT('EUROSTAT data 2015 EU27'!$E$15:$BP$78*('EUROSTAT data 2015 EU27'!$E$13:$BP$13= SIOM!M$3)* ('EUROSTAT data 2015 EU27'!$D$15:$D$78= SIOM!$B26))</f>
        <v>9.57</v>
      </c>
      <c r="N26" s="159" cm="1">
        <f t="array" ref="N26">SUMPRODUCT('EUROSTAT data 2015 EU27'!$E$15:$BP$78*('EUROSTAT data 2015 EU27'!$E$13:$BP$13= SIOM!N$3)* ('EUROSTAT data 2015 EU27'!$D$15:$D$78= SIOM!$B26))</f>
        <v>3.75</v>
      </c>
      <c r="O26" s="159" cm="1">
        <f t="array" ref="O26">SUMPRODUCT('EUROSTAT data 2015 EU27'!$E$15:$BP$78*('EUROSTAT data 2015 EU27'!$E$13:$BP$13= SIOM!O$3)* ('EUROSTAT data 2015 EU27'!$D$15:$D$78= SIOM!$B26))</f>
        <v>147.69</v>
      </c>
      <c r="P26" s="159">
        <f>'EUROSTAT data re-aggregated'!$M21*'SIOM from DLIM'!C164/SUM('SIOM from DLIM'!$C164:$D164)</f>
        <v>2.3782630015027761</v>
      </c>
      <c r="Q26" s="159">
        <f>'EUROSTAT data re-aggregated'!$M21*'SIOM from DLIM'!D164/SUM('SIOM from DLIM'!$C164:$D164)</f>
        <v>10.121736998497225</v>
      </c>
      <c r="R26" s="178">
        <f>'EUROSTAT data re-aggregated'!$N21*'SIOM from DLIM'!E164/SUM('SIOM from DLIM'!$E164:$F164)</f>
        <v>33.336404548244701</v>
      </c>
      <c r="S26" s="178">
        <f>'EUROSTAT data re-aggregated'!$N21*'SIOM from DLIM'!F164/SUM('SIOM from DLIM'!$E164:$F164)</f>
        <v>2.303595451755299</v>
      </c>
      <c r="T26" s="159" cm="1">
        <f t="array" ref="T26">SUMPRODUCT('EUROSTAT data 2015 EU27'!$E$15:$BP$78*('EUROSTAT data 2015 EU27'!$E$13:$BP$13= SIOM!T$3)* ('EUROSTAT data 2015 EU27'!$D$15:$D$78= SIOM!$B26))</f>
        <v>142.84</v>
      </c>
      <c r="U26" s="159" cm="1">
        <f t="array" ref="U26">SUMPRODUCT('EUROSTAT data 2015 EU27'!$E$15:$BP$78*('EUROSTAT data 2015 EU27'!$E$13:$BP$13= SIOM!U$3)* ('EUROSTAT data 2015 EU27'!$D$15:$D$78= SIOM!$B26))</f>
        <v>52.3</v>
      </c>
      <c r="V26" s="159" cm="1">
        <f t="array" ref="V26">SUMPRODUCT('EUROSTAT data 2015 EU27'!$E$15:$BP$78*('EUROSTAT data 2015 EU27'!$E$13:$BP$13= SIOM!V$3)* ('EUROSTAT data 2015 EU27'!$D$15:$D$78= SIOM!$B26))</f>
        <v>376.91</v>
      </c>
      <c r="W26" s="159" cm="1">
        <f t="array" ref="W26">SUMPRODUCT('EUROSTAT data 2015 EU27'!$E$15:$BP$78*('EUROSTAT data 2015 EU27'!$E$13:$BP$13= SIOM!W$3)* ('EUROSTAT data 2015 EU27'!$D$15:$D$78= SIOM!$B26))</f>
        <v>262.67</v>
      </c>
      <c r="X26" s="159" cm="1">
        <f t="array" ref="X26">SUMPRODUCT('EUROSTAT data 2015 EU27'!$E$15:$BP$78*('EUROSTAT data 2015 EU27'!$E$13:$BP$13= SIOM!X$3)* ('EUROSTAT data 2015 EU27'!$D$15:$D$78= SIOM!$B26))</f>
        <v>771.19</v>
      </c>
      <c r="Y26" s="159" cm="1">
        <f t="array" ref="Y26">SUMPRODUCT('EUROSTAT data 2015 EU27'!$E$15:$BP$78*('EUROSTAT data 2015 EU27'!$E$13:$BP$13= SIOM!Y$3)* ('EUROSTAT data 2015 EU27'!$D$15:$D$78= SIOM!$B26))</f>
        <v>46519.85</v>
      </c>
      <c r="Z26" s="224" cm="1">
        <f t="array" ref="Z26">SUMPRODUCT('EUROSTAT data 2015 EU27'!$E$15:$BP$78*('EUROSTAT data 2015 EU27'!$E$13:$BP$13= SIOM!Z$3)* ('EUROSTAT data 2015 EU27'!$D$15:$D$78= SIOM!$B26))</f>
        <v>5063.01</v>
      </c>
      <c r="AA26" s="159">
        <f>'EUROSTAT data re-aggregated'!$V21*'SIOM from DLIM'!Z164/SUM('SIOM from DLIM'!$Z164:$AA164)</f>
        <v>69.61680486985361</v>
      </c>
      <c r="AB26" s="159">
        <f>'EUROSTAT data re-aggregated'!$V21*'SIOM from DLIM'!AA164/SUM('SIOM from DLIM'!$Z164:$AA164)</f>
        <v>21.873195130146385</v>
      </c>
      <c r="AC26" s="159" cm="1">
        <f t="array" ref="AC26">SUMPRODUCT('EUROSTAT data 2015 EU27'!$E$15:$BP$78*('EUROSTAT data 2015 EU27'!$E$13:$BP$13= SIOM!AC$3)* ('EUROSTAT data 2015 EU27'!$D$15:$D$78= SIOM!$B26))</f>
        <v>20.54</v>
      </c>
      <c r="AD26" s="159" cm="1">
        <f t="array" ref="AD26">SUMPRODUCT('EUROSTAT data 2015 EU27'!$E$15:$BP$78*('EUROSTAT data 2015 EU27'!$E$13:$BP$13= SIOM!AD$3)* ('EUROSTAT data 2015 EU27'!$D$15:$D$78= SIOM!$B26))</f>
        <v>228.59</v>
      </c>
      <c r="AE26" s="159" cm="1">
        <f t="array" ref="AE26">SUMPRODUCT('EUROSTAT data 2015 EU27'!$E$15:$BP$78*('EUROSTAT data 2015 EU27'!$E$13:$BP$13= SIOM!AE$3)* ('EUROSTAT data 2015 EU27'!$D$15:$D$78= SIOM!$B26))</f>
        <v>803.57999999999993</v>
      </c>
      <c r="AF26" s="159" cm="1">
        <f t="array" ref="AF26">SUMPRODUCT('EUROSTAT data 2015 EU27'!$E$15:$BP$78*('EUROSTAT data 2015 EU27'!$E$13:$BP$13= SIOM!AF$3)* ('EUROSTAT data 2015 EU27'!$D$15:$D$78= SIOM!$B26))</f>
        <v>5321.8200000000006</v>
      </c>
      <c r="AG26" s="159" cm="1">
        <f t="array" ref="AG26">SUMPRODUCT('EUROSTAT data 2015 EU27'!$E$15:$BP$78*('EUROSTAT data 2015 EU27'!$E$13:$BP$13= SIOM!AG$3)* ('EUROSTAT data 2015 EU27'!$D$15:$D$78= SIOM!$B26))</f>
        <v>50.56</v>
      </c>
      <c r="AH26" s="159" cm="1">
        <f t="array" ref="AH26">SUMPRODUCT('EUROSTAT data 2015 EU27'!$E$15:$BP$78*('EUROSTAT data 2015 EU27'!$E$13:$BP$13= SIOM!AH$3)* ('EUROSTAT data 2015 EU27'!$D$15:$D$78= SIOM!$B26))</f>
        <v>2.91</v>
      </c>
      <c r="AI26" s="159" cm="1">
        <f t="array" ref="AI26">SUMPRODUCT('EUROSTAT data 2015 EU27'!$E$15:$BP$78*('EUROSTAT data 2015 EU27'!$E$13:$BP$13= SIOM!AI$3)* ('EUROSTAT data 2015 EU27'!$D$15:$D$78= SIOM!$B26))</f>
        <v>8.81</v>
      </c>
      <c r="AJ26" s="159" cm="1">
        <f t="array" ref="AJ26">SUMPRODUCT('EUROSTAT data 2015 EU27'!$E$15:$BP$78*('EUROSTAT data 2015 EU27'!$E$13:$BP$13= SIOM!AJ$3)* ('EUROSTAT data 2015 EU27'!$D$15:$D$78= SIOM!$B26))</f>
        <v>131.34</v>
      </c>
      <c r="AK26" s="159" cm="1">
        <f t="array" ref="AK26">SUMPRODUCT('EUROSTAT data 2015 EU27'!$E$15:$BP$78*('EUROSTAT data 2015 EU27'!$E$13:$BP$13= SIOM!AK$3)* ('EUROSTAT data 2015 EU27'!$D$15:$D$78= SIOM!$B26))</f>
        <v>10.37</v>
      </c>
      <c r="AL26" s="159" cm="1">
        <f t="array" ref="AL26">SUMPRODUCT('EUROSTAT data 2015 EU27'!$E$15:$BP$78*('EUROSTAT data 2015 EU27'!$E$13:$BP$13= SIOM!AL$3)* ('EUROSTAT data 2015 EU27'!$D$15:$D$78= SIOM!$B26))</f>
        <v>1.28</v>
      </c>
      <c r="AM26" s="159" cm="1">
        <f t="array" ref="AM26">SUMPRODUCT('EUROSTAT data 2015 EU27'!$E$15:$BP$78*('EUROSTAT data 2015 EU27'!$E$13:$BP$13= SIOM!AM$3)* ('EUROSTAT data 2015 EU27'!$D$15:$D$78= SIOM!$B26))</f>
        <v>1998.14</v>
      </c>
      <c r="AN26" s="159" cm="1">
        <f t="array" ref="AN26">SUMPRODUCT('EUROSTAT data 2015 EU27'!$E$15:$BP$78*('EUROSTAT data 2015 EU27'!$E$13:$BP$13= SIOM!AN$3)* ('EUROSTAT data 2015 EU27'!$D$15:$D$78= SIOM!$B26))</f>
        <v>5895.27</v>
      </c>
      <c r="AO26" s="159" cm="1">
        <f t="array" ref="AO26">SUMPRODUCT('EUROSTAT data 2015 EU27'!$E$15:$BP$78*('EUROSTAT data 2015 EU27'!$E$13:$BP$13= SIOM!AO$3)* ('EUROSTAT data 2015 EU27'!$D$15:$D$78= SIOM!$B26))</f>
        <v>24.4</v>
      </c>
      <c r="AP26" s="159" cm="1">
        <f t="array" ref="AP26">SUMPRODUCT('EUROSTAT data 2015 EU27'!$E$15:$BP$78*('EUROSTAT data 2015 EU27'!$E$13:$BP$13= SIOM!AP$3)* ('EUROSTAT data 2015 EU27'!$D$15:$D$78= SIOM!$B26))</f>
        <v>178.23999999999998</v>
      </c>
      <c r="AQ26" s="159" cm="1">
        <f t="array" ref="AQ26">SUMPRODUCT('EUROSTAT data 2015 EU27'!$E$15:$BP$78*('EUROSTAT data 2015 EU27'!$E$13:$BP$13= SIOM!AQ$3)* ('EUROSTAT data 2015 EU27'!$D$15:$D$78= SIOM!$B26))</f>
        <v>262.85000000000002</v>
      </c>
      <c r="AR26" s="159" cm="1">
        <f t="array" ref="AR26">SUMPRODUCT('EUROSTAT data 2015 EU27'!$E$15:$BP$78*('EUROSTAT data 2015 EU27'!$E$13:$BP$13= SIOM!AR$3)* ('EUROSTAT data 2015 EU27'!$D$15:$D$78= SIOM!$B26))</f>
        <v>0</v>
      </c>
    </row>
    <row r="27" spans="2:44" x14ac:dyDescent="0.35">
      <c r="B27" s="1" t="str">
        <f>'SIOM from DLIM'!A165</f>
        <v>ISIC 31T33</v>
      </c>
      <c r="C27" s="224" cm="1">
        <f t="array" ref="C27">SUMPRODUCT('EUROSTAT data 2015 EU27'!$E$15:$BP$78*('EUROSTAT data 2015 EU27'!$E$13:$BP$13= SIOM!C$3)* ('EUROSTAT data 2015 EU27'!$D$15:$D$78= SIOM!$B27))</f>
        <v>8079.2699999999995</v>
      </c>
      <c r="D27" s="224">
        <f>'EUROSTAT data re-aggregated'!$D22*'SIOM from DLIM'!C165/SUM('SIOM from DLIM'!$C165:$F165)</f>
        <v>317.37286903971614</v>
      </c>
      <c r="E27" s="224">
        <f>'EUROSTAT data re-aggregated'!$D22*'SIOM from DLIM'!D165/SUM('SIOM from DLIM'!$C165:$F165)</f>
        <v>1350.7188687074058</v>
      </c>
      <c r="F27" s="224">
        <f>'EUROSTAT data re-aggregated'!$D22*'SIOM from DLIM'!E165/SUM('SIOM from DLIM'!$C165:$F165)</f>
        <v>1237.233570646988</v>
      </c>
      <c r="G27" s="224">
        <f>'EUROSTAT data re-aggregated'!$D22*'SIOM from DLIM'!F165/SUM('SIOM from DLIM'!$C165:$F165)</f>
        <v>85.49469160588994</v>
      </c>
      <c r="H27" s="224" cm="1">
        <f t="array" ref="H27">SUMPRODUCT('EUROSTAT data 2015 EU27'!$E$15:$BP$78*('EUROSTAT data 2015 EU27'!$E$13:$BP$13= SIOM!H$3)* ('EUROSTAT data 2015 EU27'!$D$15:$D$78= SIOM!$B27))</f>
        <v>4710.8</v>
      </c>
      <c r="I27" s="224" cm="1">
        <f t="array" ref="I27">SUMPRODUCT('EUROSTAT data 2015 EU27'!$E$15:$BP$78*('EUROSTAT data 2015 EU27'!$E$13:$BP$13= SIOM!I$3)* ('EUROSTAT data 2015 EU27'!$D$15:$D$78= SIOM!$B27))</f>
        <v>1503.4399999999998</v>
      </c>
      <c r="J27" s="224" cm="1">
        <f t="array" ref="J27">SUMPRODUCT('EUROSTAT data 2015 EU27'!$E$15:$BP$78*('EUROSTAT data 2015 EU27'!$E$13:$BP$13= SIOM!J$3)* ('EUROSTAT data 2015 EU27'!$D$15:$D$78= SIOM!$B27))</f>
        <v>1724.9399999999998</v>
      </c>
      <c r="K27" s="224" cm="1">
        <f t="array" ref="K27">SUMPRODUCT('EUROSTAT data 2015 EU27'!$E$15:$BP$78*('EUROSTAT data 2015 EU27'!$E$13:$BP$13= SIOM!K$3)* ('EUROSTAT data 2015 EU27'!$D$15:$D$78= SIOM!$B27))</f>
        <v>2958.56</v>
      </c>
      <c r="L27" s="224" cm="1">
        <f t="array" ref="L27">SUMPRODUCT('EUROSTAT data 2015 EU27'!$E$15:$BP$78*('EUROSTAT data 2015 EU27'!$E$13:$BP$13= SIOM!L$3)* ('EUROSTAT data 2015 EU27'!$D$15:$D$78= SIOM!$B27))</f>
        <v>1610.8600000000001</v>
      </c>
      <c r="M27" s="224" cm="1">
        <f t="array" ref="M27">SUMPRODUCT('EUROSTAT data 2015 EU27'!$E$15:$BP$78*('EUROSTAT data 2015 EU27'!$E$13:$BP$13= SIOM!M$3)* ('EUROSTAT data 2015 EU27'!$D$15:$D$78= SIOM!$B27))</f>
        <v>4421.1000000000004</v>
      </c>
      <c r="N27" s="224" cm="1">
        <f t="array" ref="N27">SUMPRODUCT('EUROSTAT data 2015 EU27'!$E$15:$BP$78*('EUROSTAT data 2015 EU27'!$E$13:$BP$13= SIOM!N$3)* ('EUROSTAT data 2015 EU27'!$D$15:$D$78= SIOM!$B27))</f>
        <v>1407.88</v>
      </c>
      <c r="O27" s="224" cm="1">
        <f t="array" ref="O27">SUMPRODUCT('EUROSTAT data 2015 EU27'!$E$15:$BP$78*('EUROSTAT data 2015 EU27'!$E$13:$BP$13= SIOM!O$3)* ('EUROSTAT data 2015 EU27'!$D$15:$D$78= SIOM!$B27))</f>
        <v>1665.91</v>
      </c>
      <c r="P27" s="159">
        <f>'EUROSTAT data re-aggregated'!$M22*'SIOM from DLIM'!C165/SUM('SIOM from DLIM'!$C165:$D165)</f>
        <v>437.60990532851667</v>
      </c>
      <c r="Q27" s="159">
        <f>'EUROSTAT data re-aggregated'!$M22*'SIOM from DLIM'!D165/SUM('SIOM from DLIM'!$C165:$D165)</f>
        <v>1862.4400946714829</v>
      </c>
      <c r="R27" s="178">
        <f>'EUROSTAT data re-aggregated'!$N22*'SIOM from DLIM'!E165/SUM('SIOM from DLIM'!$E165:$F165)</f>
        <v>5264.5890188341609</v>
      </c>
      <c r="S27" s="178">
        <f>'EUROSTAT data re-aggregated'!$N22*'SIOM from DLIM'!F165/SUM('SIOM from DLIM'!$E165:$F165)</f>
        <v>363.79098116583833</v>
      </c>
      <c r="T27" s="224" cm="1">
        <f t="array" ref="T27">SUMPRODUCT('EUROSTAT data 2015 EU27'!$E$15:$BP$78*('EUROSTAT data 2015 EU27'!$E$13:$BP$13= SIOM!T$3)* ('EUROSTAT data 2015 EU27'!$D$15:$D$78= SIOM!$B27))</f>
        <v>5335.58</v>
      </c>
      <c r="U27" s="224" cm="1">
        <f t="array" ref="U27">SUMPRODUCT('EUROSTAT data 2015 EU27'!$E$15:$BP$78*('EUROSTAT data 2015 EU27'!$E$13:$BP$13= SIOM!U$3)* ('EUROSTAT data 2015 EU27'!$D$15:$D$78= SIOM!$B27))</f>
        <v>3661.86</v>
      </c>
      <c r="V27" s="224" cm="1">
        <f t="array" ref="V27">SUMPRODUCT('EUROSTAT data 2015 EU27'!$E$15:$BP$78*('EUROSTAT data 2015 EU27'!$E$13:$BP$13= SIOM!V$3)* ('EUROSTAT data 2015 EU27'!$D$15:$D$78= SIOM!$B27))</f>
        <v>3094.58</v>
      </c>
      <c r="W27" s="224" cm="1">
        <f t="array" ref="W27">SUMPRODUCT('EUROSTAT data 2015 EU27'!$E$15:$BP$78*('EUROSTAT data 2015 EU27'!$E$13:$BP$13= SIOM!W$3)* ('EUROSTAT data 2015 EU27'!$D$15:$D$78= SIOM!$B27))</f>
        <v>8428.42</v>
      </c>
      <c r="X27" s="224" cm="1">
        <f t="array" ref="X27">SUMPRODUCT('EUROSTAT data 2015 EU27'!$E$15:$BP$78*('EUROSTAT data 2015 EU27'!$E$13:$BP$13= SIOM!X$3)* ('EUROSTAT data 2015 EU27'!$D$15:$D$78= SIOM!$B27))</f>
        <v>10118.789999999999</v>
      </c>
      <c r="Y27" s="224" cm="1">
        <f t="array" ref="Y27">SUMPRODUCT('EUROSTAT data 2015 EU27'!$E$15:$BP$78*('EUROSTAT data 2015 EU27'!$E$13:$BP$13= SIOM!Y$3)* ('EUROSTAT data 2015 EU27'!$D$15:$D$78= SIOM!$B27))</f>
        <v>9644.4</v>
      </c>
      <c r="Z27" s="224" cm="1">
        <f t="array" ref="Z27">SUMPRODUCT('EUROSTAT data 2015 EU27'!$E$15:$BP$78*('EUROSTAT data 2015 EU27'!$E$13:$BP$13= SIOM!Z$3)* ('EUROSTAT data 2015 EU27'!$D$15:$D$78= SIOM!$B27))</f>
        <v>31759.919999999998</v>
      </c>
      <c r="AA27" s="159">
        <f>'EUROSTAT data re-aggregated'!$V22*'SIOM from DLIM'!Z165/SUM('SIOM from DLIM'!$Z165:$AA165)</f>
        <v>5297.7072927843174</v>
      </c>
      <c r="AB27" s="159">
        <f>'EUROSTAT data re-aggregated'!$V22*'SIOM from DLIM'!AA165/SUM('SIOM from DLIM'!$Z165:$AA165)</f>
        <v>1669.2627072156836</v>
      </c>
      <c r="AC27" s="224" cm="1">
        <f t="array" ref="AC27">SUMPRODUCT('EUROSTAT data 2015 EU27'!$E$15:$BP$78*('EUROSTAT data 2015 EU27'!$E$13:$BP$13= SIOM!AC$3)* ('EUROSTAT data 2015 EU27'!$D$15:$D$78= SIOM!$B27))</f>
        <v>2777.1400000000003</v>
      </c>
      <c r="AD27" s="224" cm="1">
        <f t="array" ref="AD27">SUMPRODUCT('EUROSTAT data 2015 EU27'!$E$15:$BP$78*('EUROSTAT data 2015 EU27'!$E$13:$BP$13= SIOM!AD$3)* ('EUROSTAT data 2015 EU27'!$D$15:$D$78= SIOM!$B27))</f>
        <v>13897.68</v>
      </c>
      <c r="AE27" s="224" cm="1">
        <f t="array" ref="AE27">SUMPRODUCT('EUROSTAT data 2015 EU27'!$E$15:$BP$78*('EUROSTAT data 2015 EU27'!$E$13:$BP$13= SIOM!AE$3)* ('EUROSTAT data 2015 EU27'!$D$15:$D$78= SIOM!$B27))</f>
        <v>9906.76</v>
      </c>
      <c r="AF27" s="224" cm="1">
        <f t="array" ref="AF27">SUMPRODUCT('EUROSTAT data 2015 EU27'!$E$15:$BP$78*('EUROSTAT data 2015 EU27'!$E$13:$BP$13= SIOM!AF$3)* ('EUROSTAT data 2015 EU27'!$D$15:$D$78= SIOM!$B27))</f>
        <v>17182.009999999998</v>
      </c>
      <c r="AG27" s="224" cm="1">
        <f t="array" ref="AG27">SUMPRODUCT('EUROSTAT data 2015 EU27'!$E$15:$BP$78*('EUROSTAT data 2015 EU27'!$E$13:$BP$13= SIOM!AG$3)* ('EUROSTAT data 2015 EU27'!$D$15:$D$78= SIOM!$B27))</f>
        <v>2566.9300000000003</v>
      </c>
      <c r="AH27" s="224" cm="1">
        <f t="array" ref="AH27">SUMPRODUCT('EUROSTAT data 2015 EU27'!$E$15:$BP$78*('EUROSTAT data 2015 EU27'!$E$13:$BP$13= SIOM!AH$3)* ('EUROSTAT data 2015 EU27'!$D$15:$D$78= SIOM!$B27))</f>
        <v>1098.27</v>
      </c>
      <c r="AI27" s="224" cm="1">
        <f t="array" ref="AI27">SUMPRODUCT('EUROSTAT data 2015 EU27'!$E$15:$BP$78*('EUROSTAT data 2015 EU27'!$E$13:$BP$13= SIOM!AI$3)* ('EUROSTAT data 2015 EU27'!$D$15:$D$78= SIOM!$B27))</f>
        <v>2939.4500000000003</v>
      </c>
      <c r="AJ27" s="224" cm="1">
        <f t="array" ref="AJ27">SUMPRODUCT('EUROSTAT data 2015 EU27'!$E$15:$BP$78*('EUROSTAT data 2015 EU27'!$E$13:$BP$13= SIOM!AJ$3)* ('EUROSTAT data 2015 EU27'!$D$15:$D$78= SIOM!$B27))</f>
        <v>1223.1599999999999</v>
      </c>
      <c r="AK27" s="224" cm="1">
        <f t="array" ref="AK27">SUMPRODUCT('EUROSTAT data 2015 EU27'!$E$15:$BP$78*('EUROSTAT data 2015 EU27'!$E$13:$BP$13= SIOM!AK$3)* ('EUROSTAT data 2015 EU27'!$D$15:$D$78= SIOM!$B27))</f>
        <v>1209.79</v>
      </c>
      <c r="AL27" s="224" cm="1">
        <f t="array" ref="AL27">SUMPRODUCT('EUROSTAT data 2015 EU27'!$E$15:$BP$78*('EUROSTAT data 2015 EU27'!$E$13:$BP$13= SIOM!AL$3)* ('EUROSTAT data 2015 EU27'!$D$15:$D$78= SIOM!$B27))</f>
        <v>5934.7800000000007</v>
      </c>
      <c r="AM27" s="224" cm="1">
        <f t="array" ref="AM27">SUMPRODUCT('EUROSTAT data 2015 EU27'!$E$15:$BP$78*('EUROSTAT data 2015 EU27'!$E$13:$BP$13= SIOM!AM$3)* ('EUROSTAT data 2015 EU27'!$D$15:$D$78= SIOM!$B27))</f>
        <v>9419.1</v>
      </c>
      <c r="AN27" s="224" cm="1">
        <f t="array" ref="AN27">SUMPRODUCT('EUROSTAT data 2015 EU27'!$E$15:$BP$78*('EUROSTAT data 2015 EU27'!$E$13:$BP$13= SIOM!AN$3)* ('EUROSTAT data 2015 EU27'!$D$15:$D$78= SIOM!$B27))</f>
        <v>6221.1799999999994</v>
      </c>
      <c r="AO27" s="224" cm="1">
        <f t="array" ref="AO27">SUMPRODUCT('EUROSTAT data 2015 EU27'!$E$15:$BP$78*('EUROSTAT data 2015 EU27'!$E$13:$BP$13= SIOM!AO$3)* ('EUROSTAT data 2015 EU27'!$D$15:$D$78= SIOM!$B27))</f>
        <v>1445.53</v>
      </c>
      <c r="AP27" s="224" cm="1">
        <f t="array" ref="AP27">SUMPRODUCT('EUROSTAT data 2015 EU27'!$E$15:$BP$78*('EUROSTAT data 2015 EU27'!$E$13:$BP$13= SIOM!AP$3)* ('EUROSTAT data 2015 EU27'!$D$15:$D$78= SIOM!$B27))</f>
        <v>21238.74</v>
      </c>
      <c r="AQ27" s="224" cm="1">
        <f t="array" ref="AQ27">SUMPRODUCT('EUROSTAT data 2015 EU27'!$E$15:$BP$78*('EUROSTAT data 2015 EU27'!$E$13:$BP$13= SIOM!AQ$3)* ('EUROSTAT data 2015 EU27'!$D$15:$D$78= SIOM!$B27))</f>
        <v>4250.9600000000009</v>
      </c>
      <c r="AR27" s="224" cm="1">
        <f t="array" ref="AR27">SUMPRODUCT('EUROSTAT data 2015 EU27'!$E$15:$BP$78*('EUROSTAT data 2015 EU27'!$E$13:$BP$13= SIOM!AR$3)* ('EUROSTAT data 2015 EU27'!$D$15:$D$78= SIOM!$B27))</f>
        <v>0</v>
      </c>
    </row>
    <row r="28" spans="2:44" x14ac:dyDescent="0.35">
      <c r="B28" s="1" t="str">
        <f>'SIOM from DLIM'!A166</f>
        <v>ISIC 351</v>
      </c>
      <c r="C28" s="159">
        <f>SUM('EUROSTAT data 2015 EU27'!$E$38:$G$38)*'SIOM from DLIM'!B166/SUM('SIOM from DLIM'!$B$166:$B$167)</f>
        <v>3404.855</v>
      </c>
      <c r="D28" s="177">
        <f>'EUROSTAT data re-aggregated'!$D$23*'SIOM from DLIM'!C166/SUM('SIOM from DLIM'!$C$166:$F$167)</f>
        <v>220.19850512131586</v>
      </c>
      <c r="E28" s="177">
        <f>'EUROSTAT data re-aggregated'!$D$23*'SIOM from DLIM'!D166/SUM('SIOM from DLIM'!$C$166:$F$167)</f>
        <v>937.15091850307374</v>
      </c>
      <c r="F28" s="177">
        <f>'EUROSTAT data re-aggregated'!$D$23*'SIOM from DLIM'!E166/SUM('SIOM from DLIM'!$C$166:$F$167)</f>
        <v>858.4129562388074</v>
      </c>
      <c r="G28" s="177">
        <f>'EUROSTAT data re-aggregated'!$D$23*'SIOM from DLIM'!F166/SUM('SIOM from DLIM'!$C$166:$F$167)</f>
        <v>59.317620136801999</v>
      </c>
      <c r="H28" s="159">
        <f>'EUROSTAT data re-aggregated'!E$23*'SIOM from DLIM'!G166/SUM('SIOM from DLIM'!G$166:G$167)</f>
        <v>7130.3949999999986</v>
      </c>
      <c r="I28" s="159">
        <f>'EUROSTAT data re-aggregated'!F$23*'SIOM from DLIM'!H166/SUM('SIOM from DLIM'!H$166:H$167)</f>
        <v>1310.9799999999993</v>
      </c>
      <c r="J28" s="159">
        <f>'EUROSTAT data re-aggregated'!G$23*'SIOM from DLIM'!I166/SUM('SIOM from DLIM'!I$166:I$167)</f>
        <v>1280.5099999999998</v>
      </c>
      <c r="K28" s="159">
        <f>'EUROSTAT data re-aggregated'!H$23*'SIOM from DLIM'!J166/SUM('SIOM from DLIM'!J$166:J$167)</f>
        <v>4080.0899999999992</v>
      </c>
      <c r="L28" s="159">
        <f>'EUROSTAT data re-aggregated'!I$23*'SIOM from DLIM'!K166/SUM('SIOM from DLIM'!K$166:K$167)</f>
        <v>2216.3399999999997</v>
      </c>
      <c r="M28" s="159">
        <f>'EUROSTAT data re-aggregated'!J$23*'SIOM from DLIM'!L166/SUM('SIOM from DLIM'!L$166:L$167)</f>
        <v>7692.8349999999964</v>
      </c>
      <c r="N28" s="159">
        <f>'EUROSTAT data re-aggregated'!K$23*'SIOM from DLIM'!M166/SUM('SIOM from DLIM'!M$166:M$167)</f>
        <v>808.61</v>
      </c>
      <c r="O28" s="159">
        <f>'EUROSTAT data re-aggregated'!L$23*'SIOM from DLIM'!N166/SUM('SIOM from DLIM'!N$166:N$167)</f>
        <v>2655.1199999999994</v>
      </c>
      <c r="P28" s="177">
        <f>'EUROSTAT data re-aggregated'!$M$23*'SIOM from DLIM'!O166/SUM('SIOM from DLIM'!$O$166:$P$167)</f>
        <v>837.40830113911318</v>
      </c>
      <c r="Q28" s="177">
        <f>'EUROSTAT data re-aggregated'!$M$23*'SIOM from DLIM'!P166/SUM('SIOM from DLIM'!$O$166:$P$167)</f>
        <v>3605.4716988608875</v>
      </c>
      <c r="R28" s="179">
        <f>'EUROSTAT data re-aggregated'!$N$23*'SIOM from DLIM'!Q166/SUM('SIOM from DLIM'!$Q$166:$R$167)</f>
        <v>4357.0481764773012</v>
      </c>
      <c r="S28" s="179">
        <f>'EUROSTAT data re-aggregated'!$N$23*'SIOM from DLIM'!R166/SUM('SIOM from DLIM'!$Q$166:$R$167)</f>
        <v>4553.8668235226969</v>
      </c>
      <c r="T28" s="159">
        <f>'EUROSTAT data re-aggregated'!O$23*'SIOM from DLIM'!S166/SUM('SIOM from DLIM'!S$166:S$167)</f>
        <v>2880.8000000000011</v>
      </c>
      <c r="U28" s="159">
        <f>'EUROSTAT data re-aggregated'!P$23*'SIOM from DLIM'!T166/SUM('SIOM from DLIM'!T$166:T$167)</f>
        <v>946.79499999999996</v>
      </c>
      <c r="V28" s="159">
        <f>'EUROSTAT data re-aggregated'!Q$23*'SIOM from DLIM'!U166/SUM('SIOM from DLIM'!U$166:U$167)</f>
        <v>1058.4549999999999</v>
      </c>
      <c r="W28" s="159">
        <f>'EUROSTAT data re-aggregated'!R$23*'SIOM from DLIM'!V166/SUM('SIOM from DLIM'!V$166:V$167)</f>
        <v>2434.3399999999997</v>
      </c>
      <c r="X28" s="159">
        <f>'EUROSTAT data re-aggregated'!S$23*'SIOM from DLIM'!W166/SUM('SIOM from DLIM'!W$166:W$167)</f>
        <v>2683.3899999999994</v>
      </c>
      <c r="Y28" s="159">
        <f>'EUROSTAT data re-aggregated'!T$23*'SIOM from DLIM'!X166/SUM('SIOM from DLIM'!X$166:X$167)</f>
        <v>456.91499999999996</v>
      </c>
      <c r="Z28" s="159">
        <f>'EUROSTAT data re-aggregated'!U$23*'SIOM from DLIM'!Y166/SUM('SIOM from DLIM'!Y$166:Y$167)</f>
        <v>1620.075</v>
      </c>
      <c r="AA28" s="177">
        <f>'EUROSTAT data re-aggregated'!$V$23*'SIOM from DLIM'!Z166/SUM('SIOM from DLIM'!$Z$166:$AA$167)</f>
        <v>131301.68626873978</v>
      </c>
      <c r="AB28" s="177">
        <f>'EUROSTAT data re-aggregated'!$V$23*'SIOM from DLIM'!AA166/SUM('SIOM from DLIM'!$Z$166:$AA$167)</f>
        <v>0</v>
      </c>
      <c r="AC28" s="159">
        <f>'EUROSTAT data re-aggregated'!W$23*'SIOM from DLIM'!AB166/SUM('SIOM from DLIM'!AB$166:AB$167)</f>
        <v>2625.7849999999999</v>
      </c>
      <c r="AD28" s="159" t="e">
        <f>'EUROSTAT data re-aggregated'!X$23*'SIOM from DLIM'!AC166/SUM('SIOM from DLIM'!AC$166:AC$167)</f>
        <v>#DIV/0!</v>
      </c>
      <c r="AE28" s="159">
        <f>'EUROSTAT data re-aggregated'!Y$23*'SIOM from DLIM'!AD166/SUM('SIOM from DLIM'!AD$166:AD$167)</f>
        <v>12622.77</v>
      </c>
      <c r="AF28" s="159">
        <f>'EUROSTAT data re-aggregated'!Z$23*'SIOM from DLIM'!AE166/SUM('SIOM from DLIM'!AE$166:AE$167)</f>
        <v>7604.9650000000001</v>
      </c>
      <c r="AG28" s="159">
        <f>'EUROSTAT data re-aggregated'!AA$23*'SIOM from DLIM'!AF166/SUM('SIOM from DLIM'!AF$166:AF$167)</f>
        <v>4973.1099999999969</v>
      </c>
      <c r="AH28" s="159">
        <f>'EUROSTAT data re-aggregated'!AB$23*'SIOM from DLIM'!AG166/SUM('SIOM from DLIM'!AG$166:AG$167)</f>
        <v>1288.9250000000004</v>
      </c>
      <c r="AI28" s="159">
        <f>'EUROSTAT data re-aggregated'!AC$23*'SIOM from DLIM'!AH166/SUM('SIOM from DLIM'!AH$166:AH$167)</f>
        <v>2000.7999999999993</v>
      </c>
      <c r="AJ28" s="159">
        <f>'EUROSTAT data re-aggregated'!AD$23*'SIOM from DLIM'!AI166/SUM('SIOM from DLIM'!AI$166:AI$167)</f>
        <v>826.44999999999993</v>
      </c>
      <c r="AK28" s="159">
        <f>'EUROSTAT data re-aggregated'!AE$23*'SIOM from DLIM'!AJ166/SUM('SIOM from DLIM'!AJ$166:AJ$167)</f>
        <v>1728.0150000000001</v>
      </c>
      <c r="AL28" s="159">
        <f>'EUROSTAT data re-aggregated'!AF$23*'SIOM from DLIM'!AK166/SUM('SIOM from DLIM'!AK$166:AK$167)</f>
        <v>4284.0449999999992</v>
      </c>
      <c r="AM28" s="159">
        <f>'EUROSTAT data re-aggregated'!AG$23*'SIOM from DLIM'!AL166/SUM('SIOM from DLIM'!AL$166:AL$167)</f>
        <v>5763.6799999999994</v>
      </c>
      <c r="AN28" s="159">
        <f>'EUROSTAT data re-aggregated'!AH$23*'SIOM from DLIM'!AM166/SUM('SIOM from DLIM'!AM$166:AM$167)</f>
        <v>4885.54</v>
      </c>
      <c r="AO28" s="159">
        <f>'EUROSTAT data re-aggregated'!AI$23*'SIOM from DLIM'!AN166/SUM('SIOM from DLIM'!AN$166:AN$167)</f>
        <v>2996.9100000000003</v>
      </c>
      <c r="AP28" s="159">
        <f>'EUROSTAT data re-aggregated'!AJ$23*'SIOM from DLIM'!AO166/SUM('SIOM from DLIM'!AO$166:AO$167)</f>
        <v>5504.2950000000001</v>
      </c>
      <c r="AQ28" s="159">
        <f>'EUROSTAT data re-aggregated'!AK$23*'SIOM from DLIM'!AP166/SUM('SIOM from DLIM'!AP$166:AP$167)</f>
        <v>4489.6349999999993</v>
      </c>
      <c r="AR28" s="159" t="e">
        <f>'EUROSTAT data re-aggregated'!AL$23*'SIOM from DLIM'!AQ166/SUM('SIOM from DLIM'!AQ$166:AQ$167)</f>
        <v>#DIV/0!</v>
      </c>
    </row>
    <row r="29" spans="2:44" x14ac:dyDescent="0.35">
      <c r="B29" s="1" t="str">
        <f>'SIOM from DLIM'!A167</f>
        <v>ISIC 352T353</v>
      </c>
      <c r="C29" s="159">
        <f>SUM('EUROSTAT data 2015 EU27'!$E$38:$G$38)*'SIOM from DLIM'!B167/SUM('SIOM from DLIM'!$B$166:$B$167)</f>
        <v>3404.8549999999996</v>
      </c>
      <c r="D29" s="177">
        <f>'EUROSTAT data re-aggregated'!$D$23*'SIOM from DLIM'!C167/SUM('SIOM from DLIM'!$C$166:$F$167)</f>
        <v>220.19850512131606</v>
      </c>
      <c r="E29" s="177">
        <f>'EUROSTAT data re-aggregated'!$D$23*'SIOM from DLIM'!D167/SUM('SIOM from DLIM'!$C$166:$F$167)</f>
        <v>937.15091850307454</v>
      </c>
      <c r="F29" s="177">
        <f>'EUROSTAT data re-aggregated'!$D$23*'SIOM from DLIM'!E167/SUM('SIOM from DLIM'!$C$166:$F$167)</f>
        <v>858.41295623880819</v>
      </c>
      <c r="G29" s="177">
        <f>'EUROSTAT data re-aggregated'!$D$23*'SIOM from DLIM'!F167/SUM('SIOM from DLIM'!$C$166:$F$167)</f>
        <v>59.317620136802013</v>
      </c>
      <c r="H29" s="159">
        <f>'EUROSTAT data re-aggregated'!E$23*'SIOM from DLIM'!G167/SUM('SIOM from DLIM'!G$166:G$167)</f>
        <v>7130.3950000000023</v>
      </c>
      <c r="I29" s="159">
        <f>'EUROSTAT data re-aggregated'!F$23*'SIOM from DLIM'!H167/SUM('SIOM from DLIM'!H$166:H$167)</f>
        <v>1310.9800000000005</v>
      </c>
      <c r="J29" s="159">
        <f>'EUROSTAT data re-aggregated'!G$23*'SIOM from DLIM'!I167/SUM('SIOM from DLIM'!I$166:I$167)</f>
        <v>1280.5100000000002</v>
      </c>
      <c r="K29" s="159">
        <f>'EUROSTAT data re-aggregated'!H$23*'SIOM from DLIM'!J167/SUM('SIOM from DLIM'!J$166:J$167)</f>
        <v>4080.0900000000006</v>
      </c>
      <c r="L29" s="159">
        <f>'EUROSTAT data re-aggregated'!I$23*'SIOM from DLIM'!K167/SUM('SIOM from DLIM'!K$166:K$167)</f>
        <v>2216.34</v>
      </c>
      <c r="M29" s="159">
        <f>'EUROSTAT data re-aggregated'!J$23*'SIOM from DLIM'!L167/SUM('SIOM from DLIM'!L$166:L$167)</f>
        <v>7692.8350000000028</v>
      </c>
      <c r="N29" s="159">
        <f>'EUROSTAT data re-aggregated'!K$23*'SIOM from DLIM'!M167/SUM('SIOM from DLIM'!M$166:M$167)</f>
        <v>808.61000000000013</v>
      </c>
      <c r="O29" s="159">
        <f>'EUROSTAT data re-aggregated'!L$23*'SIOM from DLIM'!N167/SUM('SIOM from DLIM'!N$166:N$167)</f>
        <v>2655.1200000000008</v>
      </c>
      <c r="P29" s="177">
        <f>'EUROSTAT data re-aggregated'!$M$23*'SIOM from DLIM'!O167/SUM('SIOM from DLIM'!$O$166:$P$167)</f>
        <v>837.40830113911318</v>
      </c>
      <c r="Q29" s="177">
        <f>'EUROSTAT data re-aggregated'!$M$23*'SIOM from DLIM'!P167/SUM('SIOM from DLIM'!$O$166:$P$167)</f>
        <v>3605.471698860887</v>
      </c>
      <c r="R29" s="179">
        <f>'EUROSTAT data re-aggregated'!$N$23*'SIOM from DLIM'!Q167/SUM('SIOM from DLIM'!$Q$166:$R$167)</f>
        <v>4357.0481764773049</v>
      </c>
      <c r="S29" s="179">
        <f>'EUROSTAT data re-aggregated'!$N$23*'SIOM from DLIM'!R167/SUM('SIOM from DLIM'!$Q$166:$R$167)</f>
        <v>4553.8668235226987</v>
      </c>
      <c r="T29" s="159">
        <f>'EUROSTAT data re-aggregated'!O$23*'SIOM from DLIM'!S167/SUM('SIOM from DLIM'!S$166:S$167)</f>
        <v>2880.7999999999984</v>
      </c>
      <c r="U29" s="159">
        <f>'EUROSTAT data re-aggregated'!P$23*'SIOM from DLIM'!T167/SUM('SIOM from DLIM'!T$166:T$167)</f>
        <v>946.79499999999996</v>
      </c>
      <c r="V29" s="159">
        <f>'EUROSTAT data re-aggregated'!Q$23*'SIOM from DLIM'!U167/SUM('SIOM from DLIM'!U$166:U$167)</f>
        <v>1058.4549999999999</v>
      </c>
      <c r="W29" s="159">
        <f>'EUROSTAT data re-aggregated'!R$23*'SIOM from DLIM'!V167/SUM('SIOM from DLIM'!V$166:V$167)</f>
        <v>2434.3399999999997</v>
      </c>
      <c r="X29" s="159">
        <f>'EUROSTAT data re-aggregated'!S$23*'SIOM from DLIM'!W167/SUM('SIOM from DLIM'!W$166:W$167)</f>
        <v>2683.3900000000003</v>
      </c>
      <c r="Y29" s="159">
        <f>'EUROSTAT data re-aggregated'!T$23*'SIOM from DLIM'!X167/SUM('SIOM from DLIM'!X$166:X$167)</f>
        <v>456.91500000000008</v>
      </c>
      <c r="Z29" s="159">
        <f>'EUROSTAT data re-aggregated'!U$23*'SIOM from DLIM'!Y167/SUM('SIOM from DLIM'!Y$166:Y$167)</f>
        <v>1620.0750000000003</v>
      </c>
      <c r="AA29" s="177">
        <f>'EUROSTAT data re-aggregated'!$V$23*'SIOM from DLIM'!Z167/SUM('SIOM from DLIM'!$Z$166:$AA$167)</f>
        <v>0</v>
      </c>
      <c r="AB29" s="177">
        <f>'EUROSTAT data re-aggregated'!$V$23*'SIOM from DLIM'!AA167/SUM('SIOM from DLIM'!$Z$166:$AA$167)</f>
        <v>40477.76373126026</v>
      </c>
      <c r="AC29" s="159">
        <f>'EUROSTAT data re-aggregated'!W$23*'SIOM from DLIM'!AB167/SUM('SIOM from DLIM'!AB$166:AB$167)</f>
        <v>2625.7850000000003</v>
      </c>
      <c r="AD29" s="159" t="e">
        <f>'EUROSTAT data re-aggregated'!X$23*'SIOM from DLIM'!AC167/SUM('SIOM from DLIM'!AC$166:AC$167)</f>
        <v>#DIV/0!</v>
      </c>
      <c r="AE29" s="159">
        <f>'EUROSTAT data re-aggregated'!Y$23*'SIOM from DLIM'!AD167/SUM('SIOM from DLIM'!AD$166:AD$167)</f>
        <v>12622.769999999997</v>
      </c>
      <c r="AF29" s="159">
        <f>'EUROSTAT data re-aggregated'!Z$23*'SIOM from DLIM'!AE167/SUM('SIOM from DLIM'!AE$166:AE$167)</f>
        <v>7604.965000000002</v>
      </c>
      <c r="AG29" s="159">
        <f>'EUROSTAT data re-aggregated'!AA$23*'SIOM from DLIM'!AF167/SUM('SIOM from DLIM'!AF$166:AF$167)</f>
        <v>4973.1100000000024</v>
      </c>
      <c r="AH29" s="159">
        <f>'EUROSTAT data re-aggregated'!AB$23*'SIOM from DLIM'!AG167/SUM('SIOM from DLIM'!AG$166:AG$167)</f>
        <v>1288.9250000000002</v>
      </c>
      <c r="AI29" s="159">
        <f>'EUROSTAT data re-aggregated'!AC$23*'SIOM from DLIM'!AH167/SUM('SIOM from DLIM'!AH$166:AH$167)</f>
        <v>2000.8000000000002</v>
      </c>
      <c r="AJ29" s="159">
        <f>'EUROSTAT data re-aggregated'!AD$23*'SIOM from DLIM'!AI167/SUM('SIOM from DLIM'!AI$166:AI$167)</f>
        <v>826.45000000000016</v>
      </c>
      <c r="AK29" s="159">
        <f>'EUROSTAT data re-aggregated'!AE$23*'SIOM from DLIM'!AJ167/SUM('SIOM from DLIM'!AJ$166:AJ$167)</f>
        <v>1728.0150000000006</v>
      </c>
      <c r="AL29" s="159">
        <f>'EUROSTAT data re-aggregated'!AF$23*'SIOM from DLIM'!AK167/SUM('SIOM from DLIM'!AK$166:AK$167)</f>
        <v>4284.045000000001</v>
      </c>
      <c r="AM29" s="159">
        <f>'EUROSTAT data re-aggregated'!AG$23*'SIOM from DLIM'!AL167/SUM('SIOM from DLIM'!AL$166:AL$167)</f>
        <v>5763.6800000000021</v>
      </c>
      <c r="AN29" s="159">
        <f>'EUROSTAT data re-aggregated'!AH$23*'SIOM from DLIM'!AM167/SUM('SIOM from DLIM'!AM$166:AM$167)</f>
        <v>4885.54</v>
      </c>
      <c r="AO29" s="159">
        <f>'EUROSTAT data re-aggregated'!AI$23*'SIOM from DLIM'!AN167/SUM('SIOM from DLIM'!AN$166:AN$167)</f>
        <v>2996.9100000000003</v>
      </c>
      <c r="AP29" s="159">
        <f>'EUROSTAT data re-aggregated'!AJ$23*'SIOM from DLIM'!AO167/SUM('SIOM from DLIM'!AO$166:AO$167)</f>
        <v>5504.295000000001</v>
      </c>
      <c r="AQ29" s="159">
        <f>'EUROSTAT data re-aggregated'!AK$23*'SIOM from DLIM'!AP167/SUM('SIOM from DLIM'!AP$166:AP$167)</f>
        <v>4489.6350000000002</v>
      </c>
      <c r="AR29" s="159" t="e">
        <f>'EUROSTAT data re-aggregated'!AL$23*'SIOM from DLIM'!AQ167/SUM('SIOM from DLIM'!AQ$166:AQ$167)</f>
        <v>#DIV/0!</v>
      </c>
    </row>
    <row r="30" spans="2:44" x14ac:dyDescent="0.35">
      <c r="B30" s="1" t="str">
        <f>'SIOM from DLIM'!A168</f>
        <v>ISIC 36T39</v>
      </c>
      <c r="C30" s="159" cm="1">
        <f t="array" ref="C30">SUMPRODUCT('EUROSTAT data 2015 EU27'!$E$15:$BP$78*('EUROSTAT data 2015 EU27'!$E$13:$BP$13= SIOM!C$3)* ('EUROSTAT data 2015 EU27'!$D$15:$D$78= SIOM!$B30))</f>
        <v>3513.26</v>
      </c>
      <c r="D30" s="159">
        <f>'EUROSTAT data re-aggregated'!D$24*'SIOM from DLIM'!C168/SUM('SIOM from DLIM'!C$168:F$168)</f>
        <v>85.129174182910177</v>
      </c>
      <c r="E30" s="159">
        <f>'EUROSTAT data re-aggregated'!E$24*'SIOM from DLIM'!D168/SUM('SIOM from DLIM'!D$168:G$168)</f>
        <v>275.13757095475285</v>
      </c>
      <c r="F30" s="159">
        <f>'EUROSTAT data re-aggregated'!F$24*'SIOM from DLIM'!E168/SUM('SIOM from DLIM'!E$168:H$168)</f>
        <v>49.055087314598602</v>
      </c>
      <c r="G30" s="159">
        <f>'EUROSTAT data re-aggregated'!G$24*'SIOM from DLIM'!F168/SUM('SIOM from DLIM'!F$168:I$168)</f>
        <v>2.3044000000065958</v>
      </c>
      <c r="H30" s="159" cm="1">
        <f t="array" ref="H30">SUMPRODUCT('EUROSTAT data 2015 EU27'!$E$15:$BP$78*('EUROSTAT data 2015 EU27'!$E$13:$BP$13= SIOM!H$3)* ('EUROSTAT data 2015 EU27'!$D$15:$D$78= SIOM!$B30))</f>
        <v>6402.42</v>
      </c>
      <c r="I30" s="159" cm="1">
        <f t="array" ref="I30">SUMPRODUCT('EUROSTAT data 2015 EU27'!$E$15:$BP$78*('EUROSTAT data 2015 EU27'!$E$13:$BP$13= SIOM!I$3)* ('EUROSTAT data 2015 EU27'!$D$15:$D$78= SIOM!$B30))</f>
        <v>1446.94</v>
      </c>
      <c r="J30" s="159" cm="1">
        <f t="array" ref="J30">SUMPRODUCT('EUROSTAT data 2015 EU27'!$E$15:$BP$78*('EUROSTAT data 2015 EU27'!$E$13:$BP$13= SIOM!J$3)* ('EUROSTAT data 2015 EU27'!$D$15:$D$78= SIOM!$B30))</f>
        <v>1078.8200000000002</v>
      </c>
      <c r="K30" s="159" cm="1">
        <f t="array" ref="K30">SUMPRODUCT('EUROSTAT data 2015 EU27'!$E$15:$BP$78*('EUROSTAT data 2015 EU27'!$E$13:$BP$13= SIOM!K$3)* ('EUROSTAT data 2015 EU27'!$D$15:$D$78= SIOM!$B30))</f>
        <v>5174.16</v>
      </c>
      <c r="L30" s="159" cm="1">
        <f t="array" ref="L30">SUMPRODUCT('EUROSTAT data 2015 EU27'!$E$15:$BP$78*('EUROSTAT data 2015 EU27'!$E$13:$BP$13= SIOM!L$3)* ('EUROSTAT data 2015 EU27'!$D$15:$D$78= SIOM!$B30))</f>
        <v>1432.82</v>
      </c>
      <c r="M30" s="159" cm="1">
        <f t="array" ref="M30">SUMPRODUCT('EUROSTAT data 2015 EU27'!$E$15:$BP$78*('EUROSTAT data 2015 EU27'!$E$13:$BP$13= SIOM!M$3)* ('EUROSTAT data 2015 EU27'!$D$15:$D$78= SIOM!$B30))</f>
        <v>3997.23</v>
      </c>
      <c r="N30" s="159" cm="1">
        <f t="array" ref="N30">SUMPRODUCT('EUROSTAT data 2015 EU27'!$E$15:$BP$78*('EUROSTAT data 2015 EU27'!$E$13:$BP$13= SIOM!N$3)* ('EUROSTAT data 2015 EU27'!$D$15:$D$78= SIOM!$B30))</f>
        <v>740.94</v>
      </c>
      <c r="O30" s="159" cm="1">
        <f t="array" ref="O30">SUMPRODUCT('EUROSTAT data 2015 EU27'!$E$15:$BP$78*('EUROSTAT data 2015 EU27'!$E$13:$BP$13= SIOM!O$3)* ('EUROSTAT data 2015 EU27'!$D$15:$D$78= SIOM!$B30))</f>
        <v>4177.37</v>
      </c>
      <c r="P30" s="159">
        <f>'EUROSTAT data re-aggregated'!$M24*'SIOM from DLIM'!C168/SUM('SIOM from DLIM'!$C168:$D168)</f>
        <v>422.21207935158702</v>
      </c>
      <c r="Q30" s="159">
        <f>'EUROSTAT data re-aggregated'!$M24*'SIOM from DLIM'!D168/SUM('SIOM from DLIM'!$C168:$D168)</f>
        <v>1796.907920648413</v>
      </c>
      <c r="R30" s="178">
        <f>'EUROSTAT data re-aggregated'!$N24*'SIOM from DLIM'!E168/SUM('SIOM from DLIM'!$E168:$F168)</f>
        <v>24050.775419633628</v>
      </c>
      <c r="S30" s="178">
        <f>'EUROSTAT data re-aggregated'!$N24*'SIOM from DLIM'!F168/SUM('SIOM from DLIM'!$E168:$F168)</f>
        <v>1661.9445803663718</v>
      </c>
      <c r="T30" s="159" cm="1">
        <f t="array" ref="T30">SUMPRODUCT('EUROSTAT data 2015 EU27'!$E$15:$BP$78*('EUROSTAT data 2015 EU27'!$E$13:$BP$13= SIOM!T$3)* ('EUROSTAT data 2015 EU27'!$D$15:$D$78= SIOM!$B30))</f>
        <v>6272.4100000000008</v>
      </c>
      <c r="U30" s="159" cm="1">
        <f t="array" ref="U30">SUMPRODUCT('EUROSTAT data 2015 EU27'!$E$15:$BP$78*('EUROSTAT data 2015 EU27'!$E$13:$BP$13= SIOM!U$3)* ('EUROSTAT data 2015 EU27'!$D$15:$D$78= SIOM!$B30))</f>
        <v>576.92000000000007</v>
      </c>
      <c r="V30" s="159" cm="1">
        <f t="array" ref="V30">SUMPRODUCT('EUROSTAT data 2015 EU27'!$E$15:$BP$78*('EUROSTAT data 2015 EU27'!$E$13:$BP$13= SIOM!V$3)* ('EUROSTAT data 2015 EU27'!$D$15:$D$78= SIOM!$B30))</f>
        <v>712.95</v>
      </c>
      <c r="W30" s="159" cm="1">
        <f t="array" ref="W30">SUMPRODUCT('EUROSTAT data 2015 EU27'!$E$15:$BP$78*('EUROSTAT data 2015 EU27'!$E$13:$BP$13= SIOM!W$3)* ('EUROSTAT data 2015 EU27'!$D$15:$D$78= SIOM!$B30))</f>
        <v>1784.54</v>
      </c>
      <c r="X30" s="159" cm="1">
        <f t="array" ref="X30">SUMPRODUCT('EUROSTAT data 2015 EU27'!$E$15:$BP$78*('EUROSTAT data 2015 EU27'!$E$13:$BP$13= SIOM!X$3)* ('EUROSTAT data 2015 EU27'!$D$15:$D$78= SIOM!$B30))</f>
        <v>1737.29</v>
      </c>
      <c r="Y30" s="159" cm="1">
        <f t="array" ref="Y30">SUMPRODUCT('EUROSTAT data 2015 EU27'!$E$15:$BP$78*('EUROSTAT data 2015 EU27'!$E$13:$BP$13= SIOM!Y$3)* ('EUROSTAT data 2015 EU27'!$D$15:$D$78= SIOM!$B30))</f>
        <v>734.44</v>
      </c>
      <c r="Z30" s="224" cm="1">
        <f t="array" ref="Z30">SUMPRODUCT('EUROSTAT data 2015 EU27'!$E$15:$BP$78*('EUROSTAT data 2015 EU27'!$E$13:$BP$13= SIOM!Z$3)* ('EUROSTAT data 2015 EU27'!$D$15:$D$78= SIOM!$B30))</f>
        <v>1379.5900000000001</v>
      </c>
      <c r="AA30" s="159">
        <f>'EUROSTAT data re-aggregated'!$V24*'SIOM from DLIM'!Z168/SUM('SIOM from DLIM'!$Z168:$AA168)</f>
        <v>2401.1969260164178</v>
      </c>
      <c r="AB30" s="159">
        <f>'EUROSTAT data re-aggregated'!$V24*'SIOM from DLIM'!AA168/SUM('SIOM from DLIM'!$Z168:$AA168)</f>
        <v>749.88307398358256</v>
      </c>
      <c r="AC30" s="159" cm="1">
        <f t="array" ref="AC30">SUMPRODUCT('EUROSTAT data 2015 EU27'!$E$15:$BP$78*('EUROSTAT data 2015 EU27'!$E$13:$BP$13= SIOM!AC$3)* ('EUROSTAT data 2015 EU27'!$D$15:$D$78= SIOM!$B30))</f>
        <v>41668.82</v>
      </c>
      <c r="AD30" s="159" cm="1">
        <f t="array" ref="AD30">SUMPRODUCT('EUROSTAT data 2015 EU27'!$E$15:$BP$78*('EUROSTAT data 2015 EU27'!$E$13:$BP$13= SIOM!AD$3)* ('EUROSTAT data 2015 EU27'!$D$15:$D$78= SIOM!$B30))</f>
        <v>6860.73</v>
      </c>
      <c r="AE30" s="159" cm="1">
        <f t="array" ref="AE30">SUMPRODUCT('EUROSTAT data 2015 EU27'!$E$15:$BP$78*('EUROSTAT data 2015 EU27'!$E$13:$BP$13= SIOM!AE$3)* ('EUROSTAT data 2015 EU27'!$D$15:$D$78= SIOM!$B30))</f>
        <v>8755.7099999999991</v>
      </c>
      <c r="AF30" s="159" cm="1">
        <f t="array" ref="AF30">SUMPRODUCT('EUROSTAT data 2015 EU27'!$E$15:$BP$78*('EUROSTAT data 2015 EU27'!$E$13:$BP$13= SIOM!AF$3)* ('EUROSTAT data 2015 EU27'!$D$15:$D$78= SIOM!$B30))</f>
        <v>2781.3799999999997</v>
      </c>
      <c r="AG30" s="159" cm="1">
        <f t="array" ref="AG30">SUMPRODUCT('EUROSTAT data 2015 EU27'!$E$15:$BP$78*('EUROSTAT data 2015 EU27'!$E$13:$BP$13= SIOM!AG$3)* ('EUROSTAT data 2015 EU27'!$D$15:$D$78= SIOM!$B30))</f>
        <v>4719.18</v>
      </c>
      <c r="AH30" s="159" cm="1">
        <f t="array" ref="AH30">SUMPRODUCT('EUROSTAT data 2015 EU27'!$E$15:$BP$78*('EUROSTAT data 2015 EU27'!$E$13:$BP$13= SIOM!AH$3)* ('EUROSTAT data 2015 EU27'!$D$15:$D$78= SIOM!$B30))</f>
        <v>977.21</v>
      </c>
      <c r="AI30" s="159" cm="1">
        <f t="array" ref="AI30">SUMPRODUCT('EUROSTAT data 2015 EU27'!$E$15:$BP$78*('EUROSTAT data 2015 EU27'!$E$13:$BP$13= SIOM!AI$3)* ('EUROSTAT data 2015 EU27'!$D$15:$D$78= SIOM!$B30))</f>
        <v>1151.1600000000001</v>
      </c>
      <c r="AJ30" s="159" cm="1">
        <f t="array" ref="AJ30">SUMPRODUCT('EUROSTAT data 2015 EU27'!$E$15:$BP$78*('EUROSTAT data 2015 EU27'!$E$13:$BP$13= SIOM!AJ$3)* ('EUROSTAT data 2015 EU27'!$D$15:$D$78= SIOM!$B30))</f>
        <v>1043.8399999999999</v>
      </c>
      <c r="AK30" s="159" cm="1">
        <f t="array" ref="AK30">SUMPRODUCT('EUROSTAT data 2015 EU27'!$E$15:$BP$78*('EUROSTAT data 2015 EU27'!$E$13:$BP$13= SIOM!AK$3)* ('EUROSTAT data 2015 EU27'!$D$15:$D$78= SIOM!$B30))</f>
        <v>1250.8600000000001</v>
      </c>
      <c r="AL30" s="159" cm="1">
        <f t="array" ref="AL30">SUMPRODUCT('EUROSTAT data 2015 EU27'!$E$15:$BP$78*('EUROSTAT data 2015 EU27'!$E$13:$BP$13= SIOM!AL$3)* ('EUROSTAT data 2015 EU27'!$D$15:$D$78= SIOM!$B30))</f>
        <v>9173.83</v>
      </c>
      <c r="AM30" s="159" cm="1">
        <f t="array" ref="AM30">SUMPRODUCT('EUROSTAT data 2015 EU27'!$E$15:$BP$78*('EUROSTAT data 2015 EU27'!$E$13:$BP$13= SIOM!AM$3)* ('EUROSTAT data 2015 EU27'!$D$15:$D$78= SIOM!$B30))</f>
        <v>7653.2000000000007</v>
      </c>
      <c r="AN30" s="159" cm="1">
        <f t="array" ref="AN30">SUMPRODUCT('EUROSTAT data 2015 EU27'!$E$15:$BP$78*('EUROSTAT data 2015 EU27'!$E$13:$BP$13= SIOM!AN$3)* ('EUROSTAT data 2015 EU27'!$D$15:$D$78= SIOM!$B30))</f>
        <v>15976.12</v>
      </c>
      <c r="AO30" s="159" cm="1">
        <f t="array" ref="AO30">SUMPRODUCT('EUROSTAT data 2015 EU27'!$E$15:$BP$78*('EUROSTAT data 2015 EU27'!$E$13:$BP$13= SIOM!AO$3)* ('EUROSTAT data 2015 EU27'!$D$15:$D$78= SIOM!$B30))</f>
        <v>2332.12</v>
      </c>
      <c r="AP30" s="159" cm="1">
        <f t="array" ref="AP30">SUMPRODUCT('EUROSTAT data 2015 EU27'!$E$15:$BP$78*('EUROSTAT data 2015 EU27'!$E$13:$BP$13= SIOM!AP$3)* ('EUROSTAT data 2015 EU27'!$D$15:$D$78= SIOM!$B30))</f>
        <v>5216.33</v>
      </c>
      <c r="AQ30" s="159" cm="1">
        <f t="array" ref="AQ30">SUMPRODUCT('EUROSTAT data 2015 EU27'!$E$15:$BP$78*('EUROSTAT data 2015 EU27'!$E$13:$BP$13= SIOM!AQ$3)* ('EUROSTAT data 2015 EU27'!$D$15:$D$78= SIOM!$B30))</f>
        <v>3231.06</v>
      </c>
      <c r="AR30" s="159" cm="1">
        <f t="array" ref="AR30">SUMPRODUCT('EUROSTAT data 2015 EU27'!$E$15:$BP$78*('EUROSTAT data 2015 EU27'!$E$13:$BP$13= SIOM!AR$3)* ('EUROSTAT data 2015 EU27'!$D$15:$D$78= SIOM!$B30))</f>
        <v>0</v>
      </c>
    </row>
    <row r="31" spans="2:44" x14ac:dyDescent="0.35">
      <c r="B31" s="1" t="str">
        <f>'SIOM from DLIM'!A169</f>
        <v>ISIC 41T43</v>
      </c>
      <c r="C31" s="159" cm="1">
        <f t="array" ref="C31">SUMPRODUCT('EUROSTAT data 2015 EU27'!$E$15:$BP$78*('EUROSTAT data 2015 EU27'!$E$13:$BP$13= SIOM!C$3)* ('EUROSTAT data 2015 EU27'!$D$15:$D$78= SIOM!$B31))</f>
        <v>4051.95</v>
      </c>
      <c r="D31" s="159">
        <f>'EUROSTAT data re-aggregated'!D$24*'SIOM from DLIM'!C169/SUM('SIOM from DLIM'!C$168:F$168)</f>
        <v>0</v>
      </c>
      <c r="E31" s="159">
        <f>'EUROSTAT data re-aggregated'!E$24*'SIOM from DLIM'!D169/SUM('SIOM from DLIM'!D$168:G$168)</f>
        <v>0</v>
      </c>
      <c r="F31" s="159">
        <f>'EUROSTAT data re-aggregated'!F$24*'SIOM from DLIM'!E169/SUM('SIOM from DLIM'!E$168:H$168)</f>
        <v>0</v>
      </c>
      <c r="G31" s="159">
        <f>'EUROSTAT data re-aggregated'!G$24*'SIOM from DLIM'!F169/SUM('SIOM from DLIM'!F$168:I$168)</f>
        <v>0</v>
      </c>
      <c r="H31" s="159" cm="1">
        <f t="array" ref="H31">SUMPRODUCT('EUROSTAT data 2015 EU27'!$E$15:$BP$78*('EUROSTAT data 2015 EU27'!$E$13:$BP$13= SIOM!H$3)* ('EUROSTAT data 2015 EU27'!$D$15:$D$78= SIOM!$B31))</f>
        <v>3474.31</v>
      </c>
      <c r="I31" s="159" cm="1">
        <f t="array" ref="I31">SUMPRODUCT('EUROSTAT data 2015 EU27'!$E$15:$BP$78*('EUROSTAT data 2015 EU27'!$E$13:$BP$13= SIOM!I$3)* ('EUROSTAT data 2015 EU27'!$D$15:$D$78= SIOM!$B31))</f>
        <v>761.68</v>
      </c>
      <c r="J31" s="159" cm="1">
        <f t="array" ref="J31">SUMPRODUCT('EUROSTAT data 2015 EU27'!$E$15:$BP$78*('EUROSTAT data 2015 EU27'!$E$13:$BP$13= SIOM!J$3)* ('EUROSTAT data 2015 EU27'!$D$15:$D$78= SIOM!$B31))</f>
        <v>768.51</v>
      </c>
      <c r="K31" s="159" cm="1">
        <f t="array" ref="K31">SUMPRODUCT('EUROSTAT data 2015 EU27'!$E$15:$BP$78*('EUROSTAT data 2015 EU27'!$E$13:$BP$13= SIOM!K$3)* ('EUROSTAT data 2015 EU27'!$D$15:$D$78= SIOM!$B31))</f>
        <v>1435.5</v>
      </c>
      <c r="L31" s="159" cm="1">
        <f t="array" ref="L31">SUMPRODUCT('EUROSTAT data 2015 EU27'!$E$15:$BP$78*('EUROSTAT data 2015 EU27'!$E$13:$BP$13= SIOM!L$3)* ('EUROSTAT data 2015 EU27'!$D$15:$D$78= SIOM!$B31))</f>
        <v>1336.91</v>
      </c>
      <c r="M31" s="159" cm="1">
        <f t="array" ref="M31">SUMPRODUCT('EUROSTAT data 2015 EU27'!$E$15:$BP$78*('EUROSTAT data 2015 EU27'!$E$13:$BP$13= SIOM!M$3)* ('EUROSTAT data 2015 EU27'!$D$15:$D$78= SIOM!$B31))</f>
        <v>3129.51</v>
      </c>
      <c r="N31" s="159" cm="1">
        <f t="array" ref="N31">SUMPRODUCT('EUROSTAT data 2015 EU27'!$E$15:$BP$78*('EUROSTAT data 2015 EU27'!$E$13:$BP$13= SIOM!N$3)* ('EUROSTAT data 2015 EU27'!$D$15:$D$78= SIOM!$B31))</f>
        <v>1044.6500000000001</v>
      </c>
      <c r="O31" s="159" cm="1">
        <f t="array" ref="O31">SUMPRODUCT('EUROSTAT data 2015 EU27'!$E$15:$BP$78*('EUROSTAT data 2015 EU27'!$E$13:$BP$13= SIOM!O$3)* ('EUROSTAT data 2015 EU27'!$D$15:$D$78= SIOM!$B31))</f>
        <v>1288.5899999999999</v>
      </c>
      <c r="P31" s="159" t="e">
        <f>'EUROSTAT data re-aggregated'!$M25*'SIOM from DLIM'!C169/SUM('SIOM from DLIM'!$C169:$D169)</f>
        <v>#DIV/0!</v>
      </c>
      <c r="Q31" s="159" t="e">
        <f>'EUROSTAT data re-aggregated'!$M25*'SIOM from DLIM'!D169/SUM('SIOM from DLIM'!$C169:$D169)</f>
        <v>#DIV/0!</v>
      </c>
      <c r="R31" s="178" t="e">
        <f>'EUROSTAT data re-aggregated'!$N25*'SIOM from DLIM'!E169/SUM('SIOM from DLIM'!$E169:$F169)</f>
        <v>#DIV/0!</v>
      </c>
      <c r="S31" s="178" t="e">
        <f>'EUROSTAT data re-aggregated'!$N25*'SIOM from DLIM'!F169/SUM('SIOM from DLIM'!$E169:$F169)</f>
        <v>#DIV/0!</v>
      </c>
      <c r="T31" s="159" cm="1">
        <f t="array" ref="T31">SUMPRODUCT('EUROSTAT data 2015 EU27'!$E$15:$BP$78*('EUROSTAT data 2015 EU27'!$E$13:$BP$13= SIOM!T$3)* ('EUROSTAT data 2015 EU27'!$D$15:$D$78= SIOM!$B31))</f>
        <v>2856.01</v>
      </c>
      <c r="U31" s="159" cm="1">
        <f t="array" ref="U31">SUMPRODUCT('EUROSTAT data 2015 EU27'!$E$15:$BP$78*('EUROSTAT data 2015 EU27'!$E$13:$BP$13= SIOM!U$3)* ('EUROSTAT data 2015 EU27'!$D$15:$D$78= SIOM!$B31))</f>
        <v>879.16</v>
      </c>
      <c r="V31" s="159" cm="1">
        <f t="array" ref="V31">SUMPRODUCT('EUROSTAT data 2015 EU27'!$E$15:$BP$78*('EUROSTAT data 2015 EU27'!$E$13:$BP$13= SIOM!V$3)* ('EUROSTAT data 2015 EU27'!$D$15:$D$78= SIOM!$B31))</f>
        <v>1379.39</v>
      </c>
      <c r="W31" s="159" cm="1">
        <f t="array" ref="W31">SUMPRODUCT('EUROSTAT data 2015 EU27'!$E$15:$BP$78*('EUROSTAT data 2015 EU27'!$E$13:$BP$13= SIOM!W$3)* ('EUROSTAT data 2015 EU27'!$D$15:$D$78= SIOM!$B31))</f>
        <v>2848.95</v>
      </c>
      <c r="X31" s="159" cm="1">
        <f t="array" ref="X31">SUMPRODUCT('EUROSTAT data 2015 EU27'!$E$15:$BP$78*('EUROSTAT data 2015 EU27'!$E$13:$BP$13= SIOM!X$3)* ('EUROSTAT data 2015 EU27'!$D$15:$D$78= SIOM!$B31))</f>
        <v>2377.69</v>
      </c>
      <c r="Y31" s="159" cm="1">
        <f t="array" ref="Y31">SUMPRODUCT('EUROSTAT data 2015 EU27'!$E$15:$BP$78*('EUROSTAT data 2015 EU27'!$E$13:$BP$13= SIOM!Y$3)* ('EUROSTAT data 2015 EU27'!$D$15:$D$78= SIOM!$B31))</f>
        <v>1144.78</v>
      </c>
      <c r="Z31" s="224" cm="1">
        <f t="array" ref="Z31">SUMPRODUCT('EUROSTAT data 2015 EU27'!$E$15:$BP$78*('EUROSTAT data 2015 EU27'!$E$13:$BP$13= SIOM!Z$3)* ('EUROSTAT data 2015 EU27'!$D$15:$D$78= SIOM!$B31))</f>
        <v>3356.13</v>
      </c>
      <c r="AA31" s="159" t="e">
        <f>'EUROSTAT data re-aggregated'!$V25*'SIOM from DLIM'!Z169/SUM('SIOM from DLIM'!$Z169:$AA169)</f>
        <v>#DIV/0!</v>
      </c>
      <c r="AB31" s="159" t="e">
        <f>'EUROSTAT data re-aggregated'!$V25*'SIOM from DLIM'!AA169/SUM('SIOM from DLIM'!$Z169:$AA169)</f>
        <v>#DIV/0!</v>
      </c>
      <c r="AC31" s="159" cm="1">
        <f t="array" ref="AC31">SUMPRODUCT('EUROSTAT data 2015 EU27'!$E$15:$BP$78*('EUROSTAT data 2015 EU27'!$E$13:$BP$13= SIOM!AC$3)* ('EUROSTAT data 2015 EU27'!$D$15:$D$78= SIOM!$B31))</f>
        <v>5850.5700000000006</v>
      </c>
      <c r="AD31" s="159" cm="1">
        <f t="array" ref="AD31">SUMPRODUCT('EUROSTAT data 2015 EU27'!$E$15:$BP$78*('EUROSTAT data 2015 EU27'!$E$13:$BP$13= SIOM!AD$3)* ('EUROSTAT data 2015 EU27'!$D$15:$D$78= SIOM!$B31))</f>
        <v>253263.05</v>
      </c>
      <c r="AE31" s="159" cm="1">
        <f t="array" ref="AE31">SUMPRODUCT('EUROSTAT data 2015 EU27'!$E$15:$BP$78*('EUROSTAT data 2015 EU27'!$E$13:$BP$13= SIOM!AE$3)* ('EUROSTAT data 2015 EU27'!$D$15:$D$78= SIOM!$B31))</f>
        <v>15217.34</v>
      </c>
      <c r="AF31" s="159" cm="1">
        <f t="array" ref="AF31">SUMPRODUCT('EUROSTAT data 2015 EU27'!$E$15:$BP$78*('EUROSTAT data 2015 EU27'!$E$13:$BP$13= SIOM!AF$3)* ('EUROSTAT data 2015 EU27'!$D$15:$D$78= SIOM!$B31))</f>
        <v>16562.09</v>
      </c>
      <c r="AG31" s="159" cm="1">
        <f t="array" ref="AG31">SUMPRODUCT('EUROSTAT data 2015 EU27'!$E$15:$BP$78*('EUROSTAT data 2015 EU27'!$E$13:$BP$13= SIOM!AG$3)* ('EUROSTAT data 2015 EU27'!$D$15:$D$78= SIOM!$B31))</f>
        <v>4598.25</v>
      </c>
      <c r="AH31" s="159" cm="1">
        <f t="array" ref="AH31">SUMPRODUCT('EUROSTAT data 2015 EU27'!$E$15:$BP$78*('EUROSTAT data 2015 EU27'!$E$13:$BP$13= SIOM!AH$3)* ('EUROSTAT data 2015 EU27'!$D$15:$D$78= SIOM!$B31))</f>
        <v>1671.54</v>
      </c>
      <c r="AI31" s="159" cm="1">
        <f t="array" ref="AI31">SUMPRODUCT('EUROSTAT data 2015 EU27'!$E$15:$BP$78*('EUROSTAT data 2015 EU27'!$E$13:$BP$13= SIOM!AI$3)* ('EUROSTAT data 2015 EU27'!$D$15:$D$78= SIOM!$B31))</f>
        <v>3875.79</v>
      </c>
      <c r="AJ31" s="159" cm="1">
        <f t="array" ref="AJ31">SUMPRODUCT('EUROSTAT data 2015 EU27'!$E$15:$BP$78*('EUROSTAT data 2015 EU27'!$E$13:$BP$13= SIOM!AJ$3)* ('EUROSTAT data 2015 EU27'!$D$15:$D$78= SIOM!$B31))</f>
        <v>1872.93</v>
      </c>
      <c r="AK31" s="159" cm="1">
        <f t="array" ref="AK31">SUMPRODUCT('EUROSTAT data 2015 EU27'!$E$15:$BP$78*('EUROSTAT data 2015 EU27'!$E$13:$BP$13= SIOM!AK$3)* ('EUROSTAT data 2015 EU27'!$D$15:$D$78= SIOM!$B31))</f>
        <v>5768.27</v>
      </c>
      <c r="AL31" s="159" cm="1">
        <f t="array" ref="AL31">SUMPRODUCT('EUROSTAT data 2015 EU27'!$E$15:$BP$78*('EUROSTAT data 2015 EU27'!$E$13:$BP$13= SIOM!AL$3)* ('EUROSTAT data 2015 EU27'!$D$15:$D$78= SIOM!$B31))</f>
        <v>75782.3</v>
      </c>
      <c r="AM31" s="159" cm="1">
        <f t="array" ref="AM31">SUMPRODUCT('EUROSTAT data 2015 EU27'!$E$15:$BP$78*('EUROSTAT data 2015 EU27'!$E$13:$BP$13= SIOM!AM$3)* ('EUROSTAT data 2015 EU27'!$D$15:$D$78= SIOM!$B31))</f>
        <v>18001.989999999998</v>
      </c>
      <c r="AN31" s="159" cm="1">
        <f t="array" ref="AN31">SUMPRODUCT('EUROSTAT data 2015 EU27'!$E$15:$BP$78*('EUROSTAT data 2015 EU27'!$E$13:$BP$13= SIOM!AN$3)* ('EUROSTAT data 2015 EU27'!$D$15:$D$78= SIOM!$B31))</f>
        <v>22667.62</v>
      </c>
      <c r="AO31" s="159" cm="1">
        <f t="array" ref="AO31">SUMPRODUCT('EUROSTAT data 2015 EU27'!$E$15:$BP$78*('EUROSTAT data 2015 EU27'!$E$13:$BP$13= SIOM!AO$3)* ('EUROSTAT data 2015 EU27'!$D$15:$D$78= SIOM!$B31))</f>
        <v>7310.04</v>
      </c>
      <c r="AP31" s="159" cm="1">
        <f t="array" ref="AP31">SUMPRODUCT('EUROSTAT data 2015 EU27'!$E$15:$BP$78*('EUROSTAT data 2015 EU27'!$E$13:$BP$13= SIOM!AP$3)* ('EUROSTAT data 2015 EU27'!$D$15:$D$78= SIOM!$B31))</f>
        <v>9463.27</v>
      </c>
      <c r="AQ31" s="159" cm="1">
        <f t="array" ref="AQ31">SUMPRODUCT('EUROSTAT data 2015 EU27'!$E$15:$BP$78*('EUROSTAT data 2015 EU27'!$E$13:$BP$13= SIOM!AQ$3)* ('EUROSTAT data 2015 EU27'!$D$15:$D$78= SIOM!$B31))</f>
        <v>6010.1099999999988</v>
      </c>
      <c r="AR31" s="159" cm="1">
        <f t="array" ref="AR31">SUMPRODUCT('EUROSTAT data 2015 EU27'!$E$15:$BP$78*('EUROSTAT data 2015 EU27'!$E$13:$BP$13= SIOM!AR$3)* ('EUROSTAT data 2015 EU27'!$D$15:$D$78= SIOM!$B31))</f>
        <v>0</v>
      </c>
    </row>
    <row r="32" spans="2:44" x14ac:dyDescent="0.35">
      <c r="B32" s="1" t="str">
        <f>'SIOM from DLIM'!A170</f>
        <v>ISIC 45T47</v>
      </c>
      <c r="C32" s="159" cm="1">
        <f t="array" ref="C32">SUMPRODUCT('EUROSTAT data 2015 EU27'!$E$15:$BP$78*('EUROSTAT data 2015 EU27'!$E$13:$BP$13= SIOM!C$3)* ('EUROSTAT data 2015 EU27'!$D$15:$D$78= SIOM!$B32))</f>
        <v>32010.03</v>
      </c>
      <c r="D32" s="159">
        <f>'EUROSTAT data re-aggregated'!D$24*'SIOM from DLIM'!C170/SUM('SIOM from DLIM'!C$168:F$168)</f>
        <v>235.24910109226965</v>
      </c>
      <c r="E32" s="159">
        <f>'EUROSTAT data re-aggregated'!E$24*'SIOM from DLIM'!D170/SUM('SIOM from DLIM'!D$168:G$168)</f>
        <v>760.32531579297222</v>
      </c>
      <c r="F32" s="159">
        <f>'EUROSTAT data re-aggregated'!F$24*'SIOM from DLIM'!E170/SUM('SIOM from DLIM'!E$168:H$168)</f>
        <v>135.56063835374104</v>
      </c>
      <c r="G32" s="159">
        <f>'EUROSTAT data re-aggregated'!G$24*'SIOM from DLIM'!F170/SUM('SIOM from DLIM'!F$168:I$168)</f>
        <v>6.3680639893650737</v>
      </c>
      <c r="H32" s="159" cm="1">
        <f t="array" ref="H32">SUMPRODUCT('EUROSTAT data 2015 EU27'!$E$15:$BP$78*('EUROSTAT data 2015 EU27'!$E$13:$BP$13= SIOM!H$3)* ('EUROSTAT data 2015 EU27'!$D$15:$D$78= SIOM!$B32))</f>
        <v>87282.74</v>
      </c>
      <c r="I32" s="159" cm="1">
        <f t="array" ref="I32">SUMPRODUCT('EUROSTAT data 2015 EU27'!$E$15:$BP$78*('EUROSTAT data 2015 EU27'!$E$13:$BP$13= SIOM!I$3)* ('EUROSTAT data 2015 EU27'!$D$15:$D$78= SIOM!$B32))</f>
        <v>15468.93</v>
      </c>
      <c r="J32" s="159" cm="1">
        <f t="array" ref="J32">SUMPRODUCT('EUROSTAT data 2015 EU27'!$E$15:$BP$78*('EUROSTAT data 2015 EU27'!$E$13:$BP$13= SIOM!J$3)* ('EUROSTAT data 2015 EU27'!$D$15:$D$78= SIOM!$B32))</f>
        <v>9352.77</v>
      </c>
      <c r="K32" s="159" cm="1">
        <f t="array" ref="K32">SUMPRODUCT('EUROSTAT data 2015 EU27'!$E$15:$BP$78*('EUROSTAT data 2015 EU27'!$E$13:$BP$13= SIOM!K$3)* ('EUROSTAT data 2015 EU27'!$D$15:$D$78= SIOM!$B32))</f>
        <v>13489.679999999998</v>
      </c>
      <c r="L32" s="159" cm="1">
        <f t="array" ref="L32">SUMPRODUCT('EUROSTAT data 2015 EU27'!$E$15:$BP$78*('EUROSTAT data 2015 EU27'!$E$13:$BP$13= SIOM!L$3)* ('EUROSTAT data 2015 EU27'!$D$15:$D$78= SIOM!$B32))</f>
        <v>14882.46</v>
      </c>
      <c r="M32" s="159" cm="1">
        <f t="array" ref="M32">SUMPRODUCT('EUROSTAT data 2015 EU27'!$E$15:$BP$78*('EUROSTAT data 2015 EU27'!$E$13:$BP$13= SIOM!M$3)* ('EUROSTAT data 2015 EU27'!$D$15:$D$78= SIOM!$B32))</f>
        <v>28383.13</v>
      </c>
      <c r="N32" s="159" cm="1">
        <f t="array" ref="N32">SUMPRODUCT('EUROSTAT data 2015 EU27'!$E$15:$BP$78*('EUROSTAT data 2015 EU27'!$E$13:$BP$13= SIOM!N$3)* ('EUROSTAT data 2015 EU27'!$D$15:$D$78= SIOM!$B32))</f>
        <v>20723.27</v>
      </c>
      <c r="O32" s="159" cm="1">
        <f t="array" ref="O32">SUMPRODUCT('EUROSTAT data 2015 EU27'!$E$15:$BP$78*('EUROSTAT data 2015 EU27'!$E$13:$BP$13= SIOM!O$3)* ('EUROSTAT data 2015 EU27'!$D$15:$D$78= SIOM!$B32))</f>
        <v>14510.34</v>
      </c>
      <c r="P32" s="159">
        <f>'EUROSTAT data re-aggregated'!$M26*'SIOM from DLIM'!C170/SUM('SIOM from DLIM'!$C170:$D170)</f>
        <v>2265.0767087352556</v>
      </c>
      <c r="Q32" s="159">
        <f>'EUROSTAT data re-aggregated'!$M26*'SIOM from DLIM'!D170/SUM('SIOM from DLIM'!$C170:$D170)</f>
        <v>9640.0232912647425</v>
      </c>
      <c r="R32" s="178">
        <f>'EUROSTAT data re-aggregated'!$N26*'SIOM from DLIM'!E170/SUM('SIOM from DLIM'!$E170:$F170)</f>
        <v>16203.765547120671</v>
      </c>
      <c r="S32" s="178">
        <f>'EUROSTAT data re-aggregated'!$N26*'SIOM from DLIM'!F170/SUM('SIOM from DLIM'!$E170:$F170)</f>
        <v>1119.7044528793303</v>
      </c>
      <c r="T32" s="159" cm="1">
        <f t="array" ref="T32">SUMPRODUCT('EUROSTAT data 2015 EU27'!$E$15:$BP$78*('EUROSTAT data 2015 EU27'!$E$13:$BP$13= SIOM!T$3)* ('EUROSTAT data 2015 EU27'!$D$15:$D$78= SIOM!$B32))</f>
        <v>21914.2</v>
      </c>
      <c r="U32" s="159" cm="1">
        <f t="array" ref="U32">SUMPRODUCT('EUROSTAT data 2015 EU27'!$E$15:$BP$78*('EUROSTAT data 2015 EU27'!$E$13:$BP$13= SIOM!U$3)* ('EUROSTAT data 2015 EU27'!$D$15:$D$78= SIOM!$B32))</f>
        <v>33398.720000000001</v>
      </c>
      <c r="V32" s="159" cm="1">
        <f t="array" ref="V32">SUMPRODUCT('EUROSTAT data 2015 EU27'!$E$15:$BP$78*('EUROSTAT data 2015 EU27'!$E$13:$BP$13= SIOM!V$3)* ('EUROSTAT data 2015 EU27'!$D$15:$D$78= SIOM!$B32))</f>
        <v>17899.39</v>
      </c>
      <c r="W32" s="159" cm="1">
        <f t="array" ref="W32">SUMPRODUCT('EUROSTAT data 2015 EU27'!$E$15:$BP$78*('EUROSTAT data 2015 EU27'!$E$13:$BP$13= SIOM!W$3)* ('EUROSTAT data 2015 EU27'!$D$15:$D$78= SIOM!$B32))</f>
        <v>36533.21</v>
      </c>
      <c r="X32" s="159" cm="1">
        <f t="array" ref="X32">SUMPRODUCT('EUROSTAT data 2015 EU27'!$E$15:$BP$78*('EUROSTAT data 2015 EU27'!$E$13:$BP$13= SIOM!X$3)* ('EUROSTAT data 2015 EU27'!$D$15:$D$78= SIOM!$B32))</f>
        <v>57611.229999999996</v>
      </c>
      <c r="Y32" s="159" cm="1">
        <f t="array" ref="Y32">SUMPRODUCT('EUROSTAT data 2015 EU27'!$E$15:$BP$78*('EUROSTAT data 2015 EU27'!$E$13:$BP$13= SIOM!Y$3)* ('EUROSTAT data 2015 EU27'!$D$15:$D$78= SIOM!$B32))</f>
        <v>12347.63</v>
      </c>
      <c r="Z32" s="224" cm="1">
        <f t="array" ref="Z32">SUMPRODUCT('EUROSTAT data 2015 EU27'!$E$15:$BP$78*('EUROSTAT data 2015 EU27'!$E$13:$BP$13= SIOM!Z$3)* ('EUROSTAT data 2015 EU27'!$D$15:$D$78= SIOM!$B32))</f>
        <v>31618.48</v>
      </c>
      <c r="AA32" s="159">
        <f>'EUROSTAT data re-aggregated'!$V26*'SIOM from DLIM'!Z170/SUM('SIOM from DLIM'!$Z170:$AA170)</f>
        <v>10161.394361279397</v>
      </c>
      <c r="AB32" s="159">
        <f>'EUROSTAT data re-aggregated'!$V26*'SIOM from DLIM'!AA170/SUM('SIOM from DLIM'!$Z170:$AA170)</f>
        <v>3163.8956387206044</v>
      </c>
      <c r="AC32" s="159" cm="1">
        <f t="array" ref="AC32">SUMPRODUCT('EUROSTAT data 2015 EU27'!$E$15:$BP$78*('EUROSTAT data 2015 EU27'!$E$13:$BP$13= SIOM!AC$3)* ('EUROSTAT data 2015 EU27'!$D$15:$D$78= SIOM!$B32))</f>
        <v>8679.73</v>
      </c>
      <c r="AD32" s="159" cm="1">
        <f t="array" ref="AD32">SUMPRODUCT('EUROSTAT data 2015 EU27'!$E$15:$BP$78*('EUROSTAT data 2015 EU27'!$E$13:$BP$13= SIOM!AD$3)* ('EUROSTAT data 2015 EU27'!$D$15:$D$78= SIOM!$B32))</f>
        <v>80463.100000000006</v>
      </c>
      <c r="AE32" s="159" cm="1">
        <f t="array" ref="AE32">SUMPRODUCT('EUROSTAT data 2015 EU27'!$E$15:$BP$78*('EUROSTAT data 2015 EU27'!$E$13:$BP$13= SIOM!AE$3)* ('EUROSTAT data 2015 EU27'!$D$15:$D$78= SIOM!$B32))</f>
        <v>142535.51999999999</v>
      </c>
      <c r="AF32" s="159" cm="1">
        <f t="array" ref="AF32">SUMPRODUCT('EUROSTAT data 2015 EU27'!$E$15:$BP$78*('EUROSTAT data 2015 EU27'!$E$13:$BP$13= SIOM!AF$3)* ('EUROSTAT data 2015 EU27'!$D$15:$D$78= SIOM!$B32))</f>
        <v>44862.520000000011</v>
      </c>
      <c r="AG32" s="159" cm="1">
        <f t="array" ref="AG32">SUMPRODUCT('EUROSTAT data 2015 EU27'!$E$15:$BP$78*('EUROSTAT data 2015 EU27'!$E$13:$BP$13= SIOM!AG$3)* ('EUROSTAT data 2015 EU27'!$D$15:$D$78= SIOM!$B32))</f>
        <v>41677.409999999996</v>
      </c>
      <c r="AH32" s="159" cm="1">
        <f t="array" ref="AH32">SUMPRODUCT('EUROSTAT data 2015 EU27'!$E$15:$BP$78*('EUROSTAT data 2015 EU27'!$E$13:$BP$13= SIOM!AH$3)* ('EUROSTAT data 2015 EU27'!$D$15:$D$78= SIOM!$B32))</f>
        <v>11095.78</v>
      </c>
      <c r="AI32" s="159" cm="1">
        <f t="array" ref="AI32">SUMPRODUCT('EUROSTAT data 2015 EU27'!$E$15:$BP$78*('EUROSTAT data 2015 EU27'!$E$13:$BP$13= SIOM!AI$3)* ('EUROSTAT data 2015 EU27'!$D$15:$D$78= SIOM!$B32))</f>
        <v>8578.7800000000007</v>
      </c>
      <c r="AJ32" s="159" cm="1">
        <f t="array" ref="AJ32">SUMPRODUCT('EUROSTAT data 2015 EU27'!$E$15:$BP$78*('EUROSTAT data 2015 EU27'!$E$13:$BP$13= SIOM!AJ$3)* ('EUROSTAT data 2015 EU27'!$D$15:$D$78= SIOM!$B32))</f>
        <v>22221.96</v>
      </c>
      <c r="AK32" s="159" cm="1">
        <f t="array" ref="AK32">SUMPRODUCT('EUROSTAT data 2015 EU27'!$E$15:$BP$78*('EUROSTAT data 2015 EU27'!$E$13:$BP$13= SIOM!AK$3)* ('EUROSTAT data 2015 EU27'!$D$15:$D$78= SIOM!$B32))</f>
        <v>9642.4200000000019</v>
      </c>
      <c r="AL32" s="159" cm="1">
        <f t="array" ref="AL32">SUMPRODUCT('EUROSTAT data 2015 EU27'!$E$15:$BP$78*('EUROSTAT data 2015 EU27'!$E$13:$BP$13= SIOM!AL$3)* ('EUROSTAT data 2015 EU27'!$D$15:$D$78= SIOM!$B32))</f>
        <v>5338.91</v>
      </c>
      <c r="AM32" s="159" cm="1">
        <f t="array" ref="AM32">SUMPRODUCT('EUROSTAT data 2015 EU27'!$E$15:$BP$78*('EUROSTAT data 2015 EU27'!$E$13:$BP$13= SIOM!AM$3)* ('EUROSTAT data 2015 EU27'!$D$15:$D$78= SIOM!$B32))</f>
        <v>39771.839999999982</v>
      </c>
      <c r="AN32" s="159" cm="1">
        <f t="array" ref="AN32">SUMPRODUCT('EUROSTAT data 2015 EU27'!$E$15:$BP$78*('EUROSTAT data 2015 EU27'!$E$13:$BP$13= SIOM!AN$3)* ('EUROSTAT data 2015 EU27'!$D$15:$D$78= SIOM!$B32))</f>
        <v>13757.35</v>
      </c>
      <c r="AO32" s="159" cm="1">
        <f t="array" ref="AO32">SUMPRODUCT('EUROSTAT data 2015 EU27'!$E$15:$BP$78*('EUROSTAT data 2015 EU27'!$E$13:$BP$13= SIOM!AO$3)* ('EUROSTAT data 2015 EU27'!$D$15:$D$78= SIOM!$B32))</f>
        <v>6606.0199999999995</v>
      </c>
      <c r="AP32" s="159" cm="1">
        <f t="array" ref="AP32">SUMPRODUCT('EUROSTAT data 2015 EU27'!$E$15:$BP$78*('EUROSTAT data 2015 EU27'!$E$13:$BP$13= SIOM!AP$3)* ('EUROSTAT data 2015 EU27'!$D$15:$D$78= SIOM!$B32))</f>
        <v>44639.31</v>
      </c>
      <c r="AQ32" s="159" cm="1">
        <f t="array" ref="AQ32">SUMPRODUCT('EUROSTAT data 2015 EU27'!$E$15:$BP$78*('EUROSTAT data 2015 EU27'!$E$13:$BP$13= SIOM!AQ$3)* ('EUROSTAT data 2015 EU27'!$D$15:$D$78= SIOM!$B32))</f>
        <v>13074.109999999999</v>
      </c>
      <c r="AR32" s="159" cm="1">
        <f t="array" ref="AR32">SUMPRODUCT('EUROSTAT data 2015 EU27'!$E$15:$BP$78*('EUROSTAT data 2015 EU27'!$E$13:$BP$13= SIOM!AR$3)* ('EUROSTAT data 2015 EU27'!$D$15:$D$78= SIOM!$B32))</f>
        <v>0</v>
      </c>
    </row>
    <row r="33" spans="2:44" x14ac:dyDescent="0.35">
      <c r="B33" s="1" t="str">
        <f>'SIOM from DLIM'!A171</f>
        <v>ISIC 49T53</v>
      </c>
      <c r="C33" s="159" cm="1">
        <f t="array" ref="C33">SUMPRODUCT('EUROSTAT data 2015 EU27'!$E$15:$BP$78*('EUROSTAT data 2015 EU27'!$E$13:$BP$13= SIOM!C$3)* ('EUROSTAT data 2015 EU27'!$D$15:$D$78= SIOM!$B33))</f>
        <v>8233.5300000000007</v>
      </c>
      <c r="D33" s="159">
        <f>'EUROSTAT data re-aggregated'!D$24*'SIOM from DLIM'!C171/SUM('SIOM from DLIM'!C$168:F$168)</f>
        <v>362.95089960789727</v>
      </c>
      <c r="E33" s="159">
        <f>'EUROSTAT data re-aggregated'!E$24*'SIOM from DLIM'!D171/SUM('SIOM from DLIM'!D$168:G$168)</f>
        <v>1173.0576485964141</v>
      </c>
      <c r="F33" s="159">
        <f>'EUROSTAT data re-aggregated'!F$24*'SIOM from DLIM'!E171/SUM('SIOM from DLIM'!E$168:H$168)</f>
        <v>209.14790072933428</v>
      </c>
      <c r="G33" s="159">
        <f>'EUROSTAT data re-aggregated'!G$24*'SIOM from DLIM'!F171/SUM('SIOM from DLIM'!F$168:I$168)</f>
        <v>9.8248815530826281</v>
      </c>
      <c r="H33" s="159" cm="1">
        <f t="array" ref="H33">SUMPRODUCT('EUROSTAT data 2015 EU27'!$E$15:$BP$78*('EUROSTAT data 2015 EU27'!$E$13:$BP$13= SIOM!H$3)* ('EUROSTAT data 2015 EU27'!$D$15:$D$78= SIOM!$B33))</f>
        <v>41731.03</v>
      </c>
      <c r="I33" s="159" cm="1">
        <f t="array" ref="I33">SUMPRODUCT('EUROSTAT data 2015 EU27'!$E$15:$BP$78*('EUROSTAT data 2015 EU27'!$E$13:$BP$13= SIOM!I$3)* ('EUROSTAT data 2015 EU27'!$D$15:$D$78= SIOM!$B33))</f>
        <v>4561.3100000000004</v>
      </c>
      <c r="J33" s="159" cm="1">
        <f t="array" ref="J33">SUMPRODUCT('EUROSTAT data 2015 EU27'!$E$15:$BP$78*('EUROSTAT data 2015 EU27'!$E$13:$BP$13= SIOM!J$3)* ('EUROSTAT data 2015 EU27'!$D$15:$D$78= SIOM!$B33))</f>
        <v>6370.8900000000012</v>
      </c>
      <c r="K33" s="159" cm="1">
        <f t="array" ref="K33">SUMPRODUCT('EUROSTAT data 2015 EU27'!$E$15:$BP$78*('EUROSTAT data 2015 EU27'!$E$13:$BP$13= SIOM!K$3)* ('EUROSTAT data 2015 EU27'!$D$15:$D$78= SIOM!$B33))</f>
        <v>11254.210000000001</v>
      </c>
      <c r="L33" s="159" cm="1">
        <f t="array" ref="L33">SUMPRODUCT('EUROSTAT data 2015 EU27'!$E$15:$BP$78*('EUROSTAT data 2015 EU27'!$E$13:$BP$13= SIOM!L$3)* ('EUROSTAT data 2015 EU27'!$D$15:$D$78= SIOM!$B33))</f>
        <v>14532.820000000002</v>
      </c>
      <c r="M33" s="159" cm="1">
        <f t="array" ref="M33">SUMPRODUCT('EUROSTAT data 2015 EU27'!$E$15:$BP$78*('EUROSTAT data 2015 EU27'!$E$13:$BP$13= SIOM!M$3)* ('EUROSTAT data 2015 EU27'!$D$15:$D$78= SIOM!$B33))</f>
        <v>19613.149999999998</v>
      </c>
      <c r="N33" s="159" cm="1">
        <f t="array" ref="N33">SUMPRODUCT('EUROSTAT data 2015 EU27'!$E$15:$BP$78*('EUROSTAT data 2015 EU27'!$E$13:$BP$13= SIOM!N$3)* ('EUROSTAT data 2015 EU27'!$D$15:$D$78= SIOM!$B33))</f>
        <v>3714.58</v>
      </c>
      <c r="O33" s="159" cm="1">
        <f t="array" ref="O33">SUMPRODUCT('EUROSTAT data 2015 EU27'!$E$15:$BP$78*('EUROSTAT data 2015 EU27'!$E$13:$BP$13= SIOM!O$3)* ('EUROSTAT data 2015 EU27'!$D$15:$D$78= SIOM!$B33))</f>
        <v>8420.41</v>
      </c>
      <c r="P33" s="159">
        <f>'EUROSTAT data re-aggregated'!$M27*'SIOM from DLIM'!C171/SUM('SIOM from DLIM'!$C171:$D171)</f>
        <v>2271.1974063959228</v>
      </c>
      <c r="Q33" s="159">
        <f>'EUROSTAT data re-aggregated'!$M27*'SIOM from DLIM'!D171/SUM('SIOM from DLIM'!$C171:$D171)</f>
        <v>9666.0725936040762</v>
      </c>
      <c r="R33" s="178">
        <f>'EUROSTAT data re-aggregated'!$N27*'SIOM from DLIM'!E171/SUM('SIOM from DLIM'!$E171:$F171)</f>
        <v>14209.923048155199</v>
      </c>
      <c r="S33" s="178">
        <f>'EUROSTAT data re-aggregated'!$N27*'SIOM from DLIM'!F171/SUM('SIOM from DLIM'!$E171:$F171)</f>
        <v>981.92695184480147</v>
      </c>
      <c r="T33" s="159" cm="1">
        <f t="array" ref="T33">SUMPRODUCT('EUROSTAT data 2015 EU27'!$E$15:$BP$78*('EUROSTAT data 2015 EU27'!$E$13:$BP$13= SIOM!T$3)* ('EUROSTAT data 2015 EU27'!$D$15:$D$78= SIOM!$B33))</f>
        <v>8857.17</v>
      </c>
      <c r="U33" s="159" cm="1">
        <f t="array" ref="U33">SUMPRODUCT('EUROSTAT data 2015 EU27'!$E$15:$BP$78*('EUROSTAT data 2015 EU27'!$E$13:$BP$13= SIOM!U$3)* ('EUROSTAT data 2015 EU27'!$D$15:$D$78= SIOM!$B33))</f>
        <v>6041.94</v>
      </c>
      <c r="V33" s="159" cm="1">
        <f t="array" ref="V33">SUMPRODUCT('EUROSTAT data 2015 EU27'!$E$15:$BP$78*('EUROSTAT data 2015 EU27'!$E$13:$BP$13= SIOM!V$3)* ('EUROSTAT data 2015 EU27'!$D$15:$D$78= SIOM!$B33))</f>
        <v>7106.3499999999995</v>
      </c>
      <c r="W33" s="159" cm="1">
        <f t="array" ref="W33">SUMPRODUCT('EUROSTAT data 2015 EU27'!$E$15:$BP$78*('EUROSTAT data 2015 EU27'!$E$13:$BP$13= SIOM!W$3)* ('EUROSTAT data 2015 EU27'!$D$15:$D$78= SIOM!$B33))</f>
        <v>15754.48</v>
      </c>
      <c r="X33" s="159" cm="1">
        <f t="array" ref="X33">SUMPRODUCT('EUROSTAT data 2015 EU27'!$E$15:$BP$78*('EUROSTAT data 2015 EU27'!$E$13:$BP$13= SIOM!X$3)* ('EUROSTAT data 2015 EU27'!$D$15:$D$78= SIOM!$B33))</f>
        <v>18950.34</v>
      </c>
      <c r="Y33" s="159" cm="1">
        <f t="array" ref="Y33">SUMPRODUCT('EUROSTAT data 2015 EU27'!$E$15:$BP$78*('EUROSTAT data 2015 EU27'!$E$13:$BP$13= SIOM!Y$3)* ('EUROSTAT data 2015 EU27'!$D$15:$D$78= SIOM!$B33))</f>
        <v>2736.0600000000004</v>
      </c>
      <c r="Z33" s="224" cm="1">
        <f t="array" ref="Z33">SUMPRODUCT('EUROSTAT data 2015 EU27'!$E$15:$BP$78*('EUROSTAT data 2015 EU27'!$E$13:$BP$13= SIOM!Z$3)* ('EUROSTAT data 2015 EU27'!$D$15:$D$78= SIOM!$B33))</f>
        <v>8749.3199999999979</v>
      </c>
      <c r="AA33" s="159">
        <f>'EUROSTAT data re-aggregated'!$V27*'SIOM from DLIM'!Z171/SUM('SIOM from DLIM'!$Z171:$AA171)</f>
        <v>16517.030475577965</v>
      </c>
      <c r="AB33" s="159">
        <f>'EUROSTAT data re-aggregated'!$V27*'SIOM from DLIM'!AA171/SUM('SIOM from DLIM'!$Z171:$AA171)</f>
        <v>5156.1495244220378</v>
      </c>
      <c r="AC33" s="159" cm="1">
        <f t="array" ref="AC33">SUMPRODUCT('EUROSTAT data 2015 EU27'!$E$15:$BP$78*('EUROSTAT data 2015 EU27'!$E$13:$BP$13= SIOM!AC$3)* ('EUROSTAT data 2015 EU27'!$D$15:$D$78= SIOM!$B33))</f>
        <v>6314.29</v>
      </c>
      <c r="AD33" s="159" cm="1">
        <f t="array" ref="AD33">SUMPRODUCT('EUROSTAT data 2015 EU27'!$E$15:$BP$78*('EUROSTAT data 2015 EU27'!$E$13:$BP$13= SIOM!AD$3)* ('EUROSTAT data 2015 EU27'!$D$15:$D$78= SIOM!$B33))</f>
        <v>21844.270000000004</v>
      </c>
      <c r="AE33" s="159" cm="1">
        <f t="array" ref="AE33">SUMPRODUCT('EUROSTAT data 2015 EU27'!$E$15:$BP$78*('EUROSTAT data 2015 EU27'!$E$13:$BP$13= SIOM!AE$3)* ('EUROSTAT data 2015 EU27'!$D$15:$D$78= SIOM!$B33))</f>
        <v>192407.52</v>
      </c>
      <c r="AF33" s="159" cm="1">
        <f t="array" ref="AF33">SUMPRODUCT('EUROSTAT data 2015 EU27'!$E$15:$BP$78*('EUROSTAT data 2015 EU27'!$E$13:$BP$13= SIOM!AF$3)* ('EUROSTAT data 2015 EU27'!$D$15:$D$78= SIOM!$B33))</f>
        <v>376782.68999999989</v>
      </c>
      <c r="AG33" s="159" cm="1">
        <f t="array" ref="AG33">SUMPRODUCT('EUROSTAT data 2015 EU27'!$E$15:$BP$78*('EUROSTAT data 2015 EU27'!$E$13:$BP$13= SIOM!AG$3)* ('EUROSTAT data 2015 EU27'!$D$15:$D$78= SIOM!$B33))</f>
        <v>7219.4400000000005</v>
      </c>
      <c r="AH33" s="159" cm="1">
        <f t="array" ref="AH33">SUMPRODUCT('EUROSTAT data 2015 EU27'!$E$15:$BP$78*('EUROSTAT data 2015 EU27'!$E$13:$BP$13= SIOM!AH$3)* ('EUROSTAT data 2015 EU27'!$D$15:$D$78= SIOM!$B33))</f>
        <v>7296.7300000000005</v>
      </c>
      <c r="AI33" s="159" cm="1">
        <f t="array" ref="AI33">SUMPRODUCT('EUROSTAT data 2015 EU27'!$E$15:$BP$78*('EUROSTAT data 2015 EU27'!$E$13:$BP$13= SIOM!AI$3)* ('EUROSTAT data 2015 EU27'!$D$15:$D$78= SIOM!$B33))</f>
        <v>6741.84</v>
      </c>
      <c r="AJ33" s="159" cm="1">
        <f t="array" ref="AJ33">SUMPRODUCT('EUROSTAT data 2015 EU27'!$E$15:$BP$78*('EUROSTAT data 2015 EU27'!$E$13:$BP$13= SIOM!AJ$3)* ('EUROSTAT data 2015 EU27'!$D$15:$D$78= SIOM!$B33))</f>
        <v>4449.91</v>
      </c>
      <c r="AK33" s="159" cm="1">
        <f t="array" ref="AK33">SUMPRODUCT('EUROSTAT data 2015 EU27'!$E$15:$BP$78*('EUROSTAT data 2015 EU27'!$E$13:$BP$13= SIOM!AK$3)* ('EUROSTAT data 2015 EU27'!$D$15:$D$78= SIOM!$B33))</f>
        <v>11157.660000000002</v>
      </c>
      <c r="AL33" s="159" cm="1">
        <f t="array" ref="AL33">SUMPRODUCT('EUROSTAT data 2015 EU27'!$E$15:$BP$78*('EUROSTAT data 2015 EU27'!$E$13:$BP$13= SIOM!AL$3)* ('EUROSTAT data 2015 EU27'!$D$15:$D$78= SIOM!$B33))</f>
        <v>2546.9700000000003</v>
      </c>
      <c r="AM33" s="159" cm="1">
        <f t="array" ref="AM33">SUMPRODUCT('EUROSTAT data 2015 EU27'!$E$15:$BP$78*('EUROSTAT data 2015 EU27'!$E$13:$BP$13= SIOM!AM$3)* ('EUROSTAT data 2015 EU27'!$D$15:$D$78= SIOM!$B33))</f>
        <v>42409.329999999994</v>
      </c>
      <c r="AN33" s="159" cm="1">
        <f t="array" ref="AN33">SUMPRODUCT('EUROSTAT data 2015 EU27'!$E$15:$BP$78*('EUROSTAT data 2015 EU27'!$E$13:$BP$13= SIOM!AN$3)* ('EUROSTAT data 2015 EU27'!$D$15:$D$78= SIOM!$B33))</f>
        <v>20806.23</v>
      </c>
      <c r="AO33" s="159" cm="1">
        <f t="array" ref="AO33">SUMPRODUCT('EUROSTAT data 2015 EU27'!$E$15:$BP$78*('EUROSTAT data 2015 EU27'!$E$13:$BP$13= SIOM!AO$3)* ('EUROSTAT data 2015 EU27'!$D$15:$D$78= SIOM!$B33))</f>
        <v>12990.460000000001</v>
      </c>
      <c r="AP33" s="159" cm="1">
        <f t="array" ref="AP33">SUMPRODUCT('EUROSTAT data 2015 EU27'!$E$15:$BP$78*('EUROSTAT data 2015 EU27'!$E$13:$BP$13= SIOM!AP$3)* ('EUROSTAT data 2015 EU27'!$D$15:$D$78= SIOM!$B33))</f>
        <v>8408.23</v>
      </c>
      <c r="AQ33" s="159" cm="1">
        <f t="array" ref="AQ33">SUMPRODUCT('EUROSTAT data 2015 EU27'!$E$15:$BP$78*('EUROSTAT data 2015 EU27'!$E$13:$BP$13= SIOM!AQ$3)* ('EUROSTAT data 2015 EU27'!$D$15:$D$78= SIOM!$B33))</f>
        <v>8888.0199999999968</v>
      </c>
      <c r="AR33" s="159" cm="1">
        <f t="array" ref="AR33">SUMPRODUCT('EUROSTAT data 2015 EU27'!$E$15:$BP$78*('EUROSTAT data 2015 EU27'!$E$13:$BP$13= SIOM!AR$3)* ('EUROSTAT data 2015 EU27'!$D$15:$D$78= SIOM!$B33))</f>
        <v>0</v>
      </c>
    </row>
    <row r="34" spans="2:44" x14ac:dyDescent="0.35">
      <c r="B34" s="1" t="str">
        <f>'SIOM from DLIM'!A172</f>
        <v>ISIC 55T56</v>
      </c>
      <c r="C34" s="159" cm="1">
        <f t="array" ref="C34">SUMPRODUCT('EUROSTAT data 2015 EU27'!$E$15:$BP$78*('EUROSTAT data 2015 EU27'!$E$13:$BP$13= SIOM!C$3)* ('EUROSTAT data 2015 EU27'!$D$15:$D$78= SIOM!$B34))</f>
        <v>389.43</v>
      </c>
      <c r="D34" s="159">
        <f>'EUROSTAT data re-aggregated'!D$24*'SIOM from DLIM'!C172/SUM('SIOM from DLIM'!C$168:F$168)</f>
        <v>71.931223906896676</v>
      </c>
      <c r="E34" s="159">
        <f>'EUROSTAT data re-aggregated'!E$24*'SIOM from DLIM'!D172/SUM('SIOM from DLIM'!D$168:G$168)</f>
        <v>232.48178326060929</v>
      </c>
      <c r="F34" s="159">
        <f>'EUROSTAT data re-aggregated'!F$24*'SIOM from DLIM'!E172/SUM('SIOM from DLIM'!E$168:H$168)</f>
        <v>41.449861381447853</v>
      </c>
      <c r="G34" s="159">
        <f>'EUROSTAT data re-aggregated'!G$24*'SIOM from DLIM'!F172/SUM('SIOM from DLIM'!F$168:I$168)</f>
        <v>1.9471387331371925</v>
      </c>
      <c r="H34" s="159" cm="1">
        <f t="array" ref="H34">SUMPRODUCT('EUROSTAT data 2015 EU27'!$E$15:$BP$78*('EUROSTAT data 2015 EU27'!$E$13:$BP$13= SIOM!H$3)* ('EUROSTAT data 2015 EU27'!$D$15:$D$78= SIOM!$B34))</f>
        <v>1496.67</v>
      </c>
      <c r="I34" s="159" cm="1">
        <f t="array" ref="I34">SUMPRODUCT('EUROSTAT data 2015 EU27'!$E$15:$BP$78*('EUROSTAT data 2015 EU27'!$E$13:$BP$13= SIOM!I$3)* ('EUROSTAT data 2015 EU27'!$D$15:$D$78= SIOM!$B34))</f>
        <v>698.53</v>
      </c>
      <c r="J34" s="159" cm="1">
        <f t="array" ref="J34">SUMPRODUCT('EUROSTAT data 2015 EU27'!$E$15:$BP$78*('EUROSTAT data 2015 EU27'!$E$13:$BP$13= SIOM!J$3)* ('EUROSTAT data 2015 EU27'!$D$15:$D$78= SIOM!$B34))</f>
        <v>362.18</v>
      </c>
      <c r="K34" s="159" cm="1">
        <f t="array" ref="K34">SUMPRODUCT('EUROSTAT data 2015 EU27'!$E$15:$BP$78*('EUROSTAT data 2015 EU27'!$E$13:$BP$13= SIOM!K$3)* ('EUROSTAT data 2015 EU27'!$D$15:$D$78= SIOM!$B34))</f>
        <v>371.95000000000005</v>
      </c>
      <c r="L34" s="159" cm="1">
        <f t="array" ref="L34">SUMPRODUCT('EUROSTAT data 2015 EU27'!$E$15:$BP$78*('EUROSTAT data 2015 EU27'!$E$13:$BP$13= SIOM!L$3)* ('EUROSTAT data 2015 EU27'!$D$15:$D$78= SIOM!$B34))</f>
        <v>372.44</v>
      </c>
      <c r="M34" s="159" cm="1">
        <f t="array" ref="M34">SUMPRODUCT('EUROSTAT data 2015 EU27'!$E$15:$BP$78*('EUROSTAT data 2015 EU27'!$E$13:$BP$13= SIOM!M$3)* ('EUROSTAT data 2015 EU27'!$D$15:$D$78= SIOM!$B34))</f>
        <v>1386.83</v>
      </c>
      <c r="N34" s="159" cm="1">
        <f t="array" ref="N34">SUMPRODUCT('EUROSTAT data 2015 EU27'!$E$15:$BP$78*('EUROSTAT data 2015 EU27'!$E$13:$BP$13= SIOM!N$3)* ('EUROSTAT data 2015 EU27'!$D$15:$D$78= SIOM!$B34))</f>
        <v>578.57000000000005</v>
      </c>
      <c r="O34" s="159" cm="1">
        <f t="array" ref="O34">SUMPRODUCT('EUROSTAT data 2015 EU27'!$E$15:$BP$78*('EUROSTAT data 2015 EU27'!$E$13:$BP$13= SIOM!O$3)* ('EUROSTAT data 2015 EU27'!$D$15:$D$78= SIOM!$B34))</f>
        <v>959.92</v>
      </c>
      <c r="P34" s="159">
        <f>'EUROSTAT data re-aggregated'!$M28*'SIOM from DLIM'!C172/SUM('SIOM from DLIM'!$C172:$D172)</f>
        <v>110.50551471222622</v>
      </c>
      <c r="Q34" s="159">
        <f>'EUROSTAT data re-aggregated'!$M28*'SIOM from DLIM'!D172/SUM('SIOM from DLIM'!$C172:$D172)</f>
        <v>470.30448528777373</v>
      </c>
      <c r="R34" s="178">
        <f>'EUROSTAT data re-aggregated'!$N28*'SIOM from DLIM'!E172/SUM('SIOM from DLIM'!$E172:$F172)</f>
        <v>1026.1794631266491</v>
      </c>
      <c r="S34" s="178">
        <f>'EUROSTAT data re-aggregated'!$N28*'SIOM from DLIM'!F172/SUM('SIOM from DLIM'!$E172:$F172)</f>
        <v>70.91053687335075</v>
      </c>
      <c r="T34" s="159" cm="1">
        <f t="array" ref="T34">SUMPRODUCT('EUROSTAT data 2015 EU27'!$E$15:$BP$78*('EUROSTAT data 2015 EU27'!$E$13:$BP$13= SIOM!T$3)* ('EUROSTAT data 2015 EU27'!$D$15:$D$78= SIOM!$B34))</f>
        <v>1553.95</v>
      </c>
      <c r="U34" s="159" cm="1">
        <f t="array" ref="U34">SUMPRODUCT('EUROSTAT data 2015 EU27'!$E$15:$BP$78*('EUROSTAT data 2015 EU27'!$E$13:$BP$13= SIOM!U$3)* ('EUROSTAT data 2015 EU27'!$D$15:$D$78= SIOM!$B34))</f>
        <v>759.29</v>
      </c>
      <c r="V34" s="159" cm="1">
        <f t="array" ref="V34">SUMPRODUCT('EUROSTAT data 2015 EU27'!$E$15:$BP$78*('EUROSTAT data 2015 EU27'!$E$13:$BP$13= SIOM!V$3)* ('EUROSTAT data 2015 EU27'!$D$15:$D$78= SIOM!$B34))</f>
        <v>925.94</v>
      </c>
      <c r="W34" s="159" cm="1">
        <f t="array" ref="W34">SUMPRODUCT('EUROSTAT data 2015 EU27'!$E$15:$BP$78*('EUROSTAT data 2015 EU27'!$E$13:$BP$13= SIOM!W$3)* ('EUROSTAT data 2015 EU27'!$D$15:$D$78= SIOM!$B34))</f>
        <v>2475.35</v>
      </c>
      <c r="X34" s="159" cm="1">
        <f t="array" ref="X34">SUMPRODUCT('EUROSTAT data 2015 EU27'!$E$15:$BP$78*('EUROSTAT data 2015 EU27'!$E$13:$BP$13= SIOM!X$3)* ('EUROSTAT data 2015 EU27'!$D$15:$D$78= SIOM!$B34))</f>
        <v>884.05</v>
      </c>
      <c r="Y34" s="159" cm="1">
        <f t="array" ref="Y34">SUMPRODUCT('EUROSTAT data 2015 EU27'!$E$15:$BP$78*('EUROSTAT data 2015 EU27'!$E$13:$BP$13= SIOM!Y$3)* ('EUROSTAT data 2015 EU27'!$D$15:$D$78= SIOM!$B34))</f>
        <v>523.02</v>
      </c>
      <c r="Z34" s="224" cm="1">
        <f t="array" ref="Z34">SUMPRODUCT('EUROSTAT data 2015 EU27'!$E$15:$BP$78*('EUROSTAT data 2015 EU27'!$E$13:$BP$13= SIOM!Z$3)* ('EUROSTAT data 2015 EU27'!$D$15:$D$78= SIOM!$B34))</f>
        <v>1778.99</v>
      </c>
      <c r="AA34" s="159">
        <f>'EUROSTAT data re-aggregated'!$V28*'SIOM from DLIM'!Z172/SUM('SIOM from DLIM'!$Z172:$AA172)</f>
        <v>1833.7298700656956</v>
      </c>
      <c r="AB34" s="159">
        <f>'EUROSTAT data re-aggregated'!$V28*'SIOM from DLIM'!AA172/SUM('SIOM from DLIM'!$Z172:$AA172)</f>
        <v>569.16012993430411</v>
      </c>
      <c r="AC34" s="159" cm="1">
        <f t="array" ref="AC34">SUMPRODUCT('EUROSTAT data 2015 EU27'!$E$15:$BP$78*('EUROSTAT data 2015 EU27'!$E$13:$BP$13= SIOM!AC$3)* ('EUROSTAT data 2015 EU27'!$D$15:$D$78= SIOM!$B34))</f>
        <v>812.23</v>
      </c>
      <c r="AD34" s="159" cm="1">
        <f t="array" ref="AD34">SUMPRODUCT('EUROSTAT data 2015 EU27'!$E$15:$BP$78*('EUROSTAT data 2015 EU27'!$E$13:$BP$13= SIOM!AD$3)* ('EUROSTAT data 2015 EU27'!$D$15:$D$78= SIOM!$B34))</f>
        <v>5967.63</v>
      </c>
      <c r="AE34" s="159" cm="1">
        <f t="array" ref="AE34">SUMPRODUCT('EUROSTAT data 2015 EU27'!$E$15:$BP$78*('EUROSTAT data 2015 EU27'!$E$13:$BP$13= SIOM!AE$3)* ('EUROSTAT data 2015 EU27'!$D$15:$D$78= SIOM!$B34))</f>
        <v>16280.41</v>
      </c>
      <c r="AF34" s="159" cm="1">
        <f t="array" ref="AF34">SUMPRODUCT('EUROSTAT data 2015 EU27'!$E$15:$BP$78*('EUROSTAT data 2015 EU27'!$E$13:$BP$13= SIOM!AF$3)* ('EUROSTAT data 2015 EU27'!$D$15:$D$78= SIOM!$B34))</f>
        <v>9123.7499999999982</v>
      </c>
      <c r="AG34" s="159" cm="1">
        <f t="array" ref="AG34">SUMPRODUCT('EUROSTAT data 2015 EU27'!$E$15:$BP$78*('EUROSTAT data 2015 EU27'!$E$13:$BP$13= SIOM!AG$3)* ('EUROSTAT data 2015 EU27'!$D$15:$D$78= SIOM!$B34))</f>
        <v>4541.2</v>
      </c>
      <c r="AH34" s="159" cm="1">
        <f t="array" ref="AH34">SUMPRODUCT('EUROSTAT data 2015 EU27'!$E$15:$BP$78*('EUROSTAT data 2015 EU27'!$E$13:$BP$13= SIOM!AH$3)* ('EUROSTAT data 2015 EU27'!$D$15:$D$78= SIOM!$B34))</f>
        <v>1810.06</v>
      </c>
      <c r="AI34" s="159" cm="1">
        <f t="array" ref="AI34">SUMPRODUCT('EUROSTAT data 2015 EU27'!$E$15:$BP$78*('EUROSTAT data 2015 EU27'!$E$13:$BP$13= SIOM!AI$3)* ('EUROSTAT data 2015 EU27'!$D$15:$D$78= SIOM!$B34))</f>
        <v>1247.08</v>
      </c>
      <c r="AJ34" s="159" cm="1">
        <f t="array" ref="AJ34">SUMPRODUCT('EUROSTAT data 2015 EU27'!$E$15:$BP$78*('EUROSTAT data 2015 EU27'!$E$13:$BP$13= SIOM!AJ$3)* ('EUROSTAT data 2015 EU27'!$D$15:$D$78= SIOM!$B34))</f>
        <v>2908.71</v>
      </c>
      <c r="AK34" s="159" cm="1">
        <f t="array" ref="AK34">SUMPRODUCT('EUROSTAT data 2015 EU27'!$E$15:$BP$78*('EUROSTAT data 2015 EU27'!$E$13:$BP$13= SIOM!AK$3)* ('EUROSTAT data 2015 EU27'!$D$15:$D$78= SIOM!$B34))</f>
        <v>4739.58</v>
      </c>
      <c r="AL34" s="159" cm="1">
        <f t="array" ref="AL34">SUMPRODUCT('EUROSTAT data 2015 EU27'!$E$15:$BP$78*('EUROSTAT data 2015 EU27'!$E$13:$BP$13= SIOM!AL$3)* ('EUROSTAT data 2015 EU27'!$D$15:$D$78= SIOM!$B34))</f>
        <v>1684.09</v>
      </c>
      <c r="AM34" s="159" cm="1">
        <f t="array" ref="AM34">SUMPRODUCT('EUROSTAT data 2015 EU27'!$E$15:$BP$78*('EUROSTAT data 2015 EU27'!$E$13:$BP$13= SIOM!AM$3)* ('EUROSTAT data 2015 EU27'!$D$15:$D$78= SIOM!$B34))</f>
        <v>27942.260000000002</v>
      </c>
      <c r="AN34" s="159" cm="1">
        <f t="array" ref="AN34">SUMPRODUCT('EUROSTAT data 2015 EU27'!$E$15:$BP$78*('EUROSTAT data 2015 EU27'!$E$13:$BP$13= SIOM!AN$3)* ('EUROSTAT data 2015 EU27'!$D$15:$D$78= SIOM!$B34))</f>
        <v>4678.4799999999996</v>
      </c>
      <c r="AO34" s="159" cm="1">
        <f t="array" ref="AO34">SUMPRODUCT('EUROSTAT data 2015 EU27'!$E$15:$BP$78*('EUROSTAT data 2015 EU27'!$E$13:$BP$13= SIOM!AO$3)* ('EUROSTAT data 2015 EU27'!$D$15:$D$78= SIOM!$B34))</f>
        <v>3925.68</v>
      </c>
      <c r="AP34" s="159" cm="1">
        <f t="array" ref="AP34">SUMPRODUCT('EUROSTAT data 2015 EU27'!$E$15:$BP$78*('EUROSTAT data 2015 EU27'!$E$13:$BP$13= SIOM!AP$3)* ('EUROSTAT data 2015 EU27'!$D$15:$D$78= SIOM!$B34))</f>
        <v>7978.98</v>
      </c>
      <c r="AQ34" s="159" cm="1">
        <f t="array" ref="AQ34">SUMPRODUCT('EUROSTAT data 2015 EU27'!$E$15:$BP$78*('EUROSTAT data 2015 EU27'!$E$13:$BP$13= SIOM!AQ$3)* ('EUROSTAT data 2015 EU27'!$D$15:$D$78= SIOM!$B34))</f>
        <v>5350.64</v>
      </c>
      <c r="AR34" s="159" cm="1">
        <f t="array" ref="AR34">SUMPRODUCT('EUROSTAT data 2015 EU27'!$E$15:$BP$78*('EUROSTAT data 2015 EU27'!$E$13:$BP$13= SIOM!AR$3)* ('EUROSTAT data 2015 EU27'!$D$15:$D$78= SIOM!$B34))</f>
        <v>0</v>
      </c>
    </row>
    <row r="35" spans="2:44" x14ac:dyDescent="0.35">
      <c r="B35" s="1" t="str">
        <f>'SIOM from DLIM'!A173</f>
        <v>ISIC 58T60</v>
      </c>
      <c r="C35" s="159" cm="1">
        <f t="array" ref="C35">SUMPRODUCT('EUROSTAT data 2015 EU27'!$E$15:$BP$78*('EUROSTAT data 2015 EU27'!$E$13:$BP$13= SIOM!C$3)* ('EUROSTAT data 2015 EU27'!$D$15:$D$78= SIOM!$B35))</f>
        <v>304.14000000000004</v>
      </c>
      <c r="D35" s="159">
        <f>'EUROSTAT data re-aggregated'!D$24*'SIOM from DLIM'!C173/SUM('SIOM from DLIM'!C$168:F$168)</f>
        <v>35.781888450104098</v>
      </c>
      <c r="E35" s="159">
        <f>'EUROSTAT data re-aggregated'!E$24*'SIOM from DLIM'!D173/SUM('SIOM from DLIM'!D$168:G$168)</f>
        <v>115.64709709485174</v>
      </c>
      <c r="F35" s="159">
        <f>'EUROSTAT data re-aggregated'!F$24*'SIOM from DLIM'!E173/SUM('SIOM from DLIM'!E$168:H$168)</f>
        <v>20.619061315332939</v>
      </c>
      <c r="G35" s="159">
        <f>'EUROSTAT data re-aggregated'!G$24*'SIOM from DLIM'!F173/SUM('SIOM from DLIM'!F$168:I$168)</f>
        <v>0.96859607221714317</v>
      </c>
      <c r="H35" s="159" cm="1">
        <f t="array" ref="H35">SUMPRODUCT('EUROSTAT data 2015 EU27'!$E$15:$BP$78*('EUROSTAT data 2015 EU27'!$E$13:$BP$13= SIOM!H$3)* ('EUROSTAT data 2015 EU27'!$D$15:$D$78= SIOM!$B35))</f>
        <v>1879.3200000000002</v>
      </c>
      <c r="I35" s="159" cm="1">
        <f t="array" ref="I35">SUMPRODUCT('EUROSTAT data 2015 EU27'!$E$15:$BP$78*('EUROSTAT data 2015 EU27'!$E$13:$BP$13= SIOM!I$3)* ('EUROSTAT data 2015 EU27'!$D$15:$D$78= SIOM!$B35))</f>
        <v>264.67</v>
      </c>
      <c r="J35" s="159" cm="1">
        <f t="array" ref="J35">SUMPRODUCT('EUROSTAT data 2015 EU27'!$E$15:$BP$78*('EUROSTAT data 2015 EU27'!$E$13:$BP$13= SIOM!J$3)* ('EUROSTAT data 2015 EU27'!$D$15:$D$78= SIOM!$B35))</f>
        <v>146.78</v>
      </c>
      <c r="K35" s="159" cm="1">
        <f t="array" ref="K35">SUMPRODUCT('EUROSTAT data 2015 EU27'!$E$15:$BP$78*('EUROSTAT data 2015 EU27'!$E$13:$BP$13= SIOM!K$3)* ('EUROSTAT data 2015 EU27'!$D$15:$D$78= SIOM!$B35))</f>
        <v>1475.74</v>
      </c>
      <c r="L35" s="159" cm="1">
        <f t="array" ref="L35">SUMPRODUCT('EUROSTAT data 2015 EU27'!$E$15:$BP$78*('EUROSTAT data 2015 EU27'!$E$13:$BP$13= SIOM!L$3)* ('EUROSTAT data 2015 EU27'!$D$15:$D$78= SIOM!$B35))</f>
        <v>525.59</v>
      </c>
      <c r="M35" s="159" cm="1">
        <f t="array" ref="M35">SUMPRODUCT('EUROSTAT data 2015 EU27'!$E$15:$BP$78*('EUROSTAT data 2015 EU27'!$E$13:$BP$13= SIOM!M$3)* ('EUROSTAT data 2015 EU27'!$D$15:$D$78= SIOM!$B35))</f>
        <v>931.96999999999991</v>
      </c>
      <c r="N35" s="159" cm="1">
        <f t="array" ref="N35">SUMPRODUCT('EUROSTAT data 2015 EU27'!$E$15:$BP$78*('EUROSTAT data 2015 EU27'!$E$13:$BP$13= SIOM!N$3)* ('EUROSTAT data 2015 EU27'!$D$15:$D$78= SIOM!$B35))</f>
        <v>1034.2</v>
      </c>
      <c r="O35" s="159" cm="1">
        <f t="array" ref="O35">SUMPRODUCT('EUROSTAT data 2015 EU27'!$E$15:$BP$78*('EUROSTAT data 2015 EU27'!$E$13:$BP$13= SIOM!O$3)* ('EUROSTAT data 2015 EU27'!$D$15:$D$78= SIOM!$B35))</f>
        <v>337.38</v>
      </c>
      <c r="P35" s="159">
        <f>'EUROSTAT data re-aggregated'!$M29*'SIOM from DLIM'!C173/SUM('SIOM from DLIM'!$C173:$D173)</f>
        <v>52.4283322155284</v>
      </c>
      <c r="Q35" s="159">
        <f>'EUROSTAT data re-aggregated'!$M29*'SIOM from DLIM'!D173/SUM('SIOM from DLIM'!$C173:$D173)</f>
        <v>223.1316677844716</v>
      </c>
      <c r="R35" s="178">
        <f>'EUROSTAT data re-aggregated'!$N29*'SIOM from DLIM'!E173/SUM('SIOM from DLIM'!$E173:$F173)</f>
        <v>344.91580182842966</v>
      </c>
      <c r="S35" s="178">
        <f>'EUROSTAT data re-aggregated'!$N29*'SIOM from DLIM'!F173/SUM('SIOM from DLIM'!$E173:$F173)</f>
        <v>23.834198171570318</v>
      </c>
      <c r="T35" s="159" cm="1">
        <f t="array" ref="T35">SUMPRODUCT('EUROSTAT data 2015 EU27'!$E$15:$BP$78*('EUROSTAT data 2015 EU27'!$E$13:$BP$13= SIOM!T$3)* ('EUROSTAT data 2015 EU27'!$D$15:$D$78= SIOM!$B35))</f>
        <v>573.18000000000006</v>
      </c>
      <c r="U35" s="159" cm="1">
        <f t="array" ref="U35">SUMPRODUCT('EUROSTAT data 2015 EU27'!$E$15:$BP$78*('EUROSTAT data 2015 EU27'!$E$13:$BP$13= SIOM!U$3)* ('EUROSTAT data 2015 EU27'!$D$15:$D$78= SIOM!$B35))</f>
        <v>709.36</v>
      </c>
      <c r="V35" s="159" cm="1">
        <f t="array" ref="V35">SUMPRODUCT('EUROSTAT data 2015 EU27'!$E$15:$BP$78*('EUROSTAT data 2015 EU27'!$E$13:$BP$13= SIOM!V$3)* ('EUROSTAT data 2015 EU27'!$D$15:$D$78= SIOM!$B35))</f>
        <v>604.1400000000001</v>
      </c>
      <c r="W35" s="159" cm="1">
        <f t="array" ref="W35">SUMPRODUCT('EUROSTAT data 2015 EU27'!$E$15:$BP$78*('EUROSTAT data 2015 EU27'!$E$13:$BP$13= SIOM!W$3)* ('EUROSTAT data 2015 EU27'!$D$15:$D$78= SIOM!$B35))</f>
        <v>837.61</v>
      </c>
      <c r="X35" s="159" cm="1">
        <f t="array" ref="X35">SUMPRODUCT('EUROSTAT data 2015 EU27'!$E$15:$BP$78*('EUROSTAT data 2015 EU27'!$E$13:$BP$13= SIOM!X$3)* ('EUROSTAT data 2015 EU27'!$D$15:$D$78= SIOM!$B35))</f>
        <v>1033.78</v>
      </c>
      <c r="Y35" s="159" cm="1">
        <f t="array" ref="Y35">SUMPRODUCT('EUROSTAT data 2015 EU27'!$E$15:$BP$78*('EUROSTAT data 2015 EU27'!$E$13:$BP$13= SIOM!Y$3)* ('EUROSTAT data 2015 EU27'!$D$15:$D$78= SIOM!$B35))</f>
        <v>298.56</v>
      </c>
      <c r="Z35" s="224" cm="1">
        <f t="array" ref="Z35">SUMPRODUCT('EUROSTAT data 2015 EU27'!$E$15:$BP$78*('EUROSTAT data 2015 EU27'!$E$13:$BP$13= SIOM!Z$3)* ('EUROSTAT data 2015 EU27'!$D$15:$D$78= SIOM!$B35))</f>
        <v>682.49</v>
      </c>
      <c r="AA35" s="159">
        <f>'EUROSTAT data re-aggregated'!$V29*'SIOM from DLIM'!Z173/SUM('SIOM from DLIM'!$Z173:$AA173)</f>
        <v>671.08769557807864</v>
      </c>
      <c r="AB35" s="159">
        <f>'EUROSTAT data re-aggregated'!$V29*'SIOM from DLIM'!AA173/SUM('SIOM from DLIM'!$Z173:$AA173)</f>
        <v>210.92230442192147</v>
      </c>
      <c r="AC35" s="159" cm="1">
        <f t="array" ref="AC35">SUMPRODUCT('EUROSTAT data 2015 EU27'!$E$15:$BP$78*('EUROSTAT data 2015 EU27'!$E$13:$BP$13= SIOM!AC$3)* ('EUROSTAT data 2015 EU27'!$D$15:$D$78= SIOM!$B35))</f>
        <v>900.03</v>
      </c>
      <c r="AD35" s="159" cm="1">
        <f t="array" ref="AD35">SUMPRODUCT('EUROSTAT data 2015 EU27'!$E$15:$BP$78*('EUROSTAT data 2015 EU27'!$E$13:$BP$13= SIOM!AD$3)* ('EUROSTAT data 2015 EU27'!$D$15:$D$78= SIOM!$B35))</f>
        <v>1133.5</v>
      </c>
      <c r="AE35" s="159" cm="1">
        <f t="array" ref="AE35">SUMPRODUCT('EUROSTAT data 2015 EU27'!$E$15:$BP$78*('EUROSTAT data 2015 EU27'!$E$13:$BP$13= SIOM!AE$3)* ('EUROSTAT data 2015 EU27'!$D$15:$D$78= SIOM!$B35))</f>
        <v>10569.86</v>
      </c>
      <c r="AF35" s="159" cm="1">
        <f t="array" ref="AF35">SUMPRODUCT('EUROSTAT data 2015 EU27'!$E$15:$BP$78*('EUROSTAT data 2015 EU27'!$E$13:$BP$13= SIOM!AF$3)* ('EUROSTAT data 2015 EU27'!$D$15:$D$78= SIOM!$B35))</f>
        <v>2161.34</v>
      </c>
      <c r="AG35" s="159" cm="1">
        <f t="array" ref="AG35">SUMPRODUCT('EUROSTAT data 2015 EU27'!$E$15:$BP$78*('EUROSTAT data 2015 EU27'!$E$13:$BP$13= SIOM!AG$3)* ('EUROSTAT data 2015 EU27'!$D$15:$D$78= SIOM!$B35))</f>
        <v>2422.59</v>
      </c>
      <c r="AH35" s="159" cm="1">
        <f t="array" ref="AH35">SUMPRODUCT('EUROSTAT data 2015 EU27'!$E$15:$BP$78*('EUROSTAT data 2015 EU27'!$E$13:$BP$13= SIOM!AH$3)* ('EUROSTAT data 2015 EU27'!$D$15:$D$78= SIOM!$B35))</f>
        <v>27071.39</v>
      </c>
      <c r="AI35" s="159" cm="1">
        <f t="array" ref="AI35">SUMPRODUCT('EUROSTAT data 2015 EU27'!$E$15:$BP$78*('EUROSTAT data 2015 EU27'!$E$13:$BP$13= SIOM!AI$3)* ('EUROSTAT data 2015 EU27'!$D$15:$D$78= SIOM!$B35))</f>
        <v>5184.78</v>
      </c>
      <c r="AJ35" s="159" cm="1">
        <f t="array" ref="AJ35">SUMPRODUCT('EUROSTAT data 2015 EU27'!$E$15:$BP$78*('EUROSTAT data 2015 EU27'!$E$13:$BP$13= SIOM!AJ$3)* ('EUROSTAT data 2015 EU27'!$D$15:$D$78= SIOM!$B35))</f>
        <v>6433.85</v>
      </c>
      <c r="AK35" s="159" cm="1">
        <f t="array" ref="AK35">SUMPRODUCT('EUROSTAT data 2015 EU27'!$E$15:$BP$78*('EUROSTAT data 2015 EU27'!$E$13:$BP$13= SIOM!AK$3)* ('EUROSTAT data 2015 EU27'!$D$15:$D$78= SIOM!$B35))</f>
        <v>7127.5000000000009</v>
      </c>
      <c r="AL35" s="159" cm="1">
        <f t="array" ref="AL35">SUMPRODUCT('EUROSTAT data 2015 EU27'!$E$15:$BP$78*('EUROSTAT data 2015 EU27'!$E$13:$BP$13= SIOM!AL$3)* ('EUROSTAT data 2015 EU27'!$D$15:$D$78= SIOM!$B35))</f>
        <v>1091.3800000000001</v>
      </c>
      <c r="AM35" s="159" cm="1">
        <f t="array" ref="AM35">SUMPRODUCT('EUROSTAT data 2015 EU27'!$E$15:$BP$78*('EUROSTAT data 2015 EU27'!$E$13:$BP$13= SIOM!AM$3)* ('EUROSTAT data 2015 EU27'!$D$15:$D$78= SIOM!$B35))</f>
        <v>34613.450000000004</v>
      </c>
      <c r="AN35" s="159" cm="1">
        <f t="array" ref="AN35">SUMPRODUCT('EUROSTAT data 2015 EU27'!$E$15:$BP$78*('EUROSTAT data 2015 EU27'!$E$13:$BP$13= SIOM!AN$3)* ('EUROSTAT data 2015 EU27'!$D$15:$D$78= SIOM!$B35))</f>
        <v>5796.67</v>
      </c>
      <c r="AO35" s="159" cm="1">
        <f t="array" ref="AO35">SUMPRODUCT('EUROSTAT data 2015 EU27'!$E$15:$BP$78*('EUROSTAT data 2015 EU27'!$E$13:$BP$13= SIOM!AO$3)* ('EUROSTAT data 2015 EU27'!$D$15:$D$78= SIOM!$B35))</f>
        <v>6111.2999999999993</v>
      </c>
      <c r="AP35" s="159" cm="1">
        <f t="array" ref="AP35">SUMPRODUCT('EUROSTAT data 2015 EU27'!$E$15:$BP$78*('EUROSTAT data 2015 EU27'!$E$13:$BP$13= SIOM!AP$3)* ('EUROSTAT data 2015 EU27'!$D$15:$D$78= SIOM!$B35))</f>
        <v>3867.6100000000006</v>
      </c>
      <c r="AQ35" s="159" cm="1">
        <f t="array" ref="AQ35">SUMPRODUCT('EUROSTAT data 2015 EU27'!$E$15:$BP$78*('EUROSTAT data 2015 EU27'!$E$13:$BP$13= SIOM!AQ$3)* ('EUROSTAT data 2015 EU27'!$D$15:$D$78= SIOM!$B35))</f>
        <v>6868.51</v>
      </c>
      <c r="AR35" s="159" cm="1">
        <f t="array" ref="AR35">SUMPRODUCT('EUROSTAT data 2015 EU27'!$E$15:$BP$78*('EUROSTAT data 2015 EU27'!$E$13:$BP$13= SIOM!AR$3)* ('EUROSTAT data 2015 EU27'!$D$15:$D$78= SIOM!$B35))</f>
        <v>0</v>
      </c>
    </row>
    <row r="36" spans="2:44" x14ac:dyDescent="0.35">
      <c r="B36" s="1" t="str">
        <f>'SIOM from DLIM'!A174</f>
        <v>ISIC 61</v>
      </c>
      <c r="C36" s="159" cm="1">
        <f t="array" ref="C36">SUMPRODUCT('EUROSTAT data 2015 EU27'!$E$15:$BP$78*('EUROSTAT data 2015 EU27'!$E$13:$BP$13= SIOM!C$3)* ('EUROSTAT data 2015 EU27'!$D$15:$D$78= SIOM!$B36))</f>
        <v>530.39</v>
      </c>
      <c r="D36" s="159">
        <f>'EUROSTAT data re-aggregated'!D$24*'SIOM from DLIM'!C174/SUM('SIOM from DLIM'!C$168:F$168)</f>
        <v>64.875777318748078</v>
      </c>
      <c r="E36" s="159">
        <f>'EUROSTAT data re-aggregated'!E$24*'SIOM from DLIM'!D174/SUM('SIOM from DLIM'!D$168:G$168)</f>
        <v>209.67857325773463</v>
      </c>
      <c r="F36" s="159">
        <f>'EUROSTAT data re-aggregated'!F$24*'SIOM from DLIM'!E174/SUM('SIOM from DLIM'!E$168:H$168)</f>
        <v>37.384209955281463</v>
      </c>
      <c r="G36" s="159">
        <f>'EUROSTAT data re-aggregated'!G$24*'SIOM from DLIM'!F174/SUM('SIOM from DLIM'!F$168:I$168)</f>
        <v>1.7561516681993525</v>
      </c>
      <c r="H36" s="159" cm="1">
        <f t="array" ref="H36">SUMPRODUCT('EUROSTAT data 2015 EU27'!$E$15:$BP$78*('EUROSTAT data 2015 EU27'!$E$13:$BP$13= SIOM!H$3)* ('EUROSTAT data 2015 EU27'!$D$15:$D$78= SIOM!$B36))</f>
        <v>2439.58</v>
      </c>
      <c r="I36" s="159" cm="1">
        <f t="array" ref="I36">SUMPRODUCT('EUROSTAT data 2015 EU27'!$E$15:$BP$78*('EUROSTAT data 2015 EU27'!$E$13:$BP$13= SIOM!I$3)* ('EUROSTAT data 2015 EU27'!$D$15:$D$78= SIOM!$B36))</f>
        <v>647.41</v>
      </c>
      <c r="J36" s="159" cm="1">
        <f t="array" ref="J36">SUMPRODUCT('EUROSTAT data 2015 EU27'!$E$15:$BP$78*('EUROSTAT data 2015 EU27'!$E$13:$BP$13= SIOM!J$3)* ('EUROSTAT data 2015 EU27'!$D$15:$D$78= SIOM!$B36))</f>
        <v>313.18</v>
      </c>
      <c r="K36" s="159" cm="1">
        <f t="array" ref="K36">SUMPRODUCT('EUROSTAT data 2015 EU27'!$E$15:$BP$78*('EUROSTAT data 2015 EU27'!$E$13:$BP$13= SIOM!K$3)* ('EUROSTAT data 2015 EU27'!$D$15:$D$78= SIOM!$B36))</f>
        <v>760.51</v>
      </c>
      <c r="L36" s="159" cm="1">
        <f t="array" ref="L36">SUMPRODUCT('EUROSTAT data 2015 EU27'!$E$15:$BP$78*('EUROSTAT data 2015 EU27'!$E$13:$BP$13= SIOM!L$3)* ('EUROSTAT data 2015 EU27'!$D$15:$D$78= SIOM!$B36))</f>
        <v>452.88</v>
      </c>
      <c r="M36" s="159" cm="1">
        <f t="array" ref="M36">SUMPRODUCT('EUROSTAT data 2015 EU27'!$E$15:$BP$78*('EUROSTAT data 2015 EU27'!$E$13:$BP$13= SIOM!M$3)* ('EUROSTAT data 2015 EU27'!$D$15:$D$78= SIOM!$B36))</f>
        <v>1317.2</v>
      </c>
      <c r="N36" s="159" cm="1">
        <f t="array" ref="N36">SUMPRODUCT('EUROSTAT data 2015 EU27'!$E$15:$BP$78*('EUROSTAT data 2015 EU27'!$E$13:$BP$13= SIOM!N$3)* ('EUROSTAT data 2015 EU27'!$D$15:$D$78= SIOM!$B36))</f>
        <v>694.34</v>
      </c>
      <c r="O36" s="159" cm="1">
        <f t="array" ref="O36">SUMPRODUCT('EUROSTAT data 2015 EU27'!$E$15:$BP$78*('EUROSTAT data 2015 EU27'!$E$13:$BP$13= SIOM!O$3)* ('EUROSTAT data 2015 EU27'!$D$15:$D$78= SIOM!$B36))</f>
        <v>956.25</v>
      </c>
      <c r="P36" s="159">
        <f>'EUROSTAT data re-aggregated'!$M30*'SIOM from DLIM'!C174/SUM('SIOM from DLIM'!$C174:$D174)</f>
        <v>163.03849049982074</v>
      </c>
      <c r="Q36" s="159">
        <f>'EUROSTAT data re-aggregated'!$M30*'SIOM from DLIM'!D174/SUM('SIOM from DLIM'!$C174:$D174)</f>
        <v>693.88150950017928</v>
      </c>
      <c r="R36" s="178">
        <f>'EUROSTAT data re-aggregated'!$N30*'SIOM from DLIM'!E174/SUM('SIOM from DLIM'!$E174:$F174)</f>
        <v>942.16498903789113</v>
      </c>
      <c r="S36" s="178">
        <f>'EUROSTAT data re-aggregated'!$N30*'SIOM from DLIM'!F174/SUM('SIOM from DLIM'!$E174:$F174)</f>
        <v>65.105010962108864</v>
      </c>
      <c r="T36" s="159" cm="1">
        <f t="array" ref="T36">SUMPRODUCT('EUROSTAT data 2015 EU27'!$E$15:$BP$78*('EUROSTAT data 2015 EU27'!$E$13:$BP$13= SIOM!T$3)* ('EUROSTAT data 2015 EU27'!$D$15:$D$78= SIOM!$B36))</f>
        <v>1309.3499999999999</v>
      </c>
      <c r="U36" s="159" cm="1">
        <f t="array" ref="U36">SUMPRODUCT('EUROSTAT data 2015 EU27'!$E$15:$BP$78*('EUROSTAT data 2015 EU27'!$E$13:$BP$13= SIOM!U$3)* ('EUROSTAT data 2015 EU27'!$D$15:$D$78= SIOM!$B36))</f>
        <v>837.27</v>
      </c>
      <c r="V36" s="159" cm="1">
        <f t="array" ref="V36">SUMPRODUCT('EUROSTAT data 2015 EU27'!$E$15:$BP$78*('EUROSTAT data 2015 EU27'!$E$13:$BP$13= SIOM!V$3)* ('EUROSTAT data 2015 EU27'!$D$15:$D$78= SIOM!$B36))</f>
        <v>670.07</v>
      </c>
      <c r="W36" s="159" cm="1">
        <f t="array" ref="W36">SUMPRODUCT('EUROSTAT data 2015 EU27'!$E$15:$BP$78*('EUROSTAT data 2015 EU27'!$E$13:$BP$13= SIOM!W$3)* ('EUROSTAT data 2015 EU27'!$D$15:$D$78= SIOM!$B36))</f>
        <v>1721.42</v>
      </c>
      <c r="X36" s="159" cm="1">
        <f t="array" ref="X36">SUMPRODUCT('EUROSTAT data 2015 EU27'!$E$15:$BP$78*('EUROSTAT data 2015 EU27'!$E$13:$BP$13= SIOM!X$3)* ('EUROSTAT data 2015 EU27'!$D$15:$D$78= SIOM!$B36))</f>
        <v>1143.24</v>
      </c>
      <c r="Y36" s="159" cm="1">
        <f t="array" ref="Y36">SUMPRODUCT('EUROSTAT data 2015 EU27'!$E$15:$BP$78*('EUROSTAT data 2015 EU27'!$E$13:$BP$13= SIOM!Y$3)* ('EUROSTAT data 2015 EU27'!$D$15:$D$78= SIOM!$B36))</f>
        <v>429.34</v>
      </c>
      <c r="Z36" s="224" cm="1">
        <f t="array" ref="Z36">SUMPRODUCT('EUROSTAT data 2015 EU27'!$E$15:$BP$78*('EUROSTAT data 2015 EU27'!$E$13:$BP$13= SIOM!Z$3)* ('EUROSTAT data 2015 EU27'!$D$15:$D$78= SIOM!$B36))</f>
        <v>1038.1600000000001</v>
      </c>
      <c r="AA36" s="159">
        <f>'EUROSTAT data re-aggregated'!$V30*'SIOM from DLIM'!Z174/SUM('SIOM from DLIM'!$Z174:$AA174)</f>
        <v>2076.9852741502809</v>
      </c>
      <c r="AB36" s="159">
        <f>'EUROSTAT data re-aggregated'!$V30*'SIOM from DLIM'!AA174/SUM('SIOM from DLIM'!$Z174:$AA174)</f>
        <v>644.31472584971903</v>
      </c>
      <c r="AC36" s="159" cm="1">
        <f t="array" ref="AC36">SUMPRODUCT('EUROSTAT data 2015 EU27'!$E$15:$BP$78*('EUROSTAT data 2015 EU27'!$E$13:$BP$13= SIOM!AC$3)* ('EUROSTAT data 2015 EU27'!$D$15:$D$78= SIOM!$B36))</f>
        <v>1168.24</v>
      </c>
      <c r="AD36" s="159" cm="1">
        <f t="array" ref="AD36">SUMPRODUCT('EUROSTAT data 2015 EU27'!$E$15:$BP$78*('EUROSTAT data 2015 EU27'!$E$13:$BP$13= SIOM!AD$3)* ('EUROSTAT data 2015 EU27'!$D$15:$D$78= SIOM!$B36))</f>
        <v>2608.3200000000002</v>
      </c>
      <c r="AE36" s="159" cm="1">
        <f t="array" ref="AE36">SUMPRODUCT('EUROSTAT data 2015 EU27'!$E$15:$BP$78*('EUROSTAT data 2015 EU27'!$E$13:$BP$13= SIOM!AE$3)* ('EUROSTAT data 2015 EU27'!$D$15:$D$78= SIOM!$B36))</f>
        <v>15051.71</v>
      </c>
      <c r="AF36" s="159" cm="1">
        <f t="array" ref="AF36">SUMPRODUCT('EUROSTAT data 2015 EU27'!$E$15:$BP$78*('EUROSTAT data 2015 EU27'!$E$13:$BP$13= SIOM!AF$3)* ('EUROSTAT data 2015 EU27'!$D$15:$D$78= SIOM!$B36))</f>
        <v>5743.86</v>
      </c>
      <c r="AG36" s="159" cm="1">
        <f t="array" ref="AG36">SUMPRODUCT('EUROSTAT data 2015 EU27'!$E$15:$BP$78*('EUROSTAT data 2015 EU27'!$E$13:$BP$13= SIOM!AG$3)* ('EUROSTAT data 2015 EU27'!$D$15:$D$78= SIOM!$B36))</f>
        <v>4276</v>
      </c>
      <c r="AH36" s="159" cm="1">
        <f t="array" ref="AH36">SUMPRODUCT('EUROSTAT data 2015 EU27'!$E$15:$BP$78*('EUROSTAT data 2015 EU27'!$E$13:$BP$13= SIOM!AH$3)* ('EUROSTAT data 2015 EU27'!$D$15:$D$78= SIOM!$B36))</f>
        <v>3837.31</v>
      </c>
      <c r="AI36" s="159" cm="1">
        <f t="array" ref="AI36">SUMPRODUCT('EUROSTAT data 2015 EU27'!$E$15:$BP$78*('EUROSTAT data 2015 EU27'!$E$13:$BP$13= SIOM!AI$3)* ('EUROSTAT data 2015 EU27'!$D$15:$D$78= SIOM!$B36))</f>
        <v>52316.98</v>
      </c>
      <c r="AJ36" s="159" cm="1">
        <f t="array" ref="AJ36">SUMPRODUCT('EUROSTAT data 2015 EU27'!$E$15:$BP$78*('EUROSTAT data 2015 EU27'!$E$13:$BP$13= SIOM!AJ$3)* ('EUROSTAT data 2015 EU27'!$D$15:$D$78= SIOM!$B36))</f>
        <v>4997.33</v>
      </c>
      <c r="AK36" s="159" cm="1">
        <f t="array" ref="AK36">SUMPRODUCT('EUROSTAT data 2015 EU27'!$E$15:$BP$78*('EUROSTAT data 2015 EU27'!$E$13:$BP$13= SIOM!AK$3)* ('EUROSTAT data 2015 EU27'!$D$15:$D$78= SIOM!$B36))</f>
        <v>12335.09</v>
      </c>
      <c r="AL36" s="159" cm="1">
        <f t="array" ref="AL36">SUMPRODUCT('EUROSTAT data 2015 EU27'!$E$15:$BP$78*('EUROSTAT data 2015 EU27'!$E$13:$BP$13= SIOM!AL$3)* ('EUROSTAT data 2015 EU27'!$D$15:$D$78= SIOM!$B36))</f>
        <v>2314.9299999999998</v>
      </c>
      <c r="AM36" s="159" cm="1">
        <f t="array" ref="AM36">SUMPRODUCT('EUROSTAT data 2015 EU27'!$E$15:$BP$78*('EUROSTAT data 2015 EU27'!$E$13:$BP$13= SIOM!AM$3)* ('EUROSTAT data 2015 EU27'!$D$15:$D$78= SIOM!$B36))</f>
        <v>17256.669999999998</v>
      </c>
      <c r="AN36" s="159" cm="1">
        <f t="array" ref="AN36">SUMPRODUCT('EUROSTAT data 2015 EU27'!$E$15:$BP$78*('EUROSTAT data 2015 EU27'!$E$13:$BP$13= SIOM!AN$3)* ('EUROSTAT data 2015 EU27'!$D$15:$D$78= SIOM!$B36))</f>
        <v>7165.12</v>
      </c>
      <c r="AO36" s="159" cm="1">
        <f t="array" ref="AO36">SUMPRODUCT('EUROSTAT data 2015 EU27'!$E$15:$BP$78*('EUROSTAT data 2015 EU27'!$E$13:$BP$13= SIOM!AO$3)* ('EUROSTAT data 2015 EU27'!$D$15:$D$78= SIOM!$B36))</f>
        <v>1817.46</v>
      </c>
      <c r="AP36" s="159" cm="1">
        <f t="array" ref="AP36">SUMPRODUCT('EUROSTAT data 2015 EU27'!$E$15:$BP$78*('EUROSTAT data 2015 EU27'!$E$13:$BP$13= SIOM!AP$3)* ('EUROSTAT data 2015 EU27'!$D$15:$D$78= SIOM!$B36))</f>
        <v>3882.81</v>
      </c>
      <c r="AQ36" s="159" cm="1">
        <f t="array" ref="AQ36">SUMPRODUCT('EUROSTAT data 2015 EU27'!$E$15:$BP$78*('EUROSTAT data 2015 EU27'!$E$13:$BP$13= SIOM!AQ$3)* ('EUROSTAT data 2015 EU27'!$D$15:$D$78= SIOM!$B36))</f>
        <v>4071.9100000000003</v>
      </c>
      <c r="AR36" s="159" cm="1">
        <f t="array" ref="AR36">SUMPRODUCT('EUROSTAT data 2015 EU27'!$E$15:$BP$78*('EUROSTAT data 2015 EU27'!$E$13:$BP$13= SIOM!AR$3)* ('EUROSTAT data 2015 EU27'!$D$15:$D$78= SIOM!$B36))</f>
        <v>0</v>
      </c>
    </row>
    <row r="37" spans="2:44" x14ac:dyDescent="0.35">
      <c r="B37" s="1" t="str">
        <f>'SIOM from DLIM'!A175</f>
        <v>ISIC 62T63</v>
      </c>
      <c r="C37" s="159" cm="1">
        <f t="array" ref="C37">SUMPRODUCT('EUROSTAT data 2015 EU27'!$E$15:$BP$78*('EUROSTAT data 2015 EU27'!$E$13:$BP$13= SIOM!C$3)* ('EUROSTAT data 2015 EU27'!$D$15:$D$78= SIOM!$B37))</f>
        <v>347.61</v>
      </c>
      <c r="D37" s="159">
        <f>'EUROSTAT data re-aggregated'!D$24*'SIOM from DLIM'!C175/SUM('SIOM from DLIM'!C$168:F$168)</f>
        <v>103.61243522435134</v>
      </c>
      <c r="E37" s="159">
        <f>'EUROSTAT data re-aggregated'!E$24*'SIOM from DLIM'!D175/SUM('SIOM from DLIM'!D$168:G$168)</f>
        <v>334.87548800934627</v>
      </c>
      <c r="F37" s="159">
        <f>'EUROSTAT data re-aggregated'!F$24*'SIOM from DLIM'!E175/SUM('SIOM from DLIM'!E$168:H$168)</f>
        <v>59.705936367806444</v>
      </c>
      <c r="G37" s="159">
        <f>'EUROSTAT data re-aggregated'!G$24*'SIOM from DLIM'!F175/SUM('SIOM from DLIM'!F$168:I$168)</f>
        <v>2.8047317270888192</v>
      </c>
      <c r="H37" s="159" cm="1">
        <f t="array" ref="H37">SUMPRODUCT('EUROSTAT data 2015 EU27'!$E$15:$BP$78*('EUROSTAT data 2015 EU27'!$E$13:$BP$13= SIOM!H$3)* ('EUROSTAT data 2015 EU27'!$D$15:$D$78= SIOM!$B37))</f>
        <v>3189.04</v>
      </c>
      <c r="I37" s="159" cm="1">
        <f t="array" ref="I37">SUMPRODUCT('EUROSTAT data 2015 EU27'!$E$15:$BP$78*('EUROSTAT data 2015 EU27'!$E$13:$BP$13= SIOM!I$3)* ('EUROSTAT data 2015 EU27'!$D$15:$D$78= SIOM!$B37))</f>
        <v>849.94</v>
      </c>
      <c r="J37" s="159" cm="1">
        <f t="array" ref="J37">SUMPRODUCT('EUROSTAT data 2015 EU27'!$E$15:$BP$78*('EUROSTAT data 2015 EU27'!$E$13:$BP$13= SIOM!J$3)* ('EUROSTAT data 2015 EU27'!$D$15:$D$78= SIOM!$B37))</f>
        <v>379.3</v>
      </c>
      <c r="K37" s="159" cm="1">
        <f t="array" ref="K37">SUMPRODUCT('EUROSTAT data 2015 EU27'!$E$15:$BP$78*('EUROSTAT data 2015 EU27'!$E$13:$BP$13= SIOM!K$3)* ('EUROSTAT data 2015 EU27'!$D$15:$D$78= SIOM!$B37))</f>
        <v>1724.74</v>
      </c>
      <c r="L37" s="159" cm="1">
        <f t="array" ref="L37">SUMPRODUCT('EUROSTAT data 2015 EU27'!$E$15:$BP$78*('EUROSTAT data 2015 EU27'!$E$13:$BP$13= SIOM!L$3)* ('EUROSTAT data 2015 EU27'!$D$15:$D$78= SIOM!$B37))</f>
        <v>1277.3</v>
      </c>
      <c r="M37" s="159" cm="1">
        <f t="array" ref="M37">SUMPRODUCT('EUROSTAT data 2015 EU27'!$E$15:$BP$78*('EUROSTAT data 2015 EU27'!$E$13:$BP$13= SIOM!M$3)* ('EUROSTAT data 2015 EU27'!$D$15:$D$78= SIOM!$B37))</f>
        <v>3418.27</v>
      </c>
      <c r="N37" s="159" cm="1">
        <f t="array" ref="N37">SUMPRODUCT('EUROSTAT data 2015 EU27'!$E$15:$BP$78*('EUROSTAT data 2015 EU27'!$E$13:$BP$13= SIOM!N$3)* ('EUROSTAT data 2015 EU27'!$D$15:$D$78= SIOM!$B37))</f>
        <v>1531.83</v>
      </c>
      <c r="O37" s="159" cm="1">
        <f t="array" ref="O37">SUMPRODUCT('EUROSTAT data 2015 EU27'!$E$15:$BP$78*('EUROSTAT data 2015 EU27'!$E$13:$BP$13= SIOM!O$3)* ('EUROSTAT data 2015 EU27'!$D$15:$D$78= SIOM!$B37))</f>
        <v>1197.54</v>
      </c>
      <c r="P37" s="159">
        <f>'EUROSTAT data re-aggregated'!$M31*'SIOM from DLIM'!C175/SUM('SIOM from DLIM'!$C175:$D175)</f>
        <v>171.6135555780391</v>
      </c>
      <c r="Q37" s="159">
        <f>'EUROSTAT data re-aggregated'!$M31*'SIOM from DLIM'!D175/SUM('SIOM from DLIM'!$C175:$D175)</f>
        <v>730.37644442196097</v>
      </c>
      <c r="R37" s="178">
        <f>'EUROSTAT data re-aggregated'!$N31*'SIOM from DLIM'!E175/SUM('SIOM from DLIM'!$E175:$F175)</f>
        <v>1626.7398420336638</v>
      </c>
      <c r="S37" s="178">
        <f>'EUROSTAT data re-aggregated'!$N31*'SIOM from DLIM'!F175/SUM('SIOM from DLIM'!$E175:$F175)</f>
        <v>112.41015796633631</v>
      </c>
      <c r="T37" s="159" cm="1">
        <f t="array" ref="T37">SUMPRODUCT('EUROSTAT data 2015 EU27'!$E$15:$BP$78*('EUROSTAT data 2015 EU27'!$E$13:$BP$13= SIOM!T$3)* ('EUROSTAT data 2015 EU27'!$D$15:$D$78= SIOM!$B37))</f>
        <v>2649.01</v>
      </c>
      <c r="U37" s="159" cm="1">
        <f t="array" ref="U37">SUMPRODUCT('EUROSTAT data 2015 EU27'!$E$15:$BP$78*('EUROSTAT data 2015 EU27'!$E$13:$BP$13= SIOM!U$3)* ('EUROSTAT data 2015 EU27'!$D$15:$D$78= SIOM!$B37))</f>
        <v>3370.73</v>
      </c>
      <c r="V37" s="159" cm="1">
        <f t="array" ref="V37">SUMPRODUCT('EUROSTAT data 2015 EU27'!$E$15:$BP$78*('EUROSTAT data 2015 EU27'!$E$13:$BP$13= SIOM!V$3)* ('EUROSTAT data 2015 EU27'!$D$15:$D$78= SIOM!$B37))</f>
        <v>2196.69</v>
      </c>
      <c r="W37" s="159" cm="1">
        <f t="array" ref="W37">SUMPRODUCT('EUROSTAT data 2015 EU27'!$E$15:$BP$78*('EUROSTAT data 2015 EU27'!$E$13:$BP$13= SIOM!W$3)* ('EUROSTAT data 2015 EU27'!$D$15:$D$78= SIOM!$B37))</f>
        <v>4938.18</v>
      </c>
      <c r="X37" s="159" cm="1">
        <f t="array" ref="X37">SUMPRODUCT('EUROSTAT data 2015 EU27'!$E$15:$BP$78*('EUROSTAT data 2015 EU27'!$E$13:$BP$13= SIOM!X$3)* ('EUROSTAT data 2015 EU27'!$D$15:$D$78= SIOM!$B37))</f>
        <v>4208.91</v>
      </c>
      <c r="Y37" s="159" cm="1">
        <f t="array" ref="Y37">SUMPRODUCT('EUROSTAT data 2015 EU27'!$E$15:$BP$78*('EUROSTAT data 2015 EU27'!$E$13:$BP$13= SIOM!Y$3)* ('EUROSTAT data 2015 EU27'!$D$15:$D$78= SIOM!$B37))</f>
        <v>1468.13</v>
      </c>
      <c r="Z37" s="224" cm="1">
        <f t="array" ref="Z37">SUMPRODUCT('EUROSTAT data 2015 EU27'!$E$15:$BP$78*('EUROSTAT data 2015 EU27'!$E$13:$BP$13= SIOM!Z$3)* ('EUROSTAT data 2015 EU27'!$D$15:$D$78= SIOM!$B37))</f>
        <v>2411.02</v>
      </c>
      <c r="AA37" s="159">
        <f>'EUROSTAT data re-aggregated'!$V31*'SIOM from DLIM'!Z175/SUM('SIOM from DLIM'!$Z175:$AA175)</f>
        <v>3539.7677655512111</v>
      </c>
      <c r="AB37" s="159">
        <f>'EUROSTAT data re-aggregated'!$V31*'SIOM from DLIM'!AA175/SUM('SIOM from DLIM'!$Z175:$AA175)</f>
        <v>1096.7822344487888</v>
      </c>
      <c r="AC37" s="159" cm="1">
        <f t="array" ref="AC37">SUMPRODUCT('EUROSTAT data 2015 EU27'!$E$15:$BP$78*('EUROSTAT data 2015 EU27'!$E$13:$BP$13= SIOM!AC$3)* ('EUROSTAT data 2015 EU27'!$D$15:$D$78= SIOM!$B37))</f>
        <v>2986.46</v>
      </c>
      <c r="AD37" s="159" cm="1">
        <f t="array" ref="AD37">SUMPRODUCT('EUROSTAT data 2015 EU27'!$E$15:$BP$78*('EUROSTAT data 2015 EU27'!$E$13:$BP$13= SIOM!AD$3)* ('EUROSTAT data 2015 EU27'!$D$15:$D$78= SIOM!$B37))</f>
        <v>4856.57</v>
      </c>
      <c r="AE37" s="159" cm="1">
        <f t="array" ref="AE37">SUMPRODUCT('EUROSTAT data 2015 EU27'!$E$15:$BP$78*('EUROSTAT data 2015 EU27'!$E$13:$BP$13= SIOM!AE$3)* ('EUROSTAT data 2015 EU27'!$D$15:$D$78= SIOM!$B37))</f>
        <v>22770.34</v>
      </c>
      <c r="AF37" s="159" cm="1">
        <f t="array" ref="AF37">SUMPRODUCT('EUROSTAT data 2015 EU27'!$E$15:$BP$78*('EUROSTAT data 2015 EU27'!$E$13:$BP$13= SIOM!AF$3)* ('EUROSTAT data 2015 EU27'!$D$15:$D$78= SIOM!$B37))</f>
        <v>12758.230000000001</v>
      </c>
      <c r="AG37" s="159" cm="1">
        <f t="array" ref="AG37">SUMPRODUCT('EUROSTAT data 2015 EU27'!$E$15:$BP$78*('EUROSTAT data 2015 EU27'!$E$13:$BP$13= SIOM!AG$3)* ('EUROSTAT data 2015 EU27'!$D$15:$D$78= SIOM!$B37))</f>
        <v>2039.14</v>
      </c>
      <c r="AH37" s="159" cm="1">
        <f t="array" ref="AH37">SUMPRODUCT('EUROSTAT data 2015 EU27'!$E$15:$BP$78*('EUROSTAT data 2015 EU27'!$E$13:$BP$13= SIOM!AH$3)* ('EUROSTAT data 2015 EU27'!$D$15:$D$78= SIOM!$B37))</f>
        <v>9316.84</v>
      </c>
      <c r="AI37" s="159" cm="1">
        <f t="array" ref="AI37">SUMPRODUCT('EUROSTAT data 2015 EU27'!$E$15:$BP$78*('EUROSTAT data 2015 EU27'!$E$13:$BP$13= SIOM!AI$3)* ('EUROSTAT data 2015 EU27'!$D$15:$D$78= SIOM!$B37))</f>
        <v>9547.44</v>
      </c>
      <c r="AJ37" s="159" cm="1">
        <f t="array" ref="AJ37">SUMPRODUCT('EUROSTAT data 2015 EU27'!$E$15:$BP$78*('EUROSTAT data 2015 EU27'!$E$13:$BP$13= SIOM!AJ$3)* ('EUROSTAT data 2015 EU27'!$D$15:$D$78= SIOM!$B37))</f>
        <v>103108.54</v>
      </c>
      <c r="AK37" s="159" cm="1">
        <f t="array" ref="AK37">SUMPRODUCT('EUROSTAT data 2015 EU27'!$E$15:$BP$78*('EUROSTAT data 2015 EU27'!$E$13:$BP$13= SIOM!AK$3)* ('EUROSTAT data 2015 EU27'!$D$15:$D$78= SIOM!$B37))</f>
        <v>31718.11</v>
      </c>
      <c r="AL37" s="159" cm="1">
        <f t="array" ref="AL37">SUMPRODUCT('EUROSTAT data 2015 EU27'!$E$15:$BP$78*('EUROSTAT data 2015 EU27'!$E$13:$BP$13= SIOM!AL$3)* ('EUROSTAT data 2015 EU27'!$D$15:$D$78= SIOM!$B37))</f>
        <v>3106.64</v>
      </c>
      <c r="AM37" s="159" cm="1">
        <f t="array" ref="AM37">SUMPRODUCT('EUROSTAT data 2015 EU27'!$E$15:$BP$78*('EUROSTAT data 2015 EU27'!$E$13:$BP$13= SIOM!AM$3)* ('EUROSTAT data 2015 EU27'!$D$15:$D$78= SIOM!$B37))</f>
        <v>35510.259999999995</v>
      </c>
      <c r="AN37" s="159" cm="1">
        <f t="array" ref="AN37">SUMPRODUCT('EUROSTAT data 2015 EU27'!$E$15:$BP$78*('EUROSTAT data 2015 EU27'!$E$13:$BP$13= SIOM!AN$3)* ('EUROSTAT data 2015 EU27'!$D$15:$D$78= SIOM!$B37))</f>
        <v>11948.26</v>
      </c>
      <c r="AO37" s="159" cm="1">
        <f t="array" ref="AO37">SUMPRODUCT('EUROSTAT data 2015 EU27'!$E$15:$BP$78*('EUROSTAT data 2015 EU27'!$E$13:$BP$13= SIOM!AO$3)* ('EUROSTAT data 2015 EU27'!$D$15:$D$78= SIOM!$B37))</f>
        <v>4538.72</v>
      </c>
      <c r="AP37" s="159" cm="1">
        <f t="array" ref="AP37">SUMPRODUCT('EUROSTAT data 2015 EU27'!$E$15:$BP$78*('EUROSTAT data 2015 EU27'!$E$13:$BP$13= SIOM!AP$3)* ('EUROSTAT data 2015 EU27'!$D$15:$D$78= SIOM!$B37))</f>
        <v>7037.72</v>
      </c>
      <c r="AQ37" s="159" cm="1">
        <f t="array" ref="AQ37">SUMPRODUCT('EUROSTAT data 2015 EU27'!$E$15:$BP$78*('EUROSTAT data 2015 EU27'!$E$13:$BP$13= SIOM!AQ$3)* ('EUROSTAT data 2015 EU27'!$D$15:$D$78= SIOM!$B37))</f>
        <v>5485.0999999999995</v>
      </c>
      <c r="AR37" s="159" cm="1">
        <f t="array" ref="AR37">SUMPRODUCT('EUROSTAT data 2015 EU27'!$E$15:$BP$78*('EUROSTAT data 2015 EU27'!$E$13:$BP$13= SIOM!AR$3)* ('EUROSTAT data 2015 EU27'!$D$15:$D$78= SIOM!$B37))</f>
        <v>0</v>
      </c>
    </row>
    <row r="38" spans="2:44" x14ac:dyDescent="0.35">
      <c r="B38" s="1" t="str">
        <f>'SIOM from DLIM'!A176</f>
        <v>ISIC 64T66</v>
      </c>
      <c r="C38" s="159" cm="1">
        <f t="array" ref="C38">SUMPRODUCT('EUROSTAT data 2015 EU27'!$E$15:$BP$78*('EUROSTAT data 2015 EU27'!$E$13:$BP$13= SIOM!C$3)* ('EUROSTAT data 2015 EU27'!$D$15:$D$78= SIOM!$B38))</f>
        <v>10508.750000000002</v>
      </c>
      <c r="D38" s="159">
        <f>'EUROSTAT data re-aggregated'!D$24*'SIOM from DLIM'!C176/SUM('SIOM from DLIM'!C$168:F$168)</f>
        <v>137.06377659512515</v>
      </c>
      <c r="E38" s="159">
        <f>'EUROSTAT data re-aggregated'!E$24*'SIOM from DLIM'!D176/SUM('SIOM from DLIM'!D$168:G$168)</f>
        <v>442.9902547537958</v>
      </c>
      <c r="F38" s="159">
        <f>'EUROSTAT data re-aggregated'!F$24*'SIOM from DLIM'!E176/SUM('SIOM from DLIM'!E$168:H$168)</f>
        <v>78.982036335697103</v>
      </c>
      <c r="G38" s="159">
        <f>'EUROSTAT data re-aggregated'!G$24*'SIOM from DLIM'!F176/SUM('SIOM from DLIM'!F$168:I$168)</f>
        <v>3.7102411695909256</v>
      </c>
      <c r="H38" s="159" cm="1">
        <f t="array" ref="H38">SUMPRODUCT('EUROSTAT data 2015 EU27'!$E$15:$BP$78*('EUROSTAT data 2015 EU27'!$E$13:$BP$13= SIOM!H$3)* ('EUROSTAT data 2015 EU27'!$D$15:$D$78= SIOM!$B38))</f>
        <v>13781.69</v>
      </c>
      <c r="I38" s="159" cm="1">
        <f t="array" ref="I38">SUMPRODUCT('EUROSTAT data 2015 EU27'!$E$15:$BP$78*('EUROSTAT data 2015 EU27'!$E$13:$BP$13= SIOM!I$3)* ('EUROSTAT data 2015 EU27'!$D$15:$D$78= SIOM!$B38))</f>
        <v>3407.4900000000002</v>
      </c>
      <c r="J38" s="159" cm="1">
        <f t="array" ref="J38">SUMPRODUCT('EUROSTAT data 2015 EU27'!$E$15:$BP$78*('EUROSTAT data 2015 EU27'!$E$13:$BP$13= SIOM!J$3)* ('EUROSTAT data 2015 EU27'!$D$15:$D$78= SIOM!$B38))</f>
        <v>1764.73</v>
      </c>
      <c r="K38" s="159" cm="1">
        <f t="array" ref="K38">SUMPRODUCT('EUROSTAT data 2015 EU27'!$E$15:$BP$78*('EUROSTAT data 2015 EU27'!$E$13:$BP$13= SIOM!K$3)* ('EUROSTAT data 2015 EU27'!$D$15:$D$78= SIOM!$B38))</f>
        <v>3420.6499999999996</v>
      </c>
      <c r="L38" s="159" cm="1">
        <f t="array" ref="L38">SUMPRODUCT('EUROSTAT data 2015 EU27'!$E$15:$BP$78*('EUROSTAT data 2015 EU27'!$E$13:$BP$13= SIOM!L$3)* ('EUROSTAT data 2015 EU27'!$D$15:$D$78= SIOM!$B38))</f>
        <v>4045.59</v>
      </c>
      <c r="M38" s="159" cm="1">
        <f t="array" ref="M38">SUMPRODUCT('EUROSTAT data 2015 EU27'!$E$15:$BP$78*('EUROSTAT data 2015 EU27'!$E$13:$BP$13= SIOM!M$3)* ('EUROSTAT data 2015 EU27'!$D$15:$D$78= SIOM!$B38))</f>
        <v>6883.9000000000005</v>
      </c>
      <c r="N38" s="159" cm="1">
        <f t="array" ref="N38">SUMPRODUCT('EUROSTAT data 2015 EU27'!$E$15:$BP$78*('EUROSTAT data 2015 EU27'!$E$13:$BP$13= SIOM!N$3)* ('EUROSTAT data 2015 EU27'!$D$15:$D$78= SIOM!$B38))</f>
        <v>2585.36</v>
      </c>
      <c r="O38" s="159" cm="1">
        <f t="array" ref="O38">SUMPRODUCT('EUROSTAT data 2015 EU27'!$E$15:$BP$78*('EUROSTAT data 2015 EU27'!$E$13:$BP$13= SIOM!O$3)* ('EUROSTAT data 2015 EU27'!$D$15:$D$78= SIOM!$B38))</f>
        <v>3583.39</v>
      </c>
      <c r="P38" s="159">
        <f>'EUROSTAT data re-aggregated'!$M32*'SIOM from DLIM'!C176/SUM('SIOM from DLIM'!$C176:$D176)</f>
        <v>548.15537485916798</v>
      </c>
      <c r="Q38" s="159">
        <f>'EUROSTAT data re-aggregated'!$M32*'SIOM from DLIM'!D176/SUM('SIOM from DLIM'!$C176:$D176)</f>
        <v>2332.914625140832</v>
      </c>
      <c r="R38" s="178">
        <f>'EUROSTAT data re-aggregated'!$N32*'SIOM from DLIM'!E176/SUM('SIOM from DLIM'!$E176:$F176)</f>
        <v>3860.8588729955736</v>
      </c>
      <c r="S38" s="178">
        <f>'EUROSTAT data re-aggregated'!$N32*'SIOM from DLIM'!F176/SUM('SIOM from DLIM'!$E176:$F176)</f>
        <v>266.7911270044263</v>
      </c>
      <c r="T38" s="159" cm="1">
        <f t="array" ref="T38">SUMPRODUCT('EUROSTAT data 2015 EU27'!$E$15:$BP$78*('EUROSTAT data 2015 EU27'!$E$13:$BP$13= SIOM!T$3)* ('EUROSTAT data 2015 EU27'!$D$15:$D$78= SIOM!$B38))</f>
        <v>5571.0499999999993</v>
      </c>
      <c r="U38" s="159" cm="1">
        <f t="array" ref="U38">SUMPRODUCT('EUROSTAT data 2015 EU27'!$E$15:$BP$78*('EUROSTAT data 2015 EU27'!$E$13:$BP$13= SIOM!U$3)* ('EUROSTAT data 2015 EU27'!$D$15:$D$78= SIOM!$B38))</f>
        <v>3924.87</v>
      </c>
      <c r="V38" s="159" cm="1">
        <f t="array" ref="V38">SUMPRODUCT('EUROSTAT data 2015 EU27'!$E$15:$BP$78*('EUROSTAT data 2015 EU27'!$E$13:$BP$13= SIOM!V$3)* ('EUROSTAT data 2015 EU27'!$D$15:$D$78= SIOM!$B38))</f>
        <v>3186.68</v>
      </c>
      <c r="W38" s="159" cm="1">
        <f t="array" ref="W38">SUMPRODUCT('EUROSTAT data 2015 EU27'!$E$15:$BP$78*('EUROSTAT data 2015 EU27'!$E$13:$BP$13= SIOM!W$3)* ('EUROSTAT data 2015 EU27'!$D$15:$D$78= SIOM!$B38))</f>
        <v>7965.14</v>
      </c>
      <c r="X38" s="159" cm="1">
        <f t="array" ref="X38">SUMPRODUCT('EUROSTAT data 2015 EU27'!$E$15:$BP$78*('EUROSTAT data 2015 EU27'!$E$13:$BP$13= SIOM!X$3)* ('EUROSTAT data 2015 EU27'!$D$15:$D$78= SIOM!$B38))</f>
        <v>7032.79</v>
      </c>
      <c r="Y38" s="159" cm="1">
        <f t="array" ref="Y38">SUMPRODUCT('EUROSTAT data 2015 EU27'!$E$15:$BP$78*('EUROSTAT data 2015 EU27'!$E$13:$BP$13= SIOM!Y$3)* ('EUROSTAT data 2015 EU27'!$D$15:$D$78= SIOM!$B38))</f>
        <v>2349.04</v>
      </c>
      <c r="Z38" s="224" cm="1">
        <f t="array" ref="Z38">SUMPRODUCT('EUROSTAT data 2015 EU27'!$E$15:$BP$78*('EUROSTAT data 2015 EU27'!$E$13:$BP$13= SIOM!Z$3)* ('EUROSTAT data 2015 EU27'!$D$15:$D$78= SIOM!$B38))</f>
        <v>5110.8100000000004</v>
      </c>
      <c r="AA38" s="159">
        <f>'EUROSTAT data re-aggregated'!$V32*'SIOM from DLIM'!Z176/SUM('SIOM from DLIM'!$Z176:$AA176)</f>
        <v>8342.6324160970671</v>
      </c>
      <c r="AB38" s="159">
        <f>'EUROSTAT data re-aggregated'!$V32*'SIOM from DLIM'!AA176/SUM('SIOM from DLIM'!$Z176:$AA176)</f>
        <v>2587.3275839029329</v>
      </c>
      <c r="AC38" s="159" cm="1">
        <f t="array" ref="AC38">SUMPRODUCT('EUROSTAT data 2015 EU27'!$E$15:$BP$78*('EUROSTAT data 2015 EU27'!$E$13:$BP$13= SIOM!AC$3)* ('EUROSTAT data 2015 EU27'!$D$15:$D$78= SIOM!$B38))</f>
        <v>4724.13</v>
      </c>
      <c r="AD38" s="159" cm="1">
        <f t="array" ref="AD38">SUMPRODUCT('EUROSTAT data 2015 EU27'!$E$15:$BP$78*('EUROSTAT data 2015 EU27'!$E$13:$BP$13= SIOM!AD$3)* ('EUROSTAT data 2015 EU27'!$D$15:$D$78= SIOM!$B38))</f>
        <v>27239.949999999997</v>
      </c>
      <c r="AE38" s="159" cm="1">
        <f t="array" ref="AE38">SUMPRODUCT('EUROSTAT data 2015 EU27'!$E$15:$BP$78*('EUROSTAT data 2015 EU27'!$E$13:$BP$13= SIOM!AE$3)* ('EUROSTAT data 2015 EU27'!$D$15:$D$78= SIOM!$B38))</f>
        <v>61014.600000000006</v>
      </c>
      <c r="AF38" s="159" cm="1">
        <f t="array" ref="AF38">SUMPRODUCT('EUROSTAT data 2015 EU27'!$E$15:$BP$78*('EUROSTAT data 2015 EU27'!$E$13:$BP$13= SIOM!AF$3)* ('EUROSTAT data 2015 EU27'!$D$15:$D$78= SIOM!$B38))</f>
        <v>30796.53000000001</v>
      </c>
      <c r="AG38" s="159" cm="1">
        <f t="array" ref="AG38">SUMPRODUCT('EUROSTAT data 2015 EU27'!$E$15:$BP$78*('EUROSTAT data 2015 EU27'!$E$13:$BP$13= SIOM!AG$3)* ('EUROSTAT data 2015 EU27'!$D$15:$D$78= SIOM!$B38))</f>
        <v>10385.669999999998</v>
      </c>
      <c r="AH38" s="159" cm="1">
        <f t="array" ref="AH38">SUMPRODUCT('EUROSTAT data 2015 EU27'!$E$15:$BP$78*('EUROSTAT data 2015 EU27'!$E$13:$BP$13= SIOM!AH$3)* ('EUROSTAT data 2015 EU27'!$D$15:$D$78= SIOM!$B38))</f>
        <v>3512.43</v>
      </c>
      <c r="AI38" s="159" cm="1">
        <f t="array" ref="AI38">SUMPRODUCT('EUROSTAT data 2015 EU27'!$E$15:$BP$78*('EUROSTAT data 2015 EU27'!$E$13:$BP$13= SIOM!AI$3)* ('EUROSTAT data 2015 EU27'!$D$15:$D$78= SIOM!$B38))</f>
        <v>5893.73</v>
      </c>
      <c r="AJ38" s="159" cm="1">
        <f t="array" ref="AJ38">SUMPRODUCT('EUROSTAT data 2015 EU27'!$E$15:$BP$78*('EUROSTAT data 2015 EU27'!$E$13:$BP$13= SIOM!AJ$3)* ('EUROSTAT data 2015 EU27'!$D$15:$D$78= SIOM!$B38))</f>
        <v>6812.97</v>
      </c>
      <c r="AK38" s="159" cm="1">
        <f t="array" ref="AK38">SUMPRODUCT('EUROSTAT data 2015 EU27'!$E$15:$BP$78*('EUROSTAT data 2015 EU27'!$E$13:$BP$13= SIOM!AK$3)* ('EUROSTAT data 2015 EU27'!$D$15:$D$78= SIOM!$B38))</f>
        <v>333240.90999999997</v>
      </c>
      <c r="AL38" s="159" cm="1">
        <f t="array" ref="AL38">SUMPRODUCT('EUROSTAT data 2015 EU27'!$E$15:$BP$78*('EUROSTAT data 2015 EU27'!$E$13:$BP$13= SIOM!AL$3)* ('EUROSTAT data 2015 EU27'!$D$15:$D$78= SIOM!$B38))</f>
        <v>115229.55</v>
      </c>
      <c r="AM38" s="159" cm="1">
        <f t="array" ref="AM38">SUMPRODUCT('EUROSTAT data 2015 EU27'!$E$15:$BP$78*('EUROSTAT data 2015 EU27'!$E$13:$BP$13= SIOM!AM$3)* ('EUROSTAT data 2015 EU27'!$D$15:$D$78= SIOM!$B38))</f>
        <v>49351.160000000011</v>
      </c>
      <c r="AN38" s="159" cm="1">
        <f t="array" ref="AN38">SUMPRODUCT('EUROSTAT data 2015 EU27'!$E$15:$BP$78*('EUROSTAT data 2015 EU27'!$E$13:$BP$13= SIOM!AN$3)* ('EUROSTAT data 2015 EU27'!$D$15:$D$78= SIOM!$B38))</f>
        <v>24421.29</v>
      </c>
      <c r="AO38" s="159" cm="1">
        <f t="array" ref="AO38">SUMPRODUCT('EUROSTAT data 2015 EU27'!$E$15:$BP$78*('EUROSTAT data 2015 EU27'!$E$13:$BP$13= SIOM!AO$3)* ('EUROSTAT data 2015 EU27'!$D$15:$D$78= SIOM!$B38))</f>
        <v>5305.31</v>
      </c>
      <c r="AP38" s="159" cm="1">
        <f t="array" ref="AP38">SUMPRODUCT('EUROSTAT data 2015 EU27'!$E$15:$BP$78*('EUROSTAT data 2015 EU27'!$E$13:$BP$13= SIOM!AP$3)* ('EUROSTAT data 2015 EU27'!$D$15:$D$78= SIOM!$B38))</f>
        <v>13330.549999999997</v>
      </c>
      <c r="AQ38" s="159" cm="1">
        <f t="array" ref="AQ38">SUMPRODUCT('EUROSTAT data 2015 EU27'!$E$15:$BP$78*('EUROSTAT data 2015 EU27'!$E$13:$BP$13= SIOM!AQ$3)* ('EUROSTAT data 2015 EU27'!$D$15:$D$78= SIOM!$B38))</f>
        <v>11460.070000000002</v>
      </c>
      <c r="AR38" s="159" cm="1">
        <f t="array" ref="AR38">SUMPRODUCT('EUROSTAT data 2015 EU27'!$E$15:$BP$78*('EUROSTAT data 2015 EU27'!$E$13:$BP$13= SIOM!AR$3)* ('EUROSTAT data 2015 EU27'!$D$15:$D$78= SIOM!$B38))</f>
        <v>0</v>
      </c>
    </row>
    <row r="39" spans="2:44" x14ac:dyDescent="0.35">
      <c r="B39" s="1" t="str">
        <f>'SIOM from DLIM'!A177</f>
        <v>ISIC 68</v>
      </c>
      <c r="C39" s="159" cm="1">
        <f t="array" ref="C39">SUMPRODUCT('EUROSTAT data 2015 EU27'!$E$15:$BP$78*('EUROSTAT data 2015 EU27'!$E$13:$BP$13= SIOM!C$3)* ('EUROSTAT data 2015 EU27'!$D$15:$D$78= SIOM!$B39))</f>
        <v>1587.3700000000001</v>
      </c>
      <c r="D39" s="159">
        <f>'EUROSTAT data re-aggregated'!D$24*'SIOM from DLIM'!C177/SUM('SIOM from DLIM'!C$168:F$168)</f>
        <v>131.83062474083624</v>
      </c>
      <c r="E39" s="159">
        <f>'EUROSTAT data re-aggregated'!E$24*'SIOM from DLIM'!D177/SUM('SIOM from DLIM'!D$168:G$168)</f>
        <v>426.07670304315923</v>
      </c>
      <c r="F39" s="159">
        <f>'EUROSTAT data re-aggregated'!F$24*'SIOM from DLIM'!E177/SUM('SIOM from DLIM'!E$168:H$168)</f>
        <v>75.966469420985547</v>
      </c>
      <c r="G39" s="159">
        <f>'EUROSTAT data re-aggregated'!G$24*'SIOM from DLIM'!F177/SUM('SIOM from DLIM'!F$168:I$168)</f>
        <v>3.5685826224617481</v>
      </c>
      <c r="H39" s="159" cm="1">
        <f t="array" ref="H39">SUMPRODUCT('EUROSTAT data 2015 EU27'!$E$15:$BP$78*('EUROSTAT data 2015 EU27'!$E$13:$BP$13= SIOM!H$3)* ('EUROSTAT data 2015 EU27'!$D$15:$D$78= SIOM!$B39))</f>
        <v>6937.11</v>
      </c>
      <c r="I39" s="159" cm="1">
        <f t="array" ref="I39">SUMPRODUCT('EUROSTAT data 2015 EU27'!$E$15:$BP$78*('EUROSTAT data 2015 EU27'!$E$13:$BP$13= SIOM!I$3)* ('EUROSTAT data 2015 EU27'!$D$15:$D$78= SIOM!$B39))</f>
        <v>2585.39</v>
      </c>
      <c r="J39" s="159" cm="1">
        <f t="array" ref="J39">SUMPRODUCT('EUROSTAT data 2015 EU27'!$E$15:$BP$78*('EUROSTAT data 2015 EU27'!$E$13:$BP$13= SIOM!J$3)* ('EUROSTAT data 2015 EU27'!$D$15:$D$78= SIOM!$B39))</f>
        <v>1112.21</v>
      </c>
      <c r="K39" s="159" cm="1">
        <f t="array" ref="K39">SUMPRODUCT('EUROSTAT data 2015 EU27'!$E$15:$BP$78*('EUROSTAT data 2015 EU27'!$E$13:$BP$13= SIOM!K$3)* ('EUROSTAT data 2015 EU27'!$D$15:$D$78= SIOM!$B39))</f>
        <v>2613.8900000000003</v>
      </c>
      <c r="L39" s="159" cm="1">
        <f t="array" ref="L39">SUMPRODUCT('EUROSTAT data 2015 EU27'!$E$15:$BP$78*('EUROSTAT data 2015 EU27'!$E$13:$BP$13= SIOM!L$3)* ('EUROSTAT data 2015 EU27'!$D$15:$D$78= SIOM!$B39))</f>
        <v>673.91</v>
      </c>
      <c r="M39" s="159" cm="1">
        <f t="array" ref="M39">SUMPRODUCT('EUROSTAT data 2015 EU27'!$E$15:$BP$78*('EUROSTAT data 2015 EU27'!$E$13:$BP$13= SIOM!M$3)* ('EUROSTAT data 2015 EU27'!$D$15:$D$78= SIOM!$B39))</f>
        <v>2827.91</v>
      </c>
      <c r="N39" s="159" cm="1">
        <f t="array" ref="N39">SUMPRODUCT('EUROSTAT data 2015 EU27'!$E$15:$BP$78*('EUROSTAT data 2015 EU27'!$E$13:$BP$13= SIOM!N$3)* ('EUROSTAT data 2015 EU27'!$D$15:$D$78= SIOM!$B39))</f>
        <v>1228.8699999999999</v>
      </c>
      <c r="O39" s="159" cm="1">
        <f t="array" ref="O39">SUMPRODUCT('EUROSTAT data 2015 EU27'!$E$15:$BP$78*('EUROSTAT data 2015 EU27'!$E$13:$BP$13= SIOM!O$3)* ('EUROSTAT data 2015 EU27'!$D$15:$D$78= SIOM!$B39))</f>
        <v>2611.79</v>
      </c>
      <c r="P39" s="159">
        <f>'EUROSTAT data re-aggregated'!$M33*'SIOM from DLIM'!C177/SUM('SIOM from DLIM'!$C177:$D177)</f>
        <v>360.85099130241446</v>
      </c>
      <c r="Q39" s="159">
        <f>'EUROSTAT data re-aggregated'!$M33*'SIOM from DLIM'!D177/SUM('SIOM from DLIM'!$C177:$D177)</f>
        <v>1535.7590086975856</v>
      </c>
      <c r="R39" s="178">
        <f>'EUROSTAT data re-aggregated'!$N33*'SIOM from DLIM'!E177/SUM('SIOM from DLIM'!$E177:$F177)</f>
        <v>1641.5186072374308</v>
      </c>
      <c r="S39" s="178">
        <f>'EUROSTAT data re-aggregated'!$N33*'SIOM from DLIM'!F177/SUM('SIOM from DLIM'!$E177:$F177)</f>
        <v>113.4313927625691</v>
      </c>
      <c r="T39" s="159" cm="1">
        <f t="array" ref="T39">SUMPRODUCT('EUROSTAT data 2015 EU27'!$E$15:$BP$78*('EUROSTAT data 2015 EU27'!$E$13:$BP$13= SIOM!T$3)* ('EUROSTAT data 2015 EU27'!$D$15:$D$78= SIOM!$B39))</f>
        <v>5338.93</v>
      </c>
      <c r="U39" s="159" cm="1">
        <f t="array" ref="U39">SUMPRODUCT('EUROSTAT data 2015 EU27'!$E$15:$BP$78*('EUROSTAT data 2015 EU27'!$E$13:$BP$13= SIOM!U$3)* ('EUROSTAT data 2015 EU27'!$D$15:$D$78= SIOM!$B39))</f>
        <v>1991.25</v>
      </c>
      <c r="V39" s="159" cm="1">
        <f t="array" ref="V39">SUMPRODUCT('EUROSTAT data 2015 EU27'!$E$15:$BP$78*('EUROSTAT data 2015 EU27'!$E$13:$BP$13= SIOM!V$3)* ('EUROSTAT data 2015 EU27'!$D$15:$D$78= SIOM!$B39))</f>
        <v>2427.71</v>
      </c>
      <c r="W39" s="159" cm="1">
        <f t="array" ref="W39">SUMPRODUCT('EUROSTAT data 2015 EU27'!$E$15:$BP$78*('EUROSTAT data 2015 EU27'!$E$13:$BP$13= SIOM!W$3)* ('EUROSTAT data 2015 EU27'!$D$15:$D$78= SIOM!$B39))</f>
        <v>6103.42</v>
      </c>
      <c r="X39" s="159" cm="1">
        <f t="array" ref="X39">SUMPRODUCT('EUROSTAT data 2015 EU27'!$E$15:$BP$78*('EUROSTAT data 2015 EU27'!$E$13:$BP$13= SIOM!X$3)* ('EUROSTAT data 2015 EU27'!$D$15:$D$78= SIOM!$B39))</f>
        <v>6154.7</v>
      </c>
      <c r="Y39" s="159" cm="1">
        <f t="array" ref="Y39">SUMPRODUCT('EUROSTAT data 2015 EU27'!$E$15:$BP$78*('EUROSTAT data 2015 EU27'!$E$13:$BP$13= SIOM!Y$3)* ('EUROSTAT data 2015 EU27'!$D$15:$D$78= SIOM!$B39))</f>
        <v>1297.5999999999999</v>
      </c>
      <c r="Z39" s="224" cm="1">
        <f t="array" ref="Z39">SUMPRODUCT('EUROSTAT data 2015 EU27'!$E$15:$BP$78*('EUROSTAT data 2015 EU27'!$E$13:$BP$13= SIOM!Z$3)* ('EUROSTAT data 2015 EU27'!$D$15:$D$78= SIOM!$B39))</f>
        <v>4389.08</v>
      </c>
      <c r="AA39" s="159">
        <f>'EUROSTAT data re-aggregated'!$V33*'SIOM from DLIM'!Z177/SUM('SIOM from DLIM'!$Z177:$AA177)</f>
        <v>4020.5762302079997</v>
      </c>
      <c r="AB39" s="159">
        <f>'EUROSTAT data re-aggregated'!$V33*'SIOM from DLIM'!AA177/SUM('SIOM from DLIM'!$Z177:$AA177)</f>
        <v>1245.5737697919994</v>
      </c>
      <c r="AC39" s="159" cm="1">
        <f t="array" ref="AC39">SUMPRODUCT('EUROSTAT data 2015 EU27'!$E$15:$BP$78*('EUROSTAT data 2015 EU27'!$E$13:$BP$13= SIOM!AC$3)* ('EUROSTAT data 2015 EU27'!$D$15:$D$78= SIOM!$B39))</f>
        <v>2707.71</v>
      </c>
      <c r="AD39" s="159" cm="1">
        <f t="array" ref="AD39">SUMPRODUCT('EUROSTAT data 2015 EU27'!$E$15:$BP$78*('EUROSTAT data 2015 EU27'!$E$13:$BP$13= SIOM!AD$3)* ('EUROSTAT data 2015 EU27'!$D$15:$D$78= SIOM!$B39))</f>
        <v>29390.33</v>
      </c>
      <c r="AE39" s="159" cm="1">
        <f t="array" ref="AE39">SUMPRODUCT('EUROSTAT data 2015 EU27'!$E$15:$BP$78*('EUROSTAT data 2015 EU27'!$E$13:$BP$13= SIOM!AE$3)* ('EUROSTAT data 2015 EU27'!$D$15:$D$78= SIOM!$B39))</f>
        <v>118261.54999999999</v>
      </c>
      <c r="AF39" s="159" cm="1">
        <f t="array" ref="AF39">SUMPRODUCT('EUROSTAT data 2015 EU27'!$E$15:$BP$78*('EUROSTAT data 2015 EU27'!$E$13:$BP$13= SIOM!AF$3)* ('EUROSTAT data 2015 EU27'!$D$15:$D$78= SIOM!$B39))</f>
        <v>19211.560000000001</v>
      </c>
      <c r="AG39" s="159" cm="1">
        <f t="array" ref="AG39">SUMPRODUCT('EUROSTAT data 2015 EU27'!$E$15:$BP$78*('EUROSTAT data 2015 EU27'!$E$13:$BP$13= SIOM!AG$3)* ('EUROSTAT data 2015 EU27'!$D$15:$D$78= SIOM!$B39))</f>
        <v>29123.67</v>
      </c>
      <c r="AH39" s="159" cm="1">
        <f t="array" ref="AH39">SUMPRODUCT('EUROSTAT data 2015 EU27'!$E$15:$BP$78*('EUROSTAT data 2015 EU27'!$E$13:$BP$13= SIOM!AH$3)* ('EUROSTAT data 2015 EU27'!$D$15:$D$78= SIOM!$B39))</f>
        <v>5775.66</v>
      </c>
      <c r="AI39" s="159" cm="1">
        <f t="array" ref="AI39">SUMPRODUCT('EUROSTAT data 2015 EU27'!$E$15:$BP$78*('EUROSTAT data 2015 EU27'!$E$13:$BP$13= SIOM!AI$3)* ('EUROSTAT data 2015 EU27'!$D$15:$D$78= SIOM!$B39))</f>
        <v>12997.01</v>
      </c>
      <c r="AJ39" s="159" cm="1">
        <f t="array" ref="AJ39">SUMPRODUCT('EUROSTAT data 2015 EU27'!$E$15:$BP$78*('EUROSTAT data 2015 EU27'!$E$13:$BP$13= SIOM!AJ$3)* ('EUROSTAT data 2015 EU27'!$D$15:$D$78= SIOM!$B39))</f>
        <v>8876.4699999999993</v>
      </c>
      <c r="AK39" s="159" cm="1">
        <f t="array" ref="AK39">SUMPRODUCT('EUROSTAT data 2015 EU27'!$E$15:$BP$78*('EUROSTAT data 2015 EU27'!$E$13:$BP$13= SIOM!AK$3)* ('EUROSTAT data 2015 EU27'!$D$15:$D$78= SIOM!$B39))</f>
        <v>32299.559999999998</v>
      </c>
      <c r="AL39" s="159" cm="1">
        <f t="array" ref="AL39">SUMPRODUCT('EUROSTAT data 2015 EU27'!$E$15:$BP$78*('EUROSTAT data 2015 EU27'!$E$13:$BP$13= SIOM!AL$3)* ('EUROSTAT data 2015 EU27'!$D$15:$D$78= SIOM!$B39))</f>
        <v>36224.57</v>
      </c>
      <c r="AM39" s="159" cm="1">
        <f t="array" ref="AM39">SUMPRODUCT('EUROSTAT data 2015 EU27'!$E$15:$BP$78*('EUROSTAT data 2015 EU27'!$E$13:$BP$13= SIOM!AM$3)* ('EUROSTAT data 2015 EU27'!$D$15:$D$78= SIOM!$B39))</f>
        <v>61196.65</v>
      </c>
      <c r="AN39" s="159" cm="1">
        <f t="array" ref="AN39">SUMPRODUCT('EUROSTAT data 2015 EU27'!$E$15:$BP$78*('EUROSTAT data 2015 EU27'!$E$13:$BP$13= SIOM!AN$3)* ('EUROSTAT data 2015 EU27'!$D$15:$D$78= SIOM!$B39))</f>
        <v>19769.07</v>
      </c>
      <c r="AO39" s="159" cm="1">
        <f t="array" ref="AO39">SUMPRODUCT('EUROSTAT data 2015 EU27'!$E$15:$BP$78*('EUROSTAT data 2015 EU27'!$E$13:$BP$13= SIOM!AO$3)* ('EUROSTAT data 2015 EU27'!$D$15:$D$78= SIOM!$B39))</f>
        <v>8793.84</v>
      </c>
      <c r="AP39" s="159" cm="1">
        <f t="array" ref="AP39">SUMPRODUCT('EUROSTAT data 2015 EU27'!$E$15:$BP$78*('EUROSTAT data 2015 EU27'!$E$13:$BP$13= SIOM!AP$3)* ('EUROSTAT data 2015 EU27'!$D$15:$D$78= SIOM!$B39))</f>
        <v>19870.53</v>
      </c>
      <c r="AQ39" s="159" cm="1">
        <f t="array" ref="AQ39">SUMPRODUCT('EUROSTAT data 2015 EU27'!$E$15:$BP$78*('EUROSTAT data 2015 EU27'!$E$13:$BP$13= SIOM!AQ$3)* ('EUROSTAT data 2015 EU27'!$D$15:$D$78= SIOM!$B39))</f>
        <v>14502.849999999999</v>
      </c>
      <c r="AR39" s="159" cm="1">
        <f t="array" ref="AR39">SUMPRODUCT('EUROSTAT data 2015 EU27'!$E$15:$BP$78*('EUROSTAT data 2015 EU27'!$E$13:$BP$13= SIOM!AR$3)* ('EUROSTAT data 2015 EU27'!$D$15:$D$78= SIOM!$B39))</f>
        <v>0</v>
      </c>
    </row>
    <row r="40" spans="2:44" x14ac:dyDescent="0.35">
      <c r="B40" s="1" t="str">
        <f>'SIOM from DLIM'!A178</f>
        <v>ISIC 69T82</v>
      </c>
      <c r="C40" s="159" cm="1">
        <f t="array" ref="C40">SUMPRODUCT('EUROSTAT data 2015 EU27'!$E$15:$BP$78*('EUROSTAT data 2015 EU27'!$E$13:$BP$13= SIOM!C$3)* ('EUROSTAT data 2015 EU27'!$D$15:$D$78= SIOM!$B40))</f>
        <v>17881.34</v>
      </c>
      <c r="D40" s="159">
        <f>'EUROSTAT data re-aggregated'!D$24*'SIOM from DLIM'!C178/SUM('SIOM from DLIM'!C$168:F$168)</f>
        <v>103.14498049835876</v>
      </c>
      <c r="E40" s="159">
        <f>'EUROSTAT data re-aggregated'!E$24*'SIOM from DLIM'!D178/SUM('SIOM from DLIM'!D$168:G$168)</f>
        <v>333.36467389567281</v>
      </c>
      <c r="F40" s="159">
        <f>'EUROSTAT data re-aggregated'!F$24*'SIOM from DLIM'!E178/SUM('SIOM from DLIM'!E$168:H$168)</f>
        <v>59.436568872828538</v>
      </c>
      <c r="G40" s="159">
        <f>'EUROSTAT data re-aggregated'!G$24*'SIOM from DLIM'!F178/SUM('SIOM from DLIM'!F$168:I$168)</f>
        <v>2.7920779843394103</v>
      </c>
      <c r="H40" s="159" cm="1">
        <f t="array" ref="H40">SUMPRODUCT('EUROSTAT data 2015 EU27'!$E$15:$BP$78*('EUROSTAT data 2015 EU27'!$E$13:$BP$13= SIOM!H$3)* ('EUROSTAT data 2015 EU27'!$D$15:$D$78= SIOM!$B40))</f>
        <v>61732.03</v>
      </c>
      <c r="I40" s="159" cm="1">
        <f t="array" ref="I40">SUMPRODUCT('EUROSTAT data 2015 EU27'!$E$15:$BP$78*('EUROSTAT data 2015 EU27'!$E$13:$BP$13= SIOM!I$3)* ('EUROSTAT data 2015 EU27'!$D$15:$D$78= SIOM!$B40))</f>
        <v>11771.609999999997</v>
      </c>
      <c r="J40" s="159" cm="1">
        <f t="array" ref="J40">SUMPRODUCT('EUROSTAT data 2015 EU27'!$E$15:$BP$78*('EUROSTAT data 2015 EU27'!$E$13:$BP$13= SIOM!J$3)* ('EUROSTAT data 2015 EU27'!$D$15:$D$78= SIOM!$B40))</f>
        <v>5480.46</v>
      </c>
      <c r="K40" s="159" cm="1">
        <f t="array" ref="K40">SUMPRODUCT('EUROSTAT data 2015 EU27'!$E$15:$BP$78*('EUROSTAT data 2015 EU27'!$E$13:$BP$13= SIOM!K$3)* ('EUROSTAT data 2015 EU27'!$D$15:$D$78= SIOM!$B40))</f>
        <v>15661.180000000004</v>
      </c>
      <c r="L40" s="159" cm="1">
        <f t="array" ref="L40">SUMPRODUCT('EUROSTAT data 2015 EU27'!$E$15:$BP$78*('EUROSTAT data 2015 EU27'!$E$13:$BP$13= SIOM!L$3)* ('EUROSTAT data 2015 EU27'!$D$15:$D$78= SIOM!$B40))</f>
        <v>14407.029999999999</v>
      </c>
      <c r="M40" s="159" cm="1">
        <f t="array" ref="M40">SUMPRODUCT('EUROSTAT data 2015 EU27'!$E$15:$BP$78*('EUROSTAT data 2015 EU27'!$E$13:$BP$13= SIOM!M$3)* ('EUROSTAT data 2015 EU27'!$D$15:$D$78= SIOM!$B40))</f>
        <v>32734.7</v>
      </c>
      <c r="N40" s="159" cm="1">
        <f t="array" ref="N40">SUMPRODUCT('EUROSTAT data 2015 EU27'!$E$15:$BP$78*('EUROSTAT data 2015 EU27'!$E$13:$BP$13= SIOM!N$3)* ('EUROSTAT data 2015 EU27'!$D$15:$D$78= SIOM!$B40))</f>
        <v>49333.049999999996</v>
      </c>
      <c r="O40" s="159" cm="1">
        <f t="array" ref="O40">SUMPRODUCT('EUROSTAT data 2015 EU27'!$E$15:$BP$78*('EUROSTAT data 2015 EU27'!$E$13:$BP$13= SIOM!O$3)* ('EUROSTAT data 2015 EU27'!$D$15:$D$78= SIOM!$B40))</f>
        <v>16691.29</v>
      </c>
      <c r="P40" s="159">
        <f>'EUROSTAT data re-aggregated'!$M34*'SIOM from DLIM'!C178/SUM('SIOM from DLIM'!$C178:$D178)</f>
        <v>2528.749971185865</v>
      </c>
      <c r="Q40" s="159">
        <f>'EUROSTAT data re-aggregated'!$M34*'SIOM from DLIM'!D178/SUM('SIOM from DLIM'!$C178:$D178)</f>
        <v>10762.200028814133</v>
      </c>
      <c r="R40" s="178">
        <f>'EUROSTAT data re-aggregated'!$N34*'SIOM from DLIM'!E178/SUM('SIOM from DLIM'!$E178:$F178)</f>
        <v>15089.652431031604</v>
      </c>
      <c r="S40" s="178">
        <f>'EUROSTAT data re-aggregated'!$N34*'SIOM from DLIM'!F178/SUM('SIOM from DLIM'!$E178:$F178)</f>
        <v>1042.7175689683961</v>
      </c>
      <c r="T40" s="159" cm="1">
        <f t="array" ref="T40">SUMPRODUCT('EUROSTAT data 2015 EU27'!$E$15:$BP$78*('EUROSTAT data 2015 EU27'!$E$13:$BP$13= SIOM!T$3)* ('EUROSTAT data 2015 EU27'!$D$15:$D$78= SIOM!$B40))</f>
        <v>25218.45</v>
      </c>
      <c r="U40" s="159" cm="1">
        <f t="array" ref="U40">SUMPRODUCT('EUROSTAT data 2015 EU27'!$E$15:$BP$78*('EUROSTAT data 2015 EU27'!$E$13:$BP$13= SIOM!U$3)* ('EUROSTAT data 2015 EU27'!$D$15:$D$78= SIOM!$B40))</f>
        <v>34293.24</v>
      </c>
      <c r="V40" s="159" cm="1">
        <f t="array" ref="V40">SUMPRODUCT('EUROSTAT data 2015 EU27'!$E$15:$BP$78*('EUROSTAT data 2015 EU27'!$E$13:$BP$13= SIOM!V$3)* ('EUROSTAT data 2015 EU27'!$D$15:$D$78= SIOM!$B40))</f>
        <v>18667.440000000002</v>
      </c>
      <c r="W40" s="159" cm="1">
        <f t="array" ref="W40">SUMPRODUCT('EUROSTAT data 2015 EU27'!$E$15:$BP$78*('EUROSTAT data 2015 EU27'!$E$13:$BP$13= SIOM!W$3)* ('EUROSTAT data 2015 EU27'!$D$15:$D$78= SIOM!$B40))</f>
        <v>40613.450000000004</v>
      </c>
      <c r="X40" s="159" cm="1">
        <f t="array" ref="X40">SUMPRODUCT('EUROSTAT data 2015 EU27'!$E$15:$BP$78*('EUROSTAT data 2015 EU27'!$E$13:$BP$13= SIOM!X$3)* ('EUROSTAT data 2015 EU27'!$D$15:$D$78= SIOM!$B40))</f>
        <v>42167.840000000004</v>
      </c>
      <c r="Y40" s="159" cm="1">
        <f t="array" ref="Y40">SUMPRODUCT('EUROSTAT data 2015 EU27'!$E$15:$BP$78*('EUROSTAT data 2015 EU27'!$E$13:$BP$13= SIOM!Y$3)* ('EUROSTAT data 2015 EU27'!$D$15:$D$78= SIOM!$B40))</f>
        <v>14680.750000000002</v>
      </c>
      <c r="Z40" s="224" cm="1">
        <f t="array" ref="Z40">SUMPRODUCT('EUROSTAT data 2015 EU27'!$E$15:$BP$78*('EUROSTAT data 2015 EU27'!$E$13:$BP$13= SIOM!Z$3)* ('EUROSTAT data 2015 EU27'!$D$15:$D$78= SIOM!$B40))</f>
        <v>26266.660000000007</v>
      </c>
      <c r="AA40" s="159">
        <f>'EUROSTAT data re-aggregated'!$V34*'SIOM from DLIM'!Z178/SUM('SIOM from DLIM'!$Z178:$AA178)</f>
        <v>23403.266377619322</v>
      </c>
      <c r="AB40" s="159">
        <f>'EUROSTAT data re-aggregated'!$V34*'SIOM from DLIM'!AA178/SUM('SIOM from DLIM'!$Z178:$AA178)</f>
        <v>7293.1236223806836</v>
      </c>
      <c r="AC40" s="159" cm="1">
        <f t="array" ref="AC40">SUMPRODUCT('EUROSTAT data 2015 EU27'!$E$15:$BP$78*('EUROSTAT data 2015 EU27'!$E$13:$BP$13= SIOM!AC$3)* ('EUROSTAT data 2015 EU27'!$D$15:$D$78= SIOM!$B40))</f>
        <v>26056.62</v>
      </c>
      <c r="AD40" s="159" cm="1">
        <f t="array" ref="AD40">SUMPRODUCT('EUROSTAT data 2015 EU27'!$E$15:$BP$78*('EUROSTAT data 2015 EU27'!$E$13:$BP$13= SIOM!AD$3)* ('EUROSTAT data 2015 EU27'!$D$15:$D$78= SIOM!$B40))</f>
        <v>120174.55999999998</v>
      </c>
      <c r="AE40" s="159" cm="1">
        <f t="array" ref="AE40">SUMPRODUCT('EUROSTAT data 2015 EU27'!$E$15:$BP$78*('EUROSTAT data 2015 EU27'!$E$13:$BP$13= SIOM!AE$3)* ('EUROSTAT data 2015 EU27'!$D$15:$D$78= SIOM!$B40))</f>
        <v>242915.59000000003</v>
      </c>
      <c r="AF40" s="159" cm="1">
        <f t="array" ref="AF40">SUMPRODUCT('EUROSTAT data 2015 EU27'!$E$15:$BP$78*('EUROSTAT data 2015 EU27'!$E$13:$BP$13= SIOM!AF$3)* ('EUROSTAT data 2015 EU27'!$D$15:$D$78= SIOM!$B40))</f>
        <v>102078.32999999999</v>
      </c>
      <c r="AG40" s="159" cm="1">
        <f t="array" ref="AG40">SUMPRODUCT('EUROSTAT data 2015 EU27'!$E$15:$BP$78*('EUROSTAT data 2015 EU27'!$E$13:$BP$13= SIOM!AG$3)* ('EUROSTAT data 2015 EU27'!$D$15:$D$78= SIOM!$B40))</f>
        <v>30506.449999999997</v>
      </c>
      <c r="AH40" s="159" cm="1">
        <f t="array" ref="AH40">SUMPRODUCT('EUROSTAT data 2015 EU27'!$E$15:$BP$78*('EUROSTAT data 2015 EU27'!$E$13:$BP$13= SIOM!AH$3)* ('EUROSTAT data 2015 EU27'!$D$15:$D$78= SIOM!$B40))</f>
        <v>38207.120000000003</v>
      </c>
      <c r="AI40" s="159" cm="1">
        <f t="array" ref="AI40">SUMPRODUCT('EUROSTAT data 2015 EU27'!$E$15:$BP$78*('EUROSTAT data 2015 EU27'!$E$13:$BP$13= SIOM!AI$3)* ('EUROSTAT data 2015 EU27'!$D$15:$D$78= SIOM!$B40))</f>
        <v>26630.080000000002</v>
      </c>
      <c r="AJ40" s="159" cm="1">
        <f t="array" ref="AJ40">SUMPRODUCT('EUROSTAT data 2015 EU27'!$E$15:$BP$78*('EUROSTAT data 2015 EU27'!$E$13:$BP$13= SIOM!AJ$3)* ('EUROSTAT data 2015 EU27'!$D$15:$D$78= SIOM!$B40))</f>
        <v>76170.12</v>
      </c>
      <c r="AK40" s="159" cm="1">
        <f t="array" ref="AK40">SUMPRODUCT('EUROSTAT data 2015 EU27'!$E$15:$BP$78*('EUROSTAT data 2015 EU27'!$E$13:$BP$13= SIOM!AK$3)* ('EUROSTAT data 2015 EU27'!$D$15:$D$78= SIOM!$B40))</f>
        <v>103268.09</v>
      </c>
      <c r="AL40" s="159" cm="1">
        <f t="array" ref="AL40">SUMPRODUCT('EUROSTAT data 2015 EU27'!$E$15:$BP$78*('EUROSTAT data 2015 EU27'!$E$13:$BP$13= SIOM!AL$3)* ('EUROSTAT data 2015 EU27'!$D$15:$D$78= SIOM!$B40))</f>
        <v>51664.86</v>
      </c>
      <c r="AM40" s="159" cm="1">
        <f t="array" ref="AM40">SUMPRODUCT('EUROSTAT data 2015 EU27'!$E$15:$BP$78*('EUROSTAT data 2015 EU27'!$E$13:$BP$13= SIOM!AM$3)* ('EUROSTAT data 2015 EU27'!$D$15:$D$78= SIOM!$B40))</f>
        <v>473967.1999999999</v>
      </c>
      <c r="AN40" s="159" cm="1">
        <f t="array" ref="AN40">SUMPRODUCT('EUROSTAT data 2015 EU27'!$E$15:$BP$78*('EUROSTAT data 2015 EU27'!$E$13:$BP$13= SIOM!AN$3)* ('EUROSTAT data 2015 EU27'!$D$15:$D$78= SIOM!$B40))</f>
        <v>66708.160000000003</v>
      </c>
      <c r="AO40" s="159" cm="1">
        <f t="array" ref="AO40">SUMPRODUCT('EUROSTAT data 2015 EU27'!$E$15:$BP$78*('EUROSTAT data 2015 EU27'!$E$13:$BP$13= SIOM!AO$3)* ('EUROSTAT data 2015 EU27'!$D$15:$D$78= SIOM!$B40))</f>
        <v>23055.850000000002</v>
      </c>
      <c r="AP40" s="159" cm="1">
        <f t="array" ref="AP40">SUMPRODUCT('EUROSTAT data 2015 EU27'!$E$15:$BP$78*('EUROSTAT data 2015 EU27'!$E$13:$BP$13= SIOM!AP$3)* ('EUROSTAT data 2015 EU27'!$D$15:$D$78= SIOM!$B40))</f>
        <v>47800.819999999992</v>
      </c>
      <c r="AQ40" s="159" cm="1">
        <f t="array" ref="AQ40">SUMPRODUCT('EUROSTAT data 2015 EU27'!$E$15:$BP$78*('EUROSTAT data 2015 EU27'!$E$13:$BP$13= SIOM!AQ$3)* ('EUROSTAT data 2015 EU27'!$D$15:$D$78= SIOM!$B40))</f>
        <v>43980.839999999989</v>
      </c>
      <c r="AR40" s="159" cm="1">
        <f t="array" ref="AR40">SUMPRODUCT('EUROSTAT data 2015 EU27'!$E$15:$BP$78*('EUROSTAT data 2015 EU27'!$E$13:$BP$13= SIOM!AR$3)* ('EUROSTAT data 2015 EU27'!$D$15:$D$78= SIOM!$B40))</f>
        <v>0</v>
      </c>
    </row>
    <row r="41" spans="2:44" x14ac:dyDescent="0.35">
      <c r="B41" s="1" t="str">
        <f>'SIOM from DLIM'!A179</f>
        <v>ISIC 84</v>
      </c>
      <c r="C41" s="159" cm="1">
        <f t="array" ref="C41">SUMPRODUCT('EUROSTAT data 2015 EU27'!$E$15:$BP$78*('EUROSTAT data 2015 EU27'!$E$13:$BP$13= SIOM!C$3)* ('EUROSTAT data 2015 EU27'!$D$15:$D$78= SIOM!$B41))</f>
        <v>726.66</v>
      </c>
      <c r="D41" s="159">
        <f>'EUROSTAT data re-aggregated'!D$24*'SIOM from DLIM'!C179/SUM('SIOM from DLIM'!C$168:F$168)</f>
        <v>191.47863042463453</v>
      </c>
      <c r="E41" s="159">
        <f>'EUROSTAT data re-aggregated'!E$24*'SIOM from DLIM'!D179/SUM('SIOM from DLIM'!D$168:G$168)</f>
        <v>618.85911346421733</v>
      </c>
      <c r="F41" s="159">
        <f>'EUROSTAT data re-aggregated'!F$24*'SIOM from DLIM'!E179/SUM('SIOM from DLIM'!E$168:H$168)</f>
        <v>110.33821277507303</v>
      </c>
      <c r="G41" s="159">
        <f>'EUROSTAT data re-aggregated'!G$24*'SIOM from DLIM'!F179/SUM('SIOM from DLIM'!F$168:I$168)</f>
        <v>5.1832213831151064</v>
      </c>
      <c r="H41" s="159" cm="1">
        <f t="array" ref="H41">SUMPRODUCT('EUROSTAT data 2015 EU27'!$E$15:$BP$78*('EUROSTAT data 2015 EU27'!$E$13:$BP$13= SIOM!H$3)* ('EUROSTAT data 2015 EU27'!$D$15:$D$78= SIOM!$B41))</f>
        <v>1854.38</v>
      </c>
      <c r="I41" s="159" cm="1">
        <f t="array" ref="I41">SUMPRODUCT('EUROSTAT data 2015 EU27'!$E$15:$BP$78*('EUROSTAT data 2015 EU27'!$E$13:$BP$13= SIOM!I$3)* ('EUROSTAT data 2015 EU27'!$D$15:$D$78= SIOM!$B41))</f>
        <v>369.26</v>
      </c>
      <c r="J41" s="159" cm="1">
        <f t="array" ref="J41">SUMPRODUCT('EUROSTAT data 2015 EU27'!$E$15:$BP$78*('EUROSTAT data 2015 EU27'!$E$13:$BP$13= SIOM!J$3)* ('EUROSTAT data 2015 EU27'!$D$15:$D$78= SIOM!$B41))</f>
        <v>305.58</v>
      </c>
      <c r="K41" s="159" cm="1">
        <f t="array" ref="K41">SUMPRODUCT('EUROSTAT data 2015 EU27'!$E$15:$BP$78*('EUROSTAT data 2015 EU27'!$E$13:$BP$13= SIOM!K$3)* ('EUROSTAT data 2015 EU27'!$D$15:$D$78= SIOM!$B41))</f>
        <v>841.53</v>
      </c>
      <c r="L41" s="159" cm="1">
        <f t="array" ref="L41">SUMPRODUCT('EUROSTAT data 2015 EU27'!$E$15:$BP$78*('EUROSTAT data 2015 EU27'!$E$13:$BP$13= SIOM!L$3)* ('EUROSTAT data 2015 EU27'!$D$15:$D$78= SIOM!$B41))</f>
        <v>485.31</v>
      </c>
      <c r="M41" s="159" cm="1">
        <f t="array" ref="M41">SUMPRODUCT('EUROSTAT data 2015 EU27'!$E$15:$BP$78*('EUROSTAT data 2015 EU27'!$E$13:$BP$13= SIOM!M$3)* ('EUROSTAT data 2015 EU27'!$D$15:$D$78= SIOM!$B41))</f>
        <v>1549.37</v>
      </c>
      <c r="N41" s="159" cm="1">
        <f t="array" ref="N41">SUMPRODUCT('EUROSTAT data 2015 EU27'!$E$15:$BP$78*('EUROSTAT data 2015 EU27'!$E$13:$BP$13= SIOM!N$3)* ('EUROSTAT data 2015 EU27'!$D$15:$D$78= SIOM!$B41))</f>
        <v>646.82000000000005</v>
      </c>
      <c r="O41" s="159" cm="1">
        <f t="array" ref="O41">SUMPRODUCT('EUROSTAT data 2015 EU27'!$E$15:$BP$78*('EUROSTAT data 2015 EU27'!$E$13:$BP$13= SIOM!O$3)* ('EUROSTAT data 2015 EU27'!$D$15:$D$78= SIOM!$B41))</f>
        <v>754.06</v>
      </c>
      <c r="P41" s="159">
        <f>'EUROSTAT data re-aggregated'!$M35*'SIOM from DLIM'!C179/SUM('SIOM from DLIM'!$C179:$D179)</f>
        <v>142.85940458466999</v>
      </c>
      <c r="Q41" s="159">
        <f>'EUROSTAT data re-aggregated'!$M35*'SIOM from DLIM'!D179/SUM('SIOM from DLIM'!$C179:$D179)</f>
        <v>608.00059541532994</v>
      </c>
      <c r="R41" s="178">
        <f>'EUROSTAT data re-aggregated'!$N35*'SIOM from DLIM'!E179/SUM('SIOM from DLIM'!$E179:$F179)</f>
        <v>936.78664094158341</v>
      </c>
      <c r="S41" s="178">
        <f>'EUROSTAT data re-aggregated'!$N35*'SIOM from DLIM'!F179/SUM('SIOM from DLIM'!$E179:$F179)</f>
        <v>64.733359058416553</v>
      </c>
      <c r="T41" s="159" cm="1">
        <f t="array" ref="T41">SUMPRODUCT('EUROSTAT data 2015 EU27'!$E$15:$BP$78*('EUROSTAT data 2015 EU27'!$E$13:$BP$13= SIOM!T$3)* ('EUROSTAT data 2015 EU27'!$D$15:$D$78= SIOM!$B41))</f>
        <v>897.98</v>
      </c>
      <c r="U41" s="159" cm="1">
        <f t="array" ref="U41">SUMPRODUCT('EUROSTAT data 2015 EU27'!$E$15:$BP$78*('EUROSTAT data 2015 EU27'!$E$13:$BP$13= SIOM!U$3)* ('EUROSTAT data 2015 EU27'!$D$15:$D$78= SIOM!$B41))</f>
        <v>643.41</v>
      </c>
      <c r="V41" s="159" cm="1">
        <f t="array" ref="V41">SUMPRODUCT('EUROSTAT data 2015 EU27'!$E$15:$BP$78*('EUROSTAT data 2015 EU27'!$E$13:$BP$13= SIOM!V$3)* ('EUROSTAT data 2015 EU27'!$D$15:$D$78= SIOM!$B41))</f>
        <v>793.13</v>
      </c>
      <c r="W41" s="159" cm="1">
        <f t="array" ref="W41">SUMPRODUCT('EUROSTAT data 2015 EU27'!$E$15:$BP$78*('EUROSTAT data 2015 EU27'!$E$13:$BP$13= SIOM!W$3)* ('EUROSTAT data 2015 EU27'!$D$15:$D$78= SIOM!$B41))</f>
        <v>1275.3499999999999</v>
      </c>
      <c r="X41" s="159" cm="1">
        <f t="array" ref="X41">SUMPRODUCT('EUROSTAT data 2015 EU27'!$E$15:$BP$78*('EUROSTAT data 2015 EU27'!$E$13:$BP$13= SIOM!X$3)* ('EUROSTAT data 2015 EU27'!$D$15:$D$78= SIOM!$B41))</f>
        <v>1502.98</v>
      </c>
      <c r="Y41" s="159" cm="1">
        <f t="array" ref="Y41">SUMPRODUCT('EUROSTAT data 2015 EU27'!$E$15:$BP$78*('EUROSTAT data 2015 EU27'!$E$13:$BP$13= SIOM!Y$3)* ('EUROSTAT data 2015 EU27'!$D$15:$D$78= SIOM!$B41))</f>
        <v>206.41</v>
      </c>
      <c r="Z41" s="224" cm="1">
        <f t="array" ref="Z41">SUMPRODUCT('EUROSTAT data 2015 EU27'!$E$15:$BP$78*('EUROSTAT data 2015 EU27'!$E$13:$BP$13= SIOM!Z$3)* ('EUROSTAT data 2015 EU27'!$D$15:$D$78= SIOM!$B41))</f>
        <v>683.76</v>
      </c>
      <c r="AA41" s="159">
        <f>'EUROSTAT data re-aggregated'!$V35*'SIOM from DLIM'!Z179/SUM('SIOM from DLIM'!$Z179:$AA179)</f>
        <v>8235.8954480798166</v>
      </c>
      <c r="AB41" s="159">
        <f>'EUROSTAT data re-aggregated'!$V35*'SIOM from DLIM'!AA179/SUM('SIOM from DLIM'!$Z179:$AA179)</f>
        <v>2557.0545519201846</v>
      </c>
      <c r="AC41" s="159" cm="1">
        <f t="array" ref="AC41">SUMPRODUCT('EUROSTAT data 2015 EU27'!$E$15:$BP$78*('EUROSTAT data 2015 EU27'!$E$13:$BP$13= SIOM!AC$3)* ('EUROSTAT data 2015 EU27'!$D$15:$D$78= SIOM!$B41))</f>
        <v>1165.04</v>
      </c>
      <c r="AD41" s="159" cm="1">
        <f t="array" ref="AD41">SUMPRODUCT('EUROSTAT data 2015 EU27'!$E$15:$BP$78*('EUROSTAT data 2015 EU27'!$E$13:$BP$13= SIOM!AD$3)* ('EUROSTAT data 2015 EU27'!$D$15:$D$78= SIOM!$B41))</f>
        <v>5034.4799999999996</v>
      </c>
      <c r="AE41" s="159" cm="1">
        <f t="array" ref="AE41">SUMPRODUCT('EUROSTAT data 2015 EU27'!$E$15:$BP$78*('EUROSTAT data 2015 EU27'!$E$13:$BP$13= SIOM!AE$3)* ('EUROSTAT data 2015 EU27'!$D$15:$D$78= SIOM!$B41))</f>
        <v>5068.99</v>
      </c>
      <c r="AF41" s="159" cm="1">
        <f t="array" ref="AF41">SUMPRODUCT('EUROSTAT data 2015 EU27'!$E$15:$BP$78*('EUROSTAT data 2015 EU27'!$E$13:$BP$13= SIOM!AF$3)* ('EUROSTAT data 2015 EU27'!$D$15:$D$78= SIOM!$B41))</f>
        <v>2851.87</v>
      </c>
      <c r="AG41" s="159" cm="1">
        <f t="array" ref="AG41">SUMPRODUCT('EUROSTAT data 2015 EU27'!$E$15:$BP$78*('EUROSTAT data 2015 EU27'!$E$13:$BP$13= SIOM!AG$3)* ('EUROSTAT data 2015 EU27'!$D$15:$D$78= SIOM!$B41))</f>
        <v>1112.19</v>
      </c>
      <c r="AH41" s="159" cm="1">
        <f t="array" ref="AH41">SUMPRODUCT('EUROSTAT data 2015 EU27'!$E$15:$BP$78*('EUROSTAT data 2015 EU27'!$E$13:$BP$13= SIOM!AH$3)* ('EUROSTAT data 2015 EU27'!$D$15:$D$78= SIOM!$B41))</f>
        <v>487</v>
      </c>
      <c r="AI41" s="159" cm="1">
        <f t="array" ref="AI41">SUMPRODUCT('EUROSTAT data 2015 EU27'!$E$15:$BP$78*('EUROSTAT data 2015 EU27'!$E$13:$BP$13= SIOM!AI$3)* ('EUROSTAT data 2015 EU27'!$D$15:$D$78= SIOM!$B41))</f>
        <v>573.24</v>
      </c>
      <c r="AJ41" s="159" cm="1">
        <f t="array" ref="AJ41">SUMPRODUCT('EUROSTAT data 2015 EU27'!$E$15:$BP$78*('EUROSTAT data 2015 EU27'!$E$13:$BP$13= SIOM!AJ$3)* ('EUROSTAT data 2015 EU27'!$D$15:$D$78= SIOM!$B41))</f>
        <v>1089.7</v>
      </c>
      <c r="AK41" s="159" cm="1">
        <f t="array" ref="AK41">SUMPRODUCT('EUROSTAT data 2015 EU27'!$E$15:$BP$78*('EUROSTAT data 2015 EU27'!$E$13:$BP$13= SIOM!AK$3)* ('EUROSTAT data 2015 EU27'!$D$15:$D$78= SIOM!$B41))</f>
        <v>1724.47</v>
      </c>
      <c r="AL41" s="159" cm="1">
        <f t="array" ref="AL41">SUMPRODUCT('EUROSTAT data 2015 EU27'!$E$15:$BP$78*('EUROSTAT data 2015 EU27'!$E$13:$BP$13= SIOM!AL$3)* ('EUROSTAT data 2015 EU27'!$D$15:$D$78= SIOM!$B41))</f>
        <v>2724.35</v>
      </c>
      <c r="AM41" s="159" cm="1">
        <f t="array" ref="AM41">SUMPRODUCT('EUROSTAT data 2015 EU27'!$E$15:$BP$78*('EUROSTAT data 2015 EU27'!$E$13:$BP$13= SIOM!AM$3)* ('EUROSTAT data 2015 EU27'!$D$15:$D$78= SIOM!$B41))</f>
        <v>11171.179999999997</v>
      </c>
      <c r="AN41" s="159" cm="1">
        <f t="array" ref="AN41">SUMPRODUCT('EUROSTAT data 2015 EU27'!$E$15:$BP$78*('EUROSTAT data 2015 EU27'!$E$13:$BP$13= SIOM!AN$3)* ('EUROSTAT data 2015 EU27'!$D$15:$D$78= SIOM!$B41))</f>
        <v>10071.69</v>
      </c>
      <c r="AO41" s="159" cm="1">
        <f t="array" ref="AO41">SUMPRODUCT('EUROSTAT data 2015 EU27'!$E$15:$BP$78*('EUROSTAT data 2015 EU27'!$E$13:$BP$13= SIOM!AO$3)* ('EUROSTAT data 2015 EU27'!$D$15:$D$78= SIOM!$B41))</f>
        <v>1744</v>
      </c>
      <c r="AP41" s="159" cm="1">
        <f t="array" ref="AP41">SUMPRODUCT('EUROSTAT data 2015 EU27'!$E$15:$BP$78*('EUROSTAT data 2015 EU27'!$E$13:$BP$13= SIOM!AP$3)* ('EUROSTAT data 2015 EU27'!$D$15:$D$78= SIOM!$B41))</f>
        <v>3123.41</v>
      </c>
      <c r="AQ41" s="159" cm="1">
        <f t="array" ref="AQ41">SUMPRODUCT('EUROSTAT data 2015 EU27'!$E$15:$BP$78*('EUROSTAT data 2015 EU27'!$E$13:$BP$13= SIOM!AQ$3)* ('EUROSTAT data 2015 EU27'!$D$15:$D$78= SIOM!$B41))</f>
        <v>1605.87</v>
      </c>
      <c r="AR41" s="159" cm="1">
        <f t="array" ref="AR41">SUMPRODUCT('EUROSTAT data 2015 EU27'!$E$15:$BP$78*('EUROSTAT data 2015 EU27'!$E$13:$BP$13= SIOM!AR$3)* ('EUROSTAT data 2015 EU27'!$D$15:$D$78= SIOM!$B41))</f>
        <v>0</v>
      </c>
    </row>
    <row r="42" spans="2:44" x14ac:dyDescent="0.35">
      <c r="B42" s="1" t="str">
        <f>'SIOM from DLIM'!A180</f>
        <v>ISIC 85</v>
      </c>
      <c r="C42" s="159" cm="1">
        <f t="array" ref="C42">SUMPRODUCT('EUROSTAT data 2015 EU27'!$E$15:$BP$78*('EUROSTAT data 2015 EU27'!$E$13:$BP$13= SIOM!C$3)* ('EUROSTAT data 2015 EU27'!$D$15:$D$78= SIOM!$B42))</f>
        <v>306.07</v>
      </c>
      <c r="D42" s="159">
        <f>'EUROSTAT data re-aggregated'!D$24*'SIOM from DLIM'!C180/SUM('SIOM from DLIM'!C$168:F$168)</f>
        <v>43.48711620435791</v>
      </c>
      <c r="E42" s="159">
        <f>'EUROSTAT data re-aggregated'!E$24*'SIOM from DLIM'!D180/SUM('SIOM from DLIM'!D$168:G$168)</f>
        <v>140.5504004371756</v>
      </c>
      <c r="F42" s="159">
        <f>'EUROSTAT data re-aggregated'!F$24*'SIOM from DLIM'!E180/SUM('SIOM from DLIM'!E$168:H$168)</f>
        <v>25.059144564016314</v>
      </c>
      <c r="G42" s="159">
        <f>'EUROSTAT data re-aggregated'!G$24*'SIOM from DLIM'!F180/SUM('SIOM from DLIM'!F$168:I$168)</f>
        <v>1.1771723565213053</v>
      </c>
      <c r="H42" s="159" cm="1">
        <f t="array" ref="H42">SUMPRODUCT('EUROSTAT data 2015 EU27'!$E$15:$BP$78*('EUROSTAT data 2015 EU27'!$E$13:$BP$13= SIOM!H$3)* ('EUROSTAT data 2015 EU27'!$D$15:$D$78= SIOM!$B42))</f>
        <v>1435.26</v>
      </c>
      <c r="I42" s="159" cm="1">
        <f t="array" ref="I42">SUMPRODUCT('EUROSTAT data 2015 EU27'!$E$15:$BP$78*('EUROSTAT data 2015 EU27'!$E$13:$BP$13= SIOM!I$3)* ('EUROSTAT data 2015 EU27'!$D$15:$D$78= SIOM!$B42))</f>
        <v>192.01</v>
      </c>
      <c r="J42" s="159" cm="1">
        <f t="array" ref="J42">SUMPRODUCT('EUROSTAT data 2015 EU27'!$E$15:$BP$78*('EUROSTAT data 2015 EU27'!$E$13:$BP$13= SIOM!J$3)* ('EUROSTAT data 2015 EU27'!$D$15:$D$78= SIOM!$B42))</f>
        <v>89.73</v>
      </c>
      <c r="K42" s="159" cm="1">
        <f t="array" ref="K42">SUMPRODUCT('EUROSTAT data 2015 EU27'!$E$15:$BP$78*('EUROSTAT data 2015 EU27'!$E$13:$BP$13= SIOM!K$3)* ('EUROSTAT data 2015 EU27'!$D$15:$D$78= SIOM!$B42))</f>
        <v>382.39</v>
      </c>
      <c r="L42" s="159" cm="1">
        <f t="array" ref="L42">SUMPRODUCT('EUROSTAT data 2015 EU27'!$E$15:$BP$78*('EUROSTAT data 2015 EU27'!$E$13:$BP$13= SIOM!L$3)* ('EUROSTAT data 2015 EU27'!$D$15:$D$78= SIOM!$B42))</f>
        <v>310.55</v>
      </c>
      <c r="M42" s="159" cm="1">
        <f t="array" ref="M42">SUMPRODUCT('EUROSTAT data 2015 EU27'!$E$15:$BP$78*('EUROSTAT data 2015 EU27'!$E$13:$BP$13= SIOM!M$3)* ('EUROSTAT data 2015 EU27'!$D$15:$D$78= SIOM!$B42))</f>
        <v>778.28</v>
      </c>
      <c r="N42" s="159" cm="1">
        <f t="array" ref="N42">SUMPRODUCT('EUROSTAT data 2015 EU27'!$E$15:$BP$78*('EUROSTAT data 2015 EU27'!$E$13:$BP$13= SIOM!N$3)* ('EUROSTAT data 2015 EU27'!$D$15:$D$78= SIOM!$B42))</f>
        <v>651.59</v>
      </c>
      <c r="O42" s="159" cm="1">
        <f t="array" ref="O42">SUMPRODUCT('EUROSTAT data 2015 EU27'!$E$15:$BP$78*('EUROSTAT data 2015 EU27'!$E$13:$BP$13= SIOM!O$3)* ('EUROSTAT data 2015 EU27'!$D$15:$D$78= SIOM!$B42))</f>
        <v>373.45</v>
      </c>
      <c r="P42" s="159">
        <f>'EUROSTAT data re-aggregated'!$M36*'SIOM from DLIM'!C180/SUM('SIOM from DLIM'!$C180:$D180)</f>
        <v>47.00969779290449</v>
      </c>
      <c r="Q42" s="159">
        <f>'EUROSTAT data re-aggregated'!$M36*'SIOM from DLIM'!D180/SUM('SIOM from DLIM'!$C180:$D180)</f>
        <v>200.07030220709552</v>
      </c>
      <c r="R42" s="178">
        <f>'EUROSTAT data re-aggregated'!$N36*'SIOM from DLIM'!E180/SUM('SIOM from DLIM'!$E180:$F180)</f>
        <v>457.63662427817633</v>
      </c>
      <c r="S42" s="178">
        <f>'EUROSTAT data re-aggregated'!$N36*'SIOM from DLIM'!F180/SUM('SIOM from DLIM'!$E180:$F180)</f>
        <v>31.623375721823678</v>
      </c>
      <c r="T42" s="159" cm="1">
        <f t="array" ref="T42">SUMPRODUCT('EUROSTAT data 2015 EU27'!$E$15:$BP$78*('EUROSTAT data 2015 EU27'!$E$13:$BP$13= SIOM!T$3)* ('EUROSTAT data 2015 EU27'!$D$15:$D$78= SIOM!$B42))</f>
        <v>592.25</v>
      </c>
      <c r="U42" s="159" cm="1">
        <f t="array" ref="U42">SUMPRODUCT('EUROSTAT data 2015 EU27'!$E$15:$BP$78*('EUROSTAT data 2015 EU27'!$E$13:$BP$13= SIOM!U$3)* ('EUROSTAT data 2015 EU27'!$D$15:$D$78= SIOM!$B42))</f>
        <v>564.13</v>
      </c>
      <c r="V42" s="159" cm="1">
        <f t="array" ref="V42">SUMPRODUCT('EUROSTAT data 2015 EU27'!$E$15:$BP$78*('EUROSTAT data 2015 EU27'!$E$13:$BP$13= SIOM!V$3)* ('EUROSTAT data 2015 EU27'!$D$15:$D$78= SIOM!$B42))</f>
        <v>609.70000000000005</v>
      </c>
      <c r="W42" s="159" cm="1">
        <f t="array" ref="W42">SUMPRODUCT('EUROSTAT data 2015 EU27'!$E$15:$BP$78*('EUROSTAT data 2015 EU27'!$E$13:$BP$13= SIOM!W$3)* ('EUROSTAT data 2015 EU27'!$D$15:$D$78= SIOM!$B42))</f>
        <v>1159.01</v>
      </c>
      <c r="X42" s="159" cm="1">
        <f t="array" ref="X42">SUMPRODUCT('EUROSTAT data 2015 EU27'!$E$15:$BP$78*('EUROSTAT data 2015 EU27'!$E$13:$BP$13= SIOM!X$3)* ('EUROSTAT data 2015 EU27'!$D$15:$D$78= SIOM!$B42))</f>
        <v>1998.32</v>
      </c>
      <c r="Y42" s="159" cm="1">
        <f t="array" ref="Y42">SUMPRODUCT('EUROSTAT data 2015 EU27'!$E$15:$BP$78*('EUROSTAT data 2015 EU27'!$E$13:$BP$13= SIOM!Y$3)* ('EUROSTAT data 2015 EU27'!$D$15:$D$78= SIOM!$B42))</f>
        <v>641.13</v>
      </c>
      <c r="Z42" s="224" cm="1">
        <f t="array" ref="Z42">SUMPRODUCT('EUROSTAT data 2015 EU27'!$E$15:$BP$78*('EUROSTAT data 2015 EU27'!$E$13:$BP$13= SIOM!Z$3)* ('EUROSTAT data 2015 EU27'!$D$15:$D$78= SIOM!$B42))</f>
        <v>807.64</v>
      </c>
      <c r="AA42" s="159">
        <f>'EUROSTAT data re-aggregated'!$V36*'SIOM from DLIM'!Z180/SUM('SIOM from DLIM'!$Z180:$AA180)</f>
        <v>868.48706546028689</v>
      </c>
      <c r="AB42" s="159">
        <f>'EUROSTAT data re-aggregated'!$V36*'SIOM from DLIM'!AA180/SUM('SIOM from DLIM'!$Z180:$AA180)</f>
        <v>267.73293453971314</v>
      </c>
      <c r="AC42" s="159" cm="1">
        <f t="array" ref="AC42">SUMPRODUCT('EUROSTAT data 2015 EU27'!$E$15:$BP$78*('EUROSTAT data 2015 EU27'!$E$13:$BP$13= SIOM!AC$3)* ('EUROSTAT data 2015 EU27'!$D$15:$D$78= SIOM!$B42))</f>
        <v>427.87</v>
      </c>
      <c r="AD42" s="159" cm="1">
        <f t="array" ref="AD42">SUMPRODUCT('EUROSTAT data 2015 EU27'!$E$15:$BP$78*('EUROSTAT data 2015 EU27'!$E$13:$BP$13= SIOM!AD$3)* ('EUROSTAT data 2015 EU27'!$D$15:$D$78= SIOM!$B42))</f>
        <v>1428.1</v>
      </c>
      <c r="AE42" s="159" cm="1">
        <f t="array" ref="AE42">SUMPRODUCT('EUROSTAT data 2015 EU27'!$E$15:$BP$78*('EUROSTAT data 2015 EU27'!$E$13:$BP$13= SIOM!AE$3)* ('EUROSTAT data 2015 EU27'!$D$15:$D$78= SIOM!$B42))</f>
        <v>5108.82</v>
      </c>
      <c r="AF42" s="159" cm="1">
        <f t="array" ref="AF42">SUMPRODUCT('EUROSTAT data 2015 EU27'!$E$15:$BP$78*('EUROSTAT data 2015 EU27'!$E$13:$BP$13= SIOM!AF$3)* ('EUROSTAT data 2015 EU27'!$D$15:$D$78= SIOM!$B42))</f>
        <v>4183.26</v>
      </c>
      <c r="AG42" s="159" cm="1">
        <f t="array" ref="AG42">SUMPRODUCT('EUROSTAT data 2015 EU27'!$E$15:$BP$78*('EUROSTAT data 2015 EU27'!$E$13:$BP$13= SIOM!AG$3)* ('EUROSTAT data 2015 EU27'!$D$15:$D$78= SIOM!$B42))</f>
        <v>538.6</v>
      </c>
      <c r="AH42" s="159" cm="1">
        <f t="array" ref="AH42">SUMPRODUCT('EUROSTAT data 2015 EU27'!$E$15:$BP$78*('EUROSTAT data 2015 EU27'!$E$13:$BP$13= SIOM!AH$3)* ('EUROSTAT data 2015 EU27'!$D$15:$D$78= SIOM!$B42))</f>
        <v>587.21</v>
      </c>
      <c r="AI42" s="159" cm="1">
        <f t="array" ref="AI42">SUMPRODUCT('EUROSTAT data 2015 EU27'!$E$15:$BP$78*('EUROSTAT data 2015 EU27'!$E$13:$BP$13= SIOM!AI$3)* ('EUROSTAT data 2015 EU27'!$D$15:$D$78= SIOM!$B42))</f>
        <v>1490.59</v>
      </c>
      <c r="AJ42" s="159" cm="1">
        <f t="array" ref="AJ42">SUMPRODUCT('EUROSTAT data 2015 EU27'!$E$15:$BP$78*('EUROSTAT data 2015 EU27'!$E$13:$BP$13= SIOM!AJ$3)* ('EUROSTAT data 2015 EU27'!$D$15:$D$78= SIOM!$B42))</f>
        <v>2574.88</v>
      </c>
      <c r="AK42" s="159" cm="1">
        <f t="array" ref="AK42">SUMPRODUCT('EUROSTAT data 2015 EU27'!$E$15:$BP$78*('EUROSTAT data 2015 EU27'!$E$13:$BP$13= SIOM!AK$3)* ('EUROSTAT data 2015 EU27'!$D$15:$D$78= SIOM!$B42))</f>
        <v>3293.1499999999996</v>
      </c>
      <c r="AL42" s="159" cm="1">
        <f t="array" ref="AL42">SUMPRODUCT('EUROSTAT data 2015 EU27'!$E$15:$BP$78*('EUROSTAT data 2015 EU27'!$E$13:$BP$13= SIOM!AL$3)* ('EUROSTAT data 2015 EU27'!$D$15:$D$78= SIOM!$B42))</f>
        <v>914.65</v>
      </c>
      <c r="AM42" s="159" cm="1">
        <f t="array" ref="AM42">SUMPRODUCT('EUROSTAT data 2015 EU27'!$E$15:$BP$78*('EUROSTAT data 2015 EU27'!$E$13:$BP$13= SIOM!AM$3)* ('EUROSTAT data 2015 EU27'!$D$15:$D$78= SIOM!$B42))</f>
        <v>7733.4400000000005</v>
      </c>
      <c r="AN42" s="159" cm="1">
        <f t="array" ref="AN42">SUMPRODUCT('EUROSTAT data 2015 EU27'!$E$15:$BP$78*('EUROSTAT data 2015 EU27'!$E$13:$BP$13= SIOM!AN$3)* ('EUROSTAT data 2015 EU27'!$D$15:$D$78= SIOM!$B42))</f>
        <v>7207.19</v>
      </c>
      <c r="AO42" s="159" cm="1">
        <f t="array" ref="AO42">SUMPRODUCT('EUROSTAT data 2015 EU27'!$E$15:$BP$78*('EUROSTAT data 2015 EU27'!$E$13:$BP$13= SIOM!AO$3)* ('EUROSTAT data 2015 EU27'!$D$15:$D$78= SIOM!$B42))</f>
        <v>19250.61</v>
      </c>
      <c r="AP42" s="159" cm="1">
        <f t="array" ref="AP42">SUMPRODUCT('EUROSTAT data 2015 EU27'!$E$15:$BP$78*('EUROSTAT data 2015 EU27'!$E$13:$BP$13= SIOM!AP$3)* ('EUROSTAT data 2015 EU27'!$D$15:$D$78= SIOM!$B42))</f>
        <v>4298.3999999999996</v>
      </c>
      <c r="AQ42" s="159" cm="1">
        <f t="array" ref="AQ42">SUMPRODUCT('EUROSTAT data 2015 EU27'!$E$15:$BP$78*('EUROSTAT data 2015 EU27'!$E$13:$BP$13= SIOM!AQ$3)* ('EUROSTAT data 2015 EU27'!$D$15:$D$78= SIOM!$B42))</f>
        <v>1675.95</v>
      </c>
      <c r="AR42" s="159" cm="1">
        <f t="array" ref="AR42">SUMPRODUCT('EUROSTAT data 2015 EU27'!$E$15:$BP$78*('EUROSTAT data 2015 EU27'!$E$13:$BP$13= SIOM!AR$3)* ('EUROSTAT data 2015 EU27'!$D$15:$D$78= SIOM!$B42))</f>
        <v>0</v>
      </c>
    </row>
    <row r="43" spans="2:44" x14ac:dyDescent="0.35">
      <c r="B43" s="1" t="str">
        <f>'SIOM from DLIM'!A181</f>
        <v>ISIC 86T88</v>
      </c>
      <c r="C43" s="159" cm="1">
        <f t="array" ref="C43">SUMPRODUCT('EUROSTAT data 2015 EU27'!$E$15:$BP$78*('EUROSTAT data 2015 EU27'!$E$13:$BP$13= SIOM!C$3)* ('EUROSTAT data 2015 EU27'!$D$15:$D$78= SIOM!$B43))</f>
        <v>122.39999999999999</v>
      </c>
      <c r="D43" s="159">
        <f>'EUROSTAT data re-aggregated'!D$24*'SIOM from DLIM'!C181/SUM('SIOM from DLIM'!C$168:F$168)</f>
        <v>24.219277876713594</v>
      </c>
      <c r="E43" s="159">
        <f>'EUROSTAT data re-aggregated'!E$24*'SIOM from DLIM'!D181/SUM('SIOM from DLIM'!D$168:G$168)</f>
        <v>78.276728856308964</v>
      </c>
      <c r="F43" s="159">
        <f>'EUROSTAT data re-aggregated'!F$24*'SIOM from DLIM'!E181/SUM('SIOM from DLIM'!E$168:H$168)</f>
        <v>13.956188373048024</v>
      </c>
      <c r="G43" s="159">
        <f>'EUROSTAT data re-aggregated'!G$24*'SIOM from DLIM'!F181/SUM('SIOM from DLIM'!F$168:I$168)</f>
        <v>0.65560255311935811</v>
      </c>
      <c r="H43" s="159" cm="1">
        <f t="array" ref="H43">SUMPRODUCT('EUROSTAT data 2015 EU27'!$E$15:$BP$78*('EUROSTAT data 2015 EU27'!$E$13:$BP$13= SIOM!H$3)* ('EUROSTAT data 2015 EU27'!$D$15:$D$78= SIOM!$B43))</f>
        <v>498.02000000000004</v>
      </c>
      <c r="I43" s="159" cm="1">
        <f t="array" ref="I43">SUMPRODUCT('EUROSTAT data 2015 EU27'!$E$15:$BP$78*('EUROSTAT data 2015 EU27'!$E$13:$BP$13= SIOM!I$3)* ('EUROSTAT data 2015 EU27'!$D$15:$D$78= SIOM!$B43))</f>
        <v>75.699999999999989</v>
      </c>
      <c r="J43" s="159" cm="1">
        <f t="array" ref="J43">SUMPRODUCT('EUROSTAT data 2015 EU27'!$E$15:$BP$78*('EUROSTAT data 2015 EU27'!$E$13:$BP$13= SIOM!J$3)* ('EUROSTAT data 2015 EU27'!$D$15:$D$78= SIOM!$B43))</f>
        <v>25.509999999999998</v>
      </c>
      <c r="K43" s="159" cm="1">
        <f t="array" ref="K43">SUMPRODUCT('EUROSTAT data 2015 EU27'!$E$15:$BP$78*('EUROSTAT data 2015 EU27'!$E$13:$BP$13= SIOM!K$3)* ('EUROSTAT data 2015 EU27'!$D$15:$D$78= SIOM!$B43))</f>
        <v>71.290000000000006</v>
      </c>
      <c r="L43" s="159" cm="1">
        <f t="array" ref="L43">SUMPRODUCT('EUROSTAT data 2015 EU27'!$E$15:$BP$78*('EUROSTAT data 2015 EU27'!$E$13:$BP$13= SIOM!L$3)* ('EUROSTAT data 2015 EU27'!$D$15:$D$78= SIOM!$B43))</f>
        <v>112.91999999999999</v>
      </c>
      <c r="M43" s="159" cm="1">
        <f t="array" ref="M43">SUMPRODUCT('EUROSTAT data 2015 EU27'!$E$15:$BP$78*('EUROSTAT data 2015 EU27'!$E$13:$BP$13= SIOM!M$3)* ('EUROSTAT data 2015 EU27'!$D$15:$D$78= SIOM!$B43))</f>
        <v>155.28</v>
      </c>
      <c r="N43" s="159" cm="1">
        <f t="array" ref="N43">SUMPRODUCT('EUROSTAT data 2015 EU27'!$E$15:$BP$78*('EUROSTAT data 2015 EU27'!$E$13:$BP$13= SIOM!N$3)* ('EUROSTAT data 2015 EU27'!$D$15:$D$78= SIOM!$B43))</f>
        <v>256.81</v>
      </c>
      <c r="O43" s="159" cm="1">
        <f t="array" ref="O43">SUMPRODUCT('EUROSTAT data 2015 EU27'!$E$15:$BP$78*('EUROSTAT data 2015 EU27'!$E$13:$BP$13= SIOM!O$3)* ('EUROSTAT data 2015 EU27'!$D$15:$D$78= SIOM!$B43))</f>
        <v>78.66</v>
      </c>
      <c r="P43" s="159">
        <f>'EUROSTAT data re-aggregated'!$M37*'SIOM from DLIM'!C181/SUM('SIOM from DLIM'!$C181:$D181)</f>
        <v>10.260777893683578</v>
      </c>
      <c r="Q43" s="159">
        <f>'EUROSTAT data re-aggregated'!$M37*'SIOM from DLIM'!D181/SUM('SIOM from DLIM'!$C181:$D181)</f>
        <v>43.669222106316418</v>
      </c>
      <c r="R43" s="178">
        <f>'EUROSTAT data re-aggregated'!$N37*'SIOM from DLIM'!E181/SUM('SIOM from DLIM'!$E181:$F181)</f>
        <v>117.7063172938023</v>
      </c>
      <c r="S43" s="178">
        <f>'EUROSTAT data re-aggregated'!$N37*'SIOM from DLIM'!F181/SUM('SIOM from DLIM'!$E181:$F181)</f>
        <v>8.1336827061977104</v>
      </c>
      <c r="T43" s="159" cm="1">
        <f t="array" ref="T43">SUMPRODUCT('EUROSTAT data 2015 EU27'!$E$15:$BP$78*('EUROSTAT data 2015 EU27'!$E$13:$BP$13= SIOM!T$3)* ('EUROSTAT data 2015 EU27'!$D$15:$D$78= SIOM!$B43))</f>
        <v>119.52</v>
      </c>
      <c r="U43" s="159" cm="1">
        <f t="array" ref="U43">SUMPRODUCT('EUROSTAT data 2015 EU27'!$E$15:$BP$78*('EUROSTAT data 2015 EU27'!$E$13:$BP$13= SIOM!U$3)* ('EUROSTAT data 2015 EU27'!$D$15:$D$78= SIOM!$B43))</f>
        <v>46.12</v>
      </c>
      <c r="V43" s="159" cm="1">
        <f t="array" ref="V43">SUMPRODUCT('EUROSTAT data 2015 EU27'!$E$15:$BP$78*('EUROSTAT data 2015 EU27'!$E$13:$BP$13= SIOM!V$3)* ('EUROSTAT data 2015 EU27'!$D$15:$D$78= SIOM!$B43))</f>
        <v>78.13</v>
      </c>
      <c r="W43" s="159" cm="1">
        <f t="array" ref="W43">SUMPRODUCT('EUROSTAT data 2015 EU27'!$E$15:$BP$78*('EUROSTAT data 2015 EU27'!$E$13:$BP$13= SIOM!W$3)* ('EUROSTAT data 2015 EU27'!$D$15:$D$78= SIOM!$B43))</f>
        <v>185.85999999999999</v>
      </c>
      <c r="X43" s="159" cm="1">
        <f t="array" ref="X43">SUMPRODUCT('EUROSTAT data 2015 EU27'!$E$15:$BP$78*('EUROSTAT data 2015 EU27'!$E$13:$BP$13= SIOM!X$3)* ('EUROSTAT data 2015 EU27'!$D$15:$D$78= SIOM!$B43))</f>
        <v>130.1</v>
      </c>
      <c r="Y43" s="159" cm="1">
        <f t="array" ref="Y43">SUMPRODUCT('EUROSTAT data 2015 EU27'!$E$15:$BP$78*('EUROSTAT data 2015 EU27'!$E$13:$BP$13= SIOM!Y$3)* ('EUROSTAT data 2015 EU27'!$D$15:$D$78= SIOM!$B43))</f>
        <v>77.489999999999995</v>
      </c>
      <c r="Z43" s="224" cm="1">
        <f t="array" ref="Z43">SUMPRODUCT('EUROSTAT data 2015 EU27'!$E$15:$BP$78*('EUROSTAT data 2015 EU27'!$E$13:$BP$13= SIOM!Z$3)* ('EUROSTAT data 2015 EU27'!$D$15:$D$78= SIOM!$B43))</f>
        <v>206.29000000000002</v>
      </c>
      <c r="AA43" s="159">
        <f>'EUROSTAT data re-aggregated'!$V37*'SIOM from DLIM'!Z181/SUM('SIOM from DLIM'!$Z181:$AA181)</f>
        <v>183.67557375710916</v>
      </c>
      <c r="AB43" s="159">
        <f>'EUROSTAT data re-aggregated'!$V37*'SIOM from DLIM'!AA181/SUM('SIOM from DLIM'!$Z181:$AA181)</f>
        <v>56.9744262428908</v>
      </c>
      <c r="AC43" s="159" cm="1">
        <f t="array" ref="AC43">SUMPRODUCT('EUROSTAT data 2015 EU27'!$E$15:$BP$78*('EUROSTAT data 2015 EU27'!$E$13:$BP$13= SIOM!AC$3)* ('EUROSTAT data 2015 EU27'!$D$15:$D$78= SIOM!$B43))</f>
        <v>283.45000000000005</v>
      </c>
      <c r="AD43" s="159" cm="1">
        <f t="array" ref="AD43">SUMPRODUCT('EUROSTAT data 2015 EU27'!$E$15:$BP$78*('EUROSTAT data 2015 EU27'!$E$13:$BP$13= SIOM!AD$3)* ('EUROSTAT data 2015 EU27'!$D$15:$D$78= SIOM!$B43))</f>
        <v>385.33000000000004</v>
      </c>
      <c r="AE43" s="159" cm="1">
        <f t="array" ref="AE43">SUMPRODUCT('EUROSTAT data 2015 EU27'!$E$15:$BP$78*('EUROSTAT data 2015 EU27'!$E$13:$BP$13= SIOM!AE$3)* ('EUROSTAT data 2015 EU27'!$D$15:$D$78= SIOM!$B43))</f>
        <v>2272.8800000000006</v>
      </c>
      <c r="AF43" s="159" cm="1">
        <f t="array" ref="AF43">SUMPRODUCT('EUROSTAT data 2015 EU27'!$E$15:$BP$78*('EUROSTAT data 2015 EU27'!$E$13:$BP$13= SIOM!AF$3)* ('EUROSTAT data 2015 EU27'!$D$15:$D$78= SIOM!$B43))</f>
        <v>508.85</v>
      </c>
      <c r="AG43" s="159" cm="1">
        <f t="array" ref="AG43">SUMPRODUCT('EUROSTAT data 2015 EU27'!$E$15:$BP$78*('EUROSTAT data 2015 EU27'!$E$13:$BP$13= SIOM!AG$3)* ('EUROSTAT data 2015 EU27'!$D$15:$D$78= SIOM!$B43))</f>
        <v>800.43000000000006</v>
      </c>
      <c r="AH43" s="159" cm="1">
        <f t="array" ref="AH43">SUMPRODUCT('EUROSTAT data 2015 EU27'!$E$15:$BP$78*('EUROSTAT data 2015 EU27'!$E$13:$BP$13= SIOM!AH$3)* ('EUROSTAT data 2015 EU27'!$D$15:$D$78= SIOM!$B43))</f>
        <v>161.68</v>
      </c>
      <c r="AI43" s="159" cm="1">
        <f t="array" ref="AI43">SUMPRODUCT('EUROSTAT data 2015 EU27'!$E$15:$BP$78*('EUROSTAT data 2015 EU27'!$E$13:$BP$13= SIOM!AI$3)* ('EUROSTAT data 2015 EU27'!$D$15:$D$78= SIOM!$B43))</f>
        <v>342.58000000000004</v>
      </c>
      <c r="AJ43" s="159" cm="1">
        <f t="array" ref="AJ43">SUMPRODUCT('EUROSTAT data 2015 EU27'!$E$15:$BP$78*('EUROSTAT data 2015 EU27'!$E$13:$BP$13= SIOM!AJ$3)* ('EUROSTAT data 2015 EU27'!$D$15:$D$78= SIOM!$B43))</f>
        <v>273.2</v>
      </c>
      <c r="AK43" s="159" cm="1">
        <f t="array" ref="AK43">SUMPRODUCT('EUROSTAT data 2015 EU27'!$E$15:$BP$78*('EUROSTAT data 2015 EU27'!$E$13:$BP$13= SIOM!AK$3)* ('EUROSTAT data 2015 EU27'!$D$15:$D$78= SIOM!$B43))</f>
        <v>696.93</v>
      </c>
      <c r="AL43" s="159" cm="1">
        <f t="array" ref="AL43">SUMPRODUCT('EUROSTAT data 2015 EU27'!$E$15:$BP$78*('EUROSTAT data 2015 EU27'!$E$13:$BP$13= SIOM!AL$3)* ('EUROSTAT data 2015 EU27'!$D$15:$D$78= SIOM!$B43))</f>
        <v>122.89</v>
      </c>
      <c r="AM43" s="159" cm="1">
        <f t="array" ref="AM43">SUMPRODUCT('EUROSTAT data 2015 EU27'!$E$15:$BP$78*('EUROSTAT data 2015 EU27'!$E$13:$BP$13= SIOM!AM$3)* ('EUROSTAT data 2015 EU27'!$D$15:$D$78= SIOM!$B43))</f>
        <v>5681.61</v>
      </c>
      <c r="AN43" s="159" cm="1">
        <f t="array" ref="AN43">SUMPRODUCT('EUROSTAT data 2015 EU27'!$E$15:$BP$78*('EUROSTAT data 2015 EU27'!$E$13:$BP$13= SIOM!AN$3)* ('EUROSTAT data 2015 EU27'!$D$15:$D$78= SIOM!$B43))</f>
        <v>2878.29</v>
      </c>
      <c r="AO43" s="159" cm="1">
        <f t="array" ref="AO43">SUMPRODUCT('EUROSTAT data 2015 EU27'!$E$15:$BP$78*('EUROSTAT data 2015 EU27'!$E$13:$BP$13= SIOM!AO$3)* ('EUROSTAT data 2015 EU27'!$D$15:$D$78= SIOM!$B43))</f>
        <v>1173.33</v>
      </c>
      <c r="AP43" s="159" cm="1">
        <f t="array" ref="AP43">SUMPRODUCT('EUROSTAT data 2015 EU27'!$E$15:$BP$78*('EUROSTAT data 2015 EU27'!$E$13:$BP$13= SIOM!AP$3)* ('EUROSTAT data 2015 EU27'!$D$15:$D$78= SIOM!$B43))</f>
        <v>53316.090000000004</v>
      </c>
      <c r="AQ43" s="159" cm="1">
        <f t="array" ref="AQ43">SUMPRODUCT('EUROSTAT data 2015 EU27'!$E$15:$BP$78*('EUROSTAT data 2015 EU27'!$E$13:$BP$13= SIOM!AQ$3)* ('EUROSTAT data 2015 EU27'!$D$15:$D$78= SIOM!$B43))</f>
        <v>1162.9299999999998</v>
      </c>
      <c r="AR43" s="159" cm="1">
        <f t="array" ref="AR43">SUMPRODUCT('EUROSTAT data 2015 EU27'!$E$15:$BP$78*('EUROSTAT data 2015 EU27'!$E$13:$BP$13= SIOM!AR$3)* ('EUROSTAT data 2015 EU27'!$D$15:$D$78= SIOM!$B43))</f>
        <v>0</v>
      </c>
    </row>
    <row r="44" spans="2:44" x14ac:dyDescent="0.35">
      <c r="B44" s="1" t="str">
        <f>'SIOM from DLIM'!A182</f>
        <v>ISIC 90T96</v>
      </c>
      <c r="C44" s="159" cm="1">
        <f t="array" ref="C44">SUMPRODUCT('EUROSTAT data 2015 EU27'!$E$15:$BP$78*('EUROSTAT data 2015 EU27'!$E$13:$BP$13= SIOM!C$3)* ('EUROSTAT data 2015 EU27'!$D$15:$D$78= SIOM!$B44))</f>
        <v>870.31999999999982</v>
      </c>
      <c r="D44" s="159">
        <f>'EUROSTAT data re-aggregated'!D$24*'SIOM from DLIM'!C182/SUM('SIOM from DLIM'!C$168:F$168)</f>
        <v>5.0235326948279004</v>
      </c>
      <c r="E44" s="159">
        <f>'EUROSTAT data re-aggregated'!E$24*'SIOM from DLIM'!D182/SUM('SIOM from DLIM'!D$168:G$168)</f>
        <v>16.236062390279866</v>
      </c>
      <c r="F44" s="159">
        <f>'EUROSTAT data re-aggregated'!F$24*'SIOM from DLIM'!E182/SUM('SIOM from DLIM'!E$168:H$168)</f>
        <v>2.8947753497883055</v>
      </c>
      <c r="G44" s="159">
        <f>'EUROSTAT data re-aggregated'!G$24*'SIOM from DLIM'!F182/SUM('SIOM from DLIM'!F$168:I$168)</f>
        <v>0.13598427158616203</v>
      </c>
      <c r="H44" s="159" cm="1">
        <f t="array" ref="H44">SUMPRODUCT('EUROSTAT data 2015 EU27'!$E$15:$BP$78*('EUROSTAT data 2015 EU27'!$E$13:$BP$13= SIOM!H$3)* ('EUROSTAT data 2015 EU27'!$D$15:$D$78= SIOM!$B44))</f>
        <v>3198.3599999999997</v>
      </c>
      <c r="I44" s="159" cm="1">
        <f t="array" ref="I44">SUMPRODUCT('EUROSTAT data 2015 EU27'!$E$15:$BP$78*('EUROSTAT data 2015 EU27'!$E$13:$BP$13= SIOM!I$3)* ('EUROSTAT data 2015 EU27'!$D$15:$D$78= SIOM!$B44))</f>
        <v>1064.18</v>
      </c>
      <c r="J44" s="159" cm="1">
        <f t="array" ref="J44">SUMPRODUCT('EUROSTAT data 2015 EU27'!$E$15:$BP$78*('EUROSTAT data 2015 EU27'!$E$13:$BP$13= SIOM!J$3)* ('EUROSTAT data 2015 EU27'!$D$15:$D$78= SIOM!$B44))</f>
        <v>236.98000000000005</v>
      </c>
      <c r="K44" s="159" cm="1">
        <f t="array" ref="K44">SUMPRODUCT('EUROSTAT data 2015 EU27'!$E$15:$BP$78*('EUROSTAT data 2015 EU27'!$E$13:$BP$13= SIOM!K$3)* ('EUROSTAT data 2015 EU27'!$D$15:$D$78= SIOM!$B44))</f>
        <v>1034.6100000000001</v>
      </c>
      <c r="L44" s="159" cm="1">
        <f t="array" ref="L44">SUMPRODUCT('EUROSTAT data 2015 EU27'!$E$15:$BP$78*('EUROSTAT data 2015 EU27'!$E$13:$BP$13= SIOM!L$3)* ('EUROSTAT data 2015 EU27'!$D$15:$D$78= SIOM!$B44))</f>
        <v>683.9</v>
      </c>
      <c r="M44" s="159" cm="1">
        <f t="array" ref="M44">SUMPRODUCT('EUROSTAT data 2015 EU27'!$E$15:$BP$78*('EUROSTAT data 2015 EU27'!$E$13:$BP$13= SIOM!M$3)* ('EUROSTAT data 2015 EU27'!$D$15:$D$78= SIOM!$B44))</f>
        <v>1177.31</v>
      </c>
      <c r="N44" s="159" cm="1">
        <f t="array" ref="N44">SUMPRODUCT('EUROSTAT data 2015 EU27'!$E$15:$BP$78*('EUROSTAT data 2015 EU27'!$E$13:$BP$13= SIOM!N$3)* ('EUROSTAT data 2015 EU27'!$D$15:$D$78= SIOM!$B44))</f>
        <v>745.25</v>
      </c>
      <c r="O44" s="159" cm="1">
        <f t="array" ref="O44">SUMPRODUCT('EUROSTAT data 2015 EU27'!$E$15:$BP$78*('EUROSTAT data 2015 EU27'!$E$13:$BP$13= SIOM!O$3)* ('EUROSTAT data 2015 EU27'!$D$15:$D$78= SIOM!$B44))</f>
        <v>989.72</v>
      </c>
      <c r="P44" s="159">
        <f>'EUROSTAT data re-aggregated'!$M38*'SIOM from DLIM'!C182/SUM('SIOM from DLIM'!$C182:$D182)</f>
        <v>122.83443011201662</v>
      </c>
      <c r="Q44" s="159">
        <f>'EUROSTAT data re-aggregated'!$M38*'SIOM from DLIM'!D182/SUM('SIOM from DLIM'!$C182:$D182)</f>
        <v>522.77556988798358</v>
      </c>
      <c r="R44" s="178">
        <f>'EUROSTAT data re-aggregated'!$N38*'SIOM from DLIM'!E182/SUM('SIOM from DLIM'!$E182:$F182)</f>
        <v>791.7863762651275</v>
      </c>
      <c r="S44" s="178">
        <f>'EUROSTAT data re-aggregated'!$N38*'SIOM from DLIM'!F182/SUM('SIOM from DLIM'!$E182:$F182)</f>
        <v>54.713623734872641</v>
      </c>
      <c r="T44" s="159" cm="1">
        <f t="array" ref="T44">SUMPRODUCT('EUROSTAT data 2015 EU27'!$E$15:$BP$78*('EUROSTAT data 2015 EU27'!$E$13:$BP$13= SIOM!T$3)* ('EUROSTAT data 2015 EU27'!$D$15:$D$78= SIOM!$B44))</f>
        <v>749.78</v>
      </c>
      <c r="U44" s="159" cm="1">
        <f t="array" ref="U44">SUMPRODUCT('EUROSTAT data 2015 EU27'!$E$15:$BP$78*('EUROSTAT data 2015 EU27'!$E$13:$BP$13= SIOM!U$3)* ('EUROSTAT data 2015 EU27'!$D$15:$D$78= SIOM!$B44))</f>
        <v>672.22</v>
      </c>
      <c r="V44" s="159" cm="1">
        <f t="array" ref="V44">SUMPRODUCT('EUROSTAT data 2015 EU27'!$E$15:$BP$78*('EUROSTAT data 2015 EU27'!$E$13:$BP$13= SIOM!V$3)* ('EUROSTAT data 2015 EU27'!$D$15:$D$78= SIOM!$B44))</f>
        <v>905.18999999999994</v>
      </c>
      <c r="W44" s="159" cm="1">
        <f t="array" ref="W44">SUMPRODUCT('EUROSTAT data 2015 EU27'!$E$15:$BP$78*('EUROSTAT data 2015 EU27'!$E$13:$BP$13= SIOM!W$3)* ('EUROSTAT data 2015 EU27'!$D$15:$D$78= SIOM!$B44))</f>
        <v>1159.56</v>
      </c>
      <c r="X44" s="159" cm="1">
        <f t="array" ref="X44">SUMPRODUCT('EUROSTAT data 2015 EU27'!$E$15:$BP$78*('EUROSTAT data 2015 EU27'!$E$13:$BP$13= SIOM!X$3)* ('EUROSTAT data 2015 EU27'!$D$15:$D$78= SIOM!$B44))</f>
        <v>1263.23</v>
      </c>
      <c r="Y44" s="159" cm="1">
        <f t="array" ref="Y44">SUMPRODUCT('EUROSTAT data 2015 EU27'!$E$15:$BP$78*('EUROSTAT data 2015 EU27'!$E$13:$BP$13= SIOM!Y$3)* ('EUROSTAT data 2015 EU27'!$D$15:$D$78= SIOM!$B44))</f>
        <v>483.11</v>
      </c>
      <c r="Z44" s="224" cm="1">
        <f t="array" ref="Z44">SUMPRODUCT('EUROSTAT data 2015 EU27'!$E$15:$BP$78*('EUROSTAT data 2015 EU27'!$E$13:$BP$13= SIOM!Z$3)* ('EUROSTAT data 2015 EU27'!$D$15:$D$78= SIOM!$B44))</f>
        <v>1870.81</v>
      </c>
      <c r="AA44" s="159">
        <f>'EUROSTAT data re-aggregated'!$V38*'SIOM from DLIM'!Z182/SUM('SIOM from DLIM'!$Z182:$AA182)</f>
        <v>1491.8267161998253</v>
      </c>
      <c r="AB44" s="159">
        <f>'EUROSTAT data re-aggregated'!$V38*'SIOM from DLIM'!AA182/SUM('SIOM from DLIM'!$Z182:$AA182)</f>
        <v>462.52328380017445</v>
      </c>
      <c r="AC44" s="159" cm="1">
        <f t="array" ref="AC44">SUMPRODUCT('EUROSTAT data 2015 EU27'!$E$15:$BP$78*('EUROSTAT data 2015 EU27'!$E$13:$BP$13= SIOM!AC$3)* ('EUROSTAT data 2015 EU27'!$D$15:$D$78= SIOM!$B44))</f>
        <v>1503.35</v>
      </c>
      <c r="AD44" s="159" cm="1">
        <f t="array" ref="AD44">SUMPRODUCT('EUROSTAT data 2015 EU27'!$E$15:$BP$78*('EUROSTAT data 2015 EU27'!$E$13:$BP$13= SIOM!AD$3)* ('EUROSTAT data 2015 EU27'!$D$15:$D$78= SIOM!$B44))</f>
        <v>2707.51</v>
      </c>
      <c r="AE44" s="159" cm="1">
        <f t="array" ref="AE44">SUMPRODUCT('EUROSTAT data 2015 EU27'!$E$15:$BP$78*('EUROSTAT data 2015 EU27'!$E$13:$BP$13= SIOM!AE$3)* ('EUROSTAT data 2015 EU27'!$D$15:$D$78= SIOM!$B44))</f>
        <v>9987.26</v>
      </c>
      <c r="AF44" s="159" cm="1">
        <f t="array" ref="AF44">SUMPRODUCT('EUROSTAT data 2015 EU27'!$E$15:$BP$78*('EUROSTAT data 2015 EU27'!$E$13:$BP$13= SIOM!AF$3)* ('EUROSTAT data 2015 EU27'!$D$15:$D$78= SIOM!$B44))</f>
        <v>4147.83</v>
      </c>
      <c r="AG44" s="159" cm="1">
        <f t="array" ref="AG44">SUMPRODUCT('EUROSTAT data 2015 EU27'!$E$15:$BP$78*('EUROSTAT data 2015 EU27'!$E$13:$BP$13= SIOM!AG$3)* ('EUROSTAT data 2015 EU27'!$D$15:$D$78= SIOM!$B44))</f>
        <v>5691.41</v>
      </c>
      <c r="AH44" s="159" cm="1">
        <f t="array" ref="AH44">SUMPRODUCT('EUROSTAT data 2015 EU27'!$E$15:$BP$78*('EUROSTAT data 2015 EU27'!$E$13:$BP$13= SIOM!AH$3)* ('EUROSTAT data 2015 EU27'!$D$15:$D$78= SIOM!$B44))</f>
        <v>6697.3499999999995</v>
      </c>
      <c r="AI44" s="159" cm="1">
        <f t="array" ref="AI44">SUMPRODUCT('EUROSTAT data 2015 EU27'!$E$15:$BP$78*('EUROSTAT data 2015 EU27'!$E$13:$BP$13= SIOM!AI$3)* ('EUROSTAT data 2015 EU27'!$D$15:$D$78= SIOM!$B44))</f>
        <v>1751.99</v>
      </c>
      <c r="AJ44" s="159" cm="1">
        <f t="array" ref="AJ44">SUMPRODUCT('EUROSTAT data 2015 EU27'!$E$15:$BP$78*('EUROSTAT data 2015 EU27'!$E$13:$BP$13= SIOM!AJ$3)* ('EUROSTAT data 2015 EU27'!$D$15:$D$78= SIOM!$B44))</f>
        <v>2215.7999999999997</v>
      </c>
      <c r="AK44" s="159" cm="1">
        <f t="array" ref="AK44">SUMPRODUCT('EUROSTAT data 2015 EU27'!$E$15:$BP$78*('EUROSTAT data 2015 EU27'!$E$13:$BP$13= SIOM!AK$3)* ('EUROSTAT data 2015 EU27'!$D$15:$D$78= SIOM!$B44))</f>
        <v>4292.0600000000013</v>
      </c>
      <c r="AL44" s="159" cm="1">
        <f t="array" ref="AL44">SUMPRODUCT('EUROSTAT data 2015 EU27'!$E$15:$BP$78*('EUROSTAT data 2015 EU27'!$E$13:$BP$13= SIOM!AL$3)* ('EUROSTAT data 2015 EU27'!$D$15:$D$78= SIOM!$B44))</f>
        <v>1631.93</v>
      </c>
      <c r="AM44" s="159" cm="1">
        <f t="array" ref="AM44">SUMPRODUCT('EUROSTAT data 2015 EU27'!$E$15:$BP$78*('EUROSTAT data 2015 EU27'!$E$13:$BP$13= SIOM!AM$3)* ('EUROSTAT data 2015 EU27'!$D$15:$D$78= SIOM!$B44))</f>
        <v>17947.239999999998</v>
      </c>
      <c r="AN44" s="159" cm="1">
        <f t="array" ref="AN44">SUMPRODUCT('EUROSTAT data 2015 EU27'!$E$15:$BP$78*('EUROSTAT data 2015 EU27'!$E$13:$BP$13= SIOM!AN$3)* ('EUROSTAT data 2015 EU27'!$D$15:$D$78= SIOM!$B44))</f>
        <v>7784.6600000000008</v>
      </c>
      <c r="AO44" s="159" cm="1">
        <f t="array" ref="AO44">SUMPRODUCT('EUROSTAT data 2015 EU27'!$E$15:$BP$78*('EUROSTAT data 2015 EU27'!$E$13:$BP$13= SIOM!AO$3)* ('EUROSTAT data 2015 EU27'!$D$15:$D$78= SIOM!$B44))</f>
        <v>3089.25</v>
      </c>
      <c r="AP44" s="159" cm="1">
        <f t="array" ref="AP44">SUMPRODUCT('EUROSTAT data 2015 EU27'!$E$15:$BP$78*('EUROSTAT data 2015 EU27'!$E$13:$BP$13= SIOM!AP$3)* ('EUROSTAT data 2015 EU27'!$D$15:$D$78= SIOM!$B44))</f>
        <v>8604.0400000000009</v>
      </c>
      <c r="AQ44" s="159" cm="1">
        <f t="array" ref="AQ44">SUMPRODUCT('EUROSTAT data 2015 EU27'!$E$15:$BP$78*('EUROSTAT data 2015 EU27'!$E$13:$BP$13= SIOM!AQ$3)* ('EUROSTAT data 2015 EU27'!$D$15:$D$78= SIOM!$B44))</f>
        <v>44998.26999999999</v>
      </c>
      <c r="AR44" s="159" cm="1">
        <f t="array" ref="AR44">SUMPRODUCT('EUROSTAT data 2015 EU27'!$E$15:$BP$78*('EUROSTAT data 2015 EU27'!$E$13:$BP$13= SIOM!AR$3)* ('EUROSTAT data 2015 EU27'!$D$15:$D$78= SIOM!$B44))</f>
        <v>0</v>
      </c>
    </row>
    <row r="45" spans="2:44" x14ac:dyDescent="0.35">
      <c r="B45" s="1" t="str">
        <f>'SIOM from DLIM'!A183</f>
        <v>ISIC 97T98</v>
      </c>
      <c r="C45" s="159" cm="1">
        <f t="array" ref="C45">SUMPRODUCT('EUROSTAT data 2015 EU27'!$E$15:$BP$78*('EUROSTAT data 2015 EU27'!$E$13:$BP$13= SIOM!C$3)* ('EUROSTAT data 2015 EU27'!$D$15:$D$78= SIOM!$B45))</f>
        <v>13.34</v>
      </c>
      <c r="D45" s="159">
        <f>'EUROSTAT data re-aggregated'!D$24*'SIOM from DLIM'!C183/SUM('SIOM from DLIM'!C$168:F$168)</f>
        <v>14.346030401897021</v>
      </c>
      <c r="E45" s="159">
        <f>'EUROSTAT data re-aggregated'!E$24*'SIOM from DLIM'!D183/SUM('SIOM from DLIM'!D$168:G$168)</f>
        <v>46.366383739845745</v>
      </c>
      <c r="F45" s="159">
        <f>'EUROSTAT data re-aggregated'!F$24*'SIOM from DLIM'!E183/SUM('SIOM from DLIM'!E$168:H$168)</f>
        <v>8.2667990232216084</v>
      </c>
      <c r="G45" s="159">
        <f>'EUROSTAT data re-aggregated'!G$24*'SIOM from DLIM'!F183/SUM('SIOM from DLIM'!F$168:I$168)</f>
        <v>0.38833916545689601</v>
      </c>
      <c r="H45" s="159" cm="1">
        <f t="array" ref="H45">SUMPRODUCT('EUROSTAT data 2015 EU27'!$E$15:$BP$78*('EUROSTAT data 2015 EU27'!$E$13:$BP$13= SIOM!H$3)* ('EUROSTAT data 2015 EU27'!$D$15:$D$78= SIOM!$B45))</f>
        <v>0</v>
      </c>
      <c r="I45" s="159" cm="1">
        <f t="array" ref="I45">SUMPRODUCT('EUROSTAT data 2015 EU27'!$E$15:$BP$78*('EUROSTAT data 2015 EU27'!$E$13:$BP$13= SIOM!I$3)* ('EUROSTAT data 2015 EU27'!$D$15:$D$78= SIOM!$B45))</f>
        <v>0</v>
      </c>
      <c r="J45" s="159" cm="1">
        <f t="array" ref="J45">SUMPRODUCT('EUROSTAT data 2015 EU27'!$E$15:$BP$78*('EUROSTAT data 2015 EU27'!$E$13:$BP$13= SIOM!J$3)* ('EUROSTAT data 2015 EU27'!$D$15:$D$78= SIOM!$B45))</f>
        <v>0</v>
      </c>
      <c r="K45" s="159" cm="1">
        <f t="array" ref="K45">SUMPRODUCT('EUROSTAT data 2015 EU27'!$E$15:$BP$78*('EUROSTAT data 2015 EU27'!$E$13:$BP$13= SIOM!K$3)* ('EUROSTAT data 2015 EU27'!$D$15:$D$78= SIOM!$B45))</f>
        <v>0</v>
      </c>
      <c r="L45" s="159" cm="1">
        <f t="array" ref="L45">SUMPRODUCT('EUROSTAT data 2015 EU27'!$E$15:$BP$78*('EUROSTAT data 2015 EU27'!$E$13:$BP$13= SIOM!L$3)* ('EUROSTAT data 2015 EU27'!$D$15:$D$78= SIOM!$B45))</f>
        <v>0</v>
      </c>
      <c r="M45" s="159" cm="1">
        <f t="array" ref="M45">SUMPRODUCT('EUROSTAT data 2015 EU27'!$E$15:$BP$78*('EUROSTAT data 2015 EU27'!$E$13:$BP$13= SIOM!M$3)* ('EUROSTAT data 2015 EU27'!$D$15:$D$78= SIOM!$B45))</f>
        <v>0</v>
      </c>
      <c r="N45" s="159" cm="1">
        <f t="array" ref="N45">SUMPRODUCT('EUROSTAT data 2015 EU27'!$E$15:$BP$78*('EUROSTAT data 2015 EU27'!$E$13:$BP$13= SIOM!N$3)* ('EUROSTAT data 2015 EU27'!$D$15:$D$78= SIOM!$B45))</f>
        <v>0</v>
      </c>
      <c r="O45" s="159" cm="1">
        <f t="array" ref="O45">SUMPRODUCT('EUROSTAT data 2015 EU27'!$E$15:$BP$78*('EUROSTAT data 2015 EU27'!$E$13:$BP$13= SIOM!O$3)* ('EUROSTAT data 2015 EU27'!$D$15:$D$78= SIOM!$B45))</f>
        <v>0</v>
      </c>
      <c r="P45" s="159">
        <f>'EUROSTAT data re-aggregated'!$M39*'SIOM from DLIM'!C183/SUM('SIOM from DLIM'!$C183:$D183)</f>
        <v>0</v>
      </c>
      <c r="Q45" s="159">
        <f>'EUROSTAT data re-aggregated'!$M39*'SIOM from DLIM'!D183/SUM('SIOM from DLIM'!$C183:$D183)</f>
        <v>0</v>
      </c>
      <c r="R45" s="178">
        <f>'EUROSTAT data re-aggregated'!$N39*'SIOM from DLIM'!E183/SUM('SIOM from DLIM'!$E183:$F183)</f>
        <v>0</v>
      </c>
      <c r="S45" s="178">
        <f>'EUROSTAT data re-aggregated'!$N39*'SIOM from DLIM'!F183/SUM('SIOM from DLIM'!$E183:$F183)</f>
        <v>0</v>
      </c>
      <c r="T45" s="159" cm="1">
        <f t="array" ref="T45">SUMPRODUCT('EUROSTAT data 2015 EU27'!$E$15:$BP$78*('EUROSTAT data 2015 EU27'!$E$13:$BP$13= SIOM!T$3)* ('EUROSTAT data 2015 EU27'!$D$15:$D$78= SIOM!$B45))</f>
        <v>0</v>
      </c>
      <c r="U45" s="159" cm="1">
        <f t="array" ref="U45">SUMPRODUCT('EUROSTAT data 2015 EU27'!$E$15:$BP$78*('EUROSTAT data 2015 EU27'!$E$13:$BP$13= SIOM!U$3)* ('EUROSTAT data 2015 EU27'!$D$15:$D$78= SIOM!$B45))</f>
        <v>0</v>
      </c>
      <c r="V45" s="159" cm="1">
        <f t="array" ref="V45">SUMPRODUCT('EUROSTAT data 2015 EU27'!$E$15:$BP$78*('EUROSTAT data 2015 EU27'!$E$13:$BP$13= SIOM!V$3)* ('EUROSTAT data 2015 EU27'!$D$15:$D$78= SIOM!$B45))</f>
        <v>0</v>
      </c>
      <c r="W45" s="159" cm="1">
        <f t="array" ref="W45">SUMPRODUCT('EUROSTAT data 2015 EU27'!$E$15:$BP$78*('EUROSTAT data 2015 EU27'!$E$13:$BP$13= SIOM!W$3)* ('EUROSTAT data 2015 EU27'!$D$15:$D$78= SIOM!$B45))</f>
        <v>0</v>
      </c>
      <c r="X45" s="159" cm="1">
        <f t="array" ref="X45">SUMPRODUCT('EUROSTAT data 2015 EU27'!$E$15:$BP$78*('EUROSTAT data 2015 EU27'!$E$13:$BP$13= SIOM!X$3)* ('EUROSTAT data 2015 EU27'!$D$15:$D$78= SIOM!$B45))</f>
        <v>0</v>
      </c>
      <c r="Y45" s="159" cm="1">
        <f t="array" ref="Y45">SUMPRODUCT('EUROSTAT data 2015 EU27'!$E$15:$BP$78*('EUROSTAT data 2015 EU27'!$E$13:$BP$13= SIOM!Y$3)* ('EUROSTAT data 2015 EU27'!$D$15:$D$78= SIOM!$B45))</f>
        <v>0</v>
      </c>
      <c r="Z45" s="224" cm="1">
        <f t="array" ref="Z45">SUMPRODUCT('EUROSTAT data 2015 EU27'!$E$15:$BP$78*('EUROSTAT data 2015 EU27'!$E$13:$BP$13= SIOM!Z$3)* ('EUROSTAT data 2015 EU27'!$D$15:$D$78= SIOM!$B45))</f>
        <v>0</v>
      </c>
      <c r="AA45" s="159">
        <f>'EUROSTAT data re-aggregated'!$V39*'SIOM from DLIM'!Z183/SUM('SIOM from DLIM'!$Z183:$AA183)</f>
        <v>0</v>
      </c>
      <c r="AB45" s="159">
        <f>'EUROSTAT data re-aggregated'!$V39*'SIOM from DLIM'!AA183/SUM('SIOM from DLIM'!$Z183:$AA183)</f>
        <v>0</v>
      </c>
      <c r="AC45" s="159" cm="1">
        <f t="array" ref="AC45">SUMPRODUCT('EUROSTAT data 2015 EU27'!$E$15:$BP$78*('EUROSTAT data 2015 EU27'!$E$13:$BP$13= SIOM!AC$3)* ('EUROSTAT data 2015 EU27'!$D$15:$D$78= SIOM!$B45))</f>
        <v>0</v>
      </c>
      <c r="AD45" s="159" cm="1">
        <f t="array" ref="AD45">SUMPRODUCT('EUROSTAT data 2015 EU27'!$E$15:$BP$78*('EUROSTAT data 2015 EU27'!$E$13:$BP$13= SIOM!AD$3)* ('EUROSTAT data 2015 EU27'!$D$15:$D$78= SIOM!$B45))</f>
        <v>55.08</v>
      </c>
      <c r="AE45" s="159" cm="1">
        <f t="array" ref="AE45">SUMPRODUCT('EUROSTAT data 2015 EU27'!$E$15:$BP$78*('EUROSTAT data 2015 EU27'!$E$13:$BP$13= SIOM!AE$3)* ('EUROSTAT data 2015 EU27'!$D$15:$D$78= SIOM!$B45))</f>
        <v>0</v>
      </c>
      <c r="AF45" s="159" cm="1">
        <f t="array" ref="AF45">SUMPRODUCT('EUROSTAT data 2015 EU27'!$E$15:$BP$78*('EUROSTAT data 2015 EU27'!$E$13:$BP$13= SIOM!AF$3)* ('EUROSTAT data 2015 EU27'!$D$15:$D$78= SIOM!$B45))</f>
        <v>32.46</v>
      </c>
      <c r="AG45" s="159" cm="1">
        <f t="array" ref="AG45">SUMPRODUCT('EUROSTAT data 2015 EU27'!$E$15:$BP$78*('EUROSTAT data 2015 EU27'!$E$13:$BP$13= SIOM!AG$3)* ('EUROSTAT data 2015 EU27'!$D$15:$D$78= SIOM!$B45))</f>
        <v>1.22</v>
      </c>
      <c r="AH45" s="159" cm="1">
        <f t="array" ref="AH45">SUMPRODUCT('EUROSTAT data 2015 EU27'!$E$15:$BP$78*('EUROSTAT data 2015 EU27'!$E$13:$BP$13= SIOM!AH$3)* ('EUROSTAT data 2015 EU27'!$D$15:$D$78= SIOM!$B45))</f>
        <v>0</v>
      </c>
      <c r="AI45" s="159" cm="1">
        <f t="array" ref="AI45">SUMPRODUCT('EUROSTAT data 2015 EU27'!$E$15:$BP$78*('EUROSTAT data 2015 EU27'!$E$13:$BP$13= SIOM!AI$3)* ('EUROSTAT data 2015 EU27'!$D$15:$D$78= SIOM!$B45))</f>
        <v>0</v>
      </c>
      <c r="AJ45" s="159" cm="1">
        <f t="array" ref="AJ45">SUMPRODUCT('EUROSTAT data 2015 EU27'!$E$15:$BP$78*('EUROSTAT data 2015 EU27'!$E$13:$BP$13= SIOM!AJ$3)* ('EUROSTAT data 2015 EU27'!$D$15:$D$78= SIOM!$B45))</f>
        <v>0</v>
      </c>
      <c r="AK45" s="159" cm="1">
        <f t="array" ref="AK45">SUMPRODUCT('EUROSTAT data 2015 EU27'!$E$15:$BP$78*('EUROSTAT data 2015 EU27'!$E$13:$BP$13= SIOM!AK$3)* ('EUROSTAT data 2015 EU27'!$D$15:$D$78= SIOM!$B45))</f>
        <v>0</v>
      </c>
      <c r="AL45" s="159" cm="1">
        <f t="array" ref="AL45">SUMPRODUCT('EUROSTAT data 2015 EU27'!$E$15:$BP$78*('EUROSTAT data 2015 EU27'!$E$13:$BP$13= SIOM!AL$3)* ('EUROSTAT data 2015 EU27'!$D$15:$D$78= SIOM!$B45))</f>
        <v>3.41</v>
      </c>
      <c r="AM45" s="159" cm="1">
        <f t="array" ref="AM45">SUMPRODUCT('EUROSTAT data 2015 EU27'!$E$15:$BP$78*('EUROSTAT data 2015 EU27'!$E$13:$BP$13= SIOM!AM$3)* ('EUROSTAT data 2015 EU27'!$D$15:$D$78= SIOM!$B45))</f>
        <v>21.560000000000002</v>
      </c>
      <c r="AN45" s="159" cm="1">
        <f t="array" ref="AN45">SUMPRODUCT('EUROSTAT data 2015 EU27'!$E$15:$BP$78*('EUROSTAT data 2015 EU27'!$E$13:$BP$13= SIOM!AN$3)* ('EUROSTAT data 2015 EU27'!$D$15:$D$78= SIOM!$B45))</f>
        <v>636.96</v>
      </c>
      <c r="AO45" s="159" cm="1">
        <f t="array" ref="AO45">SUMPRODUCT('EUROSTAT data 2015 EU27'!$E$15:$BP$78*('EUROSTAT data 2015 EU27'!$E$13:$BP$13= SIOM!AO$3)* ('EUROSTAT data 2015 EU27'!$D$15:$D$78= SIOM!$B45))</f>
        <v>534.71</v>
      </c>
      <c r="AP45" s="159" cm="1">
        <f t="array" ref="AP45">SUMPRODUCT('EUROSTAT data 2015 EU27'!$E$15:$BP$78*('EUROSTAT data 2015 EU27'!$E$13:$BP$13= SIOM!AP$3)* ('EUROSTAT data 2015 EU27'!$D$15:$D$78= SIOM!$B45))</f>
        <v>299.10000000000002</v>
      </c>
      <c r="AQ45" s="159" cm="1">
        <f t="array" ref="AQ45">SUMPRODUCT('EUROSTAT data 2015 EU27'!$E$15:$BP$78*('EUROSTAT data 2015 EU27'!$E$13:$BP$13= SIOM!AQ$3)* ('EUROSTAT data 2015 EU27'!$D$15:$D$78= SIOM!$B45))</f>
        <v>31.14</v>
      </c>
      <c r="AR45" s="159" cm="1">
        <f t="array" ref="AR45">SUMPRODUCT('EUROSTAT data 2015 EU27'!$E$15:$BP$78*('EUROSTAT data 2015 EU27'!$E$13:$BP$13= SIOM!AR$3)* ('EUROSTAT data 2015 EU27'!$D$15:$D$78= SIOM!$B45))</f>
        <v>0</v>
      </c>
    </row>
    <row r="46" spans="2:44" x14ac:dyDescent="0.35">
      <c r="B46" s="1"/>
    </row>
    <row r="47" spans="2:44" x14ac:dyDescent="0.35">
      <c r="B47" s="1"/>
    </row>
    <row r="48" spans="2:44" x14ac:dyDescent="0.35">
      <c r="B48" s="1"/>
    </row>
    <row r="49" spans="1:45" x14ac:dyDescent="0.35">
      <c r="B49" s="1"/>
      <c r="C49" s="160" t="str">
        <f>C3</f>
        <v>ISIC 01T03</v>
      </c>
      <c r="D49" s="160" t="str">
        <f t="shared" ref="D49:AI49" si="0">D3</f>
        <v>ISIC 05</v>
      </c>
      <c r="E49" s="160" t="str">
        <f t="shared" si="0"/>
        <v>ISIC 06</v>
      </c>
      <c r="F49" s="160" t="str">
        <f t="shared" si="0"/>
        <v>ISIC 07T08</v>
      </c>
      <c r="G49" s="160" t="str">
        <f t="shared" si="0"/>
        <v>ISIC 09</v>
      </c>
      <c r="H49" s="160" t="str">
        <f t="shared" si="0"/>
        <v>ISIC 10T12</v>
      </c>
      <c r="I49" s="160" t="str">
        <f t="shared" si="0"/>
        <v>ISIC 13T15</v>
      </c>
      <c r="J49" s="160" t="str">
        <f t="shared" si="0"/>
        <v>ISIC 16</v>
      </c>
      <c r="K49" s="160" t="str">
        <f t="shared" si="0"/>
        <v>ISIC 17T18</v>
      </c>
      <c r="L49" s="160" t="str">
        <f t="shared" si="0"/>
        <v>ISIC 19</v>
      </c>
      <c r="M49" s="160" t="str">
        <f t="shared" si="0"/>
        <v>ISIC 20</v>
      </c>
      <c r="N49" s="160" t="str">
        <f t="shared" si="0"/>
        <v>ISIC 21</v>
      </c>
      <c r="O49" s="160" t="str">
        <f t="shared" si="0"/>
        <v>ISIC 22</v>
      </c>
      <c r="P49" s="160" t="str">
        <f t="shared" si="0"/>
        <v>ISIC 231</v>
      </c>
      <c r="Q49" s="160" t="str">
        <f t="shared" si="0"/>
        <v>ISIC 239</v>
      </c>
      <c r="R49" s="160" t="str">
        <f t="shared" si="0"/>
        <v>ISIC 241</v>
      </c>
      <c r="S49" s="160" t="str">
        <f t="shared" si="0"/>
        <v>ISIC 242</v>
      </c>
      <c r="T49" s="160" t="str">
        <f t="shared" si="0"/>
        <v>ISIC 25</v>
      </c>
      <c r="U49" s="160" t="str">
        <f t="shared" si="0"/>
        <v>ISIC 26</v>
      </c>
      <c r="V49" s="160" t="str">
        <f t="shared" si="0"/>
        <v>ISIC 27</v>
      </c>
      <c r="W49" s="160" t="str">
        <f t="shared" si="0"/>
        <v>ISIC 28</v>
      </c>
      <c r="X49" s="160" t="str">
        <f t="shared" si="0"/>
        <v>ISIC 29</v>
      </c>
      <c r="Y49" s="160" t="str">
        <f t="shared" si="0"/>
        <v>ISIC 30</v>
      </c>
      <c r="Z49" s="160" t="str">
        <f t="shared" si="0"/>
        <v>ISIC 31T33</v>
      </c>
      <c r="AA49" s="160" t="str">
        <f t="shared" si="0"/>
        <v>ISIC 351</v>
      </c>
      <c r="AB49" s="160" t="str">
        <f t="shared" si="0"/>
        <v>ISIC 352T353</v>
      </c>
      <c r="AC49" s="160" t="str">
        <f t="shared" si="0"/>
        <v>ISIC 36T39</v>
      </c>
      <c r="AD49" s="160" t="str">
        <f t="shared" si="0"/>
        <v>ISIC 41T43</v>
      </c>
      <c r="AE49" s="160" t="str">
        <f t="shared" si="0"/>
        <v>ISIC 45T47</v>
      </c>
      <c r="AF49" s="160" t="str">
        <f t="shared" si="0"/>
        <v>ISIC 49T53</v>
      </c>
      <c r="AG49" s="160" t="str">
        <f t="shared" si="0"/>
        <v>ISIC 55T56</v>
      </c>
      <c r="AH49" s="160" t="str">
        <f t="shared" si="0"/>
        <v>ISIC 58T60</v>
      </c>
      <c r="AI49" s="160" t="str">
        <f t="shared" si="0"/>
        <v>ISIC 61</v>
      </c>
      <c r="AJ49" s="160" t="str">
        <f>AJ3</f>
        <v>ISIC 62T63</v>
      </c>
      <c r="AK49" s="160" t="str">
        <f t="shared" ref="AK49:AQ49" si="1">AK3</f>
        <v>ISIC 64T66</v>
      </c>
      <c r="AL49" s="160" t="str">
        <f t="shared" si="1"/>
        <v>ISIC 68</v>
      </c>
      <c r="AM49" s="160" t="str">
        <f t="shared" si="1"/>
        <v>ISIC 69T82</v>
      </c>
      <c r="AN49" s="160" t="str">
        <f t="shared" si="1"/>
        <v>ISIC 84</v>
      </c>
      <c r="AO49" s="160" t="str">
        <f t="shared" si="1"/>
        <v>ISIC 85</v>
      </c>
      <c r="AP49" s="160" t="str">
        <f t="shared" si="1"/>
        <v>ISIC 86T88</v>
      </c>
      <c r="AQ49" s="160" t="str">
        <f t="shared" si="1"/>
        <v>ISIC 90T96</v>
      </c>
      <c r="AR49" s="160" t="str">
        <f>AR3</f>
        <v>ISIC 97T98</v>
      </c>
      <c r="AS49" s="160">
        <f t="shared" ref="AS49" si="2">AS3</f>
        <v>0</v>
      </c>
    </row>
    <row r="50" spans="1:45" ht="17.25" customHeight="1" x14ac:dyDescent="0.35">
      <c r="A50" s="1" t="str">
        <f t="shared" ref="A50:A91" si="3">B4</f>
        <v>ISIC 01T03</v>
      </c>
      <c r="B50" t="s">
        <v>65</v>
      </c>
      <c r="C50">
        <f>IFERROR(C4,0)</f>
        <v>64375.67</v>
      </c>
      <c r="D50">
        <f t="shared" ref="D50:AI58" si="4">IFERROR(D4,0)</f>
        <v>7.9066785938803354</v>
      </c>
      <c r="E50">
        <f t="shared" si="4"/>
        <v>33.650324294804953</v>
      </c>
      <c r="F50">
        <f t="shared" si="4"/>
        <v>30.823076396743168</v>
      </c>
      <c r="G50">
        <f t="shared" si="4"/>
        <v>2.1299207145715506</v>
      </c>
      <c r="H50">
        <f t="shared" si="4"/>
        <v>202985.96</v>
      </c>
      <c r="I50">
        <f t="shared" si="4"/>
        <v>1827.0099999999998</v>
      </c>
      <c r="J50">
        <f t="shared" si="4"/>
        <v>14529.98</v>
      </c>
      <c r="K50">
        <f t="shared" si="4"/>
        <v>5440.81</v>
      </c>
      <c r="L50">
        <f t="shared" si="4"/>
        <v>14.649999999999999</v>
      </c>
      <c r="M50">
        <f t="shared" si="4"/>
        <v>1320.6699999999998</v>
      </c>
      <c r="N50">
        <f t="shared" si="4"/>
        <v>212.41000000000003</v>
      </c>
      <c r="O50">
        <f t="shared" si="4"/>
        <v>1586.11</v>
      </c>
      <c r="P50">
        <f t="shared" si="4"/>
        <v>5.2304091842702087</v>
      </c>
      <c r="Q50">
        <f t="shared" si="4"/>
        <v>22.519590815729792</v>
      </c>
      <c r="R50">
        <f t="shared" si="4"/>
        <v>11.412240430862699</v>
      </c>
      <c r="S50">
        <f t="shared" si="4"/>
        <v>11.927759569137299</v>
      </c>
      <c r="T50">
        <f t="shared" si="4"/>
        <v>30.490000000000002</v>
      </c>
      <c r="U50">
        <f t="shared" si="4"/>
        <v>156.70999999999998</v>
      </c>
      <c r="V50">
        <f t="shared" si="4"/>
        <v>6.96</v>
      </c>
      <c r="W50">
        <f t="shared" si="4"/>
        <v>20.94</v>
      </c>
      <c r="X50">
        <f t="shared" si="4"/>
        <v>18.060000000000002</v>
      </c>
      <c r="Y50">
        <f t="shared" si="4"/>
        <v>7.23</v>
      </c>
      <c r="Z50">
        <f t="shared" si="4"/>
        <v>427.95</v>
      </c>
      <c r="AA50">
        <f t="shared" si="4"/>
        <v>813.51167480933452</v>
      </c>
      <c r="AB50">
        <f t="shared" si="4"/>
        <v>251.01832519066539</v>
      </c>
      <c r="AC50">
        <f t="shared" si="4"/>
        <v>59.230000000000004</v>
      </c>
      <c r="AD50">
        <f t="shared" si="4"/>
        <v>779.74</v>
      </c>
      <c r="AE50">
        <f t="shared" si="4"/>
        <v>5506.64</v>
      </c>
      <c r="AF50">
        <f t="shared" si="4"/>
        <v>275.76</v>
      </c>
      <c r="AG50">
        <f t="shared" si="4"/>
        <v>10128.35</v>
      </c>
      <c r="AH50">
        <f t="shared" si="4"/>
        <v>30.23</v>
      </c>
      <c r="AI50">
        <f t="shared" si="4"/>
        <v>4.96</v>
      </c>
      <c r="AJ50">
        <f>IFERROR(AJ4,0)</f>
        <v>6.47</v>
      </c>
      <c r="AK50">
        <f t="shared" ref="AK50:AR65" si="5">IFERROR(AK4,0)</f>
        <v>40.300000000000004</v>
      </c>
      <c r="AL50">
        <f t="shared" si="5"/>
        <v>83.36999999999999</v>
      </c>
      <c r="AM50">
        <f t="shared" si="5"/>
        <v>2196.75</v>
      </c>
      <c r="AN50">
        <f t="shared" si="5"/>
        <v>1031.52</v>
      </c>
      <c r="AO50">
        <f t="shared" si="5"/>
        <v>202.14000000000001</v>
      </c>
      <c r="AP50">
        <f t="shared" si="5"/>
        <v>1283.93</v>
      </c>
      <c r="AQ50">
        <f t="shared" si="5"/>
        <v>643.83000000000004</v>
      </c>
      <c r="AR50">
        <f>IFERROR(AR4,0)</f>
        <v>0.03</v>
      </c>
      <c r="AS50">
        <f t="shared" ref="AS50:AS90" si="6">IFERROR(AS4,0)</f>
        <v>0</v>
      </c>
    </row>
    <row r="51" spans="1:45" ht="17.25" customHeight="1" x14ac:dyDescent="0.35">
      <c r="A51" s="1" t="str">
        <f t="shared" si="3"/>
        <v>ISIC 05</v>
      </c>
      <c r="B51" t="s">
        <v>66</v>
      </c>
      <c r="C51">
        <f t="shared" ref="C51:R91" si="7">IFERROR(C5,0)</f>
        <v>143.75150811919701</v>
      </c>
      <c r="D51">
        <f t="shared" si="7"/>
        <v>494.35678822192915</v>
      </c>
      <c r="E51">
        <f t="shared" si="7"/>
        <v>161.14044282885823</v>
      </c>
      <c r="F51">
        <f t="shared" si="7"/>
        <v>147.60167350558623</v>
      </c>
      <c r="G51">
        <f t="shared" si="7"/>
        <v>444.32123036528986</v>
      </c>
      <c r="H51">
        <f t="shared" si="7"/>
        <v>857.72394859542806</v>
      </c>
      <c r="I51">
        <f t="shared" si="7"/>
        <v>91.473129986651614</v>
      </c>
      <c r="J51">
        <f t="shared" si="7"/>
        <v>0</v>
      </c>
      <c r="K51">
        <f t="shared" si="7"/>
        <v>464.09053483271515</v>
      </c>
      <c r="L51">
        <f t="shared" si="7"/>
        <v>60441.941315012707</v>
      </c>
      <c r="M51">
        <f t="shared" si="7"/>
        <v>1707.8205896199645</v>
      </c>
      <c r="N51">
        <f t="shared" si="7"/>
        <v>80.964764690329446</v>
      </c>
      <c r="O51">
        <f t="shared" si="7"/>
        <v>189.75987550459701</v>
      </c>
      <c r="P51">
        <f t="shared" si="7"/>
        <v>226.61443738983709</v>
      </c>
      <c r="Q51">
        <f t="shared" si="7"/>
        <v>975.69123622361576</v>
      </c>
      <c r="R51">
        <f t="shared" si="7"/>
        <v>742.20934259448973</v>
      </c>
      <c r="S51">
        <f t="shared" si="4"/>
        <v>775.73677509398601</v>
      </c>
      <c r="T51">
        <f t="shared" si="4"/>
        <v>285.27652487835519</v>
      </c>
      <c r="U51">
        <f t="shared" si="4"/>
        <v>45.242938552968724</v>
      </c>
      <c r="V51">
        <f t="shared" si="4"/>
        <v>226.28863401073366</v>
      </c>
      <c r="W51">
        <f t="shared" si="4"/>
        <v>392.92113591633893</v>
      </c>
      <c r="X51">
        <f t="shared" si="4"/>
        <v>476.90719252883218</v>
      </c>
      <c r="Y51">
        <f t="shared" si="4"/>
        <v>91.509866685378256</v>
      </c>
      <c r="Z51">
        <f t="shared" si="4"/>
        <v>273.48032160366108</v>
      </c>
      <c r="AA51">
        <f t="shared" si="4"/>
        <v>9481.8337203807641</v>
      </c>
      <c r="AB51">
        <f t="shared" si="4"/>
        <v>1220.4163725830836</v>
      </c>
      <c r="AC51">
        <f t="shared" si="4"/>
        <v>193.65085977347323</v>
      </c>
      <c r="AD51">
        <f t="shared" si="4"/>
        <v>0</v>
      </c>
      <c r="AE51">
        <f t="shared" si="4"/>
        <v>0</v>
      </c>
      <c r="AF51">
        <f t="shared" si="4"/>
        <v>0</v>
      </c>
      <c r="AG51">
        <f t="shared" si="4"/>
        <v>229.04245056256298</v>
      </c>
      <c r="AH51">
        <f t="shared" si="4"/>
        <v>0</v>
      </c>
      <c r="AI51">
        <f t="shared" si="4"/>
        <v>0</v>
      </c>
      <c r="AJ51">
        <f t="shared" ref="AJ51:AS51" si="8">IFERROR(AJ5,0)</f>
        <v>0</v>
      </c>
      <c r="AK51">
        <f t="shared" si="8"/>
        <v>0</v>
      </c>
      <c r="AL51">
        <f t="shared" si="8"/>
        <v>141.37574689983768</v>
      </c>
      <c r="AM51">
        <f t="shared" si="8"/>
        <v>138.35253516005398</v>
      </c>
      <c r="AN51">
        <f t="shared" si="8"/>
        <v>315.83880069069772</v>
      </c>
      <c r="AO51">
        <f t="shared" si="8"/>
        <v>56.638328480272847</v>
      </c>
      <c r="AP51">
        <f t="shared" si="8"/>
        <v>168.93548331914587</v>
      </c>
      <c r="AQ51">
        <f t="shared" si="8"/>
        <v>48.431934652853343</v>
      </c>
      <c r="AR51">
        <f t="shared" si="8"/>
        <v>0</v>
      </c>
      <c r="AS51">
        <f t="shared" si="8"/>
        <v>0</v>
      </c>
    </row>
    <row r="52" spans="1:45" ht="17.25" customHeight="1" x14ac:dyDescent="0.35">
      <c r="A52" s="1" t="str">
        <f t="shared" si="3"/>
        <v>ISIC 06</v>
      </c>
      <c r="B52" t="s">
        <v>67</v>
      </c>
      <c r="C52">
        <f t="shared" si="7"/>
        <v>0</v>
      </c>
      <c r="D52">
        <f t="shared" si="4"/>
        <v>14.299643425183593</v>
      </c>
      <c r="E52">
        <f t="shared" si="4"/>
        <v>2003.6691768275612</v>
      </c>
      <c r="F52">
        <f t="shared" si="4"/>
        <v>55.745152216224078</v>
      </c>
      <c r="G52">
        <f t="shared" si="4"/>
        <v>437.97380725461784</v>
      </c>
      <c r="H52">
        <f t="shared" si="4"/>
        <v>169.0680338207155</v>
      </c>
      <c r="I52">
        <f t="shared" si="4"/>
        <v>0</v>
      </c>
      <c r="J52">
        <f t="shared" si="4"/>
        <v>0</v>
      </c>
      <c r="K52">
        <f t="shared" si="4"/>
        <v>0</v>
      </c>
      <c r="L52">
        <f t="shared" si="4"/>
        <v>60337.427063509698</v>
      </c>
      <c r="M52">
        <f t="shared" si="4"/>
        <v>997.09398726185623</v>
      </c>
      <c r="N52">
        <f t="shared" si="4"/>
        <v>0</v>
      </c>
      <c r="O52">
        <f t="shared" si="4"/>
        <v>0</v>
      </c>
      <c r="P52">
        <f t="shared" si="4"/>
        <v>192.65013355332385</v>
      </c>
      <c r="Q52">
        <f t="shared" si="4"/>
        <v>829.45750999056497</v>
      </c>
      <c r="R52">
        <f t="shared" si="4"/>
        <v>71.828177145659041</v>
      </c>
      <c r="S52">
        <f t="shared" si="4"/>
        <v>75.072833636231181</v>
      </c>
      <c r="T52">
        <f t="shared" si="4"/>
        <v>224.20881345890652</v>
      </c>
      <c r="U52">
        <f t="shared" si="4"/>
        <v>0</v>
      </c>
      <c r="V52">
        <f t="shared" si="4"/>
        <v>162.88238525317533</v>
      </c>
      <c r="W52">
        <f t="shared" si="4"/>
        <v>134.46848401322796</v>
      </c>
      <c r="X52">
        <f t="shared" si="4"/>
        <v>78.937324105321366</v>
      </c>
      <c r="Y52">
        <f t="shared" si="4"/>
        <v>47.368085556977576</v>
      </c>
      <c r="Z52">
        <f t="shared" si="4"/>
        <v>113.76963812934439</v>
      </c>
      <c r="AA52">
        <f t="shared" si="4"/>
        <v>9571.7771773659861</v>
      </c>
      <c r="AB52">
        <f t="shared" si="4"/>
        <v>6966.1689946266761</v>
      </c>
      <c r="AC52">
        <f t="shared" si="4"/>
        <v>3.6782037837254862</v>
      </c>
      <c r="AD52">
        <f t="shared" si="4"/>
        <v>0</v>
      </c>
      <c r="AE52">
        <f t="shared" si="4"/>
        <v>0</v>
      </c>
      <c r="AF52">
        <f t="shared" si="4"/>
        <v>0</v>
      </c>
      <c r="AG52">
        <f t="shared" si="4"/>
        <v>0</v>
      </c>
      <c r="AH52">
        <f t="shared" si="4"/>
        <v>0</v>
      </c>
      <c r="AI52">
        <f t="shared" si="4"/>
        <v>0</v>
      </c>
      <c r="AJ52">
        <f t="shared" ref="AJ52" si="9">IFERROR(AJ6,0)</f>
        <v>0</v>
      </c>
      <c r="AK52">
        <f t="shared" si="5"/>
        <v>0</v>
      </c>
      <c r="AL52">
        <f t="shared" si="5"/>
        <v>37.751063225774161</v>
      </c>
      <c r="AM52">
        <f t="shared" si="5"/>
        <v>0</v>
      </c>
      <c r="AN52">
        <f t="shared" si="5"/>
        <v>0</v>
      </c>
      <c r="AO52">
        <f t="shared" si="5"/>
        <v>0</v>
      </c>
      <c r="AP52">
        <f t="shared" si="5"/>
        <v>0</v>
      </c>
      <c r="AQ52">
        <f t="shared" si="5"/>
        <v>0</v>
      </c>
      <c r="AR52">
        <f t="shared" si="5"/>
        <v>0</v>
      </c>
      <c r="AS52">
        <f t="shared" si="6"/>
        <v>0</v>
      </c>
    </row>
    <row r="53" spans="1:45" ht="17.25" customHeight="1" x14ac:dyDescent="0.35">
      <c r="A53" s="1" t="str">
        <f t="shared" si="3"/>
        <v>ISIC 07T08</v>
      </c>
      <c r="B53" t="s">
        <v>68</v>
      </c>
      <c r="C53">
        <f t="shared" si="7"/>
        <v>296.50182963328837</v>
      </c>
      <c r="D53">
        <f t="shared" si="4"/>
        <v>31.312538390828543</v>
      </c>
      <c r="E53">
        <f t="shared" si="4"/>
        <v>133.26418404820993</v>
      </c>
      <c r="F53">
        <f t="shared" si="4"/>
        <v>1901.6463920664676</v>
      </c>
      <c r="G53">
        <f t="shared" si="4"/>
        <v>442.55678314922477</v>
      </c>
      <c r="H53">
        <f t="shared" si="4"/>
        <v>490.3749586742598</v>
      </c>
      <c r="I53">
        <f t="shared" si="4"/>
        <v>0</v>
      </c>
      <c r="J53">
        <f t="shared" si="4"/>
        <v>0</v>
      </c>
      <c r="K53">
        <f t="shared" si="4"/>
        <v>449.30054974684413</v>
      </c>
      <c r="L53">
        <f t="shared" si="4"/>
        <v>12583.502788748101</v>
      </c>
      <c r="M53">
        <f t="shared" si="4"/>
        <v>2564.3672813877979</v>
      </c>
      <c r="N53">
        <f t="shared" si="4"/>
        <v>0</v>
      </c>
      <c r="O53">
        <f t="shared" si="4"/>
        <v>0</v>
      </c>
      <c r="P53">
        <f t="shared" si="4"/>
        <v>1274.8108491283954</v>
      </c>
      <c r="Q53">
        <f t="shared" si="4"/>
        <v>5488.7137274385459</v>
      </c>
      <c r="R53">
        <f t="shared" si="4"/>
        <v>7947.0079101519459</v>
      </c>
      <c r="S53">
        <f t="shared" si="4"/>
        <v>8305.993921226931</v>
      </c>
      <c r="T53">
        <f t="shared" si="4"/>
        <v>0</v>
      </c>
      <c r="U53">
        <f t="shared" si="4"/>
        <v>0</v>
      </c>
      <c r="V53">
        <f t="shared" si="4"/>
        <v>0</v>
      </c>
      <c r="W53">
        <f t="shared" si="4"/>
        <v>0</v>
      </c>
      <c r="X53">
        <f t="shared" si="4"/>
        <v>0</v>
      </c>
      <c r="Y53">
        <f t="shared" si="4"/>
        <v>0</v>
      </c>
      <c r="Z53">
        <f t="shared" si="4"/>
        <v>0</v>
      </c>
      <c r="AA53">
        <f t="shared" si="4"/>
        <v>9774.4164851571422</v>
      </c>
      <c r="AB53">
        <f t="shared" si="4"/>
        <v>1309.6684144994197</v>
      </c>
      <c r="AC53">
        <f t="shared" si="4"/>
        <v>5.7951456805816983</v>
      </c>
      <c r="AD53">
        <f t="shared" si="4"/>
        <v>0</v>
      </c>
      <c r="AE53">
        <f t="shared" si="4"/>
        <v>61.621818586033307</v>
      </c>
      <c r="AF53">
        <f t="shared" si="4"/>
        <v>632.75444015424955</v>
      </c>
      <c r="AG53">
        <f t="shared" si="4"/>
        <v>123.74522550961515</v>
      </c>
      <c r="AH53">
        <f t="shared" si="4"/>
        <v>0</v>
      </c>
      <c r="AI53">
        <f t="shared" si="4"/>
        <v>0</v>
      </c>
      <c r="AJ53">
        <f t="shared" ref="AJ53" si="10">IFERROR(AJ7,0)</f>
        <v>0</v>
      </c>
      <c r="AK53">
        <f t="shared" si="5"/>
        <v>19.360454435555006</v>
      </c>
      <c r="AL53">
        <f t="shared" si="5"/>
        <v>0</v>
      </c>
      <c r="AM53">
        <f t="shared" si="5"/>
        <v>0</v>
      </c>
      <c r="AN53">
        <f t="shared" si="5"/>
        <v>300.13721841983067</v>
      </c>
      <c r="AO53">
        <f t="shared" si="5"/>
        <v>35.420138586658744</v>
      </c>
      <c r="AP53">
        <f t="shared" si="5"/>
        <v>0</v>
      </c>
      <c r="AQ53">
        <f t="shared" si="5"/>
        <v>0</v>
      </c>
      <c r="AR53">
        <f t="shared" si="5"/>
        <v>0</v>
      </c>
      <c r="AS53">
        <f t="shared" si="6"/>
        <v>0</v>
      </c>
    </row>
    <row r="54" spans="1:45" ht="17.25" customHeight="1" x14ac:dyDescent="0.35">
      <c r="A54" s="1" t="str">
        <f t="shared" si="3"/>
        <v>ISIC 09</v>
      </c>
      <c r="C54">
        <f t="shared" si="7"/>
        <v>748.03218725869124</v>
      </c>
      <c r="D54">
        <f t="shared" si="4"/>
        <v>55.590270006774283</v>
      </c>
      <c r="E54">
        <f t="shared" si="4"/>
        <v>236.58867515008978</v>
      </c>
      <c r="F54">
        <f t="shared" si="4"/>
        <v>216.71086272060816</v>
      </c>
      <c r="G54">
        <f t="shared" si="4"/>
        <v>195.82237982254566</v>
      </c>
      <c r="H54">
        <f t="shared" si="4"/>
        <v>1283.6030589095967</v>
      </c>
      <c r="I54">
        <f t="shared" si="4"/>
        <v>227.53687001334842</v>
      </c>
      <c r="J54">
        <f t="shared" si="4"/>
        <v>75.77</v>
      </c>
      <c r="K54">
        <f t="shared" si="4"/>
        <v>605.73891542044043</v>
      </c>
      <c r="L54">
        <f t="shared" si="4"/>
        <v>14004.43883272948</v>
      </c>
      <c r="M54">
        <f t="shared" si="4"/>
        <v>3507.8481417303819</v>
      </c>
      <c r="N54">
        <f t="shared" si="4"/>
        <v>148.59523530967056</v>
      </c>
      <c r="O54">
        <f t="shared" si="4"/>
        <v>350.07012449540304</v>
      </c>
      <c r="P54">
        <f t="shared" si="4"/>
        <v>271.74984022663438</v>
      </c>
      <c r="Q54">
        <f t="shared" si="4"/>
        <v>1170.0222660490813</v>
      </c>
      <c r="R54">
        <f t="shared" si="4"/>
        <v>1153.3897848330664</v>
      </c>
      <c r="S54">
        <f t="shared" si="4"/>
        <v>1205.491255317691</v>
      </c>
      <c r="T54">
        <f t="shared" si="4"/>
        <v>326.89466166273826</v>
      </c>
      <c r="U54">
        <f t="shared" si="4"/>
        <v>119.16706144703126</v>
      </c>
      <c r="V54">
        <f t="shared" si="4"/>
        <v>299.24898073609097</v>
      </c>
      <c r="W54">
        <f t="shared" si="4"/>
        <v>579.0703800704332</v>
      </c>
      <c r="X54">
        <f t="shared" si="4"/>
        <v>716.30548336584661</v>
      </c>
      <c r="Y54">
        <f t="shared" si="4"/>
        <v>133.07204775764419</v>
      </c>
      <c r="Z54">
        <f t="shared" si="4"/>
        <v>432.26004026699468</v>
      </c>
      <c r="AA54">
        <f t="shared" si="4"/>
        <v>11418.969993330862</v>
      </c>
      <c r="AB54">
        <f t="shared" si="4"/>
        <v>1615.6188420560682</v>
      </c>
      <c r="AC54">
        <f t="shared" si="4"/>
        <v>343.52579076221957</v>
      </c>
      <c r="AD54">
        <f t="shared" si="4"/>
        <v>0</v>
      </c>
      <c r="AE54">
        <f t="shared" si="4"/>
        <v>3291.8881814139668</v>
      </c>
      <c r="AF54">
        <f t="shared" si="4"/>
        <v>923.99555984575034</v>
      </c>
      <c r="AG54">
        <f t="shared" si="4"/>
        <v>420.84232392782184</v>
      </c>
      <c r="AH54">
        <f t="shared" si="4"/>
        <v>33.25</v>
      </c>
      <c r="AI54">
        <f t="shared" si="4"/>
        <v>28.53</v>
      </c>
      <c r="AJ54">
        <f t="shared" ref="AJ54" si="11">IFERROR(AJ8,0)</f>
        <v>47.63</v>
      </c>
      <c r="AK54">
        <f t="shared" si="5"/>
        <v>135.68954556444498</v>
      </c>
      <c r="AL54">
        <f t="shared" si="5"/>
        <v>190.57318987438816</v>
      </c>
      <c r="AM54">
        <f t="shared" si="5"/>
        <v>810.35746483994603</v>
      </c>
      <c r="AN54">
        <f t="shared" si="5"/>
        <v>620.70398088947172</v>
      </c>
      <c r="AO54">
        <f t="shared" si="5"/>
        <v>235.70153293306839</v>
      </c>
      <c r="AP54">
        <f t="shared" si="5"/>
        <v>603.94451668085412</v>
      </c>
      <c r="AQ54">
        <f t="shared" si="5"/>
        <v>399.10806534714675</v>
      </c>
      <c r="AR54">
        <f t="shared" si="5"/>
        <v>0</v>
      </c>
      <c r="AS54">
        <f t="shared" si="6"/>
        <v>0</v>
      </c>
    </row>
    <row r="55" spans="1:45" ht="17.25" customHeight="1" x14ac:dyDescent="0.35">
      <c r="A55" s="1" t="str">
        <f t="shared" si="3"/>
        <v>ISIC 10T12</v>
      </c>
      <c r="B55" t="s">
        <v>69</v>
      </c>
      <c r="C55">
        <f t="shared" si="7"/>
        <v>44101.740000000005</v>
      </c>
      <c r="D55">
        <f t="shared" si="4"/>
        <v>13.049043976506074</v>
      </c>
      <c r="E55">
        <f t="shared" si="4"/>
        <v>3.8661552093979618E-2</v>
      </c>
      <c r="F55">
        <f t="shared" si="4"/>
        <v>3.5060972694934349E-2</v>
      </c>
      <c r="G55">
        <f t="shared" si="4"/>
        <v>2.4234566633594893E-3</v>
      </c>
      <c r="H55">
        <f t="shared" si="4"/>
        <v>209628.06</v>
      </c>
      <c r="I55">
        <f t="shared" si="4"/>
        <v>2227.36</v>
      </c>
      <c r="J55">
        <f t="shared" si="4"/>
        <v>65.61</v>
      </c>
      <c r="K55">
        <f t="shared" si="4"/>
        <v>725.46</v>
      </c>
      <c r="L55">
        <f t="shared" si="4"/>
        <v>863.44</v>
      </c>
      <c r="M55">
        <f t="shared" si="4"/>
        <v>8743.27</v>
      </c>
      <c r="N55">
        <f t="shared" si="4"/>
        <v>2443.5100000000002</v>
      </c>
      <c r="O55">
        <f t="shared" si="4"/>
        <v>218.9</v>
      </c>
      <c r="P55">
        <f t="shared" si="4"/>
        <v>16.597831811417464</v>
      </c>
      <c r="Q55">
        <f t="shared" si="4"/>
        <v>71.462168188582524</v>
      </c>
      <c r="R55">
        <f t="shared" si="4"/>
        <v>237.69492491021168</v>
      </c>
      <c r="S55">
        <f t="shared" si="4"/>
        <v>16.42507508978834</v>
      </c>
      <c r="T55">
        <f t="shared" si="4"/>
        <v>140.5</v>
      </c>
      <c r="U55">
        <f t="shared" si="4"/>
        <v>70.72</v>
      </c>
      <c r="V55">
        <f t="shared" si="4"/>
        <v>82.8</v>
      </c>
      <c r="W55">
        <f t="shared" si="4"/>
        <v>208.27</v>
      </c>
      <c r="X55">
        <f t="shared" si="4"/>
        <v>140.1</v>
      </c>
      <c r="Y55">
        <f t="shared" si="4"/>
        <v>28.99</v>
      </c>
      <c r="Z55">
        <f t="shared" si="4"/>
        <v>567.09</v>
      </c>
      <c r="AA55">
        <f t="shared" si="4"/>
        <v>646.45081039012155</v>
      </c>
      <c r="AB55">
        <f t="shared" si="4"/>
        <v>200.83918960987845</v>
      </c>
      <c r="AC55">
        <f t="shared" si="4"/>
        <v>758.4</v>
      </c>
      <c r="AD55">
        <f t="shared" si="4"/>
        <v>864.77</v>
      </c>
      <c r="AE55">
        <f t="shared" si="4"/>
        <v>11243.34</v>
      </c>
      <c r="AF55">
        <f t="shared" si="4"/>
        <v>2775.5899999999997</v>
      </c>
      <c r="AG55">
        <f t="shared" si="4"/>
        <v>97849.59</v>
      </c>
      <c r="AH55">
        <f t="shared" si="4"/>
        <v>556.5</v>
      </c>
      <c r="AI55">
        <f t="shared" si="4"/>
        <v>307.8</v>
      </c>
      <c r="AJ55">
        <f t="shared" ref="AJ55" si="12">IFERROR(AJ9,0)</f>
        <v>455.67</v>
      </c>
      <c r="AK55">
        <f t="shared" si="5"/>
        <v>341.04999999999995</v>
      </c>
      <c r="AL55">
        <f t="shared" si="5"/>
        <v>462.06</v>
      </c>
      <c r="AM55">
        <f t="shared" si="5"/>
        <v>4442.8600000000006</v>
      </c>
      <c r="AN55">
        <f t="shared" si="5"/>
        <v>4744.24</v>
      </c>
      <c r="AO55">
        <f t="shared" si="5"/>
        <v>4406.13</v>
      </c>
      <c r="AP55">
        <f t="shared" si="5"/>
        <v>15593.509999999998</v>
      </c>
      <c r="AQ55">
        <f t="shared" si="5"/>
        <v>3546.08</v>
      </c>
      <c r="AR55">
        <f t="shared" si="5"/>
        <v>0</v>
      </c>
      <c r="AS55">
        <f t="shared" si="6"/>
        <v>0</v>
      </c>
    </row>
    <row r="56" spans="1:45" ht="17.25" customHeight="1" x14ac:dyDescent="0.35">
      <c r="A56" s="1" t="str">
        <f t="shared" si="3"/>
        <v>ISIC 13T15</v>
      </c>
      <c r="B56" t="s">
        <v>70</v>
      </c>
      <c r="C56">
        <f t="shared" si="7"/>
        <v>903.43</v>
      </c>
      <c r="D56">
        <f t="shared" si="4"/>
        <v>7.6500188515351484</v>
      </c>
      <c r="E56">
        <f t="shared" si="4"/>
        <v>2.2665384750105152E-2</v>
      </c>
      <c r="F56">
        <f t="shared" si="4"/>
        <v>2.0554540436242982E-2</v>
      </c>
      <c r="G56">
        <f t="shared" si="4"/>
        <v>1.4207545927469997E-3</v>
      </c>
      <c r="H56">
        <f t="shared" si="4"/>
        <v>904.01</v>
      </c>
      <c r="I56">
        <f t="shared" si="4"/>
        <v>60737.27</v>
      </c>
      <c r="J56">
        <f t="shared" si="4"/>
        <v>358.62</v>
      </c>
      <c r="K56">
        <f t="shared" si="4"/>
        <v>1995.15</v>
      </c>
      <c r="L56">
        <f t="shared" si="4"/>
        <v>117.56</v>
      </c>
      <c r="M56">
        <f t="shared" si="4"/>
        <v>908.85</v>
      </c>
      <c r="N56">
        <f t="shared" si="4"/>
        <v>409.79</v>
      </c>
      <c r="O56">
        <f t="shared" si="4"/>
        <v>2775.31</v>
      </c>
      <c r="P56">
        <f t="shared" si="4"/>
        <v>62.727213568472948</v>
      </c>
      <c r="Q56">
        <f t="shared" si="4"/>
        <v>270.07278643152705</v>
      </c>
      <c r="R56">
        <f t="shared" si="4"/>
        <v>301.46810285912647</v>
      </c>
      <c r="S56">
        <f t="shared" si="4"/>
        <v>20.831897140873537</v>
      </c>
      <c r="T56">
        <f t="shared" si="4"/>
        <v>887.88</v>
      </c>
      <c r="U56">
        <f t="shared" si="4"/>
        <v>318.12</v>
      </c>
      <c r="V56">
        <f t="shared" si="4"/>
        <v>316.04000000000002</v>
      </c>
      <c r="W56">
        <f t="shared" si="4"/>
        <v>888.16</v>
      </c>
      <c r="X56">
        <f t="shared" si="4"/>
        <v>4623.82</v>
      </c>
      <c r="Y56">
        <f t="shared" si="4"/>
        <v>666.88</v>
      </c>
      <c r="Z56">
        <f t="shared" si="4"/>
        <v>4135.3</v>
      </c>
      <c r="AA56">
        <f t="shared" si="4"/>
        <v>163.79409188931814</v>
      </c>
      <c r="AB56">
        <f t="shared" si="4"/>
        <v>51.565908110681839</v>
      </c>
      <c r="AC56">
        <f t="shared" si="4"/>
        <v>307.83</v>
      </c>
      <c r="AD56">
        <f t="shared" si="4"/>
        <v>2639.96</v>
      </c>
      <c r="AE56">
        <f t="shared" si="4"/>
        <v>4819.88</v>
      </c>
      <c r="AF56">
        <f t="shared" si="4"/>
        <v>782.13</v>
      </c>
      <c r="AG56">
        <f t="shared" si="4"/>
        <v>1555.87</v>
      </c>
      <c r="AH56">
        <f t="shared" si="4"/>
        <v>901.4</v>
      </c>
      <c r="AI56">
        <f t="shared" si="4"/>
        <v>252.45</v>
      </c>
      <c r="AJ56">
        <f t="shared" ref="AJ56" si="13">IFERROR(AJ10,0)</f>
        <v>122.36</v>
      </c>
      <c r="AK56">
        <f t="shared" si="5"/>
        <v>204.07</v>
      </c>
      <c r="AL56">
        <f t="shared" si="5"/>
        <v>393.61</v>
      </c>
      <c r="AM56">
        <f t="shared" si="5"/>
        <v>2634.26</v>
      </c>
      <c r="AN56">
        <f t="shared" si="5"/>
        <v>1488.62</v>
      </c>
      <c r="AO56">
        <f t="shared" si="5"/>
        <v>384.36</v>
      </c>
      <c r="AP56">
        <f t="shared" si="5"/>
        <v>2393.0699999999997</v>
      </c>
      <c r="AQ56">
        <f t="shared" si="5"/>
        <v>1891.88</v>
      </c>
      <c r="AR56">
        <f t="shared" si="5"/>
        <v>0</v>
      </c>
      <c r="AS56">
        <f t="shared" si="6"/>
        <v>0</v>
      </c>
    </row>
    <row r="57" spans="1:45" ht="17.25" customHeight="1" x14ac:dyDescent="0.35">
      <c r="A57" s="1" t="str">
        <f t="shared" si="3"/>
        <v>ISIC 16</v>
      </c>
      <c r="B57" t="s">
        <v>71</v>
      </c>
      <c r="C57">
        <f t="shared" si="7"/>
        <v>1308.31</v>
      </c>
      <c r="D57">
        <f t="shared" si="4"/>
        <v>19.536026777431484</v>
      </c>
      <c r="E57">
        <f t="shared" si="4"/>
        <v>5.7881107483805115E-2</v>
      </c>
      <c r="F57">
        <f t="shared" si="4"/>
        <v>5.2490596448616603E-2</v>
      </c>
      <c r="G57">
        <f t="shared" si="4"/>
        <v>3.6282132510685604E-3</v>
      </c>
      <c r="H57">
        <f t="shared" si="4"/>
        <v>1884.82</v>
      </c>
      <c r="I57">
        <f t="shared" si="4"/>
        <v>159.63999999999999</v>
      </c>
      <c r="J57">
        <f t="shared" si="4"/>
        <v>26546.84</v>
      </c>
      <c r="K57">
        <f t="shared" si="4"/>
        <v>3207.61</v>
      </c>
      <c r="L57">
        <f t="shared" si="4"/>
        <v>63.93</v>
      </c>
      <c r="M57">
        <f t="shared" si="4"/>
        <v>665</v>
      </c>
      <c r="N57">
        <f t="shared" si="4"/>
        <v>178.3</v>
      </c>
      <c r="O57">
        <f t="shared" si="4"/>
        <v>496.05</v>
      </c>
      <c r="P57">
        <f t="shared" si="4"/>
        <v>195.62295798812119</v>
      </c>
      <c r="Q57">
        <f t="shared" si="4"/>
        <v>842.25704201187898</v>
      </c>
      <c r="R57">
        <f t="shared" si="4"/>
        <v>599.74661145592097</v>
      </c>
      <c r="S57">
        <f t="shared" si="4"/>
        <v>41.443388544079092</v>
      </c>
      <c r="T57">
        <f t="shared" si="4"/>
        <v>1264.76</v>
      </c>
      <c r="U57">
        <f t="shared" si="4"/>
        <v>296.7</v>
      </c>
      <c r="V57">
        <f t="shared" si="4"/>
        <v>460.75</v>
      </c>
      <c r="W57">
        <f t="shared" si="4"/>
        <v>942.85</v>
      </c>
      <c r="X57">
        <f t="shared" si="4"/>
        <v>1470.42</v>
      </c>
      <c r="Y57">
        <f t="shared" si="4"/>
        <v>915.53</v>
      </c>
      <c r="Z57">
        <f t="shared" si="4"/>
        <v>13995.07</v>
      </c>
      <c r="AA57">
        <f t="shared" si="4"/>
        <v>1297.7632487516503</v>
      </c>
      <c r="AB57">
        <f t="shared" si="4"/>
        <v>402.10675124834961</v>
      </c>
      <c r="AC57">
        <f t="shared" si="4"/>
        <v>301.64</v>
      </c>
      <c r="AD57">
        <f t="shared" si="4"/>
        <v>25607.34</v>
      </c>
      <c r="AE57">
        <f t="shared" si="4"/>
        <v>2033.9299999999998</v>
      </c>
      <c r="AF57">
        <f t="shared" si="4"/>
        <v>691.71</v>
      </c>
      <c r="AG57">
        <f t="shared" si="4"/>
        <v>442.32</v>
      </c>
      <c r="AH57">
        <f t="shared" si="4"/>
        <v>365.65</v>
      </c>
      <c r="AI57">
        <f t="shared" si="4"/>
        <v>160.63999999999999</v>
      </c>
      <c r="AJ57">
        <f t="shared" ref="AJ57" si="14">IFERROR(AJ11,0)</f>
        <v>54.61</v>
      </c>
      <c r="AK57">
        <f t="shared" si="5"/>
        <v>47.54</v>
      </c>
      <c r="AL57">
        <f t="shared" si="5"/>
        <v>1876.44</v>
      </c>
      <c r="AM57">
        <f t="shared" si="5"/>
        <v>1730.21</v>
      </c>
      <c r="AN57">
        <f t="shared" si="5"/>
        <v>249.58</v>
      </c>
      <c r="AO57">
        <f t="shared" si="5"/>
        <v>227.64</v>
      </c>
      <c r="AP57">
        <f t="shared" si="5"/>
        <v>139.25</v>
      </c>
      <c r="AQ57">
        <f t="shared" si="5"/>
        <v>1594.7</v>
      </c>
      <c r="AR57">
        <f t="shared" si="5"/>
        <v>0</v>
      </c>
      <c r="AS57">
        <f t="shared" si="6"/>
        <v>0</v>
      </c>
    </row>
    <row r="58" spans="1:45" ht="17.25" customHeight="1" x14ac:dyDescent="0.35">
      <c r="A58" s="1" t="str">
        <f t="shared" si="3"/>
        <v>ISIC 17T18</v>
      </c>
      <c r="B58" t="s">
        <v>72</v>
      </c>
      <c r="C58">
        <f t="shared" si="7"/>
        <v>614.6</v>
      </c>
      <c r="D58">
        <f t="shared" si="4"/>
        <v>15.940986878175575</v>
      </c>
      <c r="E58">
        <f t="shared" si="4"/>
        <v>4.7229766083219819E-2</v>
      </c>
      <c r="F58">
        <f t="shared" si="4"/>
        <v>4.2831222476703602E-2</v>
      </c>
      <c r="G58">
        <f t="shared" si="4"/>
        <v>2.9605456874845105E-3</v>
      </c>
      <c r="H58">
        <f t="shared" si="4"/>
        <v>13531.33</v>
      </c>
      <c r="I58">
        <f t="shared" si="4"/>
        <v>1175.8600000000001</v>
      </c>
      <c r="J58">
        <f t="shared" si="4"/>
        <v>1139.6899999999998</v>
      </c>
      <c r="K58">
        <f t="shared" si="4"/>
        <v>57617.94</v>
      </c>
      <c r="L58">
        <f t="shared" si="4"/>
        <v>269.45</v>
      </c>
      <c r="M58">
        <f t="shared" si="4"/>
        <v>4429.5200000000004</v>
      </c>
      <c r="N58">
        <f t="shared" si="4"/>
        <v>2262.52</v>
      </c>
      <c r="O58">
        <f t="shared" si="4"/>
        <v>2695.96</v>
      </c>
      <c r="P58">
        <f t="shared" si="4"/>
        <v>274.40517171213054</v>
      </c>
      <c r="Q58">
        <f t="shared" si="4"/>
        <v>1181.4548282878693</v>
      </c>
      <c r="R58">
        <f t="shared" ref="D58:AI66" si="15">IFERROR(R12,0)</f>
        <v>680.76791790847312</v>
      </c>
      <c r="S58">
        <f t="shared" si="15"/>
        <v>47.042082091527035</v>
      </c>
      <c r="T58">
        <f t="shared" si="15"/>
        <v>1397.6100000000001</v>
      </c>
      <c r="U58">
        <f t="shared" si="15"/>
        <v>1100.08</v>
      </c>
      <c r="V58">
        <f t="shared" si="15"/>
        <v>1627.78</v>
      </c>
      <c r="W58">
        <f t="shared" si="15"/>
        <v>1776.19</v>
      </c>
      <c r="X58">
        <f t="shared" si="15"/>
        <v>1614.2399999999998</v>
      </c>
      <c r="Y58">
        <f t="shared" si="15"/>
        <v>346.42</v>
      </c>
      <c r="Z58">
        <f t="shared" si="15"/>
        <v>2548.0100000000002</v>
      </c>
      <c r="AA58">
        <f t="shared" si="15"/>
        <v>536.7934055215967</v>
      </c>
      <c r="AB58">
        <f t="shared" si="15"/>
        <v>167.92659447840322</v>
      </c>
      <c r="AC58">
        <f t="shared" si="15"/>
        <v>1417.26</v>
      </c>
      <c r="AD58">
        <f t="shared" si="15"/>
        <v>1884.81</v>
      </c>
      <c r="AE58">
        <f t="shared" si="15"/>
        <v>12484.439999999999</v>
      </c>
      <c r="AF58">
        <f t="shared" si="15"/>
        <v>2851.9700000000003</v>
      </c>
      <c r="AG58">
        <f t="shared" si="15"/>
        <v>2022.56</v>
      </c>
      <c r="AH58">
        <f t="shared" si="15"/>
        <v>16347.140000000001</v>
      </c>
      <c r="AI58">
        <f t="shared" si="15"/>
        <v>1685.37</v>
      </c>
      <c r="AJ58">
        <f t="shared" ref="AJ58" si="16">IFERROR(AJ12,0)</f>
        <v>2213.4499999999998</v>
      </c>
      <c r="AK58">
        <f t="shared" si="5"/>
        <v>5449.99</v>
      </c>
      <c r="AL58">
        <f t="shared" si="5"/>
        <v>1254.9499999999998</v>
      </c>
      <c r="AM58">
        <f t="shared" si="5"/>
        <v>23067.120000000003</v>
      </c>
      <c r="AN58">
        <f t="shared" si="5"/>
        <v>3817.9399999999996</v>
      </c>
      <c r="AO58">
        <f t="shared" si="5"/>
        <v>2552.21</v>
      </c>
      <c r="AP58">
        <f t="shared" si="5"/>
        <v>2733.0299999999997</v>
      </c>
      <c r="AQ58">
        <f t="shared" si="5"/>
        <v>4003.37</v>
      </c>
      <c r="AR58">
        <f t="shared" si="5"/>
        <v>0</v>
      </c>
      <c r="AS58">
        <f t="shared" si="6"/>
        <v>0</v>
      </c>
    </row>
    <row r="59" spans="1:45" ht="17.25" customHeight="1" x14ac:dyDescent="0.35">
      <c r="A59" s="1" t="str">
        <f t="shared" si="3"/>
        <v>ISIC 19</v>
      </c>
      <c r="B59" t="s">
        <v>73</v>
      </c>
      <c r="C59">
        <f t="shared" si="7"/>
        <v>9027.74</v>
      </c>
      <c r="D59">
        <f t="shared" si="15"/>
        <v>86.534454942025221</v>
      </c>
      <c r="E59">
        <f t="shared" si="15"/>
        <v>0.25638325257303823</v>
      </c>
      <c r="F59">
        <f t="shared" si="15"/>
        <v>0.23250608759966274</v>
      </c>
      <c r="G59">
        <f t="shared" si="15"/>
        <v>1.6071100826773675E-2</v>
      </c>
      <c r="H59">
        <f t="shared" si="15"/>
        <v>1875.64</v>
      </c>
      <c r="I59">
        <f t="shared" si="15"/>
        <v>284.92</v>
      </c>
      <c r="J59">
        <f t="shared" si="15"/>
        <v>343.61</v>
      </c>
      <c r="K59">
        <f t="shared" si="15"/>
        <v>519.41999999999996</v>
      </c>
      <c r="L59">
        <f t="shared" si="15"/>
        <v>37129.25</v>
      </c>
      <c r="M59">
        <f t="shared" si="15"/>
        <v>18661.62</v>
      </c>
      <c r="N59">
        <f t="shared" si="15"/>
        <v>320.22000000000003</v>
      </c>
      <c r="O59">
        <f t="shared" si="15"/>
        <v>471.41</v>
      </c>
      <c r="P59">
        <f t="shared" si="15"/>
        <v>424.49812456323156</v>
      </c>
      <c r="Q59">
        <f t="shared" si="15"/>
        <v>1827.6818754367685</v>
      </c>
      <c r="R59">
        <f t="shared" si="15"/>
        <v>3763.319022650709</v>
      </c>
      <c r="S59">
        <f t="shared" si="15"/>
        <v>260.05097734929092</v>
      </c>
      <c r="T59">
        <f t="shared" si="15"/>
        <v>693.96</v>
      </c>
      <c r="U59">
        <f t="shared" si="15"/>
        <v>142.80000000000001</v>
      </c>
      <c r="V59">
        <f t="shared" si="15"/>
        <v>463.17</v>
      </c>
      <c r="W59">
        <f t="shared" si="15"/>
        <v>787.7</v>
      </c>
      <c r="X59">
        <f t="shared" si="15"/>
        <v>698.07</v>
      </c>
      <c r="Y59">
        <f t="shared" si="15"/>
        <v>162.01</v>
      </c>
      <c r="Z59">
        <f t="shared" si="15"/>
        <v>905.1</v>
      </c>
      <c r="AA59">
        <f t="shared" si="15"/>
        <v>7181.5169992698402</v>
      </c>
      <c r="AB59">
        <f t="shared" si="15"/>
        <v>2225.883000730159</v>
      </c>
      <c r="AC59">
        <f t="shared" si="15"/>
        <v>1464.4</v>
      </c>
      <c r="AD59">
        <f t="shared" si="15"/>
        <v>8964.68</v>
      </c>
      <c r="AE59">
        <f t="shared" si="15"/>
        <v>10659.6</v>
      </c>
      <c r="AF59">
        <f t="shared" si="15"/>
        <v>53289.16</v>
      </c>
      <c r="AG59">
        <f t="shared" si="15"/>
        <v>975.2</v>
      </c>
      <c r="AH59">
        <f t="shared" si="15"/>
        <v>415.69</v>
      </c>
      <c r="AI59">
        <f t="shared" si="15"/>
        <v>340.16</v>
      </c>
      <c r="AJ59">
        <f t="shared" ref="AJ59" si="17">IFERROR(AJ13,0)</f>
        <v>426.27</v>
      </c>
      <c r="AK59">
        <f t="shared" si="5"/>
        <v>1060.3</v>
      </c>
      <c r="AL59">
        <f t="shared" si="5"/>
        <v>779.76</v>
      </c>
      <c r="AM59">
        <f t="shared" si="5"/>
        <v>4524.4699999999993</v>
      </c>
      <c r="AN59">
        <f t="shared" si="5"/>
        <v>3244.31</v>
      </c>
      <c r="AO59">
        <f t="shared" si="5"/>
        <v>880.84</v>
      </c>
      <c r="AP59">
        <f t="shared" si="5"/>
        <v>1343.61</v>
      </c>
      <c r="AQ59">
        <f t="shared" si="5"/>
        <v>1538.38</v>
      </c>
      <c r="AR59">
        <f t="shared" si="5"/>
        <v>0</v>
      </c>
      <c r="AS59">
        <f t="shared" si="6"/>
        <v>0</v>
      </c>
    </row>
    <row r="60" spans="1:45" ht="17.25" customHeight="1" x14ac:dyDescent="0.35">
      <c r="A60" s="1" t="str">
        <f t="shared" si="3"/>
        <v>ISIC 20</v>
      </c>
      <c r="B60" t="s">
        <v>74</v>
      </c>
      <c r="C60">
        <f t="shared" si="7"/>
        <v>19280.870000000003</v>
      </c>
      <c r="D60">
        <f t="shared" si="15"/>
        <v>96.594116686155658</v>
      </c>
      <c r="E60">
        <f t="shared" si="15"/>
        <v>0.28618789858915544</v>
      </c>
      <c r="F60">
        <f t="shared" si="15"/>
        <v>0.25953500453535921</v>
      </c>
      <c r="G60">
        <f t="shared" si="15"/>
        <v>1.7939372121502088E-2</v>
      </c>
      <c r="H60">
        <f t="shared" si="15"/>
        <v>8840.14</v>
      </c>
      <c r="I60">
        <f t="shared" si="15"/>
        <v>8439.89</v>
      </c>
      <c r="J60">
        <f t="shared" si="15"/>
        <v>3411.43</v>
      </c>
      <c r="K60">
        <f t="shared" si="15"/>
        <v>10480.9</v>
      </c>
      <c r="L60">
        <f t="shared" si="15"/>
        <v>16572.669999999998</v>
      </c>
      <c r="M60">
        <f t="shared" si="15"/>
        <v>133708.65</v>
      </c>
      <c r="N60">
        <f t="shared" si="15"/>
        <v>13211.37</v>
      </c>
      <c r="O60">
        <f t="shared" si="15"/>
        <v>53485.919999999998</v>
      </c>
      <c r="P60">
        <f t="shared" si="15"/>
        <v>875.28777262606116</v>
      </c>
      <c r="Q60">
        <f t="shared" si="15"/>
        <v>3768.5622273739391</v>
      </c>
      <c r="R60">
        <f t="shared" si="15"/>
        <v>6779.7398299305196</v>
      </c>
      <c r="S60">
        <f t="shared" si="15"/>
        <v>468.49017006948071</v>
      </c>
      <c r="T60">
        <f t="shared" si="15"/>
        <v>5879.21</v>
      </c>
      <c r="U60">
        <f t="shared" si="15"/>
        <v>2982.6</v>
      </c>
      <c r="V60">
        <f t="shared" si="15"/>
        <v>4423.05</v>
      </c>
      <c r="W60">
        <f t="shared" si="15"/>
        <v>4262.42</v>
      </c>
      <c r="X60">
        <f t="shared" si="15"/>
        <v>8502.9599999999991</v>
      </c>
      <c r="Y60">
        <f t="shared" si="15"/>
        <v>1916.21</v>
      </c>
      <c r="Z60">
        <f t="shared" si="15"/>
        <v>6569.03</v>
      </c>
      <c r="AA60">
        <f t="shared" si="15"/>
        <v>5029.1697035783127</v>
      </c>
      <c r="AB60">
        <f t="shared" si="15"/>
        <v>1564.5102964216871</v>
      </c>
      <c r="AC60">
        <f t="shared" si="15"/>
        <v>2298.7799999999997</v>
      </c>
      <c r="AD60">
        <f t="shared" si="15"/>
        <v>12785.47</v>
      </c>
      <c r="AE60">
        <f t="shared" si="15"/>
        <v>5475.45</v>
      </c>
      <c r="AF60">
        <f t="shared" si="15"/>
        <v>1721.8700000000001</v>
      </c>
      <c r="AG60">
        <f t="shared" si="15"/>
        <v>2324.79</v>
      </c>
      <c r="AH60">
        <f t="shared" si="15"/>
        <v>988.29</v>
      </c>
      <c r="AI60">
        <f t="shared" si="15"/>
        <v>120.06</v>
      </c>
      <c r="AJ60">
        <f t="shared" ref="AJ60" si="18">IFERROR(AJ14,0)</f>
        <v>305.18</v>
      </c>
      <c r="AK60">
        <f t="shared" si="5"/>
        <v>198.78</v>
      </c>
      <c r="AL60">
        <f t="shared" si="5"/>
        <v>1983.12</v>
      </c>
      <c r="AM60">
        <f t="shared" si="5"/>
        <v>6375.38</v>
      </c>
      <c r="AN60">
        <f t="shared" si="5"/>
        <v>1294.4100000000001</v>
      </c>
      <c r="AO60">
        <f t="shared" si="5"/>
        <v>665.66</v>
      </c>
      <c r="AP60">
        <f t="shared" si="5"/>
        <v>7690.9800000000005</v>
      </c>
      <c r="AQ60">
        <f t="shared" si="5"/>
        <v>3181.7</v>
      </c>
      <c r="AR60">
        <f t="shared" si="5"/>
        <v>0.04</v>
      </c>
      <c r="AS60">
        <f t="shared" si="6"/>
        <v>0</v>
      </c>
    </row>
    <row r="61" spans="1:45" ht="17.25" customHeight="1" x14ac:dyDescent="0.35">
      <c r="A61" s="1" t="str">
        <f t="shared" si="3"/>
        <v>ISIC 21</v>
      </c>
      <c r="B61" t="s">
        <v>74</v>
      </c>
      <c r="C61">
        <f t="shared" si="7"/>
        <v>1459.6299999999999</v>
      </c>
      <c r="D61">
        <f t="shared" si="15"/>
        <v>0.71412115911825302</v>
      </c>
      <c r="E61">
        <f t="shared" si="15"/>
        <v>2.115789665846145E-3</v>
      </c>
      <c r="F61">
        <f t="shared" si="15"/>
        <v>1.9187445843388039E-3</v>
      </c>
      <c r="G61">
        <f t="shared" si="15"/>
        <v>1.3262593678334118E-4</v>
      </c>
      <c r="H61">
        <f t="shared" si="15"/>
        <v>1317.72</v>
      </c>
      <c r="I61">
        <f t="shared" si="15"/>
        <v>15.08</v>
      </c>
      <c r="J61">
        <f t="shared" si="15"/>
        <v>1.39</v>
      </c>
      <c r="K61">
        <f t="shared" si="15"/>
        <v>6.8500000000000005</v>
      </c>
      <c r="L61">
        <f t="shared" si="15"/>
        <v>6.2</v>
      </c>
      <c r="M61">
        <f t="shared" si="15"/>
        <v>1255.1199999999999</v>
      </c>
      <c r="N61">
        <f t="shared" si="15"/>
        <v>22859.73</v>
      </c>
      <c r="O61">
        <f t="shared" si="15"/>
        <v>213.38</v>
      </c>
      <c r="P61">
        <f t="shared" si="15"/>
        <v>10.538096486217919</v>
      </c>
      <c r="Q61">
        <f t="shared" si="15"/>
        <v>45.371903513782073</v>
      </c>
      <c r="R61">
        <f t="shared" si="15"/>
        <v>2.3290585669228201</v>
      </c>
      <c r="S61">
        <f t="shared" si="15"/>
        <v>0.16094143307718015</v>
      </c>
      <c r="T61">
        <f t="shared" si="15"/>
        <v>2.9</v>
      </c>
      <c r="U61">
        <f t="shared" si="15"/>
        <v>7.03</v>
      </c>
      <c r="V61">
        <f t="shared" si="15"/>
        <v>5.48</v>
      </c>
      <c r="W61">
        <f t="shared" si="15"/>
        <v>3.77</v>
      </c>
      <c r="X61">
        <f t="shared" si="15"/>
        <v>45.31</v>
      </c>
      <c r="Y61">
        <f t="shared" si="15"/>
        <v>1.44</v>
      </c>
      <c r="Z61">
        <f t="shared" si="15"/>
        <v>67.84</v>
      </c>
      <c r="AA61">
        <f t="shared" si="15"/>
        <v>3.0968856516438326</v>
      </c>
      <c r="AB61">
        <f t="shared" si="15"/>
        <v>0.96311434835616683</v>
      </c>
      <c r="AC61">
        <f t="shared" si="15"/>
        <v>23.32</v>
      </c>
      <c r="AD61">
        <f t="shared" si="15"/>
        <v>7.25</v>
      </c>
      <c r="AE61">
        <f t="shared" si="15"/>
        <v>378.87</v>
      </c>
      <c r="AF61">
        <f t="shared" si="15"/>
        <v>24.019999999999996</v>
      </c>
      <c r="AG61">
        <f t="shared" si="15"/>
        <v>9.24</v>
      </c>
      <c r="AH61">
        <f t="shared" si="15"/>
        <v>1.97</v>
      </c>
      <c r="AI61">
        <f t="shared" si="15"/>
        <v>1.19</v>
      </c>
      <c r="AJ61">
        <f t="shared" ref="AJ61" si="19">IFERROR(AJ15,0)</f>
        <v>8.35</v>
      </c>
      <c r="AK61">
        <f t="shared" si="5"/>
        <v>13.829999999999998</v>
      </c>
      <c r="AL61">
        <f t="shared" si="5"/>
        <v>3.97</v>
      </c>
      <c r="AM61">
        <f t="shared" si="5"/>
        <v>1355.9900000000002</v>
      </c>
      <c r="AN61">
        <f t="shared" si="5"/>
        <v>511.19</v>
      </c>
      <c r="AO61">
        <f t="shared" si="5"/>
        <v>299.68</v>
      </c>
      <c r="AP61">
        <f t="shared" si="5"/>
        <v>35935.450000000004</v>
      </c>
      <c r="AQ61">
        <f t="shared" si="5"/>
        <v>64.789999999999992</v>
      </c>
      <c r="AR61">
        <f t="shared" si="5"/>
        <v>0</v>
      </c>
      <c r="AS61">
        <f t="shared" si="6"/>
        <v>0</v>
      </c>
    </row>
    <row r="62" spans="1:45" ht="17.25" customHeight="1" x14ac:dyDescent="0.35">
      <c r="A62" s="1" t="str">
        <f t="shared" si="3"/>
        <v>ISIC 22</v>
      </c>
      <c r="B62" t="s">
        <v>75</v>
      </c>
      <c r="C62">
        <f t="shared" si="7"/>
        <v>1890.1100000000001</v>
      </c>
      <c r="D62">
        <f t="shared" si="15"/>
        <v>42.82346930193642</v>
      </c>
      <c r="E62">
        <f t="shared" si="15"/>
        <v>0.12687686486784686</v>
      </c>
      <c r="F62">
        <f t="shared" si="15"/>
        <v>0.11506072710006809</v>
      </c>
      <c r="G62">
        <f t="shared" si="15"/>
        <v>7.9531360469624196E-3</v>
      </c>
      <c r="H62">
        <f t="shared" si="15"/>
        <v>13089.18</v>
      </c>
      <c r="I62">
        <f t="shared" si="15"/>
        <v>2562.9899999999998</v>
      </c>
      <c r="J62">
        <f t="shared" si="15"/>
        <v>1067.96</v>
      </c>
      <c r="K62">
        <f t="shared" si="15"/>
        <v>3478.59</v>
      </c>
      <c r="L62">
        <f t="shared" si="15"/>
        <v>1745.69</v>
      </c>
      <c r="M62">
        <f t="shared" si="15"/>
        <v>7031.28</v>
      </c>
      <c r="N62">
        <f t="shared" si="15"/>
        <v>2833.84</v>
      </c>
      <c r="O62">
        <f t="shared" si="15"/>
        <v>35611.31</v>
      </c>
      <c r="P62">
        <f t="shared" si="15"/>
        <v>439.48254006411366</v>
      </c>
      <c r="Q62">
        <f t="shared" si="15"/>
        <v>1892.1974599358864</v>
      </c>
      <c r="R62">
        <f t="shared" si="15"/>
        <v>1371.2355696880263</v>
      </c>
      <c r="S62">
        <f t="shared" si="15"/>
        <v>94.75443031197382</v>
      </c>
      <c r="T62">
        <f t="shared" si="15"/>
        <v>5694.85</v>
      </c>
      <c r="U62">
        <f t="shared" si="15"/>
        <v>3581.69</v>
      </c>
      <c r="V62">
        <f t="shared" si="15"/>
        <v>6918.49</v>
      </c>
      <c r="W62">
        <f t="shared" si="15"/>
        <v>11590.92</v>
      </c>
      <c r="X62">
        <f t="shared" si="15"/>
        <v>32442.04</v>
      </c>
      <c r="Y62">
        <f t="shared" si="15"/>
        <v>3265.54</v>
      </c>
      <c r="Z62">
        <f t="shared" si="15"/>
        <v>7439.9600000000009</v>
      </c>
      <c r="AA62">
        <f t="shared" si="15"/>
        <v>827.26929555298261</v>
      </c>
      <c r="AB62">
        <f t="shared" si="15"/>
        <v>258.99070444701738</v>
      </c>
      <c r="AC62">
        <f t="shared" si="15"/>
        <v>1189.6699999999998</v>
      </c>
      <c r="AD62">
        <f t="shared" si="15"/>
        <v>32892.300000000003</v>
      </c>
      <c r="AE62">
        <f t="shared" si="15"/>
        <v>12414.900000000001</v>
      </c>
      <c r="AF62">
        <f t="shared" si="15"/>
        <v>5131.42</v>
      </c>
      <c r="AG62">
        <f t="shared" si="15"/>
        <v>750.37</v>
      </c>
      <c r="AH62">
        <f t="shared" si="15"/>
        <v>654.21</v>
      </c>
      <c r="AI62">
        <f t="shared" si="15"/>
        <v>954.28</v>
      </c>
      <c r="AJ62">
        <f t="shared" ref="AJ62" si="20">IFERROR(AJ16,0)</f>
        <v>481.09</v>
      </c>
      <c r="AK62">
        <f t="shared" si="5"/>
        <v>664.47</v>
      </c>
      <c r="AL62">
        <f t="shared" si="5"/>
        <v>1269.83</v>
      </c>
      <c r="AM62">
        <f t="shared" si="5"/>
        <v>6208.1900000000005</v>
      </c>
      <c r="AN62">
        <f t="shared" si="5"/>
        <v>752.59</v>
      </c>
      <c r="AO62">
        <f t="shared" si="5"/>
        <v>240.91</v>
      </c>
      <c r="AP62">
        <f t="shared" si="5"/>
        <v>2412.21</v>
      </c>
      <c r="AQ62">
        <f t="shared" si="5"/>
        <v>1305.02</v>
      </c>
      <c r="AR62">
        <f t="shared" si="5"/>
        <v>0.05</v>
      </c>
      <c r="AS62">
        <f t="shared" si="6"/>
        <v>0</v>
      </c>
    </row>
    <row r="63" spans="1:45" ht="17.25" customHeight="1" x14ac:dyDescent="0.35">
      <c r="A63" s="1" t="str">
        <f t="shared" si="3"/>
        <v>ISIC 231</v>
      </c>
      <c r="B63" t="s">
        <v>76</v>
      </c>
      <c r="C63">
        <f t="shared" si="7"/>
        <v>748.33500000000004</v>
      </c>
      <c r="D63">
        <f t="shared" si="15"/>
        <v>31.221883093335776</v>
      </c>
      <c r="E63">
        <f t="shared" si="15"/>
        <v>132.87836083262667</v>
      </c>
      <c r="F63">
        <f t="shared" si="15"/>
        <v>121.7141276718793</v>
      </c>
      <c r="G63">
        <f t="shared" si="15"/>
        <v>8.4106284021582667</v>
      </c>
      <c r="H63">
        <f t="shared" si="15"/>
        <v>2144.8150000000005</v>
      </c>
      <c r="I63">
        <f t="shared" si="15"/>
        <v>182.63499999999999</v>
      </c>
      <c r="J63">
        <f t="shared" si="15"/>
        <v>784.8449999999998</v>
      </c>
      <c r="K63">
        <f t="shared" si="15"/>
        <v>83.16</v>
      </c>
      <c r="L63">
        <f t="shared" si="15"/>
        <v>0</v>
      </c>
      <c r="M63">
        <f t="shared" si="15"/>
        <v>1118.2249999999995</v>
      </c>
      <c r="N63">
        <f t="shared" si="15"/>
        <v>400.54500000000024</v>
      </c>
      <c r="O63">
        <f t="shared" si="15"/>
        <v>728.26000000000022</v>
      </c>
      <c r="P63">
        <f t="shared" si="15"/>
        <v>4350.6463191503035</v>
      </c>
      <c r="Q63">
        <f t="shared" si="15"/>
        <v>628.18107087392661</v>
      </c>
      <c r="R63">
        <f t="shared" si="15"/>
        <v>554.28088056666161</v>
      </c>
      <c r="S63">
        <f t="shared" si="15"/>
        <v>579.3191194333383</v>
      </c>
      <c r="T63">
        <f t="shared" si="15"/>
        <v>1237.6300000000001</v>
      </c>
      <c r="U63">
        <f t="shared" si="15"/>
        <v>671.495</v>
      </c>
      <c r="V63">
        <f t="shared" si="15"/>
        <v>938.16499999999985</v>
      </c>
      <c r="W63">
        <f t="shared" si="15"/>
        <v>922.5100000000001</v>
      </c>
      <c r="X63">
        <f t="shared" si="15"/>
        <v>2352.7449999999999</v>
      </c>
      <c r="Y63">
        <f t="shared" si="15"/>
        <v>388.73000000000013</v>
      </c>
      <c r="Z63">
        <f t="shared" si="15"/>
        <v>1099.0599999999997</v>
      </c>
      <c r="AA63">
        <f t="shared" si="15"/>
        <v>700.85244959905594</v>
      </c>
      <c r="AB63">
        <f t="shared" si="15"/>
        <v>218.56255040094405</v>
      </c>
      <c r="AC63">
        <f t="shared" si="15"/>
        <v>420.86</v>
      </c>
      <c r="AD63">
        <f t="shared" si="15"/>
        <v>0</v>
      </c>
      <c r="AE63">
        <f t="shared" si="15"/>
        <v>1566.845</v>
      </c>
      <c r="AF63">
        <f t="shared" si="15"/>
        <v>399.08</v>
      </c>
      <c r="AG63">
        <f t="shared" si="15"/>
        <v>447.99999999999994</v>
      </c>
      <c r="AH63">
        <f t="shared" si="15"/>
        <v>23.484999999999999</v>
      </c>
      <c r="AI63">
        <f t="shared" si="15"/>
        <v>128.11000000000007</v>
      </c>
      <c r="AJ63">
        <f t="shared" ref="AJ63" si="21">IFERROR(AJ17,0)</f>
        <v>38.69</v>
      </c>
      <c r="AK63">
        <f t="shared" si="5"/>
        <v>38.35</v>
      </c>
      <c r="AL63">
        <f t="shared" si="5"/>
        <v>1359.0450000000001</v>
      </c>
      <c r="AM63">
        <f t="shared" si="5"/>
        <v>1191.5250000000003</v>
      </c>
      <c r="AN63">
        <f t="shared" si="5"/>
        <v>282.83499999999998</v>
      </c>
      <c r="AO63">
        <f t="shared" si="5"/>
        <v>154.255</v>
      </c>
      <c r="AP63">
        <f t="shared" si="5"/>
        <v>471.14500000000004</v>
      </c>
      <c r="AQ63">
        <f t="shared" si="5"/>
        <v>404.56999999999994</v>
      </c>
      <c r="AR63">
        <f t="shared" si="5"/>
        <v>0</v>
      </c>
      <c r="AS63">
        <f t="shared" si="6"/>
        <v>0</v>
      </c>
    </row>
    <row r="64" spans="1:45" ht="17.25" customHeight="1" x14ac:dyDescent="0.35">
      <c r="A64" s="1" t="str">
        <f t="shared" si="3"/>
        <v>ISIC 239</v>
      </c>
      <c r="B64" t="s">
        <v>77</v>
      </c>
      <c r="C64">
        <f t="shared" si="7"/>
        <v>94.715000000000003</v>
      </c>
      <c r="D64">
        <f t="shared" si="15"/>
        <v>31.221883093335776</v>
      </c>
      <c r="E64">
        <f t="shared" si="15"/>
        <v>132.8783608326267</v>
      </c>
      <c r="F64">
        <f t="shared" si="15"/>
        <v>121.7141276718793</v>
      </c>
      <c r="G64">
        <f t="shared" si="15"/>
        <v>8.4106284021582649</v>
      </c>
      <c r="H64">
        <f t="shared" si="15"/>
        <v>2144.8149999999996</v>
      </c>
      <c r="I64">
        <f t="shared" si="15"/>
        <v>182.63499999999999</v>
      </c>
      <c r="J64">
        <f t="shared" si="15"/>
        <v>784.84500000000025</v>
      </c>
      <c r="K64">
        <f t="shared" si="15"/>
        <v>83.160000000000011</v>
      </c>
      <c r="L64">
        <f t="shared" si="15"/>
        <v>0</v>
      </c>
      <c r="M64">
        <f t="shared" si="15"/>
        <v>1118.2250000000004</v>
      </c>
      <c r="N64">
        <f t="shared" si="15"/>
        <v>400.54499999999985</v>
      </c>
      <c r="O64">
        <f t="shared" si="15"/>
        <v>728.25999999999988</v>
      </c>
      <c r="P64">
        <f t="shared" si="15"/>
        <v>145.90158717220905</v>
      </c>
      <c r="Q64">
        <f t="shared" si="15"/>
        <v>18731.761022803563</v>
      </c>
      <c r="R64">
        <f t="shared" si="15"/>
        <v>554.28088056666161</v>
      </c>
      <c r="S64">
        <f t="shared" si="15"/>
        <v>579.31911943333876</v>
      </c>
      <c r="T64">
        <f t="shared" si="15"/>
        <v>1237.6300000000001</v>
      </c>
      <c r="U64">
        <f t="shared" si="15"/>
        <v>671.49499999999989</v>
      </c>
      <c r="V64">
        <f t="shared" si="15"/>
        <v>938.16499999999996</v>
      </c>
      <c r="W64">
        <f t="shared" si="15"/>
        <v>922.51</v>
      </c>
      <c r="X64">
        <f t="shared" si="15"/>
        <v>2352.7450000000008</v>
      </c>
      <c r="Y64">
        <f t="shared" si="15"/>
        <v>388.72999999999996</v>
      </c>
      <c r="Z64">
        <f t="shared" si="15"/>
        <v>1099.06</v>
      </c>
      <c r="AA64">
        <f t="shared" si="15"/>
        <v>700.85244959905594</v>
      </c>
      <c r="AB64">
        <f t="shared" si="15"/>
        <v>218.56255040094405</v>
      </c>
      <c r="AC64">
        <f t="shared" si="15"/>
        <v>420.85999999999996</v>
      </c>
      <c r="AD64">
        <f t="shared" si="15"/>
        <v>0</v>
      </c>
      <c r="AE64">
        <f t="shared" si="15"/>
        <v>1566.8449999999998</v>
      </c>
      <c r="AF64">
        <f t="shared" si="15"/>
        <v>399.08000000000015</v>
      </c>
      <c r="AG64">
        <f t="shared" si="15"/>
        <v>448.00000000000006</v>
      </c>
      <c r="AH64">
        <f t="shared" si="15"/>
        <v>23.484999999999996</v>
      </c>
      <c r="AI64">
        <f t="shared" si="15"/>
        <v>128.10999999999999</v>
      </c>
      <c r="AJ64">
        <f t="shared" ref="AJ64" si="22">IFERROR(AJ18,0)</f>
        <v>38.69</v>
      </c>
      <c r="AK64">
        <f t="shared" si="5"/>
        <v>38.35</v>
      </c>
      <c r="AL64">
        <f t="shared" si="5"/>
        <v>1359.0450000000001</v>
      </c>
      <c r="AM64">
        <f t="shared" si="5"/>
        <v>1191.5249999999999</v>
      </c>
      <c r="AN64">
        <f t="shared" si="5"/>
        <v>282.83500000000004</v>
      </c>
      <c r="AO64">
        <f t="shared" si="5"/>
        <v>154.25499999999997</v>
      </c>
      <c r="AP64">
        <f t="shared" si="5"/>
        <v>471.14500000000004</v>
      </c>
      <c r="AQ64">
        <f t="shared" si="5"/>
        <v>404.57</v>
      </c>
      <c r="AR64">
        <f t="shared" si="5"/>
        <v>0</v>
      </c>
      <c r="AS64">
        <f t="shared" si="6"/>
        <v>0</v>
      </c>
    </row>
    <row r="65" spans="1:45" ht="17.25" customHeight="1" x14ac:dyDescent="0.35">
      <c r="A65" s="1" t="str">
        <f t="shared" si="3"/>
        <v>ISIC 241</v>
      </c>
      <c r="B65" t="s">
        <v>78</v>
      </c>
      <c r="C65">
        <f t="shared" si="7"/>
        <v>26.195640309132074</v>
      </c>
      <c r="D65">
        <f t="shared" si="15"/>
        <v>43.324220267364453</v>
      </c>
      <c r="E65">
        <f t="shared" si="15"/>
        <v>184.38514282656567</v>
      </c>
      <c r="F65">
        <f t="shared" si="15"/>
        <v>168.89338997083624</v>
      </c>
      <c r="G65">
        <f t="shared" si="15"/>
        <v>11.670786044286762</v>
      </c>
      <c r="H65">
        <f t="shared" si="15"/>
        <v>831.13536706716661</v>
      </c>
      <c r="I65">
        <f t="shared" si="15"/>
        <v>111.77763798310622</v>
      </c>
      <c r="J65">
        <f t="shared" si="15"/>
        <v>204.17584979560232</v>
      </c>
      <c r="K65">
        <f t="shared" si="15"/>
        <v>283.98244203162454</v>
      </c>
      <c r="L65">
        <f t="shared" si="15"/>
        <v>0</v>
      </c>
      <c r="M65">
        <f t="shared" si="15"/>
        <v>2313.9765426027948</v>
      </c>
      <c r="N65">
        <f t="shared" si="15"/>
        <v>325.20805498634752</v>
      </c>
      <c r="O65">
        <f t="shared" si="15"/>
        <v>1118.7089878635431</v>
      </c>
      <c r="P65">
        <f t="shared" si="15"/>
        <v>224.13823592893397</v>
      </c>
      <c r="Q65">
        <f t="shared" si="15"/>
        <v>965.02992050006822</v>
      </c>
      <c r="R65">
        <f t="shared" si="15"/>
        <v>49998.134085981015</v>
      </c>
      <c r="S65">
        <f t="shared" si="15"/>
        <v>0</v>
      </c>
      <c r="T65">
        <f t="shared" si="15"/>
        <v>29915.800894984837</v>
      </c>
      <c r="U65">
        <f t="shared" si="15"/>
        <v>1873.0519938038437</v>
      </c>
      <c r="V65">
        <f t="shared" si="15"/>
        <v>10198.822109487492</v>
      </c>
      <c r="W65">
        <f t="shared" si="15"/>
        <v>15772.297315250798</v>
      </c>
      <c r="X65">
        <f t="shared" si="15"/>
        <v>15882.712789640798</v>
      </c>
      <c r="Y65">
        <f t="shared" si="15"/>
        <v>2483.843789797314</v>
      </c>
      <c r="Z65">
        <f t="shared" si="15"/>
        <v>5865.7085091697909</v>
      </c>
      <c r="AA65">
        <f t="shared" si="15"/>
        <v>341.0545543649053</v>
      </c>
      <c r="AB65">
        <f t="shared" si="15"/>
        <v>109.92093600335978</v>
      </c>
      <c r="AC65">
        <f t="shared" si="15"/>
        <v>1479.0670643395063</v>
      </c>
      <c r="AD65">
        <f t="shared" si="15"/>
        <v>0</v>
      </c>
      <c r="AE65">
        <f t="shared" si="15"/>
        <v>1212.7944656608213</v>
      </c>
      <c r="AF65">
        <f t="shared" si="15"/>
        <v>422.25272918444057</v>
      </c>
      <c r="AG65">
        <f t="shared" si="15"/>
        <v>24.421323209909282</v>
      </c>
      <c r="AH65">
        <f t="shared" si="15"/>
        <v>43.440356514416308</v>
      </c>
      <c r="AI65">
        <f t="shared" si="15"/>
        <v>105.13623428968656</v>
      </c>
      <c r="AJ65">
        <f t="shared" ref="AJ65" si="23">IFERROR(AJ19,0)</f>
        <v>28.719816003545649</v>
      </c>
      <c r="AK65">
        <f t="shared" si="5"/>
        <v>11.134895905076252</v>
      </c>
      <c r="AL65">
        <f t="shared" si="5"/>
        <v>357.8528355265455</v>
      </c>
      <c r="AM65">
        <f t="shared" si="5"/>
        <v>1002.7158461245124</v>
      </c>
      <c r="AN65">
        <f t="shared" si="5"/>
        <v>87.81987723928782</v>
      </c>
      <c r="AO65">
        <f t="shared" si="5"/>
        <v>23.504606097041702</v>
      </c>
      <c r="AP65">
        <f t="shared" si="5"/>
        <v>508.09269660847639</v>
      </c>
      <c r="AQ65">
        <f t="shared" si="5"/>
        <v>167.14495313721002</v>
      </c>
      <c r="AR65">
        <f t="shared" si="5"/>
        <v>0</v>
      </c>
      <c r="AS65">
        <f t="shared" si="6"/>
        <v>0</v>
      </c>
    </row>
    <row r="66" spans="1:45" ht="17.25" customHeight="1" x14ac:dyDescent="0.35">
      <c r="A66" s="1" t="str">
        <f t="shared" si="3"/>
        <v>ISIC 242</v>
      </c>
      <c r="B66" t="s">
        <v>79</v>
      </c>
      <c r="C66">
        <f t="shared" si="7"/>
        <v>163.23435969086796</v>
      </c>
      <c r="D66">
        <f t="shared" si="15"/>
        <v>43.31922453069366</v>
      </c>
      <c r="E66">
        <f t="shared" si="15"/>
        <v>184.36388128708765</v>
      </c>
      <c r="F66">
        <f t="shared" si="15"/>
        <v>168.87391479282908</v>
      </c>
      <c r="G66">
        <f t="shared" si="15"/>
        <v>11.669440280336282</v>
      </c>
      <c r="H66">
        <f t="shared" si="15"/>
        <v>203.1146329328335</v>
      </c>
      <c r="I66">
        <f t="shared" si="15"/>
        <v>108.9323620168938</v>
      </c>
      <c r="J66">
        <f t="shared" si="15"/>
        <v>199.07415020439771</v>
      </c>
      <c r="K66">
        <f t="shared" si="15"/>
        <v>282.04755796837537</v>
      </c>
      <c r="L66">
        <f t="shared" si="15"/>
        <v>0</v>
      </c>
      <c r="M66">
        <f t="shared" si="15"/>
        <v>2310.8134573972056</v>
      </c>
      <c r="N66">
        <f t="shared" si="15"/>
        <v>324.6419450136525</v>
      </c>
      <c r="O66">
        <f t="shared" si="15"/>
        <v>1115.3910121364568</v>
      </c>
      <c r="P66">
        <f t="shared" si="15"/>
        <v>224.12573706833786</v>
      </c>
      <c r="Q66">
        <f t="shared" ref="D66:AI74" si="24">IFERROR(Q20,0)</f>
        <v>964.97610650265972</v>
      </c>
      <c r="R66">
        <f t="shared" si="24"/>
        <v>0</v>
      </c>
      <c r="S66">
        <f t="shared" si="24"/>
        <v>52256.615914018985</v>
      </c>
      <c r="T66">
        <f t="shared" si="24"/>
        <v>29915.659105015158</v>
      </c>
      <c r="U66">
        <f t="shared" si="24"/>
        <v>1872.6180061961566</v>
      </c>
      <c r="V66">
        <f t="shared" si="24"/>
        <v>10198.717890512509</v>
      </c>
      <c r="W66">
        <f t="shared" si="24"/>
        <v>15772.082684749203</v>
      </c>
      <c r="X66">
        <f t="shared" si="24"/>
        <v>15882.527210359203</v>
      </c>
      <c r="Y66">
        <f t="shared" si="24"/>
        <v>2483.7862102026857</v>
      </c>
      <c r="Z66">
        <f t="shared" si="24"/>
        <v>5865.1814908302085</v>
      </c>
      <c r="AA66">
        <f t="shared" si="24"/>
        <v>340.22847107048312</v>
      </c>
      <c r="AB66">
        <f t="shared" si="24"/>
        <v>109.66603856125178</v>
      </c>
      <c r="AC66">
        <f t="shared" si="24"/>
        <v>1478.9129356604942</v>
      </c>
      <c r="AD66">
        <f t="shared" si="24"/>
        <v>0</v>
      </c>
      <c r="AE66">
        <f t="shared" si="24"/>
        <v>1203.5755343391786</v>
      </c>
      <c r="AF66">
        <f t="shared" si="24"/>
        <v>421.96727081555952</v>
      </c>
      <c r="AG66">
        <f t="shared" si="24"/>
        <v>20.408676790090716</v>
      </c>
      <c r="AH66">
        <f t="shared" si="24"/>
        <v>43.379643485583685</v>
      </c>
      <c r="AI66">
        <f t="shared" si="24"/>
        <v>105.10376571031345</v>
      </c>
      <c r="AJ66">
        <f t="shared" ref="AJ66:AR81" si="25">IFERROR(AJ20,0)</f>
        <v>28.690183996454344</v>
      </c>
      <c r="AK66">
        <f t="shared" si="25"/>
        <v>11.125104094923749</v>
      </c>
      <c r="AL66">
        <f t="shared" si="25"/>
        <v>357.77716447345443</v>
      </c>
      <c r="AM66">
        <f t="shared" si="25"/>
        <v>999.73415387548744</v>
      </c>
      <c r="AN66">
        <f t="shared" si="25"/>
        <v>87.390122760712174</v>
      </c>
      <c r="AO66">
        <f t="shared" si="25"/>
        <v>23.415393902958304</v>
      </c>
      <c r="AP66">
        <f t="shared" si="25"/>
        <v>506.25730339152369</v>
      </c>
      <c r="AQ66">
        <f t="shared" si="25"/>
        <v>166.32504686279003</v>
      </c>
      <c r="AR66">
        <f t="shared" si="25"/>
        <v>0</v>
      </c>
      <c r="AS66">
        <f t="shared" si="6"/>
        <v>0</v>
      </c>
    </row>
    <row r="67" spans="1:45" ht="17.25" customHeight="1" x14ac:dyDescent="0.35">
      <c r="A67" s="1" t="str">
        <f t="shared" si="3"/>
        <v>ISIC 25</v>
      </c>
      <c r="B67" t="s">
        <v>80</v>
      </c>
      <c r="C67">
        <f t="shared" si="7"/>
        <v>2148.2400000000002</v>
      </c>
      <c r="D67">
        <f t="shared" si="24"/>
        <v>110.63619785236423</v>
      </c>
      <c r="E67">
        <f t="shared" si="24"/>
        <v>470.86066447139621</v>
      </c>
      <c r="F67">
        <f t="shared" si="24"/>
        <v>431.29968395174222</v>
      </c>
      <c r="G67">
        <f t="shared" si="24"/>
        <v>29.803453724497246</v>
      </c>
      <c r="H67">
        <f t="shared" si="24"/>
        <v>6663.49</v>
      </c>
      <c r="I67">
        <f t="shared" si="24"/>
        <v>983.43</v>
      </c>
      <c r="J67">
        <f t="shared" si="24"/>
        <v>1591.05</v>
      </c>
      <c r="K67">
        <f t="shared" si="24"/>
        <v>1123.54</v>
      </c>
      <c r="L67">
        <f t="shared" si="24"/>
        <v>1792.61</v>
      </c>
      <c r="M67">
        <f t="shared" si="24"/>
        <v>3348.1</v>
      </c>
      <c r="N67">
        <f t="shared" si="24"/>
        <v>554.28</v>
      </c>
      <c r="O67">
        <f t="shared" si="24"/>
        <v>3786.52</v>
      </c>
      <c r="P67">
        <f t="shared" si="24"/>
        <v>366.54360162281142</v>
      </c>
      <c r="Q67">
        <f t="shared" si="24"/>
        <v>1559.9863983771886</v>
      </c>
      <c r="R67">
        <f t="shared" si="24"/>
        <v>8466.7171706428308</v>
      </c>
      <c r="S67">
        <f t="shared" si="24"/>
        <v>585.0628293571707</v>
      </c>
      <c r="T67">
        <f t="shared" si="24"/>
        <v>77375.28</v>
      </c>
      <c r="U67">
        <f t="shared" si="24"/>
        <v>4923.22</v>
      </c>
      <c r="V67">
        <f t="shared" si="24"/>
        <v>11182.66</v>
      </c>
      <c r="W67">
        <f t="shared" si="24"/>
        <v>54877.599999999999</v>
      </c>
      <c r="X67">
        <f t="shared" si="24"/>
        <v>42347.91</v>
      </c>
      <c r="Y67">
        <f t="shared" si="24"/>
        <v>9722.17</v>
      </c>
      <c r="Z67">
        <f t="shared" si="24"/>
        <v>16155.449999999999</v>
      </c>
      <c r="AA67">
        <f t="shared" si="24"/>
        <v>2660.3951853744456</v>
      </c>
      <c r="AB67">
        <f t="shared" si="24"/>
        <v>831.09481462555425</v>
      </c>
      <c r="AC67">
        <f t="shared" si="24"/>
        <v>3339.9399999999996</v>
      </c>
      <c r="AD67">
        <f t="shared" si="24"/>
        <v>52929.2</v>
      </c>
      <c r="AE67">
        <f t="shared" si="24"/>
        <v>5641.74</v>
      </c>
      <c r="AF67">
        <f t="shared" si="24"/>
        <v>3191.12</v>
      </c>
      <c r="AG67">
        <f t="shared" si="24"/>
        <v>842.59</v>
      </c>
      <c r="AH67">
        <f t="shared" si="24"/>
        <v>200.51</v>
      </c>
      <c r="AI67">
        <f t="shared" si="24"/>
        <v>648.41999999999996</v>
      </c>
      <c r="AJ67">
        <f t="shared" ref="AJ67" si="26">IFERROR(AJ21,0)</f>
        <v>483.88</v>
      </c>
      <c r="AK67">
        <f t="shared" si="25"/>
        <v>249.24</v>
      </c>
      <c r="AL67">
        <f t="shared" si="25"/>
        <v>1835.79</v>
      </c>
      <c r="AM67">
        <f t="shared" si="25"/>
        <v>5151.5</v>
      </c>
      <c r="AN67">
        <f t="shared" si="25"/>
        <v>2536.2399999999998</v>
      </c>
      <c r="AO67">
        <f t="shared" si="25"/>
        <v>421.83</v>
      </c>
      <c r="AP67">
        <f t="shared" si="25"/>
        <v>707.49</v>
      </c>
      <c r="AQ67">
        <f t="shared" si="25"/>
        <v>1016.77</v>
      </c>
      <c r="AR67">
        <f t="shared" si="25"/>
        <v>0</v>
      </c>
      <c r="AS67">
        <f t="shared" si="6"/>
        <v>0</v>
      </c>
    </row>
    <row r="68" spans="1:45" ht="17.25" customHeight="1" x14ac:dyDescent="0.35">
      <c r="A68" s="1" t="str">
        <f t="shared" si="3"/>
        <v>ISIC 26</v>
      </c>
      <c r="B68" t="s">
        <v>81</v>
      </c>
      <c r="C68">
        <f t="shared" si="7"/>
        <v>110.78</v>
      </c>
      <c r="D68">
        <f t="shared" si="24"/>
        <v>9.0336270124417535</v>
      </c>
      <c r="E68">
        <f t="shared" si="24"/>
        <v>38.446545526999778</v>
      </c>
      <c r="F68">
        <f t="shared" si="24"/>
        <v>35.2163265824015</v>
      </c>
      <c r="G68">
        <f t="shared" si="24"/>
        <v>2.4335008781569667</v>
      </c>
      <c r="H68">
        <f t="shared" si="24"/>
        <v>467.63</v>
      </c>
      <c r="I68">
        <f t="shared" si="24"/>
        <v>69.650000000000006</v>
      </c>
      <c r="J68">
        <f t="shared" si="24"/>
        <v>96.71</v>
      </c>
      <c r="K68">
        <f t="shared" si="24"/>
        <v>536.59</v>
      </c>
      <c r="L68">
        <f t="shared" si="24"/>
        <v>269.25</v>
      </c>
      <c r="M68">
        <f t="shared" si="24"/>
        <v>568.38</v>
      </c>
      <c r="N68">
        <f t="shared" si="24"/>
        <v>466.52</v>
      </c>
      <c r="O68">
        <f t="shared" si="24"/>
        <v>435.51</v>
      </c>
      <c r="P68">
        <f t="shared" si="24"/>
        <v>54.867478749869655</v>
      </c>
      <c r="Q68">
        <f t="shared" si="24"/>
        <v>233.51252125013033</v>
      </c>
      <c r="R68">
        <f t="shared" si="24"/>
        <v>393.33028834406224</v>
      </c>
      <c r="S68">
        <f t="shared" si="24"/>
        <v>27.179711655937755</v>
      </c>
      <c r="T68">
        <f t="shared" si="24"/>
        <v>1296.99</v>
      </c>
      <c r="U68">
        <f t="shared" si="24"/>
        <v>58674.52</v>
      </c>
      <c r="V68">
        <f t="shared" si="24"/>
        <v>8911.89</v>
      </c>
      <c r="W68">
        <f t="shared" si="24"/>
        <v>7613.84</v>
      </c>
      <c r="X68">
        <f t="shared" si="24"/>
        <v>7720.67</v>
      </c>
      <c r="Y68">
        <f t="shared" si="24"/>
        <v>7015.33</v>
      </c>
      <c r="Z68">
        <f t="shared" si="24"/>
        <v>6771.43</v>
      </c>
      <c r="AA68">
        <f t="shared" si="24"/>
        <v>1647.8152234895042</v>
      </c>
      <c r="AB68">
        <f t="shared" si="24"/>
        <v>508.79477651049592</v>
      </c>
      <c r="AC68">
        <f t="shared" si="24"/>
        <v>413.26</v>
      </c>
      <c r="AD68">
        <f t="shared" si="24"/>
        <v>5790.18</v>
      </c>
      <c r="AE68">
        <f t="shared" si="24"/>
        <v>4225.21</v>
      </c>
      <c r="AF68">
        <f t="shared" si="24"/>
        <v>1473.09</v>
      </c>
      <c r="AG68">
        <f t="shared" si="24"/>
        <v>459.42</v>
      </c>
      <c r="AH68">
        <f t="shared" si="24"/>
        <v>1001.9</v>
      </c>
      <c r="AI68">
        <f t="shared" si="24"/>
        <v>9067.51</v>
      </c>
      <c r="AJ68">
        <f t="shared" ref="AJ68" si="27">IFERROR(AJ22,0)</f>
        <v>5686.58</v>
      </c>
      <c r="AK68">
        <f t="shared" si="25"/>
        <v>1146.69</v>
      </c>
      <c r="AL68">
        <f t="shared" si="25"/>
        <v>326.92</v>
      </c>
      <c r="AM68">
        <f t="shared" si="25"/>
        <v>9011.1299999999992</v>
      </c>
      <c r="AN68">
        <f t="shared" si="25"/>
        <v>2631.61</v>
      </c>
      <c r="AO68">
        <f t="shared" si="25"/>
        <v>842.84</v>
      </c>
      <c r="AP68">
        <f t="shared" si="25"/>
        <v>3809.54</v>
      </c>
      <c r="AQ68">
        <f t="shared" si="25"/>
        <v>2619.2600000000002</v>
      </c>
      <c r="AR68">
        <f t="shared" si="25"/>
        <v>0</v>
      </c>
      <c r="AS68">
        <f t="shared" si="6"/>
        <v>0</v>
      </c>
    </row>
    <row r="69" spans="1:45" ht="17.25" customHeight="1" x14ac:dyDescent="0.35">
      <c r="A69" s="1" t="str">
        <f t="shared" si="3"/>
        <v>ISIC 27</v>
      </c>
      <c r="B69" t="s">
        <v>82</v>
      </c>
      <c r="C69">
        <f t="shared" si="7"/>
        <v>358.47999999999996</v>
      </c>
      <c r="D69">
        <f t="shared" si="24"/>
        <v>25.035870093332345</v>
      </c>
      <c r="E69">
        <f t="shared" si="24"/>
        <v>106.55108053782514</v>
      </c>
      <c r="F69">
        <f t="shared" si="24"/>
        <v>97.598824510583697</v>
      </c>
      <c r="G69">
        <f t="shared" si="24"/>
        <v>6.7442248582588133</v>
      </c>
      <c r="H69">
        <f t="shared" si="24"/>
        <v>801.5</v>
      </c>
      <c r="I69">
        <f t="shared" si="24"/>
        <v>140.85</v>
      </c>
      <c r="J69">
        <f t="shared" si="24"/>
        <v>135.54</v>
      </c>
      <c r="K69">
        <f t="shared" si="24"/>
        <v>303.39999999999998</v>
      </c>
      <c r="L69">
        <f t="shared" si="24"/>
        <v>432.94</v>
      </c>
      <c r="M69">
        <f t="shared" si="24"/>
        <v>735.87</v>
      </c>
      <c r="N69">
        <f t="shared" si="24"/>
        <v>101.44</v>
      </c>
      <c r="O69">
        <f t="shared" si="24"/>
        <v>636.61</v>
      </c>
      <c r="P69">
        <f t="shared" si="24"/>
        <v>75.506996382111367</v>
      </c>
      <c r="Q69">
        <f t="shared" si="24"/>
        <v>321.3530036178887</v>
      </c>
      <c r="R69">
        <f t="shared" si="24"/>
        <v>1217.9947403631404</v>
      </c>
      <c r="S69">
        <f t="shared" si="24"/>
        <v>84.165259636859687</v>
      </c>
      <c r="T69">
        <f t="shared" si="24"/>
        <v>3110.72</v>
      </c>
      <c r="U69">
        <f t="shared" si="24"/>
        <v>6907.96</v>
      </c>
      <c r="V69">
        <f t="shared" si="24"/>
        <v>41222.51</v>
      </c>
      <c r="W69">
        <f t="shared" si="24"/>
        <v>14246.97</v>
      </c>
      <c r="X69">
        <f t="shared" si="24"/>
        <v>16308.31</v>
      </c>
      <c r="Y69">
        <f t="shared" si="24"/>
        <v>3364.78</v>
      </c>
      <c r="Z69">
        <f t="shared" si="24"/>
        <v>5931.4</v>
      </c>
      <c r="AA69">
        <f t="shared" si="24"/>
        <v>5041.0290542605217</v>
      </c>
      <c r="AB69">
        <f t="shared" si="24"/>
        <v>1554.9609457394779</v>
      </c>
      <c r="AC69">
        <f t="shared" si="24"/>
        <v>617.4</v>
      </c>
      <c r="AD69">
        <f t="shared" si="24"/>
        <v>28959.03</v>
      </c>
      <c r="AE69">
        <f t="shared" si="24"/>
        <v>3863.61</v>
      </c>
      <c r="AF69">
        <f t="shared" si="24"/>
        <v>2001.5200000000002</v>
      </c>
      <c r="AG69">
        <f t="shared" si="24"/>
        <v>1216.43</v>
      </c>
      <c r="AH69">
        <f t="shared" si="24"/>
        <v>201.11</v>
      </c>
      <c r="AI69">
        <f t="shared" si="24"/>
        <v>2731.54</v>
      </c>
      <c r="AJ69">
        <f t="shared" ref="AJ69" si="28">IFERROR(AJ23,0)</f>
        <v>1079.72</v>
      </c>
      <c r="AK69">
        <f t="shared" si="25"/>
        <v>157.99</v>
      </c>
      <c r="AL69">
        <f t="shared" si="25"/>
        <v>1085.5999999999999</v>
      </c>
      <c r="AM69">
        <f t="shared" si="25"/>
        <v>4357.96</v>
      </c>
      <c r="AN69">
        <f t="shared" si="25"/>
        <v>637.30999999999995</v>
      </c>
      <c r="AO69">
        <f t="shared" si="25"/>
        <v>240.14</v>
      </c>
      <c r="AP69">
        <f t="shared" si="25"/>
        <v>465.87</v>
      </c>
      <c r="AQ69">
        <f t="shared" si="25"/>
        <v>1380.42</v>
      </c>
      <c r="AR69">
        <f t="shared" si="25"/>
        <v>0.76</v>
      </c>
      <c r="AS69">
        <f t="shared" si="6"/>
        <v>0</v>
      </c>
    </row>
    <row r="70" spans="1:45" ht="17.25" customHeight="1" x14ac:dyDescent="0.35">
      <c r="A70" s="1" t="str">
        <f t="shared" si="3"/>
        <v>ISIC 28</v>
      </c>
      <c r="B70" t="s">
        <v>83</v>
      </c>
      <c r="C70">
        <f t="shared" si="7"/>
        <v>2663.76</v>
      </c>
      <c r="D70">
        <f t="shared" si="24"/>
        <v>153.72977156025331</v>
      </c>
      <c r="E70">
        <f t="shared" si="24"/>
        <v>654.26419012057556</v>
      </c>
      <c r="F70">
        <f t="shared" si="24"/>
        <v>599.29393069335219</v>
      </c>
      <c r="G70">
        <f t="shared" si="24"/>
        <v>41.412107625819282</v>
      </c>
      <c r="H70">
        <f t="shared" si="24"/>
        <v>2898.16</v>
      </c>
      <c r="I70">
        <f t="shared" si="24"/>
        <v>775.21</v>
      </c>
      <c r="J70">
        <f t="shared" si="24"/>
        <v>438.45</v>
      </c>
      <c r="K70">
        <f t="shared" si="24"/>
        <v>1301.8800000000001</v>
      </c>
      <c r="L70">
        <f t="shared" si="24"/>
        <v>1239.3599999999999</v>
      </c>
      <c r="M70">
        <f t="shared" si="24"/>
        <v>1933.75</v>
      </c>
      <c r="N70">
        <f t="shared" si="24"/>
        <v>815.6</v>
      </c>
      <c r="O70">
        <f t="shared" si="24"/>
        <v>1889.02</v>
      </c>
      <c r="P70">
        <f t="shared" si="24"/>
        <v>243.31723376814713</v>
      </c>
      <c r="Q70">
        <f t="shared" si="24"/>
        <v>1035.5427662318527</v>
      </c>
      <c r="R70">
        <f t="shared" si="24"/>
        <v>2591.6996733510364</v>
      </c>
      <c r="S70">
        <f t="shared" si="24"/>
        <v>179.09032664896361</v>
      </c>
      <c r="T70">
        <f t="shared" si="24"/>
        <v>5651.31</v>
      </c>
      <c r="U70">
        <f t="shared" si="24"/>
        <v>2331.0100000000002</v>
      </c>
      <c r="V70">
        <f t="shared" si="24"/>
        <v>4372.79</v>
      </c>
      <c r="W70">
        <f t="shared" si="24"/>
        <v>91999.51</v>
      </c>
      <c r="X70">
        <f t="shared" si="24"/>
        <v>33306.46</v>
      </c>
      <c r="Y70">
        <f t="shared" si="24"/>
        <v>7383.85</v>
      </c>
      <c r="Z70">
        <f t="shared" si="24"/>
        <v>10673.34</v>
      </c>
      <c r="AA70">
        <f t="shared" si="24"/>
        <v>2183.7233602418651</v>
      </c>
      <c r="AB70">
        <f t="shared" si="24"/>
        <v>691.18663975813513</v>
      </c>
      <c r="AC70">
        <f t="shared" si="24"/>
        <v>2080.9</v>
      </c>
      <c r="AD70">
        <f t="shared" si="24"/>
        <v>16731.09</v>
      </c>
      <c r="AE70">
        <f t="shared" si="24"/>
        <v>5047.8900000000003</v>
      </c>
      <c r="AF70">
        <f t="shared" si="24"/>
        <v>2082.36</v>
      </c>
      <c r="AG70">
        <f t="shared" si="24"/>
        <v>703.02</v>
      </c>
      <c r="AH70">
        <f t="shared" si="24"/>
        <v>283.20999999999998</v>
      </c>
      <c r="AI70">
        <f t="shared" si="24"/>
        <v>620.36</v>
      </c>
      <c r="AJ70">
        <f t="shared" ref="AJ70" si="29">IFERROR(AJ24,0)</f>
        <v>382.5</v>
      </c>
      <c r="AK70">
        <f t="shared" si="25"/>
        <v>283.8</v>
      </c>
      <c r="AL70">
        <f t="shared" si="25"/>
        <v>362.42</v>
      </c>
      <c r="AM70">
        <f t="shared" si="25"/>
        <v>4426.78</v>
      </c>
      <c r="AN70">
        <f t="shared" si="25"/>
        <v>588.83000000000004</v>
      </c>
      <c r="AO70">
        <f t="shared" si="25"/>
        <v>170.16</v>
      </c>
      <c r="AP70">
        <f t="shared" si="25"/>
        <v>817.31</v>
      </c>
      <c r="AQ70">
        <f t="shared" si="25"/>
        <v>902.31999999999994</v>
      </c>
      <c r="AR70">
        <f t="shared" si="25"/>
        <v>0</v>
      </c>
      <c r="AS70">
        <f t="shared" si="6"/>
        <v>0</v>
      </c>
    </row>
    <row r="71" spans="1:45" ht="17.25" customHeight="1" x14ac:dyDescent="0.35">
      <c r="A71" s="1" t="str">
        <f t="shared" si="3"/>
        <v>ISIC 29</v>
      </c>
      <c r="B71" t="s">
        <v>84</v>
      </c>
      <c r="C71">
        <f t="shared" si="7"/>
        <v>675.37</v>
      </c>
      <c r="D71">
        <f t="shared" si="24"/>
        <v>11.260994931990114</v>
      </c>
      <c r="E71">
        <f t="shared" si="24"/>
        <v>47.926082595151136</v>
      </c>
      <c r="F71">
        <f t="shared" si="24"/>
        <v>43.899407693227388</v>
      </c>
      <c r="G71">
        <f t="shared" si="24"/>
        <v>3.03351477963135</v>
      </c>
      <c r="H71">
        <f t="shared" si="24"/>
        <v>335.47</v>
      </c>
      <c r="I71">
        <f t="shared" si="24"/>
        <v>40.11</v>
      </c>
      <c r="J71">
        <f t="shared" si="24"/>
        <v>120.13</v>
      </c>
      <c r="K71">
        <f t="shared" si="24"/>
        <v>29.349999999999998</v>
      </c>
      <c r="L71">
        <f t="shared" si="24"/>
        <v>267.92</v>
      </c>
      <c r="M71">
        <f t="shared" si="24"/>
        <v>816.35</v>
      </c>
      <c r="N71">
        <f t="shared" si="24"/>
        <v>9.65</v>
      </c>
      <c r="O71">
        <f t="shared" si="24"/>
        <v>516.16999999999996</v>
      </c>
      <c r="P71">
        <f t="shared" si="24"/>
        <v>117.65932982074651</v>
      </c>
      <c r="Q71">
        <f t="shared" si="24"/>
        <v>500.75067017925346</v>
      </c>
      <c r="R71">
        <f t="shared" si="24"/>
        <v>183.83661475622932</v>
      </c>
      <c r="S71">
        <f t="shared" si="24"/>
        <v>12.703385243770647</v>
      </c>
      <c r="T71">
        <f t="shared" si="24"/>
        <v>1286.69</v>
      </c>
      <c r="U71">
        <f t="shared" si="24"/>
        <v>327.58999999999997</v>
      </c>
      <c r="V71">
        <f t="shared" si="24"/>
        <v>2096.33</v>
      </c>
      <c r="W71">
        <f t="shared" si="24"/>
        <v>12536.35</v>
      </c>
      <c r="X71">
        <f t="shared" si="24"/>
        <v>223135.8</v>
      </c>
      <c r="Y71">
        <f t="shared" si="24"/>
        <v>1317.6</v>
      </c>
      <c r="Z71">
        <f t="shared" si="24"/>
        <v>2598.4299999999998</v>
      </c>
      <c r="AA71">
        <f t="shared" si="24"/>
        <v>202.49133364234558</v>
      </c>
      <c r="AB71">
        <f t="shared" si="24"/>
        <v>63.538666357654378</v>
      </c>
      <c r="AC71">
        <f t="shared" si="24"/>
        <v>1013.5</v>
      </c>
      <c r="AD71">
        <f t="shared" si="24"/>
        <v>2130.66</v>
      </c>
      <c r="AE71">
        <f t="shared" si="24"/>
        <v>16548.939999999999</v>
      </c>
      <c r="AF71">
        <f t="shared" si="24"/>
        <v>7069.6600000000008</v>
      </c>
      <c r="AG71">
        <f t="shared" si="24"/>
        <v>46.15</v>
      </c>
      <c r="AH71">
        <f t="shared" si="24"/>
        <v>94.28</v>
      </c>
      <c r="AI71">
        <f t="shared" si="24"/>
        <v>102.95</v>
      </c>
      <c r="AJ71">
        <f t="shared" ref="AJ71" si="30">IFERROR(AJ25,0)</f>
        <v>62.44</v>
      </c>
      <c r="AK71">
        <f t="shared" si="25"/>
        <v>152.47999999999999</v>
      </c>
      <c r="AL71">
        <f t="shared" si="25"/>
        <v>68.540000000000006</v>
      </c>
      <c r="AM71">
        <f t="shared" si="25"/>
        <v>1682.64</v>
      </c>
      <c r="AN71">
        <f t="shared" si="25"/>
        <v>421.23</v>
      </c>
      <c r="AO71">
        <f t="shared" si="25"/>
        <v>46</v>
      </c>
      <c r="AP71">
        <f t="shared" si="25"/>
        <v>240.68</v>
      </c>
      <c r="AQ71">
        <f t="shared" si="25"/>
        <v>325.75999999999993</v>
      </c>
      <c r="AR71">
        <f t="shared" si="25"/>
        <v>0</v>
      </c>
      <c r="AS71">
        <f t="shared" si="6"/>
        <v>0</v>
      </c>
    </row>
    <row r="72" spans="1:45" ht="17.25" customHeight="1" x14ac:dyDescent="0.35">
      <c r="A72" s="1" t="str">
        <f t="shared" si="3"/>
        <v>ISIC 30</v>
      </c>
      <c r="B72" t="s">
        <v>85</v>
      </c>
      <c r="C72">
        <f t="shared" si="7"/>
        <v>208.86</v>
      </c>
      <c r="D72">
        <f t="shared" si="24"/>
        <v>5.4638958636276964</v>
      </c>
      <c r="E72">
        <f t="shared" si="24"/>
        <v>23.253995409200265</v>
      </c>
      <c r="F72">
        <f t="shared" si="24"/>
        <v>21.300230890730106</v>
      </c>
      <c r="G72">
        <f t="shared" si="24"/>
        <v>1.4718778364419378</v>
      </c>
      <c r="H72">
        <f t="shared" si="24"/>
        <v>33.82</v>
      </c>
      <c r="I72">
        <f t="shared" si="24"/>
        <v>7.94</v>
      </c>
      <c r="J72">
        <f t="shared" si="24"/>
        <v>15.01</v>
      </c>
      <c r="K72">
        <f t="shared" si="24"/>
        <v>7.09</v>
      </c>
      <c r="L72">
        <f t="shared" si="24"/>
        <v>5.47</v>
      </c>
      <c r="M72">
        <f t="shared" si="24"/>
        <v>9.57</v>
      </c>
      <c r="N72">
        <f t="shared" si="24"/>
        <v>3.75</v>
      </c>
      <c r="O72">
        <f t="shared" si="24"/>
        <v>147.69</v>
      </c>
      <c r="P72">
        <f t="shared" si="24"/>
        <v>2.3782630015027761</v>
      </c>
      <c r="Q72">
        <f t="shared" si="24"/>
        <v>10.121736998497225</v>
      </c>
      <c r="R72">
        <f t="shared" si="24"/>
        <v>33.336404548244701</v>
      </c>
      <c r="S72">
        <f t="shared" si="24"/>
        <v>2.303595451755299</v>
      </c>
      <c r="T72">
        <f t="shared" si="24"/>
        <v>142.84</v>
      </c>
      <c r="U72">
        <f t="shared" si="24"/>
        <v>52.3</v>
      </c>
      <c r="V72">
        <f t="shared" si="24"/>
        <v>376.91</v>
      </c>
      <c r="W72">
        <f t="shared" si="24"/>
        <v>262.67</v>
      </c>
      <c r="X72">
        <f t="shared" si="24"/>
        <v>771.19</v>
      </c>
      <c r="Y72">
        <f t="shared" si="24"/>
        <v>46519.85</v>
      </c>
      <c r="Z72">
        <f t="shared" si="24"/>
        <v>5063.01</v>
      </c>
      <c r="AA72">
        <f t="shared" si="24"/>
        <v>69.61680486985361</v>
      </c>
      <c r="AB72">
        <f t="shared" si="24"/>
        <v>21.873195130146385</v>
      </c>
      <c r="AC72">
        <f t="shared" si="24"/>
        <v>20.54</v>
      </c>
      <c r="AD72">
        <f t="shared" si="24"/>
        <v>228.59</v>
      </c>
      <c r="AE72">
        <f t="shared" si="24"/>
        <v>803.57999999999993</v>
      </c>
      <c r="AF72">
        <f t="shared" si="24"/>
        <v>5321.8200000000006</v>
      </c>
      <c r="AG72">
        <f t="shared" si="24"/>
        <v>50.56</v>
      </c>
      <c r="AH72">
        <f t="shared" si="24"/>
        <v>2.91</v>
      </c>
      <c r="AI72">
        <f t="shared" si="24"/>
        <v>8.81</v>
      </c>
      <c r="AJ72">
        <f t="shared" ref="AJ72" si="31">IFERROR(AJ26,0)</f>
        <v>131.34</v>
      </c>
      <c r="AK72">
        <f t="shared" si="25"/>
        <v>10.37</v>
      </c>
      <c r="AL72">
        <f t="shared" si="25"/>
        <v>1.28</v>
      </c>
      <c r="AM72">
        <f t="shared" si="25"/>
        <v>1998.14</v>
      </c>
      <c r="AN72">
        <f t="shared" si="25"/>
        <v>5895.27</v>
      </c>
      <c r="AO72">
        <f t="shared" si="25"/>
        <v>24.4</v>
      </c>
      <c r="AP72">
        <f t="shared" si="25"/>
        <v>178.23999999999998</v>
      </c>
      <c r="AQ72">
        <f t="shared" si="25"/>
        <v>262.85000000000002</v>
      </c>
      <c r="AR72">
        <f t="shared" si="25"/>
        <v>0</v>
      </c>
      <c r="AS72">
        <f t="shared" si="6"/>
        <v>0</v>
      </c>
    </row>
    <row r="73" spans="1:45" ht="17.25" customHeight="1" x14ac:dyDescent="0.35">
      <c r="A73" s="1" t="str">
        <f t="shared" si="3"/>
        <v>ISIC 31T33</v>
      </c>
      <c r="B73" t="s">
        <v>86</v>
      </c>
      <c r="C73">
        <f t="shared" si="7"/>
        <v>8079.2699999999995</v>
      </c>
      <c r="D73">
        <f t="shared" si="24"/>
        <v>317.37286903971614</v>
      </c>
      <c r="E73">
        <f t="shared" si="24"/>
        <v>1350.7188687074058</v>
      </c>
      <c r="F73">
        <f t="shared" si="24"/>
        <v>1237.233570646988</v>
      </c>
      <c r="G73">
        <f t="shared" si="24"/>
        <v>85.49469160588994</v>
      </c>
      <c r="H73">
        <f t="shared" si="24"/>
        <v>4710.8</v>
      </c>
      <c r="I73">
        <f t="shared" si="24"/>
        <v>1503.4399999999998</v>
      </c>
      <c r="J73">
        <f t="shared" si="24"/>
        <v>1724.9399999999998</v>
      </c>
      <c r="K73">
        <f t="shared" si="24"/>
        <v>2958.56</v>
      </c>
      <c r="L73">
        <f t="shared" si="24"/>
        <v>1610.8600000000001</v>
      </c>
      <c r="M73">
        <f t="shared" si="24"/>
        <v>4421.1000000000004</v>
      </c>
      <c r="N73">
        <f t="shared" si="24"/>
        <v>1407.88</v>
      </c>
      <c r="O73">
        <f t="shared" si="24"/>
        <v>1665.91</v>
      </c>
      <c r="P73">
        <f t="shared" si="24"/>
        <v>437.60990532851667</v>
      </c>
      <c r="Q73">
        <f t="shared" si="24"/>
        <v>1862.4400946714829</v>
      </c>
      <c r="R73">
        <f t="shared" si="24"/>
        <v>5264.5890188341609</v>
      </c>
      <c r="S73">
        <f t="shared" si="24"/>
        <v>363.79098116583833</v>
      </c>
      <c r="T73">
        <f t="shared" si="24"/>
        <v>5335.58</v>
      </c>
      <c r="U73">
        <f t="shared" si="24"/>
        <v>3661.86</v>
      </c>
      <c r="V73">
        <f t="shared" si="24"/>
        <v>3094.58</v>
      </c>
      <c r="W73">
        <f t="shared" si="24"/>
        <v>8428.42</v>
      </c>
      <c r="X73">
        <f t="shared" si="24"/>
        <v>10118.789999999999</v>
      </c>
      <c r="Y73">
        <f t="shared" si="24"/>
        <v>9644.4</v>
      </c>
      <c r="Z73">
        <f t="shared" si="24"/>
        <v>31759.919999999998</v>
      </c>
      <c r="AA73">
        <f t="shared" si="24"/>
        <v>5297.7072927843174</v>
      </c>
      <c r="AB73">
        <f t="shared" si="24"/>
        <v>1669.2627072156836</v>
      </c>
      <c r="AC73">
        <f t="shared" si="24"/>
        <v>2777.1400000000003</v>
      </c>
      <c r="AD73">
        <f t="shared" si="24"/>
        <v>13897.68</v>
      </c>
      <c r="AE73">
        <f t="shared" si="24"/>
        <v>9906.76</v>
      </c>
      <c r="AF73">
        <f t="shared" si="24"/>
        <v>17182.009999999998</v>
      </c>
      <c r="AG73">
        <f t="shared" si="24"/>
        <v>2566.9300000000003</v>
      </c>
      <c r="AH73">
        <f t="shared" si="24"/>
        <v>1098.27</v>
      </c>
      <c r="AI73">
        <f t="shared" si="24"/>
        <v>2939.4500000000003</v>
      </c>
      <c r="AJ73">
        <f t="shared" ref="AJ73" si="32">IFERROR(AJ27,0)</f>
        <v>1223.1599999999999</v>
      </c>
      <c r="AK73">
        <f t="shared" si="25"/>
        <v>1209.79</v>
      </c>
      <c r="AL73">
        <f t="shared" si="25"/>
        <v>5934.7800000000007</v>
      </c>
      <c r="AM73">
        <f t="shared" si="25"/>
        <v>9419.1</v>
      </c>
      <c r="AN73">
        <f t="shared" si="25"/>
        <v>6221.1799999999994</v>
      </c>
      <c r="AO73">
        <f t="shared" si="25"/>
        <v>1445.53</v>
      </c>
      <c r="AP73">
        <f t="shared" si="25"/>
        <v>21238.74</v>
      </c>
      <c r="AQ73">
        <f t="shared" si="25"/>
        <v>4250.9600000000009</v>
      </c>
      <c r="AR73">
        <f t="shared" si="25"/>
        <v>0</v>
      </c>
      <c r="AS73">
        <f t="shared" si="6"/>
        <v>0</v>
      </c>
    </row>
    <row r="74" spans="1:45" ht="17.25" customHeight="1" x14ac:dyDescent="0.35">
      <c r="A74" s="1" t="str">
        <f t="shared" si="3"/>
        <v>ISIC 351</v>
      </c>
      <c r="C74">
        <f t="shared" si="7"/>
        <v>3404.855</v>
      </c>
      <c r="D74">
        <f t="shared" si="24"/>
        <v>220.19850512131586</v>
      </c>
      <c r="E74">
        <f t="shared" si="24"/>
        <v>937.15091850307374</v>
      </c>
      <c r="F74">
        <f t="shared" si="24"/>
        <v>858.4129562388074</v>
      </c>
      <c r="G74">
        <f t="shared" si="24"/>
        <v>59.317620136801999</v>
      </c>
      <c r="H74">
        <f t="shared" si="24"/>
        <v>7130.3949999999986</v>
      </c>
      <c r="I74">
        <f t="shared" si="24"/>
        <v>1310.9799999999993</v>
      </c>
      <c r="J74">
        <f t="shared" si="24"/>
        <v>1280.5099999999998</v>
      </c>
      <c r="K74">
        <f t="shared" si="24"/>
        <v>4080.0899999999992</v>
      </c>
      <c r="L74">
        <f t="shared" si="24"/>
        <v>2216.3399999999997</v>
      </c>
      <c r="M74">
        <f t="shared" si="24"/>
        <v>7692.8349999999964</v>
      </c>
      <c r="N74">
        <f t="shared" si="24"/>
        <v>808.61</v>
      </c>
      <c r="O74">
        <f t="shared" si="24"/>
        <v>2655.1199999999994</v>
      </c>
      <c r="P74">
        <f t="shared" ref="D74:AI82" si="33">IFERROR(P28,0)</f>
        <v>837.40830113911318</v>
      </c>
      <c r="Q74">
        <f t="shared" si="33"/>
        <v>3605.4716988608875</v>
      </c>
      <c r="R74">
        <f t="shared" si="33"/>
        <v>4357.0481764773012</v>
      </c>
      <c r="S74">
        <f t="shared" si="33"/>
        <v>4553.8668235226969</v>
      </c>
      <c r="T74">
        <f t="shared" si="33"/>
        <v>2880.8000000000011</v>
      </c>
      <c r="U74">
        <f t="shared" si="33"/>
        <v>946.79499999999996</v>
      </c>
      <c r="V74">
        <f t="shared" si="33"/>
        <v>1058.4549999999999</v>
      </c>
      <c r="W74">
        <f t="shared" si="33"/>
        <v>2434.3399999999997</v>
      </c>
      <c r="X74">
        <f t="shared" si="33"/>
        <v>2683.3899999999994</v>
      </c>
      <c r="Y74">
        <f t="shared" si="33"/>
        <v>456.91499999999996</v>
      </c>
      <c r="Z74">
        <f t="shared" si="33"/>
        <v>1620.075</v>
      </c>
      <c r="AA74">
        <f t="shared" si="33"/>
        <v>131301.68626873978</v>
      </c>
      <c r="AB74">
        <f t="shared" si="33"/>
        <v>0</v>
      </c>
      <c r="AC74">
        <f t="shared" si="33"/>
        <v>2625.7849999999999</v>
      </c>
      <c r="AD74">
        <f t="shared" si="33"/>
        <v>0</v>
      </c>
      <c r="AE74">
        <f t="shared" si="33"/>
        <v>12622.77</v>
      </c>
      <c r="AF74">
        <f t="shared" si="33"/>
        <v>7604.9650000000001</v>
      </c>
      <c r="AG74">
        <f t="shared" si="33"/>
        <v>4973.1099999999969</v>
      </c>
      <c r="AH74">
        <f t="shared" si="33"/>
        <v>1288.9250000000004</v>
      </c>
      <c r="AI74">
        <f t="shared" si="33"/>
        <v>2000.7999999999993</v>
      </c>
      <c r="AJ74">
        <f t="shared" ref="AJ74" si="34">IFERROR(AJ28,0)</f>
        <v>826.44999999999993</v>
      </c>
      <c r="AK74">
        <f t="shared" si="25"/>
        <v>1728.0150000000001</v>
      </c>
      <c r="AL74">
        <f t="shared" si="25"/>
        <v>4284.0449999999992</v>
      </c>
      <c r="AM74">
        <f t="shared" si="25"/>
        <v>5763.6799999999994</v>
      </c>
      <c r="AN74">
        <f t="shared" si="25"/>
        <v>4885.54</v>
      </c>
      <c r="AO74">
        <f t="shared" si="25"/>
        <v>2996.9100000000003</v>
      </c>
      <c r="AP74">
        <f t="shared" si="25"/>
        <v>5504.2950000000001</v>
      </c>
      <c r="AQ74">
        <f t="shared" si="25"/>
        <v>4489.6349999999993</v>
      </c>
      <c r="AR74">
        <f t="shared" si="25"/>
        <v>0</v>
      </c>
      <c r="AS74">
        <f t="shared" si="6"/>
        <v>0</v>
      </c>
    </row>
    <row r="75" spans="1:45" ht="17.25" customHeight="1" x14ac:dyDescent="0.35">
      <c r="A75" s="1" t="str">
        <f t="shared" si="3"/>
        <v>ISIC 352T353</v>
      </c>
      <c r="B75" t="s">
        <v>87</v>
      </c>
      <c r="C75">
        <f t="shared" si="7"/>
        <v>3404.8549999999996</v>
      </c>
      <c r="D75">
        <f t="shared" si="33"/>
        <v>220.19850512131606</v>
      </c>
      <c r="E75">
        <f t="shared" si="33"/>
        <v>937.15091850307454</v>
      </c>
      <c r="F75">
        <f t="shared" si="33"/>
        <v>858.41295623880819</v>
      </c>
      <c r="G75">
        <f t="shared" si="33"/>
        <v>59.317620136802013</v>
      </c>
      <c r="H75">
        <f t="shared" si="33"/>
        <v>7130.3950000000023</v>
      </c>
      <c r="I75">
        <f t="shared" si="33"/>
        <v>1310.9800000000005</v>
      </c>
      <c r="J75">
        <f t="shared" si="33"/>
        <v>1280.5100000000002</v>
      </c>
      <c r="K75">
        <f t="shared" si="33"/>
        <v>4080.0900000000006</v>
      </c>
      <c r="L75">
        <f t="shared" si="33"/>
        <v>2216.34</v>
      </c>
      <c r="M75">
        <f t="shared" si="33"/>
        <v>7692.8350000000028</v>
      </c>
      <c r="N75">
        <f t="shared" si="33"/>
        <v>808.61000000000013</v>
      </c>
      <c r="O75">
        <f t="shared" si="33"/>
        <v>2655.1200000000008</v>
      </c>
      <c r="P75">
        <f t="shared" si="33"/>
        <v>837.40830113911318</v>
      </c>
      <c r="Q75">
        <f t="shared" si="33"/>
        <v>3605.471698860887</v>
      </c>
      <c r="R75">
        <f t="shared" si="33"/>
        <v>4357.0481764773049</v>
      </c>
      <c r="S75">
        <f t="shared" si="33"/>
        <v>4553.8668235226987</v>
      </c>
      <c r="T75">
        <f t="shared" si="33"/>
        <v>2880.7999999999984</v>
      </c>
      <c r="U75">
        <f t="shared" si="33"/>
        <v>946.79499999999996</v>
      </c>
      <c r="V75">
        <f t="shared" si="33"/>
        <v>1058.4549999999999</v>
      </c>
      <c r="W75">
        <f t="shared" si="33"/>
        <v>2434.3399999999997</v>
      </c>
      <c r="X75">
        <f t="shared" si="33"/>
        <v>2683.3900000000003</v>
      </c>
      <c r="Y75">
        <f t="shared" si="33"/>
        <v>456.91500000000008</v>
      </c>
      <c r="Z75">
        <f t="shared" si="33"/>
        <v>1620.0750000000003</v>
      </c>
      <c r="AA75">
        <f t="shared" si="33"/>
        <v>0</v>
      </c>
      <c r="AB75">
        <f t="shared" si="33"/>
        <v>40477.76373126026</v>
      </c>
      <c r="AC75">
        <f t="shared" si="33"/>
        <v>2625.7850000000003</v>
      </c>
      <c r="AD75">
        <f t="shared" si="33"/>
        <v>0</v>
      </c>
      <c r="AE75">
        <f t="shared" si="33"/>
        <v>12622.769999999997</v>
      </c>
      <c r="AF75">
        <f t="shared" si="33"/>
        <v>7604.965000000002</v>
      </c>
      <c r="AG75">
        <f t="shared" si="33"/>
        <v>4973.1100000000024</v>
      </c>
      <c r="AH75">
        <f t="shared" si="33"/>
        <v>1288.9250000000002</v>
      </c>
      <c r="AI75">
        <f t="shared" si="33"/>
        <v>2000.8000000000002</v>
      </c>
      <c r="AJ75">
        <f t="shared" ref="AJ75" si="35">IFERROR(AJ29,0)</f>
        <v>826.45000000000016</v>
      </c>
      <c r="AK75">
        <f t="shared" si="25"/>
        <v>1728.0150000000006</v>
      </c>
      <c r="AL75">
        <f t="shared" si="25"/>
        <v>4284.045000000001</v>
      </c>
      <c r="AM75">
        <f t="shared" si="25"/>
        <v>5763.6800000000021</v>
      </c>
      <c r="AN75">
        <f t="shared" si="25"/>
        <v>4885.54</v>
      </c>
      <c r="AO75">
        <f t="shared" si="25"/>
        <v>2996.9100000000003</v>
      </c>
      <c r="AP75">
        <f t="shared" si="25"/>
        <v>5504.295000000001</v>
      </c>
      <c r="AQ75">
        <f t="shared" si="25"/>
        <v>4489.6350000000002</v>
      </c>
      <c r="AR75">
        <f t="shared" si="25"/>
        <v>0</v>
      </c>
      <c r="AS75">
        <f t="shared" si="6"/>
        <v>0</v>
      </c>
    </row>
    <row r="76" spans="1:45" ht="17.25" customHeight="1" x14ac:dyDescent="0.35">
      <c r="A76" s="1" t="str">
        <f t="shared" si="3"/>
        <v>ISIC 36T39</v>
      </c>
      <c r="B76" t="s">
        <v>88</v>
      </c>
      <c r="C76">
        <f t="shared" si="7"/>
        <v>3513.26</v>
      </c>
      <c r="D76">
        <f t="shared" si="33"/>
        <v>85.129174182910177</v>
      </c>
      <c r="E76">
        <f t="shared" si="33"/>
        <v>275.13757095475285</v>
      </c>
      <c r="F76">
        <f t="shared" si="33"/>
        <v>49.055087314598602</v>
      </c>
      <c r="G76">
        <f t="shared" si="33"/>
        <v>2.3044000000065958</v>
      </c>
      <c r="H76">
        <f t="shared" si="33"/>
        <v>6402.42</v>
      </c>
      <c r="I76">
        <f t="shared" si="33"/>
        <v>1446.94</v>
      </c>
      <c r="J76">
        <f t="shared" si="33"/>
        <v>1078.8200000000002</v>
      </c>
      <c r="K76">
        <f t="shared" si="33"/>
        <v>5174.16</v>
      </c>
      <c r="L76">
        <f t="shared" si="33"/>
        <v>1432.82</v>
      </c>
      <c r="M76">
        <f t="shared" si="33"/>
        <v>3997.23</v>
      </c>
      <c r="N76">
        <f t="shared" si="33"/>
        <v>740.94</v>
      </c>
      <c r="O76">
        <f t="shared" si="33"/>
        <v>4177.37</v>
      </c>
      <c r="P76">
        <f t="shared" si="33"/>
        <v>422.21207935158702</v>
      </c>
      <c r="Q76">
        <f t="shared" si="33"/>
        <v>1796.907920648413</v>
      </c>
      <c r="R76">
        <f t="shared" si="33"/>
        <v>24050.775419633628</v>
      </c>
      <c r="S76">
        <f t="shared" si="33"/>
        <v>1661.9445803663718</v>
      </c>
      <c r="T76">
        <f t="shared" si="33"/>
        <v>6272.4100000000008</v>
      </c>
      <c r="U76">
        <f t="shared" si="33"/>
        <v>576.92000000000007</v>
      </c>
      <c r="V76">
        <f t="shared" si="33"/>
        <v>712.95</v>
      </c>
      <c r="W76">
        <f t="shared" si="33"/>
        <v>1784.54</v>
      </c>
      <c r="X76">
        <f t="shared" si="33"/>
        <v>1737.29</v>
      </c>
      <c r="Y76">
        <f t="shared" si="33"/>
        <v>734.44</v>
      </c>
      <c r="Z76">
        <f t="shared" si="33"/>
        <v>1379.5900000000001</v>
      </c>
      <c r="AA76">
        <f t="shared" si="33"/>
        <v>2401.1969260164178</v>
      </c>
      <c r="AB76">
        <f t="shared" si="33"/>
        <v>749.88307398358256</v>
      </c>
      <c r="AC76">
        <f t="shared" si="33"/>
        <v>41668.82</v>
      </c>
      <c r="AD76">
        <f t="shared" si="33"/>
        <v>6860.73</v>
      </c>
      <c r="AE76">
        <f t="shared" si="33"/>
        <v>8755.7099999999991</v>
      </c>
      <c r="AF76">
        <f t="shared" si="33"/>
        <v>2781.3799999999997</v>
      </c>
      <c r="AG76">
        <f t="shared" si="33"/>
        <v>4719.18</v>
      </c>
      <c r="AH76">
        <f t="shared" si="33"/>
        <v>977.21</v>
      </c>
      <c r="AI76">
        <f t="shared" si="33"/>
        <v>1151.1600000000001</v>
      </c>
      <c r="AJ76">
        <f t="shared" ref="AJ76" si="36">IFERROR(AJ30,0)</f>
        <v>1043.8399999999999</v>
      </c>
      <c r="AK76">
        <f t="shared" si="25"/>
        <v>1250.8600000000001</v>
      </c>
      <c r="AL76">
        <f t="shared" si="25"/>
        <v>9173.83</v>
      </c>
      <c r="AM76">
        <f t="shared" si="25"/>
        <v>7653.2000000000007</v>
      </c>
      <c r="AN76">
        <f t="shared" si="25"/>
        <v>15976.12</v>
      </c>
      <c r="AO76">
        <f t="shared" si="25"/>
        <v>2332.12</v>
      </c>
      <c r="AP76">
        <f t="shared" si="25"/>
        <v>5216.33</v>
      </c>
      <c r="AQ76">
        <f t="shared" si="25"/>
        <v>3231.06</v>
      </c>
      <c r="AR76">
        <f t="shared" si="25"/>
        <v>0</v>
      </c>
      <c r="AS76">
        <f t="shared" si="6"/>
        <v>0</v>
      </c>
    </row>
    <row r="77" spans="1:45" ht="17.25" customHeight="1" x14ac:dyDescent="0.35">
      <c r="A77" s="1" t="str">
        <f t="shared" si="3"/>
        <v>ISIC 41T43</v>
      </c>
      <c r="B77" t="s">
        <v>89</v>
      </c>
      <c r="C77">
        <f t="shared" si="7"/>
        <v>4051.95</v>
      </c>
      <c r="D77">
        <f t="shared" si="33"/>
        <v>0</v>
      </c>
      <c r="E77">
        <f t="shared" si="33"/>
        <v>0</v>
      </c>
      <c r="F77">
        <f t="shared" si="33"/>
        <v>0</v>
      </c>
      <c r="G77">
        <f t="shared" si="33"/>
        <v>0</v>
      </c>
      <c r="H77">
        <f t="shared" si="33"/>
        <v>3474.31</v>
      </c>
      <c r="I77">
        <f t="shared" si="33"/>
        <v>761.68</v>
      </c>
      <c r="J77">
        <f t="shared" si="33"/>
        <v>768.51</v>
      </c>
      <c r="K77">
        <f t="shared" si="33"/>
        <v>1435.5</v>
      </c>
      <c r="L77">
        <f t="shared" si="33"/>
        <v>1336.91</v>
      </c>
      <c r="M77">
        <f t="shared" si="33"/>
        <v>3129.51</v>
      </c>
      <c r="N77">
        <f t="shared" si="33"/>
        <v>1044.6500000000001</v>
      </c>
      <c r="O77">
        <f t="shared" si="33"/>
        <v>1288.5899999999999</v>
      </c>
      <c r="P77">
        <f t="shared" si="33"/>
        <v>0</v>
      </c>
      <c r="Q77">
        <f t="shared" si="33"/>
        <v>0</v>
      </c>
      <c r="R77">
        <f t="shared" si="33"/>
        <v>0</v>
      </c>
      <c r="S77">
        <f t="shared" si="33"/>
        <v>0</v>
      </c>
      <c r="T77">
        <f t="shared" si="33"/>
        <v>2856.01</v>
      </c>
      <c r="U77">
        <f t="shared" si="33"/>
        <v>879.16</v>
      </c>
      <c r="V77">
        <f t="shared" si="33"/>
        <v>1379.39</v>
      </c>
      <c r="W77">
        <f t="shared" si="33"/>
        <v>2848.95</v>
      </c>
      <c r="X77">
        <f t="shared" si="33"/>
        <v>2377.69</v>
      </c>
      <c r="Y77">
        <f t="shared" si="33"/>
        <v>1144.78</v>
      </c>
      <c r="Z77">
        <f t="shared" si="33"/>
        <v>3356.13</v>
      </c>
      <c r="AA77">
        <f t="shared" si="33"/>
        <v>0</v>
      </c>
      <c r="AB77">
        <f t="shared" si="33"/>
        <v>0</v>
      </c>
      <c r="AC77">
        <f t="shared" si="33"/>
        <v>5850.5700000000006</v>
      </c>
      <c r="AD77">
        <f t="shared" si="33"/>
        <v>253263.05</v>
      </c>
      <c r="AE77">
        <f t="shared" si="33"/>
        <v>15217.34</v>
      </c>
      <c r="AF77">
        <f t="shared" si="33"/>
        <v>16562.09</v>
      </c>
      <c r="AG77">
        <f t="shared" si="33"/>
        <v>4598.25</v>
      </c>
      <c r="AH77">
        <f t="shared" si="33"/>
        <v>1671.54</v>
      </c>
      <c r="AI77">
        <f t="shared" si="33"/>
        <v>3875.79</v>
      </c>
      <c r="AJ77">
        <f t="shared" ref="AJ77" si="37">IFERROR(AJ31,0)</f>
        <v>1872.93</v>
      </c>
      <c r="AK77">
        <f t="shared" si="25"/>
        <v>5768.27</v>
      </c>
      <c r="AL77">
        <f t="shared" si="25"/>
        <v>75782.3</v>
      </c>
      <c r="AM77">
        <f t="shared" si="25"/>
        <v>18001.989999999998</v>
      </c>
      <c r="AN77">
        <f t="shared" si="25"/>
        <v>22667.62</v>
      </c>
      <c r="AO77">
        <f t="shared" si="25"/>
        <v>7310.04</v>
      </c>
      <c r="AP77">
        <f t="shared" si="25"/>
        <v>9463.27</v>
      </c>
      <c r="AQ77">
        <f t="shared" si="25"/>
        <v>6010.1099999999988</v>
      </c>
      <c r="AR77">
        <f t="shared" si="25"/>
        <v>0</v>
      </c>
      <c r="AS77">
        <f t="shared" si="6"/>
        <v>0</v>
      </c>
    </row>
    <row r="78" spans="1:45" ht="17.25" customHeight="1" x14ac:dyDescent="0.35">
      <c r="A78" s="1" t="str">
        <f t="shared" si="3"/>
        <v>ISIC 45T47</v>
      </c>
      <c r="C78">
        <f t="shared" si="7"/>
        <v>32010.03</v>
      </c>
      <c r="D78">
        <f t="shared" si="33"/>
        <v>235.24910109226965</v>
      </c>
      <c r="E78">
        <f t="shared" si="33"/>
        <v>760.32531579297222</v>
      </c>
      <c r="F78">
        <f t="shared" si="33"/>
        <v>135.56063835374104</v>
      </c>
      <c r="G78">
        <f t="shared" si="33"/>
        <v>6.3680639893650737</v>
      </c>
      <c r="H78">
        <f t="shared" si="33"/>
        <v>87282.74</v>
      </c>
      <c r="I78">
        <f t="shared" si="33"/>
        <v>15468.93</v>
      </c>
      <c r="J78">
        <f t="shared" si="33"/>
        <v>9352.77</v>
      </c>
      <c r="K78">
        <f t="shared" si="33"/>
        <v>13489.679999999998</v>
      </c>
      <c r="L78">
        <f t="shared" si="33"/>
        <v>14882.46</v>
      </c>
      <c r="M78">
        <f t="shared" si="33"/>
        <v>28383.13</v>
      </c>
      <c r="N78">
        <f t="shared" si="33"/>
        <v>20723.27</v>
      </c>
      <c r="O78">
        <f t="shared" si="33"/>
        <v>14510.34</v>
      </c>
      <c r="P78">
        <f t="shared" si="33"/>
        <v>2265.0767087352556</v>
      </c>
      <c r="Q78">
        <f t="shared" si="33"/>
        <v>9640.0232912647425</v>
      </c>
      <c r="R78">
        <f t="shared" si="33"/>
        <v>16203.765547120671</v>
      </c>
      <c r="S78">
        <f t="shared" si="33"/>
        <v>1119.7044528793303</v>
      </c>
      <c r="T78">
        <f t="shared" si="33"/>
        <v>21914.2</v>
      </c>
      <c r="U78">
        <f t="shared" si="33"/>
        <v>33398.720000000001</v>
      </c>
      <c r="V78">
        <f t="shared" si="33"/>
        <v>17899.39</v>
      </c>
      <c r="W78">
        <f t="shared" si="33"/>
        <v>36533.21</v>
      </c>
      <c r="X78">
        <f t="shared" si="33"/>
        <v>57611.229999999996</v>
      </c>
      <c r="Y78">
        <f t="shared" si="33"/>
        <v>12347.63</v>
      </c>
      <c r="Z78">
        <f t="shared" si="33"/>
        <v>31618.48</v>
      </c>
      <c r="AA78">
        <f t="shared" si="33"/>
        <v>10161.394361279397</v>
      </c>
      <c r="AB78">
        <f t="shared" si="33"/>
        <v>3163.8956387206044</v>
      </c>
      <c r="AC78">
        <f t="shared" si="33"/>
        <v>8679.73</v>
      </c>
      <c r="AD78">
        <f t="shared" si="33"/>
        <v>80463.100000000006</v>
      </c>
      <c r="AE78">
        <f t="shared" si="33"/>
        <v>142535.51999999999</v>
      </c>
      <c r="AF78">
        <f t="shared" si="33"/>
        <v>44862.520000000011</v>
      </c>
      <c r="AG78">
        <f t="shared" si="33"/>
        <v>41677.409999999996</v>
      </c>
      <c r="AH78">
        <f t="shared" si="33"/>
        <v>11095.78</v>
      </c>
      <c r="AI78">
        <f t="shared" si="33"/>
        <v>8578.7800000000007</v>
      </c>
      <c r="AJ78">
        <f t="shared" ref="AJ78" si="38">IFERROR(AJ32,0)</f>
        <v>22221.96</v>
      </c>
      <c r="AK78">
        <f t="shared" si="25"/>
        <v>9642.4200000000019</v>
      </c>
      <c r="AL78">
        <f t="shared" si="25"/>
        <v>5338.91</v>
      </c>
      <c r="AM78">
        <f t="shared" si="25"/>
        <v>39771.839999999982</v>
      </c>
      <c r="AN78">
        <f t="shared" si="25"/>
        <v>13757.35</v>
      </c>
      <c r="AO78">
        <f t="shared" si="25"/>
        <v>6606.0199999999995</v>
      </c>
      <c r="AP78">
        <f t="shared" si="25"/>
        <v>44639.31</v>
      </c>
      <c r="AQ78">
        <f t="shared" si="25"/>
        <v>13074.109999999999</v>
      </c>
      <c r="AR78">
        <f t="shared" si="25"/>
        <v>0</v>
      </c>
      <c r="AS78">
        <f t="shared" si="6"/>
        <v>0</v>
      </c>
    </row>
    <row r="79" spans="1:45" ht="17.25" customHeight="1" x14ac:dyDescent="0.35">
      <c r="A79" s="1" t="str">
        <f t="shared" si="3"/>
        <v>ISIC 49T53</v>
      </c>
      <c r="C79">
        <f t="shared" si="7"/>
        <v>8233.5300000000007</v>
      </c>
      <c r="D79">
        <f t="shared" si="33"/>
        <v>362.95089960789727</v>
      </c>
      <c r="E79">
        <f t="shared" si="33"/>
        <v>1173.0576485964141</v>
      </c>
      <c r="F79">
        <f t="shared" si="33"/>
        <v>209.14790072933428</v>
      </c>
      <c r="G79">
        <f t="shared" si="33"/>
        <v>9.8248815530826281</v>
      </c>
      <c r="H79">
        <f t="shared" si="33"/>
        <v>41731.03</v>
      </c>
      <c r="I79">
        <f t="shared" si="33"/>
        <v>4561.3100000000004</v>
      </c>
      <c r="J79">
        <f t="shared" si="33"/>
        <v>6370.8900000000012</v>
      </c>
      <c r="K79">
        <f t="shared" si="33"/>
        <v>11254.210000000001</v>
      </c>
      <c r="L79">
        <f t="shared" si="33"/>
        <v>14532.820000000002</v>
      </c>
      <c r="M79">
        <f t="shared" si="33"/>
        <v>19613.149999999998</v>
      </c>
      <c r="N79">
        <f t="shared" si="33"/>
        <v>3714.58</v>
      </c>
      <c r="O79">
        <f t="shared" si="33"/>
        <v>8420.41</v>
      </c>
      <c r="P79">
        <f t="shared" si="33"/>
        <v>2271.1974063959228</v>
      </c>
      <c r="Q79">
        <f t="shared" si="33"/>
        <v>9666.0725936040762</v>
      </c>
      <c r="R79">
        <f t="shared" si="33"/>
        <v>14209.923048155199</v>
      </c>
      <c r="S79">
        <f t="shared" si="33"/>
        <v>981.92695184480147</v>
      </c>
      <c r="T79">
        <f t="shared" si="33"/>
        <v>8857.17</v>
      </c>
      <c r="U79">
        <f t="shared" si="33"/>
        <v>6041.94</v>
      </c>
      <c r="V79">
        <f t="shared" si="33"/>
        <v>7106.3499999999995</v>
      </c>
      <c r="W79">
        <f t="shared" si="33"/>
        <v>15754.48</v>
      </c>
      <c r="X79">
        <f t="shared" si="33"/>
        <v>18950.34</v>
      </c>
      <c r="Y79">
        <f t="shared" si="33"/>
        <v>2736.0600000000004</v>
      </c>
      <c r="Z79">
        <f t="shared" si="33"/>
        <v>8749.3199999999979</v>
      </c>
      <c r="AA79">
        <f t="shared" si="33"/>
        <v>16517.030475577965</v>
      </c>
      <c r="AB79">
        <f t="shared" si="33"/>
        <v>5156.1495244220378</v>
      </c>
      <c r="AC79">
        <f t="shared" si="33"/>
        <v>6314.29</v>
      </c>
      <c r="AD79">
        <f t="shared" si="33"/>
        <v>21844.270000000004</v>
      </c>
      <c r="AE79">
        <f t="shared" si="33"/>
        <v>192407.52</v>
      </c>
      <c r="AF79">
        <f t="shared" si="33"/>
        <v>376782.68999999989</v>
      </c>
      <c r="AG79">
        <f t="shared" si="33"/>
        <v>7219.4400000000005</v>
      </c>
      <c r="AH79">
        <f t="shared" si="33"/>
        <v>7296.7300000000005</v>
      </c>
      <c r="AI79">
        <f t="shared" si="33"/>
        <v>6741.84</v>
      </c>
      <c r="AJ79">
        <f t="shared" ref="AJ79" si="39">IFERROR(AJ33,0)</f>
        <v>4449.91</v>
      </c>
      <c r="AK79">
        <f t="shared" si="25"/>
        <v>11157.660000000002</v>
      </c>
      <c r="AL79">
        <f t="shared" si="25"/>
        <v>2546.9700000000003</v>
      </c>
      <c r="AM79">
        <f t="shared" si="25"/>
        <v>42409.329999999994</v>
      </c>
      <c r="AN79">
        <f t="shared" si="25"/>
        <v>20806.23</v>
      </c>
      <c r="AO79">
        <f t="shared" si="25"/>
        <v>12990.460000000001</v>
      </c>
      <c r="AP79">
        <f t="shared" si="25"/>
        <v>8408.23</v>
      </c>
      <c r="AQ79">
        <f t="shared" si="25"/>
        <v>8888.0199999999968</v>
      </c>
      <c r="AR79">
        <f t="shared" si="25"/>
        <v>0</v>
      </c>
      <c r="AS79">
        <f t="shared" si="6"/>
        <v>0</v>
      </c>
    </row>
    <row r="80" spans="1:45" ht="17.25" customHeight="1" x14ac:dyDescent="0.35">
      <c r="A80" s="1" t="str">
        <f t="shared" si="3"/>
        <v>ISIC 55T56</v>
      </c>
      <c r="C80">
        <f t="shared" si="7"/>
        <v>389.43</v>
      </c>
      <c r="D80">
        <f t="shared" si="33"/>
        <v>71.931223906896676</v>
      </c>
      <c r="E80">
        <f t="shared" si="33"/>
        <v>232.48178326060929</v>
      </c>
      <c r="F80">
        <f t="shared" si="33"/>
        <v>41.449861381447853</v>
      </c>
      <c r="G80">
        <f t="shared" si="33"/>
        <v>1.9471387331371925</v>
      </c>
      <c r="H80">
        <f t="shared" si="33"/>
        <v>1496.67</v>
      </c>
      <c r="I80">
        <f t="shared" si="33"/>
        <v>698.53</v>
      </c>
      <c r="J80">
        <f t="shared" si="33"/>
        <v>362.18</v>
      </c>
      <c r="K80">
        <f t="shared" si="33"/>
        <v>371.95000000000005</v>
      </c>
      <c r="L80">
        <f t="shared" si="33"/>
        <v>372.44</v>
      </c>
      <c r="M80">
        <f t="shared" si="33"/>
        <v>1386.83</v>
      </c>
      <c r="N80">
        <f t="shared" si="33"/>
        <v>578.57000000000005</v>
      </c>
      <c r="O80">
        <f t="shared" si="33"/>
        <v>959.92</v>
      </c>
      <c r="P80">
        <f t="shared" si="33"/>
        <v>110.50551471222622</v>
      </c>
      <c r="Q80">
        <f t="shared" si="33"/>
        <v>470.30448528777373</v>
      </c>
      <c r="R80">
        <f t="shared" si="33"/>
        <v>1026.1794631266491</v>
      </c>
      <c r="S80">
        <f t="shared" si="33"/>
        <v>70.91053687335075</v>
      </c>
      <c r="T80">
        <f t="shared" si="33"/>
        <v>1553.95</v>
      </c>
      <c r="U80">
        <f t="shared" si="33"/>
        <v>759.29</v>
      </c>
      <c r="V80">
        <f t="shared" si="33"/>
        <v>925.94</v>
      </c>
      <c r="W80">
        <f t="shared" si="33"/>
        <v>2475.35</v>
      </c>
      <c r="X80">
        <f t="shared" si="33"/>
        <v>884.05</v>
      </c>
      <c r="Y80">
        <f t="shared" si="33"/>
        <v>523.02</v>
      </c>
      <c r="Z80">
        <f t="shared" si="33"/>
        <v>1778.99</v>
      </c>
      <c r="AA80">
        <f t="shared" si="33"/>
        <v>1833.7298700656956</v>
      </c>
      <c r="AB80">
        <f t="shared" si="33"/>
        <v>569.16012993430411</v>
      </c>
      <c r="AC80">
        <f t="shared" si="33"/>
        <v>812.23</v>
      </c>
      <c r="AD80">
        <f t="shared" si="33"/>
        <v>5967.63</v>
      </c>
      <c r="AE80">
        <f t="shared" si="33"/>
        <v>16280.41</v>
      </c>
      <c r="AF80">
        <f t="shared" si="33"/>
        <v>9123.7499999999982</v>
      </c>
      <c r="AG80">
        <f t="shared" si="33"/>
        <v>4541.2</v>
      </c>
      <c r="AH80">
        <f t="shared" si="33"/>
        <v>1810.06</v>
      </c>
      <c r="AI80">
        <f t="shared" si="33"/>
        <v>1247.08</v>
      </c>
      <c r="AJ80">
        <f t="shared" ref="AJ80" si="40">IFERROR(AJ34,0)</f>
        <v>2908.71</v>
      </c>
      <c r="AK80">
        <f t="shared" si="25"/>
        <v>4739.58</v>
      </c>
      <c r="AL80">
        <f t="shared" si="25"/>
        <v>1684.09</v>
      </c>
      <c r="AM80">
        <f t="shared" si="25"/>
        <v>27942.260000000002</v>
      </c>
      <c r="AN80">
        <f t="shared" si="25"/>
        <v>4678.4799999999996</v>
      </c>
      <c r="AO80">
        <f t="shared" si="25"/>
        <v>3925.68</v>
      </c>
      <c r="AP80">
        <f t="shared" si="25"/>
        <v>7978.98</v>
      </c>
      <c r="AQ80">
        <f t="shared" si="25"/>
        <v>5350.64</v>
      </c>
      <c r="AR80">
        <f t="shared" si="25"/>
        <v>0</v>
      </c>
      <c r="AS80">
        <f t="shared" si="6"/>
        <v>0</v>
      </c>
    </row>
    <row r="81" spans="1:45" ht="17.25" customHeight="1" x14ac:dyDescent="0.35">
      <c r="A81" s="1" t="str">
        <f t="shared" si="3"/>
        <v>ISIC 58T60</v>
      </c>
      <c r="C81">
        <f t="shared" si="7"/>
        <v>304.14000000000004</v>
      </c>
      <c r="D81">
        <f t="shared" si="33"/>
        <v>35.781888450104098</v>
      </c>
      <c r="E81">
        <f t="shared" si="33"/>
        <v>115.64709709485174</v>
      </c>
      <c r="F81">
        <f t="shared" si="33"/>
        <v>20.619061315332939</v>
      </c>
      <c r="G81">
        <f t="shared" si="33"/>
        <v>0.96859607221714317</v>
      </c>
      <c r="H81">
        <f t="shared" si="33"/>
        <v>1879.3200000000002</v>
      </c>
      <c r="I81">
        <f t="shared" si="33"/>
        <v>264.67</v>
      </c>
      <c r="J81">
        <f t="shared" si="33"/>
        <v>146.78</v>
      </c>
      <c r="K81">
        <f t="shared" si="33"/>
        <v>1475.74</v>
      </c>
      <c r="L81">
        <f t="shared" si="33"/>
        <v>525.59</v>
      </c>
      <c r="M81">
        <f t="shared" si="33"/>
        <v>931.96999999999991</v>
      </c>
      <c r="N81">
        <f t="shared" si="33"/>
        <v>1034.2</v>
      </c>
      <c r="O81">
        <f t="shared" si="33"/>
        <v>337.38</v>
      </c>
      <c r="P81">
        <f t="shared" si="33"/>
        <v>52.4283322155284</v>
      </c>
      <c r="Q81">
        <f t="shared" si="33"/>
        <v>223.1316677844716</v>
      </c>
      <c r="R81">
        <f t="shared" si="33"/>
        <v>344.91580182842966</v>
      </c>
      <c r="S81">
        <f t="shared" si="33"/>
        <v>23.834198171570318</v>
      </c>
      <c r="T81">
        <f t="shared" si="33"/>
        <v>573.18000000000006</v>
      </c>
      <c r="U81">
        <f t="shared" si="33"/>
        <v>709.36</v>
      </c>
      <c r="V81">
        <f t="shared" si="33"/>
        <v>604.1400000000001</v>
      </c>
      <c r="W81">
        <f t="shared" si="33"/>
        <v>837.61</v>
      </c>
      <c r="X81">
        <f t="shared" si="33"/>
        <v>1033.78</v>
      </c>
      <c r="Y81">
        <f t="shared" si="33"/>
        <v>298.56</v>
      </c>
      <c r="Z81">
        <f t="shared" si="33"/>
        <v>682.49</v>
      </c>
      <c r="AA81">
        <f t="shared" si="33"/>
        <v>671.08769557807864</v>
      </c>
      <c r="AB81">
        <f t="shared" si="33"/>
        <v>210.92230442192147</v>
      </c>
      <c r="AC81">
        <f t="shared" si="33"/>
        <v>900.03</v>
      </c>
      <c r="AD81">
        <f t="shared" si="33"/>
        <v>1133.5</v>
      </c>
      <c r="AE81">
        <f t="shared" si="33"/>
        <v>10569.86</v>
      </c>
      <c r="AF81">
        <f t="shared" si="33"/>
        <v>2161.34</v>
      </c>
      <c r="AG81">
        <f t="shared" si="33"/>
        <v>2422.59</v>
      </c>
      <c r="AH81">
        <f t="shared" si="33"/>
        <v>27071.39</v>
      </c>
      <c r="AI81">
        <f t="shared" si="33"/>
        <v>5184.78</v>
      </c>
      <c r="AJ81">
        <f t="shared" ref="AJ81" si="41">IFERROR(AJ35,0)</f>
        <v>6433.85</v>
      </c>
      <c r="AK81">
        <f t="shared" si="25"/>
        <v>7127.5000000000009</v>
      </c>
      <c r="AL81">
        <f t="shared" si="25"/>
        <v>1091.3800000000001</v>
      </c>
      <c r="AM81">
        <f t="shared" si="25"/>
        <v>34613.450000000004</v>
      </c>
      <c r="AN81">
        <f t="shared" si="25"/>
        <v>5796.67</v>
      </c>
      <c r="AO81">
        <f t="shared" si="25"/>
        <v>6111.2999999999993</v>
      </c>
      <c r="AP81">
        <f t="shared" si="25"/>
        <v>3867.6100000000006</v>
      </c>
      <c r="AQ81">
        <f t="shared" si="25"/>
        <v>6868.51</v>
      </c>
      <c r="AR81">
        <f t="shared" si="25"/>
        <v>0</v>
      </c>
      <c r="AS81">
        <f t="shared" si="6"/>
        <v>0</v>
      </c>
    </row>
    <row r="82" spans="1:45" ht="17.25" customHeight="1" x14ac:dyDescent="0.35">
      <c r="A82" s="1" t="str">
        <f t="shared" si="3"/>
        <v>ISIC 61</v>
      </c>
      <c r="C82">
        <f t="shared" si="7"/>
        <v>530.39</v>
      </c>
      <c r="D82">
        <f t="shared" si="33"/>
        <v>64.875777318748078</v>
      </c>
      <c r="E82">
        <f t="shared" si="33"/>
        <v>209.67857325773463</v>
      </c>
      <c r="F82">
        <f t="shared" si="33"/>
        <v>37.384209955281463</v>
      </c>
      <c r="G82">
        <f t="shared" si="33"/>
        <v>1.7561516681993525</v>
      </c>
      <c r="H82">
        <f t="shared" si="33"/>
        <v>2439.58</v>
      </c>
      <c r="I82">
        <f t="shared" si="33"/>
        <v>647.41</v>
      </c>
      <c r="J82">
        <f t="shared" si="33"/>
        <v>313.18</v>
      </c>
      <c r="K82">
        <f t="shared" si="33"/>
        <v>760.51</v>
      </c>
      <c r="L82">
        <f t="shared" si="33"/>
        <v>452.88</v>
      </c>
      <c r="M82">
        <f t="shared" si="33"/>
        <v>1317.2</v>
      </c>
      <c r="N82">
        <f t="shared" si="33"/>
        <v>694.34</v>
      </c>
      <c r="O82">
        <f t="shared" ref="D82:AI90" si="42">IFERROR(O36,0)</f>
        <v>956.25</v>
      </c>
      <c r="P82">
        <f t="shared" si="42"/>
        <v>163.03849049982074</v>
      </c>
      <c r="Q82">
        <f t="shared" si="42"/>
        <v>693.88150950017928</v>
      </c>
      <c r="R82">
        <f t="shared" si="42"/>
        <v>942.16498903789113</v>
      </c>
      <c r="S82">
        <f t="shared" si="42"/>
        <v>65.105010962108864</v>
      </c>
      <c r="T82">
        <f t="shared" si="42"/>
        <v>1309.3499999999999</v>
      </c>
      <c r="U82">
        <f t="shared" si="42"/>
        <v>837.27</v>
      </c>
      <c r="V82">
        <f t="shared" si="42"/>
        <v>670.07</v>
      </c>
      <c r="W82">
        <f t="shared" si="42"/>
        <v>1721.42</v>
      </c>
      <c r="X82">
        <f t="shared" si="42"/>
        <v>1143.24</v>
      </c>
      <c r="Y82">
        <f t="shared" si="42"/>
        <v>429.34</v>
      </c>
      <c r="Z82">
        <f t="shared" si="42"/>
        <v>1038.1600000000001</v>
      </c>
      <c r="AA82">
        <f t="shared" si="42"/>
        <v>2076.9852741502809</v>
      </c>
      <c r="AB82">
        <f t="shared" si="42"/>
        <v>644.31472584971903</v>
      </c>
      <c r="AC82">
        <f t="shared" si="42"/>
        <v>1168.24</v>
      </c>
      <c r="AD82">
        <f t="shared" si="42"/>
        <v>2608.3200000000002</v>
      </c>
      <c r="AE82">
        <f t="shared" si="42"/>
        <v>15051.71</v>
      </c>
      <c r="AF82">
        <f t="shared" si="42"/>
        <v>5743.86</v>
      </c>
      <c r="AG82">
        <f t="shared" si="42"/>
        <v>4276</v>
      </c>
      <c r="AH82">
        <f t="shared" si="42"/>
        <v>3837.31</v>
      </c>
      <c r="AI82">
        <f t="shared" si="42"/>
        <v>52316.98</v>
      </c>
      <c r="AJ82">
        <f t="shared" ref="AJ82:AR90" si="43">IFERROR(AJ36,0)</f>
        <v>4997.33</v>
      </c>
      <c r="AK82">
        <f t="shared" si="43"/>
        <v>12335.09</v>
      </c>
      <c r="AL82">
        <f t="shared" si="43"/>
        <v>2314.9299999999998</v>
      </c>
      <c r="AM82">
        <f t="shared" si="43"/>
        <v>17256.669999999998</v>
      </c>
      <c r="AN82">
        <f t="shared" si="43"/>
        <v>7165.12</v>
      </c>
      <c r="AO82">
        <f t="shared" si="43"/>
        <v>1817.46</v>
      </c>
      <c r="AP82">
        <f t="shared" si="43"/>
        <v>3882.81</v>
      </c>
      <c r="AQ82">
        <f t="shared" si="43"/>
        <v>4071.9100000000003</v>
      </c>
      <c r="AR82">
        <f t="shared" si="43"/>
        <v>0</v>
      </c>
      <c r="AS82">
        <f t="shared" si="6"/>
        <v>0</v>
      </c>
    </row>
    <row r="83" spans="1:45" ht="17.25" customHeight="1" x14ac:dyDescent="0.35">
      <c r="A83" s="1" t="str">
        <f t="shared" si="3"/>
        <v>ISIC 62T63</v>
      </c>
      <c r="C83">
        <f t="shared" si="7"/>
        <v>347.61</v>
      </c>
      <c r="D83">
        <f t="shared" si="42"/>
        <v>103.61243522435134</v>
      </c>
      <c r="E83">
        <f t="shared" si="42"/>
        <v>334.87548800934627</v>
      </c>
      <c r="F83">
        <f t="shared" si="42"/>
        <v>59.705936367806444</v>
      </c>
      <c r="G83">
        <f t="shared" si="42"/>
        <v>2.8047317270888192</v>
      </c>
      <c r="H83">
        <f t="shared" si="42"/>
        <v>3189.04</v>
      </c>
      <c r="I83">
        <f t="shared" si="42"/>
        <v>849.94</v>
      </c>
      <c r="J83">
        <f t="shared" si="42"/>
        <v>379.3</v>
      </c>
      <c r="K83">
        <f t="shared" si="42"/>
        <v>1724.74</v>
      </c>
      <c r="L83">
        <f t="shared" si="42"/>
        <v>1277.3</v>
      </c>
      <c r="M83">
        <f t="shared" si="42"/>
        <v>3418.27</v>
      </c>
      <c r="N83">
        <f t="shared" si="42"/>
        <v>1531.83</v>
      </c>
      <c r="O83">
        <f t="shared" si="42"/>
        <v>1197.54</v>
      </c>
      <c r="P83">
        <f t="shared" si="42"/>
        <v>171.6135555780391</v>
      </c>
      <c r="Q83">
        <f t="shared" si="42"/>
        <v>730.37644442196097</v>
      </c>
      <c r="R83">
        <f t="shared" si="42"/>
        <v>1626.7398420336638</v>
      </c>
      <c r="S83">
        <f t="shared" si="42"/>
        <v>112.41015796633631</v>
      </c>
      <c r="T83">
        <f t="shared" si="42"/>
        <v>2649.01</v>
      </c>
      <c r="U83">
        <f t="shared" si="42"/>
        <v>3370.73</v>
      </c>
      <c r="V83">
        <f t="shared" si="42"/>
        <v>2196.69</v>
      </c>
      <c r="W83">
        <f t="shared" si="42"/>
        <v>4938.18</v>
      </c>
      <c r="X83">
        <f t="shared" si="42"/>
        <v>4208.91</v>
      </c>
      <c r="Y83">
        <f t="shared" si="42"/>
        <v>1468.13</v>
      </c>
      <c r="Z83">
        <f t="shared" si="42"/>
        <v>2411.02</v>
      </c>
      <c r="AA83">
        <f t="shared" si="42"/>
        <v>3539.7677655512111</v>
      </c>
      <c r="AB83">
        <f t="shared" si="42"/>
        <v>1096.7822344487888</v>
      </c>
      <c r="AC83">
        <f t="shared" si="42"/>
        <v>2986.46</v>
      </c>
      <c r="AD83">
        <f t="shared" si="42"/>
        <v>4856.57</v>
      </c>
      <c r="AE83">
        <f t="shared" si="42"/>
        <v>22770.34</v>
      </c>
      <c r="AF83">
        <f t="shared" si="42"/>
        <v>12758.230000000001</v>
      </c>
      <c r="AG83">
        <f t="shared" si="42"/>
        <v>2039.14</v>
      </c>
      <c r="AH83">
        <f t="shared" si="42"/>
        <v>9316.84</v>
      </c>
      <c r="AI83">
        <f t="shared" si="42"/>
        <v>9547.44</v>
      </c>
      <c r="AJ83">
        <f t="shared" ref="AJ83" si="44">IFERROR(AJ37,0)</f>
        <v>103108.54</v>
      </c>
      <c r="AK83">
        <f t="shared" si="43"/>
        <v>31718.11</v>
      </c>
      <c r="AL83">
        <f t="shared" si="43"/>
        <v>3106.64</v>
      </c>
      <c r="AM83">
        <f t="shared" si="43"/>
        <v>35510.259999999995</v>
      </c>
      <c r="AN83">
        <f t="shared" si="43"/>
        <v>11948.26</v>
      </c>
      <c r="AO83">
        <f t="shared" si="43"/>
        <v>4538.72</v>
      </c>
      <c r="AP83">
        <f t="shared" si="43"/>
        <v>7037.72</v>
      </c>
      <c r="AQ83">
        <f t="shared" si="43"/>
        <v>5485.0999999999995</v>
      </c>
      <c r="AR83">
        <f t="shared" si="43"/>
        <v>0</v>
      </c>
      <c r="AS83">
        <f t="shared" si="6"/>
        <v>0</v>
      </c>
    </row>
    <row r="84" spans="1:45" ht="17.25" customHeight="1" x14ac:dyDescent="0.35">
      <c r="A84" s="1" t="str">
        <f t="shared" si="3"/>
        <v>ISIC 64T66</v>
      </c>
      <c r="C84">
        <f t="shared" si="7"/>
        <v>10508.750000000002</v>
      </c>
      <c r="D84">
        <f t="shared" si="42"/>
        <v>137.06377659512515</v>
      </c>
      <c r="E84">
        <f t="shared" si="42"/>
        <v>442.9902547537958</v>
      </c>
      <c r="F84">
        <f t="shared" si="42"/>
        <v>78.982036335697103</v>
      </c>
      <c r="G84">
        <f t="shared" si="42"/>
        <v>3.7102411695909256</v>
      </c>
      <c r="H84">
        <f t="shared" si="42"/>
        <v>13781.69</v>
      </c>
      <c r="I84">
        <f t="shared" si="42"/>
        <v>3407.4900000000002</v>
      </c>
      <c r="J84">
        <f t="shared" si="42"/>
        <v>1764.73</v>
      </c>
      <c r="K84">
        <f t="shared" si="42"/>
        <v>3420.6499999999996</v>
      </c>
      <c r="L84">
        <f t="shared" si="42"/>
        <v>4045.59</v>
      </c>
      <c r="M84">
        <f t="shared" si="42"/>
        <v>6883.9000000000005</v>
      </c>
      <c r="N84">
        <f t="shared" si="42"/>
        <v>2585.36</v>
      </c>
      <c r="O84">
        <f t="shared" si="42"/>
        <v>3583.39</v>
      </c>
      <c r="P84">
        <f t="shared" si="42"/>
        <v>548.15537485916798</v>
      </c>
      <c r="Q84">
        <f t="shared" si="42"/>
        <v>2332.914625140832</v>
      </c>
      <c r="R84">
        <f t="shared" si="42"/>
        <v>3860.8588729955736</v>
      </c>
      <c r="S84">
        <f t="shared" si="42"/>
        <v>266.7911270044263</v>
      </c>
      <c r="T84">
        <f t="shared" si="42"/>
        <v>5571.0499999999993</v>
      </c>
      <c r="U84">
        <f t="shared" si="42"/>
        <v>3924.87</v>
      </c>
      <c r="V84">
        <f t="shared" si="42"/>
        <v>3186.68</v>
      </c>
      <c r="W84">
        <f t="shared" si="42"/>
        <v>7965.14</v>
      </c>
      <c r="X84">
        <f t="shared" si="42"/>
        <v>7032.79</v>
      </c>
      <c r="Y84">
        <f t="shared" si="42"/>
        <v>2349.04</v>
      </c>
      <c r="Z84">
        <f t="shared" si="42"/>
        <v>5110.8100000000004</v>
      </c>
      <c r="AA84">
        <f t="shared" si="42"/>
        <v>8342.6324160970671</v>
      </c>
      <c r="AB84">
        <f t="shared" si="42"/>
        <v>2587.3275839029329</v>
      </c>
      <c r="AC84">
        <f t="shared" si="42"/>
        <v>4724.13</v>
      </c>
      <c r="AD84">
        <f t="shared" si="42"/>
        <v>27239.949999999997</v>
      </c>
      <c r="AE84">
        <f t="shared" si="42"/>
        <v>61014.600000000006</v>
      </c>
      <c r="AF84">
        <f t="shared" si="42"/>
        <v>30796.53000000001</v>
      </c>
      <c r="AG84">
        <f t="shared" si="42"/>
        <v>10385.669999999998</v>
      </c>
      <c r="AH84">
        <f t="shared" si="42"/>
        <v>3512.43</v>
      </c>
      <c r="AI84">
        <f t="shared" si="42"/>
        <v>5893.73</v>
      </c>
      <c r="AJ84">
        <f t="shared" ref="AJ84" si="45">IFERROR(AJ38,0)</f>
        <v>6812.97</v>
      </c>
      <c r="AK84">
        <f t="shared" si="43"/>
        <v>333240.90999999997</v>
      </c>
      <c r="AL84">
        <f t="shared" si="43"/>
        <v>115229.55</v>
      </c>
      <c r="AM84">
        <f t="shared" si="43"/>
        <v>49351.160000000011</v>
      </c>
      <c r="AN84">
        <f t="shared" si="43"/>
        <v>24421.29</v>
      </c>
      <c r="AO84">
        <f t="shared" si="43"/>
        <v>5305.31</v>
      </c>
      <c r="AP84">
        <f t="shared" si="43"/>
        <v>13330.549999999997</v>
      </c>
      <c r="AQ84">
        <f t="shared" si="43"/>
        <v>11460.070000000002</v>
      </c>
      <c r="AR84">
        <f t="shared" si="43"/>
        <v>0</v>
      </c>
      <c r="AS84">
        <f t="shared" si="6"/>
        <v>0</v>
      </c>
    </row>
    <row r="85" spans="1:45" ht="17.25" customHeight="1" x14ac:dyDescent="0.35">
      <c r="A85" s="1" t="str">
        <f t="shared" si="3"/>
        <v>ISIC 68</v>
      </c>
      <c r="C85">
        <f t="shared" si="7"/>
        <v>1587.3700000000001</v>
      </c>
      <c r="D85">
        <f t="shared" si="42"/>
        <v>131.83062474083624</v>
      </c>
      <c r="E85">
        <f t="shared" si="42"/>
        <v>426.07670304315923</v>
      </c>
      <c r="F85">
        <f t="shared" si="42"/>
        <v>75.966469420985547</v>
      </c>
      <c r="G85">
        <f t="shared" si="42"/>
        <v>3.5685826224617481</v>
      </c>
      <c r="H85">
        <f t="shared" si="42"/>
        <v>6937.11</v>
      </c>
      <c r="I85">
        <f t="shared" si="42"/>
        <v>2585.39</v>
      </c>
      <c r="J85">
        <f t="shared" si="42"/>
        <v>1112.21</v>
      </c>
      <c r="K85">
        <f t="shared" si="42"/>
        <v>2613.8900000000003</v>
      </c>
      <c r="L85">
        <f t="shared" si="42"/>
        <v>673.91</v>
      </c>
      <c r="M85">
        <f t="shared" si="42"/>
        <v>2827.91</v>
      </c>
      <c r="N85">
        <f t="shared" si="42"/>
        <v>1228.8699999999999</v>
      </c>
      <c r="O85">
        <f t="shared" si="42"/>
        <v>2611.79</v>
      </c>
      <c r="P85">
        <f t="shared" si="42"/>
        <v>360.85099130241446</v>
      </c>
      <c r="Q85">
        <f t="shared" si="42"/>
        <v>1535.7590086975856</v>
      </c>
      <c r="R85">
        <f t="shared" si="42"/>
        <v>1641.5186072374308</v>
      </c>
      <c r="S85">
        <f t="shared" si="42"/>
        <v>113.4313927625691</v>
      </c>
      <c r="T85">
        <f t="shared" si="42"/>
        <v>5338.93</v>
      </c>
      <c r="U85">
        <f t="shared" si="42"/>
        <v>1991.25</v>
      </c>
      <c r="V85">
        <f t="shared" si="42"/>
        <v>2427.71</v>
      </c>
      <c r="W85">
        <f t="shared" si="42"/>
        <v>6103.42</v>
      </c>
      <c r="X85">
        <f t="shared" si="42"/>
        <v>6154.7</v>
      </c>
      <c r="Y85">
        <f t="shared" si="42"/>
        <v>1297.5999999999999</v>
      </c>
      <c r="Z85">
        <f t="shared" si="42"/>
        <v>4389.08</v>
      </c>
      <c r="AA85">
        <f t="shared" si="42"/>
        <v>4020.5762302079997</v>
      </c>
      <c r="AB85">
        <f t="shared" si="42"/>
        <v>1245.5737697919994</v>
      </c>
      <c r="AC85">
        <f t="shared" si="42"/>
        <v>2707.71</v>
      </c>
      <c r="AD85">
        <f t="shared" si="42"/>
        <v>29390.33</v>
      </c>
      <c r="AE85">
        <f t="shared" si="42"/>
        <v>118261.54999999999</v>
      </c>
      <c r="AF85">
        <f t="shared" si="42"/>
        <v>19211.560000000001</v>
      </c>
      <c r="AG85">
        <f t="shared" si="42"/>
        <v>29123.67</v>
      </c>
      <c r="AH85">
        <f t="shared" si="42"/>
        <v>5775.66</v>
      </c>
      <c r="AI85">
        <f t="shared" si="42"/>
        <v>12997.01</v>
      </c>
      <c r="AJ85">
        <f t="shared" ref="AJ85" si="46">IFERROR(AJ39,0)</f>
        <v>8876.4699999999993</v>
      </c>
      <c r="AK85">
        <f t="shared" si="43"/>
        <v>32299.559999999998</v>
      </c>
      <c r="AL85">
        <f t="shared" si="43"/>
        <v>36224.57</v>
      </c>
      <c r="AM85">
        <f t="shared" si="43"/>
        <v>61196.65</v>
      </c>
      <c r="AN85">
        <f t="shared" si="43"/>
        <v>19769.07</v>
      </c>
      <c r="AO85">
        <f t="shared" si="43"/>
        <v>8793.84</v>
      </c>
      <c r="AP85">
        <f t="shared" si="43"/>
        <v>19870.53</v>
      </c>
      <c r="AQ85">
        <f t="shared" si="43"/>
        <v>14502.849999999999</v>
      </c>
      <c r="AR85">
        <f t="shared" si="43"/>
        <v>0</v>
      </c>
      <c r="AS85">
        <f t="shared" si="6"/>
        <v>0</v>
      </c>
    </row>
    <row r="86" spans="1:45" ht="17.25" customHeight="1" x14ac:dyDescent="0.35">
      <c r="A86" s="1" t="str">
        <f t="shared" si="3"/>
        <v>ISIC 69T82</v>
      </c>
      <c r="C86">
        <f t="shared" si="7"/>
        <v>17881.34</v>
      </c>
      <c r="D86">
        <f t="shared" si="42"/>
        <v>103.14498049835876</v>
      </c>
      <c r="E86">
        <f t="shared" si="42"/>
        <v>333.36467389567281</v>
      </c>
      <c r="F86">
        <f t="shared" si="42"/>
        <v>59.436568872828538</v>
      </c>
      <c r="G86">
        <f t="shared" si="42"/>
        <v>2.7920779843394103</v>
      </c>
      <c r="H86">
        <f t="shared" si="42"/>
        <v>61732.03</v>
      </c>
      <c r="I86">
        <f t="shared" si="42"/>
        <v>11771.609999999997</v>
      </c>
      <c r="J86">
        <f t="shared" si="42"/>
        <v>5480.46</v>
      </c>
      <c r="K86">
        <f t="shared" si="42"/>
        <v>15661.180000000004</v>
      </c>
      <c r="L86">
        <f t="shared" si="42"/>
        <v>14407.029999999999</v>
      </c>
      <c r="M86">
        <f t="shared" si="42"/>
        <v>32734.7</v>
      </c>
      <c r="N86">
        <f t="shared" si="42"/>
        <v>49333.049999999996</v>
      </c>
      <c r="O86">
        <f t="shared" si="42"/>
        <v>16691.29</v>
      </c>
      <c r="P86">
        <f t="shared" si="42"/>
        <v>2528.749971185865</v>
      </c>
      <c r="Q86">
        <f t="shared" si="42"/>
        <v>10762.200028814133</v>
      </c>
      <c r="R86">
        <f t="shared" si="42"/>
        <v>15089.652431031604</v>
      </c>
      <c r="S86">
        <f t="shared" si="42"/>
        <v>1042.7175689683961</v>
      </c>
      <c r="T86">
        <f t="shared" si="42"/>
        <v>25218.45</v>
      </c>
      <c r="U86">
        <f t="shared" si="42"/>
        <v>34293.24</v>
      </c>
      <c r="V86">
        <f t="shared" si="42"/>
        <v>18667.440000000002</v>
      </c>
      <c r="W86">
        <f t="shared" si="42"/>
        <v>40613.450000000004</v>
      </c>
      <c r="X86">
        <f t="shared" si="42"/>
        <v>42167.840000000004</v>
      </c>
      <c r="Y86">
        <f t="shared" si="42"/>
        <v>14680.750000000002</v>
      </c>
      <c r="Z86">
        <f t="shared" si="42"/>
        <v>26266.660000000007</v>
      </c>
      <c r="AA86">
        <f t="shared" si="42"/>
        <v>23403.266377619322</v>
      </c>
      <c r="AB86">
        <f t="shared" si="42"/>
        <v>7293.1236223806836</v>
      </c>
      <c r="AC86">
        <f t="shared" si="42"/>
        <v>26056.62</v>
      </c>
      <c r="AD86">
        <f t="shared" si="42"/>
        <v>120174.55999999998</v>
      </c>
      <c r="AE86">
        <f t="shared" si="42"/>
        <v>242915.59000000003</v>
      </c>
      <c r="AF86">
        <f t="shared" si="42"/>
        <v>102078.32999999999</v>
      </c>
      <c r="AG86">
        <f t="shared" si="42"/>
        <v>30506.449999999997</v>
      </c>
      <c r="AH86">
        <f t="shared" si="42"/>
        <v>38207.120000000003</v>
      </c>
      <c r="AI86">
        <f t="shared" si="42"/>
        <v>26630.080000000002</v>
      </c>
      <c r="AJ86">
        <f t="shared" ref="AJ86" si="47">IFERROR(AJ40,0)</f>
        <v>76170.12</v>
      </c>
      <c r="AK86">
        <f t="shared" si="43"/>
        <v>103268.09</v>
      </c>
      <c r="AL86">
        <f t="shared" si="43"/>
        <v>51664.86</v>
      </c>
      <c r="AM86">
        <f t="shared" si="43"/>
        <v>473967.1999999999</v>
      </c>
      <c r="AN86">
        <f t="shared" si="43"/>
        <v>66708.160000000003</v>
      </c>
      <c r="AO86">
        <f t="shared" si="43"/>
        <v>23055.850000000002</v>
      </c>
      <c r="AP86">
        <f t="shared" si="43"/>
        <v>47800.819999999992</v>
      </c>
      <c r="AQ86">
        <f t="shared" si="43"/>
        <v>43980.839999999989</v>
      </c>
      <c r="AR86">
        <f t="shared" si="43"/>
        <v>0</v>
      </c>
      <c r="AS86">
        <f t="shared" si="6"/>
        <v>0</v>
      </c>
    </row>
    <row r="87" spans="1:45" ht="17.25" customHeight="1" x14ac:dyDescent="0.35">
      <c r="A87" s="1" t="str">
        <f t="shared" si="3"/>
        <v>ISIC 84</v>
      </c>
      <c r="C87">
        <f t="shared" si="7"/>
        <v>726.66</v>
      </c>
      <c r="D87">
        <f t="shared" si="42"/>
        <v>191.47863042463453</v>
      </c>
      <c r="E87">
        <f t="shared" si="42"/>
        <v>618.85911346421733</v>
      </c>
      <c r="F87">
        <f t="shared" si="42"/>
        <v>110.33821277507303</v>
      </c>
      <c r="G87">
        <f t="shared" si="42"/>
        <v>5.1832213831151064</v>
      </c>
      <c r="H87">
        <f t="shared" si="42"/>
        <v>1854.38</v>
      </c>
      <c r="I87">
        <f t="shared" si="42"/>
        <v>369.26</v>
      </c>
      <c r="J87">
        <f t="shared" si="42"/>
        <v>305.58</v>
      </c>
      <c r="K87">
        <f t="shared" si="42"/>
        <v>841.53</v>
      </c>
      <c r="L87">
        <f t="shared" si="42"/>
        <v>485.31</v>
      </c>
      <c r="M87">
        <f t="shared" si="42"/>
        <v>1549.37</v>
      </c>
      <c r="N87">
        <f t="shared" si="42"/>
        <v>646.82000000000005</v>
      </c>
      <c r="O87">
        <f t="shared" si="42"/>
        <v>754.06</v>
      </c>
      <c r="P87">
        <f t="shared" si="42"/>
        <v>142.85940458466999</v>
      </c>
      <c r="Q87">
        <f t="shared" si="42"/>
        <v>608.00059541532994</v>
      </c>
      <c r="R87">
        <f t="shared" si="42"/>
        <v>936.78664094158341</v>
      </c>
      <c r="S87">
        <f t="shared" si="42"/>
        <v>64.733359058416553</v>
      </c>
      <c r="T87">
        <f t="shared" si="42"/>
        <v>897.98</v>
      </c>
      <c r="U87">
        <f t="shared" si="42"/>
        <v>643.41</v>
      </c>
      <c r="V87">
        <f t="shared" si="42"/>
        <v>793.13</v>
      </c>
      <c r="W87">
        <f t="shared" si="42"/>
        <v>1275.3499999999999</v>
      </c>
      <c r="X87">
        <f t="shared" si="42"/>
        <v>1502.98</v>
      </c>
      <c r="Y87">
        <f t="shared" si="42"/>
        <v>206.41</v>
      </c>
      <c r="Z87">
        <f t="shared" si="42"/>
        <v>683.76</v>
      </c>
      <c r="AA87">
        <f t="shared" si="42"/>
        <v>8235.8954480798166</v>
      </c>
      <c r="AB87">
        <f t="shared" si="42"/>
        <v>2557.0545519201846</v>
      </c>
      <c r="AC87">
        <f t="shared" si="42"/>
        <v>1165.04</v>
      </c>
      <c r="AD87">
        <f t="shared" si="42"/>
        <v>5034.4799999999996</v>
      </c>
      <c r="AE87">
        <f t="shared" si="42"/>
        <v>5068.99</v>
      </c>
      <c r="AF87">
        <f t="shared" si="42"/>
        <v>2851.87</v>
      </c>
      <c r="AG87">
        <f t="shared" si="42"/>
        <v>1112.19</v>
      </c>
      <c r="AH87">
        <f t="shared" si="42"/>
        <v>487</v>
      </c>
      <c r="AI87">
        <f t="shared" si="42"/>
        <v>573.24</v>
      </c>
      <c r="AJ87">
        <f t="shared" ref="AJ87" si="48">IFERROR(AJ41,0)</f>
        <v>1089.7</v>
      </c>
      <c r="AK87">
        <f t="shared" si="43"/>
        <v>1724.47</v>
      </c>
      <c r="AL87">
        <f t="shared" si="43"/>
        <v>2724.35</v>
      </c>
      <c r="AM87">
        <f t="shared" si="43"/>
        <v>11171.179999999997</v>
      </c>
      <c r="AN87">
        <f t="shared" si="43"/>
        <v>10071.69</v>
      </c>
      <c r="AO87">
        <f t="shared" si="43"/>
        <v>1744</v>
      </c>
      <c r="AP87">
        <f t="shared" si="43"/>
        <v>3123.41</v>
      </c>
      <c r="AQ87">
        <f t="shared" si="43"/>
        <v>1605.87</v>
      </c>
      <c r="AR87">
        <f t="shared" si="43"/>
        <v>0</v>
      </c>
      <c r="AS87">
        <f t="shared" si="6"/>
        <v>0</v>
      </c>
    </row>
    <row r="88" spans="1:45" ht="17.25" customHeight="1" x14ac:dyDescent="0.35">
      <c r="A88" s="1" t="str">
        <f t="shared" si="3"/>
        <v>ISIC 85</v>
      </c>
      <c r="C88">
        <f t="shared" si="7"/>
        <v>306.07</v>
      </c>
      <c r="D88">
        <f t="shared" si="42"/>
        <v>43.48711620435791</v>
      </c>
      <c r="E88">
        <f t="shared" si="42"/>
        <v>140.5504004371756</v>
      </c>
      <c r="F88">
        <f t="shared" si="42"/>
        <v>25.059144564016314</v>
      </c>
      <c r="G88">
        <f t="shared" si="42"/>
        <v>1.1771723565213053</v>
      </c>
      <c r="H88">
        <f t="shared" si="42"/>
        <v>1435.26</v>
      </c>
      <c r="I88">
        <f t="shared" si="42"/>
        <v>192.01</v>
      </c>
      <c r="J88">
        <f t="shared" si="42"/>
        <v>89.73</v>
      </c>
      <c r="K88">
        <f t="shared" si="42"/>
        <v>382.39</v>
      </c>
      <c r="L88">
        <f t="shared" si="42"/>
        <v>310.55</v>
      </c>
      <c r="M88">
        <f t="shared" si="42"/>
        <v>778.28</v>
      </c>
      <c r="N88">
        <f t="shared" si="42"/>
        <v>651.59</v>
      </c>
      <c r="O88">
        <f t="shared" si="42"/>
        <v>373.45</v>
      </c>
      <c r="P88">
        <f t="shared" si="42"/>
        <v>47.00969779290449</v>
      </c>
      <c r="Q88">
        <f t="shared" si="42"/>
        <v>200.07030220709552</v>
      </c>
      <c r="R88">
        <f t="shared" si="42"/>
        <v>457.63662427817633</v>
      </c>
      <c r="S88">
        <f t="shared" si="42"/>
        <v>31.623375721823678</v>
      </c>
      <c r="T88">
        <f t="shared" si="42"/>
        <v>592.25</v>
      </c>
      <c r="U88">
        <f t="shared" si="42"/>
        <v>564.13</v>
      </c>
      <c r="V88">
        <f t="shared" si="42"/>
        <v>609.70000000000005</v>
      </c>
      <c r="W88">
        <f t="shared" si="42"/>
        <v>1159.01</v>
      </c>
      <c r="X88">
        <f t="shared" si="42"/>
        <v>1998.32</v>
      </c>
      <c r="Y88">
        <f t="shared" si="42"/>
        <v>641.13</v>
      </c>
      <c r="Z88">
        <f t="shared" si="42"/>
        <v>807.64</v>
      </c>
      <c r="AA88">
        <f t="shared" si="42"/>
        <v>868.48706546028689</v>
      </c>
      <c r="AB88">
        <f t="shared" si="42"/>
        <v>267.73293453971314</v>
      </c>
      <c r="AC88">
        <f t="shared" si="42"/>
        <v>427.87</v>
      </c>
      <c r="AD88">
        <f t="shared" si="42"/>
        <v>1428.1</v>
      </c>
      <c r="AE88">
        <f t="shared" si="42"/>
        <v>5108.82</v>
      </c>
      <c r="AF88">
        <f t="shared" si="42"/>
        <v>4183.26</v>
      </c>
      <c r="AG88">
        <f t="shared" si="42"/>
        <v>538.6</v>
      </c>
      <c r="AH88">
        <f t="shared" si="42"/>
        <v>587.21</v>
      </c>
      <c r="AI88">
        <f t="shared" si="42"/>
        <v>1490.59</v>
      </c>
      <c r="AJ88">
        <f t="shared" ref="AJ88" si="49">IFERROR(AJ42,0)</f>
        <v>2574.88</v>
      </c>
      <c r="AK88">
        <f t="shared" si="43"/>
        <v>3293.1499999999996</v>
      </c>
      <c r="AL88">
        <f t="shared" si="43"/>
        <v>914.65</v>
      </c>
      <c r="AM88">
        <f t="shared" si="43"/>
        <v>7733.4400000000005</v>
      </c>
      <c r="AN88">
        <f t="shared" si="43"/>
        <v>7207.19</v>
      </c>
      <c r="AO88">
        <f t="shared" si="43"/>
        <v>19250.61</v>
      </c>
      <c r="AP88">
        <f t="shared" si="43"/>
        <v>4298.3999999999996</v>
      </c>
      <c r="AQ88">
        <f t="shared" si="43"/>
        <v>1675.95</v>
      </c>
      <c r="AR88">
        <f t="shared" si="43"/>
        <v>0</v>
      </c>
      <c r="AS88">
        <f t="shared" si="6"/>
        <v>0</v>
      </c>
    </row>
    <row r="89" spans="1:45" ht="17.25" customHeight="1" x14ac:dyDescent="0.35">
      <c r="A89" s="1" t="str">
        <f t="shared" si="3"/>
        <v>ISIC 86T88</v>
      </c>
      <c r="C89">
        <f t="shared" si="7"/>
        <v>122.39999999999999</v>
      </c>
      <c r="D89">
        <f t="shared" si="42"/>
        <v>24.219277876713594</v>
      </c>
      <c r="E89">
        <f t="shared" si="42"/>
        <v>78.276728856308964</v>
      </c>
      <c r="F89">
        <f t="shared" si="42"/>
        <v>13.956188373048024</v>
      </c>
      <c r="G89">
        <f t="shared" si="42"/>
        <v>0.65560255311935811</v>
      </c>
      <c r="H89">
        <f t="shared" si="42"/>
        <v>498.02000000000004</v>
      </c>
      <c r="I89">
        <f t="shared" si="42"/>
        <v>75.699999999999989</v>
      </c>
      <c r="J89">
        <f t="shared" si="42"/>
        <v>25.509999999999998</v>
      </c>
      <c r="K89">
        <f t="shared" si="42"/>
        <v>71.290000000000006</v>
      </c>
      <c r="L89">
        <f t="shared" si="42"/>
        <v>112.91999999999999</v>
      </c>
      <c r="M89">
        <f t="shared" si="42"/>
        <v>155.28</v>
      </c>
      <c r="N89">
        <f t="shared" si="42"/>
        <v>256.81</v>
      </c>
      <c r="O89">
        <f t="shared" si="42"/>
        <v>78.66</v>
      </c>
      <c r="P89">
        <f t="shared" si="42"/>
        <v>10.260777893683578</v>
      </c>
      <c r="Q89">
        <f t="shared" si="42"/>
        <v>43.669222106316418</v>
      </c>
      <c r="R89">
        <f t="shared" si="42"/>
        <v>117.7063172938023</v>
      </c>
      <c r="S89">
        <f t="shared" si="42"/>
        <v>8.1336827061977104</v>
      </c>
      <c r="T89">
        <f t="shared" si="42"/>
        <v>119.52</v>
      </c>
      <c r="U89">
        <f t="shared" si="42"/>
        <v>46.12</v>
      </c>
      <c r="V89">
        <f t="shared" si="42"/>
        <v>78.13</v>
      </c>
      <c r="W89">
        <f t="shared" si="42"/>
        <v>185.85999999999999</v>
      </c>
      <c r="X89">
        <f t="shared" si="42"/>
        <v>130.1</v>
      </c>
      <c r="Y89">
        <f t="shared" si="42"/>
        <v>77.489999999999995</v>
      </c>
      <c r="Z89">
        <f t="shared" si="42"/>
        <v>206.29000000000002</v>
      </c>
      <c r="AA89">
        <f t="shared" si="42"/>
        <v>183.67557375710916</v>
      </c>
      <c r="AB89">
        <f t="shared" si="42"/>
        <v>56.9744262428908</v>
      </c>
      <c r="AC89">
        <f t="shared" si="42"/>
        <v>283.45000000000005</v>
      </c>
      <c r="AD89">
        <f t="shared" si="42"/>
        <v>385.33000000000004</v>
      </c>
      <c r="AE89">
        <f t="shared" si="42"/>
        <v>2272.8800000000006</v>
      </c>
      <c r="AF89">
        <f t="shared" si="42"/>
        <v>508.85</v>
      </c>
      <c r="AG89">
        <f t="shared" si="42"/>
        <v>800.43000000000006</v>
      </c>
      <c r="AH89">
        <f t="shared" si="42"/>
        <v>161.68</v>
      </c>
      <c r="AI89">
        <f t="shared" si="42"/>
        <v>342.58000000000004</v>
      </c>
      <c r="AJ89">
        <f t="shared" ref="AJ89" si="50">IFERROR(AJ43,0)</f>
        <v>273.2</v>
      </c>
      <c r="AK89">
        <f t="shared" si="43"/>
        <v>696.93</v>
      </c>
      <c r="AL89">
        <f t="shared" si="43"/>
        <v>122.89</v>
      </c>
      <c r="AM89">
        <f t="shared" si="43"/>
        <v>5681.61</v>
      </c>
      <c r="AN89">
        <f t="shared" si="43"/>
        <v>2878.29</v>
      </c>
      <c r="AO89">
        <f t="shared" si="43"/>
        <v>1173.33</v>
      </c>
      <c r="AP89">
        <f t="shared" si="43"/>
        <v>53316.090000000004</v>
      </c>
      <c r="AQ89">
        <f t="shared" si="43"/>
        <v>1162.9299999999998</v>
      </c>
      <c r="AR89">
        <f t="shared" si="43"/>
        <v>0</v>
      </c>
      <c r="AS89">
        <f t="shared" si="6"/>
        <v>0</v>
      </c>
    </row>
    <row r="90" spans="1:45" ht="17.25" customHeight="1" x14ac:dyDescent="0.35">
      <c r="A90" s="1" t="str">
        <f t="shared" si="3"/>
        <v>ISIC 90T96</v>
      </c>
      <c r="C90">
        <f t="shared" si="7"/>
        <v>870.31999999999982</v>
      </c>
      <c r="D90">
        <f t="shared" si="42"/>
        <v>5.0235326948279004</v>
      </c>
      <c r="E90">
        <f t="shared" si="42"/>
        <v>16.236062390279866</v>
      </c>
      <c r="F90">
        <f t="shared" si="42"/>
        <v>2.8947753497883055</v>
      </c>
      <c r="G90">
        <f t="shared" si="42"/>
        <v>0.13598427158616203</v>
      </c>
      <c r="H90">
        <f t="shared" si="42"/>
        <v>3198.3599999999997</v>
      </c>
      <c r="I90">
        <f t="shared" si="42"/>
        <v>1064.18</v>
      </c>
      <c r="J90">
        <f t="shared" si="42"/>
        <v>236.98000000000005</v>
      </c>
      <c r="K90">
        <f t="shared" si="42"/>
        <v>1034.6100000000001</v>
      </c>
      <c r="L90">
        <f t="shared" si="42"/>
        <v>683.9</v>
      </c>
      <c r="M90">
        <f t="shared" si="42"/>
        <v>1177.31</v>
      </c>
      <c r="N90">
        <f t="shared" ref="D90:AI91" si="51">IFERROR(N44,0)</f>
        <v>745.25</v>
      </c>
      <c r="O90">
        <f t="shared" si="51"/>
        <v>989.72</v>
      </c>
      <c r="P90">
        <f t="shared" si="51"/>
        <v>122.83443011201662</v>
      </c>
      <c r="Q90">
        <f t="shared" si="51"/>
        <v>522.77556988798358</v>
      </c>
      <c r="R90">
        <f t="shared" si="51"/>
        <v>791.7863762651275</v>
      </c>
      <c r="S90">
        <f t="shared" si="51"/>
        <v>54.713623734872641</v>
      </c>
      <c r="T90">
        <f t="shared" si="51"/>
        <v>749.78</v>
      </c>
      <c r="U90">
        <f t="shared" si="51"/>
        <v>672.22</v>
      </c>
      <c r="V90">
        <f t="shared" si="51"/>
        <v>905.18999999999994</v>
      </c>
      <c r="W90">
        <f t="shared" si="51"/>
        <v>1159.56</v>
      </c>
      <c r="X90">
        <f t="shared" si="51"/>
        <v>1263.23</v>
      </c>
      <c r="Y90">
        <f t="shared" si="51"/>
        <v>483.11</v>
      </c>
      <c r="Z90">
        <f t="shared" si="51"/>
        <v>1870.81</v>
      </c>
      <c r="AA90">
        <f t="shared" si="51"/>
        <v>1491.8267161998253</v>
      </c>
      <c r="AB90">
        <f t="shared" si="51"/>
        <v>462.52328380017445</v>
      </c>
      <c r="AC90">
        <f t="shared" si="51"/>
        <v>1503.35</v>
      </c>
      <c r="AD90">
        <f t="shared" si="51"/>
        <v>2707.51</v>
      </c>
      <c r="AE90">
        <f t="shared" si="51"/>
        <v>9987.26</v>
      </c>
      <c r="AF90">
        <f t="shared" si="51"/>
        <v>4147.83</v>
      </c>
      <c r="AG90">
        <f t="shared" si="51"/>
        <v>5691.41</v>
      </c>
      <c r="AH90">
        <f t="shared" si="51"/>
        <v>6697.3499999999995</v>
      </c>
      <c r="AI90">
        <f t="shared" si="51"/>
        <v>1751.99</v>
      </c>
      <c r="AJ90">
        <f t="shared" ref="AJ90" si="52">IFERROR(AJ44,0)</f>
        <v>2215.7999999999997</v>
      </c>
      <c r="AK90">
        <f t="shared" si="43"/>
        <v>4292.0600000000013</v>
      </c>
      <c r="AL90">
        <f t="shared" si="43"/>
        <v>1631.93</v>
      </c>
      <c r="AM90">
        <f t="shared" si="43"/>
        <v>17947.239999999998</v>
      </c>
      <c r="AN90">
        <f t="shared" si="43"/>
        <v>7784.6600000000008</v>
      </c>
      <c r="AO90">
        <f t="shared" si="43"/>
        <v>3089.25</v>
      </c>
      <c r="AP90">
        <f t="shared" si="43"/>
        <v>8604.0400000000009</v>
      </c>
      <c r="AQ90">
        <f t="shared" si="43"/>
        <v>44998.26999999999</v>
      </c>
      <c r="AR90">
        <f t="shared" si="43"/>
        <v>0</v>
      </c>
      <c r="AS90">
        <f t="shared" si="6"/>
        <v>0</v>
      </c>
    </row>
    <row r="91" spans="1:45" ht="17.25" customHeight="1" x14ac:dyDescent="0.35">
      <c r="A91" s="1" t="str">
        <f t="shared" si="3"/>
        <v>ISIC 97T98</v>
      </c>
      <c r="C91">
        <f t="shared" si="7"/>
        <v>13.34</v>
      </c>
      <c r="D91">
        <f t="shared" si="51"/>
        <v>14.346030401897021</v>
      </c>
      <c r="E91">
        <f t="shared" si="51"/>
        <v>46.366383739845745</v>
      </c>
      <c r="F91">
        <f t="shared" si="51"/>
        <v>8.2667990232216084</v>
      </c>
      <c r="G91">
        <f t="shared" si="51"/>
        <v>0.38833916545689601</v>
      </c>
      <c r="H91">
        <f t="shared" si="51"/>
        <v>0</v>
      </c>
      <c r="I91">
        <f t="shared" si="51"/>
        <v>0</v>
      </c>
      <c r="J91">
        <f t="shared" si="51"/>
        <v>0</v>
      </c>
      <c r="K91">
        <f t="shared" si="51"/>
        <v>0</v>
      </c>
      <c r="L91">
        <f t="shared" si="51"/>
        <v>0</v>
      </c>
      <c r="M91">
        <f t="shared" si="51"/>
        <v>0</v>
      </c>
      <c r="N91">
        <f t="shared" si="51"/>
        <v>0</v>
      </c>
      <c r="O91">
        <f t="shared" si="51"/>
        <v>0</v>
      </c>
      <c r="P91">
        <f t="shared" si="51"/>
        <v>0</v>
      </c>
      <c r="Q91">
        <f t="shared" si="51"/>
        <v>0</v>
      </c>
      <c r="R91">
        <f t="shared" si="51"/>
        <v>0</v>
      </c>
      <c r="S91">
        <f t="shared" si="51"/>
        <v>0</v>
      </c>
      <c r="T91">
        <f t="shared" si="51"/>
        <v>0</v>
      </c>
      <c r="U91">
        <f t="shared" si="51"/>
        <v>0</v>
      </c>
      <c r="V91">
        <f t="shared" si="51"/>
        <v>0</v>
      </c>
      <c r="W91">
        <f t="shared" si="51"/>
        <v>0</v>
      </c>
      <c r="X91">
        <f t="shared" si="51"/>
        <v>0</v>
      </c>
      <c r="Y91">
        <f t="shared" si="51"/>
        <v>0</v>
      </c>
      <c r="Z91">
        <f t="shared" si="51"/>
        <v>0</v>
      </c>
      <c r="AA91">
        <f t="shared" si="51"/>
        <v>0</v>
      </c>
      <c r="AB91">
        <f t="shared" si="51"/>
        <v>0</v>
      </c>
      <c r="AC91">
        <f t="shared" si="51"/>
        <v>0</v>
      </c>
      <c r="AD91">
        <f t="shared" si="51"/>
        <v>55.08</v>
      </c>
      <c r="AE91">
        <f t="shared" si="51"/>
        <v>0</v>
      </c>
      <c r="AF91">
        <f t="shared" si="51"/>
        <v>32.46</v>
      </c>
      <c r="AG91">
        <f t="shared" si="51"/>
        <v>1.22</v>
      </c>
      <c r="AH91">
        <f t="shared" si="51"/>
        <v>0</v>
      </c>
      <c r="AI91">
        <f t="shared" si="51"/>
        <v>0</v>
      </c>
      <c r="AJ91">
        <f t="shared" ref="AJ91:AS91" si="53">IFERROR(AJ45,0)</f>
        <v>0</v>
      </c>
      <c r="AK91">
        <f t="shared" si="53"/>
        <v>0</v>
      </c>
      <c r="AL91">
        <f t="shared" si="53"/>
        <v>3.41</v>
      </c>
      <c r="AM91">
        <f t="shared" si="53"/>
        <v>21.560000000000002</v>
      </c>
      <c r="AN91">
        <f t="shared" si="53"/>
        <v>636.96</v>
      </c>
      <c r="AO91">
        <f t="shared" si="53"/>
        <v>534.71</v>
      </c>
      <c r="AP91">
        <f t="shared" si="53"/>
        <v>299.10000000000002</v>
      </c>
      <c r="AQ91">
        <f t="shared" si="53"/>
        <v>31.14</v>
      </c>
      <c r="AR91">
        <f t="shared" si="53"/>
        <v>0</v>
      </c>
      <c r="AS91">
        <f t="shared" si="53"/>
        <v>0</v>
      </c>
    </row>
    <row r="92" spans="1:45" ht="17.25" customHeight="1" x14ac:dyDescent="0.35">
      <c r="B92" s="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AT54"/>
  <sheetViews>
    <sheetView topLeftCell="N34" workbookViewId="0">
      <selection activeCell="AD53" sqref="AD53"/>
    </sheetView>
    <sheetView topLeftCell="P37" workbookViewId="1">
      <selection activeCell="AC5" sqref="AC5"/>
    </sheetView>
  </sheetViews>
  <sheetFormatPr defaultRowHeight="14.5" x14ac:dyDescent="0.35"/>
  <cols>
    <col min="1" max="1" width="42.453125" customWidth="1"/>
    <col min="2" max="3" width="39.7265625" customWidth="1"/>
  </cols>
  <sheetData>
    <row r="1" spans="1:46" s="2" customFormat="1" x14ac:dyDescent="0.35">
      <c r="A1"/>
      <c r="B1"/>
      <c r="C1"/>
      <c r="D1" t="str">
        <f>SIOM!C49</f>
        <v>ISIC 01T03</v>
      </c>
      <c r="E1" t="str">
        <f>SIOM!D49</f>
        <v>ISIC 05</v>
      </c>
      <c r="F1" t="str">
        <f>SIOM!E49</f>
        <v>ISIC 06</v>
      </c>
      <c r="G1" t="str">
        <f>SIOM!F49</f>
        <v>ISIC 07T08</v>
      </c>
      <c r="H1" t="str">
        <f>SIOM!G49</f>
        <v>ISIC 09</v>
      </c>
      <c r="I1" t="str">
        <f>SIOM!H49</f>
        <v>ISIC 10T12</v>
      </c>
      <c r="J1" t="str">
        <f>SIOM!I49</f>
        <v>ISIC 13T15</v>
      </c>
      <c r="K1" t="str">
        <f>SIOM!J49</f>
        <v>ISIC 16</v>
      </c>
      <c r="L1" t="str">
        <f>SIOM!K49</f>
        <v>ISIC 17T18</v>
      </c>
      <c r="M1" t="str">
        <f>SIOM!L49</f>
        <v>ISIC 19</v>
      </c>
      <c r="N1" t="str">
        <f>SIOM!M49</f>
        <v>ISIC 20</v>
      </c>
      <c r="O1" t="str">
        <f>SIOM!N49</f>
        <v>ISIC 21</v>
      </c>
      <c r="P1" t="str">
        <f>SIOM!O49</f>
        <v>ISIC 22</v>
      </c>
      <c r="Q1" t="str">
        <f>SIOM!P49</f>
        <v>ISIC 231</v>
      </c>
      <c r="R1" t="str">
        <f>SIOM!Q49</f>
        <v>ISIC 239</v>
      </c>
      <c r="S1" t="str">
        <f>SIOM!R49</f>
        <v>ISIC 241</v>
      </c>
      <c r="T1" t="str">
        <f>SIOM!S49</f>
        <v>ISIC 242</v>
      </c>
      <c r="U1" t="str">
        <f>SIOM!T49</f>
        <v>ISIC 25</v>
      </c>
      <c r="V1" t="str">
        <f>SIOM!U49</f>
        <v>ISIC 26</v>
      </c>
      <c r="W1" t="str">
        <f>SIOM!V49</f>
        <v>ISIC 27</v>
      </c>
      <c r="X1" t="str">
        <f>SIOM!W49</f>
        <v>ISIC 28</v>
      </c>
      <c r="Y1" t="str">
        <f>SIOM!X49</f>
        <v>ISIC 29</v>
      </c>
      <c r="Z1" t="str">
        <f>SIOM!Y49</f>
        <v>ISIC 30</v>
      </c>
      <c r="AA1" t="str">
        <f>SIOM!Z49</f>
        <v>ISIC 31T33</v>
      </c>
      <c r="AB1" t="str">
        <f>SIOM!AA49</f>
        <v>ISIC 351</v>
      </c>
      <c r="AC1" t="str">
        <f>SIOM!AB49</f>
        <v>ISIC 352T353</v>
      </c>
      <c r="AD1" t="str">
        <f>SIOM!AC49</f>
        <v>ISIC 36T39</v>
      </c>
      <c r="AE1" t="str">
        <f>SIOM!AD49</f>
        <v>ISIC 41T43</v>
      </c>
      <c r="AF1" t="str">
        <f>SIOM!AE49</f>
        <v>ISIC 45T47</v>
      </c>
      <c r="AG1" t="str">
        <f>SIOM!AF49</f>
        <v>ISIC 49T53</v>
      </c>
      <c r="AH1" t="str">
        <f>SIOM!AG49</f>
        <v>ISIC 55T56</v>
      </c>
      <c r="AI1" t="str">
        <f>SIOM!AH49</f>
        <v>ISIC 58T60</v>
      </c>
      <c r="AJ1" t="str">
        <f>SIOM!AI49</f>
        <v>ISIC 61</v>
      </c>
      <c r="AK1" t="str">
        <f>SIOM!AJ49</f>
        <v>ISIC 62T63</v>
      </c>
      <c r="AL1" t="str">
        <f>SIOM!AK49</f>
        <v>ISIC 64T66</v>
      </c>
      <c r="AM1" t="str">
        <f>SIOM!AL49</f>
        <v>ISIC 68</v>
      </c>
      <c r="AN1" t="str">
        <f>SIOM!AM49</f>
        <v>ISIC 69T82</v>
      </c>
      <c r="AO1" t="str">
        <f>SIOM!AN49</f>
        <v>ISIC 84</v>
      </c>
      <c r="AP1" t="str">
        <f>SIOM!AO49</f>
        <v>ISIC 85</v>
      </c>
      <c r="AQ1" t="str">
        <f>SIOM!AP49</f>
        <v>ISIC 86T88</v>
      </c>
      <c r="AR1" t="str">
        <f>SIOM!AQ49</f>
        <v>ISIC 90T96</v>
      </c>
      <c r="AS1" t="str">
        <f>SIOM!AR49</f>
        <v>ISIC 97T98</v>
      </c>
      <c r="AT1">
        <f>SIOM!AS49</f>
        <v>0</v>
      </c>
    </row>
    <row r="2" spans="1:46" s="2" customFormat="1" x14ac:dyDescent="0.35">
      <c r="A2"/>
      <c r="B2"/>
      <c r="C2"/>
      <c r="D2" s="261" t="s">
        <v>2</v>
      </c>
      <c r="E2" s="261" t="s">
        <v>57</v>
      </c>
      <c r="F2" s="261" t="s">
        <v>56</v>
      </c>
      <c r="G2" s="261" t="s">
        <v>3</v>
      </c>
      <c r="H2" s="261" t="s">
        <v>4</v>
      </c>
      <c r="I2" s="261" t="s">
        <v>5</v>
      </c>
      <c r="J2" s="261" t="s">
        <v>6</v>
      </c>
      <c r="K2" s="261" t="s">
        <v>7</v>
      </c>
      <c r="L2" s="261" t="s">
        <v>8</v>
      </c>
      <c r="M2" s="261" t="s">
        <v>9</v>
      </c>
      <c r="N2" s="261" t="s">
        <v>53</v>
      </c>
      <c r="O2" s="261" t="s">
        <v>54</v>
      </c>
      <c r="P2" s="261" t="s">
        <v>10</v>
      </c>
      <c r="Q2" s="261" t="s">
        <v>58</v>
      </c>
      <c r="R2" s="261" t="s">
        <v>59</v>
      </c>
      <c r="S2" s="261" t="s">
        <v>60</v>
      </c>
      <c r="T2" s="261" t="s">
        <v>61</v>
      </c>
      <c r="U2" s="261" t="s">
        <v>11</v>
      </c>
      <c r="V2" s="261" t="s">
        <v>12</v>
      </c>
      <c r="W2" s="261" t="s">
        <v>13</v>
      </c>
      <c r="X2" s="261" t="s">
        <v>14</v>
      </c>
      <c r="Y2" s="261" t="s">
        <v>15</v>
      </c>
      <c r="Z2" s="261" t="s">
        <v>16</v>
      </c>
      <c r="AA2" s="261" t="s">
        <v>17</v>
      </c>
      <c r="AB2" s="261" t="s">
        <v>62</v>
      </c>
      <c r="AC2" s="261" t="s">
        <v>63</v>
      </c>
      <c r="AD2" s="261" t="s">
        <v>64</v>
      </c>
      <c r="AE2" s="261" t="s">
        <v>17</v>
      </c>
      <c r="AF2" s="261" t="s">
        <v>19</v>
      </c>
      <c r="AG2" s="261" t="s">
        <v>20</v>
      </c>
      <c r="AH2" s="261" t="s">
        <v>21</v>
      </c>
      <c r="AI2" s="261" t="s">
        <v>22</v>
      </c>
      <c r="AJ2" s="261" t="s">
        <v>23</v>
      </c>
      <c r="AK2" s="261" t="s">
        <v>24</v>
      </c>
      <c r="AL2" s="261" t="s">
        <v>25</v>
      </c>
      <c r="AM2" s="261" t="s">
        <v>26</v>
      </c>
      <c r="AN2" s="261" t="s">
        <v>27</v>
      </c>
      <c r="AO2" s="261" t="s">
        <v>28</v>
      </c>
      <c r="AP2" s="261" t="s">
        <v>29</v>
      </c>
      <c r="AQ2" s="261" t="s">
        <v>30</v>
      </c>
      <c r="AR2" s="261" t="s">
        <v>31</v>
      </c>
      <c r="AS2" s="261" t="s">
        <v>32</v>
      </c>
      <c r="AT2" s="261">
        <f t="shared" ref="AT2" si="0">AS51</f>
        <v>0</v>
      </c>
    </row>
    <row r="3" spans="1:46" s="2" customFormat="1" x14ac:dyDescent="0.35">
      <c r="A3" t="str">
        <f>SIOM!A50</f>
        <v>ISIC 01T03</v>
      </c>
      <c r="B3" t="str">
        <f>SIOM!B50</f>
        <v>agriculture and forestry 01T03</v>
      </c>
      <c r="C3" s="261" t="str">
        <f>IFERROR(INDEX($B$54:$Z$54,MATCH(B3,$B$53:$Z$53,0)),"")</f>
        <v>agriculture and forestry 01T03</v>
      </c>
      <c r="D3">
        <f>SIOM!C50</f>
        <v>64375.67</v>
      </c>
      <c r="E3">
        <f>SIOM!D50</f>
        <v>7.9066785938803354</v>
      </c>
      <c r="F3">
        <f>SIOM!E50</f>
        <v>33.650324294804953</v>
      </c>
      <c r="G3">
        <f>SIOM!F50</f>
        <v>30.823076396743168</v>
      </c>
      <c r="H3">
        <f>SIOM!G50</f>
        <v>2.1299207145715506</v>
      </c>
      <c r="I3">
        <f>SIOM!H50</f>
        <v>202985.96</v>
      </c>
      <c r="J3">
        <f>SIOM!I50</f>
        <v>1827.0099999999998</v>
      </c>
      <c r="K3">
        <f>SIOM!J50</f>
        <v>14529.98</v>
      </c>
      <c r="L3">
        <f>SIOM!K50</f>
        <v>5440.81</v>
      </c>
      <c r="M3">
        <f>SIOM!L50</f>
        <v>14.649999999999999</v>
      </c>
      <c r="N3">
        <f>SIOM!M50</f>
        <v>1320.6699999999998</v>
      </c>
      <c r="O3">
        <f>SIOM!N50</f>
        <v>212.41000000000003</v>
      </c>
      <c r="P3">
        <f>SIOM!O50</f>
        <v>1586.11</v>
      </c>
      <c r="Q3">
        <f>SIOM!P50</f>
        <v>5.2304091842702087</v>
      </c>
      <c r="R3">
        <f>SIOM!Q50</f>
        <v>22.519590815729792</v>
      </c>
      <c r="S3">
        <f>SIOM!R50</f>
        <v>11.412240430862699</v>
      </c>
      <c r="T3">
        <f>SIOM!S50</f>
        <v>11.927759569137299</v>
      </c>
      <c r="U3">
        <f>SIOM!T50</f>
        <v>30.490000000000002</v>
      </c>
      <c r="V3">
        <f>SIOM!U50</f>
        <v>156.70999999999998</v>
      </c>
      <c r="W3">
        <f>SIOM!V50</f>
        <v>6.96</v>
      </c>
      <c r="X3">
        <f>SIOM!W50</f>
        <v>20.94</v>
      </c>
      <c r="Y3">
        <f>SIOM!X50</f>
        <v>18.060000000000002</v>
      </c>
      <c r="Z3">
        <f>SIOM!Y50</f>
        <v>7.23</v>
      </c>
      <c r="AA3">
        <f>SIOM!Z50</f>
        <v>427.95</v>
      </c>
      <c r="AB3">
        <f>SIOM!AA50</f>
        <v>813.51167480933452</v>
      </c>
      <c r="AC3">
        <f>SIOM!AB50</f>
        <v>251.01832519066539</v>
      </c>
      <c r="AD3">
        <f>SIOM!AC50</f>
        <v>59.230000000000004</v>
      </c>
      <c r="AE3">
        <f>SIOM!AD50</f>
        <v>779.74</v>
      </c>
      <c r="AF3">
        <f>SIOM!AE50</f>
        <v>5506.64</v>
      </c>
      <c r="AG3">
        <f>SIOM!AF50</f>
        <v>275.76</v>
      </c>
      <c r="AH3">
        <f>SIOM!AG50</f>
        <v>10128.35</v>
      </c>
      <c r="AI3">
        <f>SIOM!AH50</f>
        <v>30.23</v>
      </c>
      <c r="AJ3">
        <f>SIOM!AI50</f>
        <v>4.96</v>
      </c>
      <c r="AK3">
        <f>SIOM!AJ50</f>
        <v>6.47</v>
      </c>
      <c r="AL3">
        <f>SIOM!AK50</f>
        <v>40.300000000000004</v>
      </c>
      <c r="AM3">
        <f>SIOM!AL50</f>
        <v>83.36999999999999</v>
      </c>
      <c r="AN3">
        <f>SIOM!AM50</f>
        <v>2196.75</v>
      </c>
      <c r="AO3">
        <f>SIOM!AN50</f>
        <v>1031.52</v>
      </c>
      <c r="AP3">
        <f>SIOM!AO50</f>
        <v>202.14000000000001</v>
      </c>
      <c r="AQ3">
        <f>SIOM!AP50</f>
        <v>1283.93</v>
      </c>
      <c r="AR3">
        <f>SIOM!AQ50</f>
        <v>643.83000000000004</v>
      </c>
      <c r="AS3">
        <f>SIOM!AR50</f>
        <v>0.03</v>
      </c>
      <c r="AT3">
        <f>SIOM!AS50</f>
        <v>0</v>
      </c>
    </row>
    <row r="4" spans="1:46" x14ac:dyDescent="0.35">
      <c r="A4" t="str">
        <f>SIOM!A51</f>
        <v>ISIC 05</v>
      </c>
      <c r="B4" t="str">
        <f>SIOM!B51</f>
        <v>coal mining 05</v>
      </c>
      <c r="C4" s="261" t="str">
        <f t="shared" ref="C4:C44" si="1">IFERROR(INDEX($B$54:$Z$54,MATCH(B4,$B$53:$Z$53,0)),"")</f>
        <v>coal mining 05</v>
      </c>
      <c r="D4">
        <f>SIOM!C51</f>
        <v>143.75150811919701</v>
      </c>
      <c r="E4">
        <f>SIOM!D51</f>
        <v>494.35678822192915</v>
      </c>
      <c r="F4">
        <f>SIOM!E51</f>
        <v>161.14044282885823</v>
      </c>
      <c r="G4">
        <f>SIOM!F51</f>
        <v>147.60167350558623</v>
      </c>
      <c r="H4">
        <f>SIOM!G51</f>
        <v>444.32123036528986</v>
      </c>
      <c r="I4">
        <f>SIOM!H51</f>
        <v>857.72394859542806</v>
      </c>
      <c r="J4">
        <f>SIOM!I51</f>
        <v>91.473129986651614</v>
      </c>
      <c r="K4">
        <f>SIOM!J51</f>
        <v>0</v>
      </c>
      <c r="L4">
        <f>SIOM!K51</f>
        <v>464.09053483271515</v>
      </c>
      <c r="M4">
        <f>SIOM!L51</f>
        <v>60441.941315012707</v>
      </c>
      <c r="N4">
        <f>SIOM!M51</f>
        <v>1707.8205896199645</v>
      </c>
      <c r="O4">
        <f>SIOM!N51</f>
        <v>80.964764690329446</v>
      </c>
      <c r="P4">
        <f>SIOM!O51</f>
        <v>189.75987550459701</v>
      </c>
      <c r="Q4">
        <f>SIOM!P51</f>
        <v>226.61443738983709</v>
      </c>
      <c r="R4">
        <f>SIOM!Q51</f>
        <v>975.69123622361576</v>
      </c>
      <c r="S4">
        <f>SIOM!R51</f>
        <v>742.20934259448973</v>
      </c>
      <c r="T4">
        <f>SIOM!S51</f>
        <v>775.73677509398601</v>
      </c>
      <c r="U4">
        <f>SIOM!T51</f>
        <v>285.27652487835519</v>
      </c>
      <c r="V4">
        <f>SIOM!U51</f>
        <v>45.242938552968724</v>
      </c>
      <c r="W4">
        <f>SIOM!V51</f>
        <v>226.28863401073366</v>
      </c>
      <c r="X4">
        <f>SIOM!W51</f>
        <v>392.92113591633893</v>
      </c>
      <c r="Y4">
        <f>SIOM!X51</f>
        <v>476.90719252883218</v>
      </c>
      <c r="Z4">
        <f>SIOM!Y51</f>
        <v>91.509866685378256</v>
      </c>
      <c r="AA4">
        <f>SIOM!Z51</f>
        <v>273.48032160366108</v>
      </c>
      <c r="AB4">
        <f>SIOM!AA51</f>
        <v>9481.8337203807641</v>
      </c>
      <c r="AC4">
        <f>SIOM!AB51</f>
        <v>1220.4163725830836</v>
      </c>
      <c r="AD4">
        <f>SIOM!AC51</f>
        <v>193.65085977347323</v>
      </c>
      <c r="AE4">
        <f>SIOM!AD51</f>
        <v>0</v>
      </c>
      <c r="AF4">
        <f>SIOM!AE51</f>
        <v>0</v>
      </c>
      <c r="AG4">
        <f>SIOM!AF51</f>
        <v>0</v>
      </c>
      <c r="AH4">
        <f>SIOM!AG51</f>
        <v>229.04245056256298</v>
      </c>
      <c r="AI4">
        <f>SIOM!AH51</f>
        <v>0</v>
      </c>
      <c r="AJ4">
        <f>SIOM!AI51</f>
        <v>0</v>
      </c>
      <c r="AK4">
        <f>SIOM!AJ51</f>
        <v>0</v>
      </c>
      <c r="AL4">
        <f>SIOM!AK51</f>
        <v>0</v>
      </c>
      <c r="AM4">
        <f>SIOM!AL51</f>
        <v>141.37574689983768</v>
      </c>
      <c r="AN4">
        <f>SIOM!AM51</f>
        <v>138.35253516005398</v>
      </c>
      <c r="AO4">
        <f>SIOM!AN51</f>
        <v>315.83880069069772</v>
      </c>
      <c r="AP4">
        <f>SIOM!AO51</f>
        <v>56.638328480272847</v>
      </c>
      <c r="AQ4">
        <f>SIOM!AP51</f>
        <v>168.93548331914587</v>
      </c>
      <c r="AR4">
        <f>SIOM!AQ51</f>
        <v>48.431934652853343</v>
      </c>
      <c r="AS4">
        <f>SIOM!AR51</f>
        <v>0</v>
      </c>
      <c r="AT4">
        <f>SIOM!AS51</f>
        <v>0</v>
      </c>
    </row>
    <row r="5" spans="1:46" x14ac:dyDescent="0.35">
      <c r="A5" t="str">
        <f>SIOM!A52</f>
        <v>ISIC 06</v>
      </c>
      <c r="B5" t="str">
        <f>SIOM!B52</f>
        <v>oil and gas extraction 06</v>
      </c>
      <c r="C5" s="261" t="str">
        <f t="shared" si="1"/>
        <v>oil and gas extraction 06</v>
      </c>
      <c r="D5">
        <f>SIOM!C52</f>
        <v>0</v>
      </c>
      <c r="E5">
        <f>SIOM!D52</f>
        <v>14.299643425183593</v>
      </c>
      <c r="F5">
        <f>SIOM!E52</f>
        <v>2003.6691768275612</v>
      </c>
      <c r="G5">
        <f>SIOM!F52</f>
        <v>55.745152216224078</v>
      </c>
      <c r="H5">
        <f>SIOM!G52</f>
        <v>437.97380725461784</v>
      </c>
      <c r="I5">
        <f>SIOM!H52</f>
        <v>169.0680338207155</v>
      </c>
      <c r="J5">
        <f>SIOM!I52</f>
        <v>0</v>
      </c>
      <c r="K5">
        <f>SIOM!J52</f>
        <v>0</v>
      </c>
      <c r="L5">
        <f>SIOM!K52</f>
        <v>0</v>
      </c>
      <c r="M5">
        <f>SIOM!L52</f>
        <v>60337.427063509698</v>
      </c>
      <c r="N5">
        <f>SIOM!M52</f>
        <v>997.09398726185623</v>
      </c>
      <c r="O5">
        <f>SIOM!N52</f>
        <v>0</v>
      </c>
      <c r="P5">
        <f>SIOM!O52</f>
        <v>0</v>
      </c>
      <c r="Q5">
        <f>SIOM!P52</f>
        <v>192.65013355332385</v>
      </c>
      <c r="R5">
        <f>SIOM!Q52</f>
        <v>829.45750999056497</v>
      </c>
      <c r="S5">
        <f>SIOM!R52</f>
        <v>71.828177145659041</v>
      </c>
      <c r="T5">
        <f>SIOM!S52</f>
        <v>75.072833636231181</v>
      </c>
      <c r="U5">
        <f>SIOM!T52</f>
        <v>224.20881345890652</v>
      </c>
      <c r="V5">
        <f>SIOM!U52</f>
        <v>0</v>
      </c>
      <c r="W5">
        <f>SIOM!V52</f>
        <v>162.88238525317533</v>
      </c>
      <c r="X5">
        <f>SIOM!W52</f>
        <v>134.46848401322796</v>
      </c>
      <c r="Y5">
        <f>SIOM!X52</f>
        <v>78.937324105321366</v>
      </c>
      <c r="Z5">
        <f>SIOM!Y52</f>
        <v>47.368085556977576</v>
      </c>
      <c r="AA5">
        <f>SIOM!Z52</f>
        <v>113.76963812934439</v>
      </c>
      <c r="AB5">
        <f>SIOM!AA52</f>
        <v>9571.7771773659861</v>
      </c>
      <c r="AC5">
        <f>SIOM!AB52</f>
        <v>6966.1689946266761</v>
      </c>
      <c r="AD5">
        <f>SIOM!AC52</f>
        <v>3.6782037837254862</v>
      </c>
      <c r="AE5">
        <f>SIOM!AD52</f>
        <v>0</v>
      </c>
      <c r="AF5">
        <f>SIOM!AE52</f>
        <v>0</v>
      </c>
      <c r="AG5">
        <f>SIOM!AF52</f>
        <v>0</v>
      </c>
      <c r="AH5">
        <f>SIOM!AG52</f>
        <v>0</v>
      </c>
      <c r="AI5">
        <f>SIOM!AH52</f>
        <v>0</v>
      </c>
      <c r="AJ5">
        <f>SIOM!AI52</f>
        <v>0</v>
      </c>
      <c r="AK5">
        <f>SIOM!AJ52</f>
        <v>0</v>
      </c>
      <c r="AL5">
        <f>SIOM!AK52</f>
        <v>0</v>
      </c>
      <c r="AM5">
        <f>SIOM!AL52</f>
        <v>37.751063225774161</v>
      </c>
      <c r="AN5">
        <f>SIOM!AM52</f>
        <v>0</v>
      </c>
      <c r="AO5">
        <f>SIOM!AN52</f>
        <v>0</v>
      </c>
      <c r="AP5">
        <f>SIOM!AO52</f>
        <v>0</v>
      </c>
      <c r="AQ5">
        <f>SIOM!AP52</f>
        <v>0</v>
      </c>
      <c r="AR5">
        <f>SIOM!AQ52</f>
        <v>0</v>
      </c>
      <c r="AS5">
        <f>SIOM!AR52</f>
        <v>0</v>
      </c>
      <c r="AT5">
        <f>SIOM!AS52</f>
        <v>0</v>
      </c>
    </row>
    <row r="6" spans="1:46" x14ac:dyDescent="0.35">
      <c r="A6" t="str">
        <f>SIOM!A53</f>
        <v>ISIC 07T08</v>
      </c>
      <c r="B6" t="str">
        <f>SIOM!B53</f>
        <v>other mining and quarrying 07T08</v>
      </c>
      <c r="C6" s="261" t="str">
        <f t="shared" si="1"/>
        <v>other mining and quarrying 07T08</v>
      </c>
      <c r="D6">
        <f>SIOM!C53</f>
        <v>296.50182963328837</v>
      </c>
      <c r="E6">
        <f>SIOM!D53</f>
        <v>31.312538390828543</v>
      </c>
      <c r="F6">
        <f>SIOM!E53</f>
        <v>133.26418404820993</v>
      </c>
      <c r="G6">
        <f>SIOM!F53</f>
        <v>1901.6463920664676</v>
      </c>
      <c r="H6">
        <f>SIOM!G53</f>
        <v>442.55678314922477</v>
      </c>
      <c r="I6">
        <f>SIOM!H53</f>
        <v>490.3749586742598</v>
      </c>
      <c r="J6">
        <f>SIOM!I53</f>
        <v>0</v>
      </c>
      <c r="K6">
        <f>SIOM!J53</f>
        <v>0</v>
      </c>
      <c r="L6">
        <f>SIOM!K53</f>
        <v>449.30054974684413</v>
      </c>
      <c r="M6">
        <f>SIOM!L53</f>
        <v>12583.502788748101</v>
      </c>
      <c r="N6">
        <f>SIOM!M53</f>
        <v>2564.3672813877979</v>
      </c>
      <c r="O6">
        <f>SIOM!N53</f>
        <v>0</v>
      </c>
      <c r="P6">
        <f>SIOM!O53</f>
        <v>0</v>
      </c>
      <c r="Q6">
        <f>SIOM!P53</f>
        <v>1274.8108491283954</v>
      </c>
      <c r="R6">
        <f>SIOM!Q53</f>
        <v>5488.7137274385459</v>
      </c>
      <c r="S6">
        <f>SIOM!R53</f>
        <v>7947.0079101519459</v>
      </c>
      <c r="T6">
        <f>SIOM!S53</f>
        <v>8305.993921226931</v>
      </c>
      <c r="U6">
        <f>SIOM!T53</f>
        <v>0</v>
      </c>
      <c r="V6">
        <f>SIOM!U53</f>
        <v>0</v>
      </c>
      <c r="W6">
        <f>SIOM!V53</f>
        <v>0</v>
      </c>
      <c r="X6">
        <f>SIOM!W53</f>
        <v>0</v>
      </c>
      <c r="Y6">
        <f>SIOM!X53</f>
        <v>0</v>
      </c>
      <c r="Z6">
        <f>SIOM!Y53</f>
        <v>0</v>
      </c>
      <c r="AA6">
        <f>SIOM!Z53</f>
        <v>0</v>
      </c>
      <c r="AB6">
        <f>SIOM!AA53</f>
        <v>9774.4164851571422</v>
      </c>
      <c r="AC6">
        <f>SIOM!AB53</f>
        <v>1309.6684144994197</v>
      </c>
      <c r="AD6">
        <f>SIOM!AC53</f>
        <v>5.7951456805816983</v>
      </c>
      <c r="AE6">
        <f>SIOM!AD53</f>
        <v>0</v>
      </c>
      <c r="AF6">
        <f>SIOM!AE53</f>
        <v>61.621818586033307</v>
      </c>
      <c r="AG6">
        <f>SIOM!AF53</f>
        <v>632.75444015424955</v>
      </c>
      <c r="AH6">
        <f>SIOM!AG53</f>
        <v>123.74522550961515</v>
      </c>
      <c r="AI6">
        <f>SIOM!AH53</f>
        <v>0</v>
      </c>
      <c r="AJ6">
        <f>SIOM!AI53</f>
        <v>0</v>
      </c>
      <c r="AK6">
        <f>SIOM!AJ53</f>
        <v>0</v>
      </c>
      <c r="AL6">
        <f>SIOM!AK53</f>
        <v>19.360454435555006</v>
      </c>
      <c r="AM6">
        <f>SIOM!AL53</f>
        <v>0</v>
      </c>
      <c r="AN6">
        <f>SIOM!AM53</f>
        <v>0</v>
      </c>
      <c r="AO6">
        <f>SIOM!AN53</f>
        <v>300.13721841983067</v>
      </c>
      <c r="AP6">
        <f>SIOM!AO53</f>
        <v>35.420138586658744</v>
      </c>
      <c r="AQ6">
        <f>SIOM!AP53</f>
        <v>0</v>
      </c>
      <c r="AR6">
        <f>SIOM!AQ53</f>
        <v>0</v>
      </c>
      <c r="AS6">
        <f>SIOM!AR53</f>
        <v>0</v>
      </c>
      <c r="AT6">
        <f>SIOM!AS53</f>
        <v>0</v>
      </c>
    </row>
    <row r="7" spans="1:46" x14ac:dyDescent="0.35">
      <c r="A7" t="str">
        <f>SIOM!A54</f>
        <v>ISIC 09</v>
      </c>
      <c r="B7">
        <f>SIOM!B54</f>
        <v>0</v>
      </c>
      <c r="C7" s="261" t="str">
        <f t="shared" si="1"/>
        <v/>
      </c>
      <c r="D7">
        <f>SIOM!C54</f>
        <v>748.03218725869124</v>
      </c>
      <c r="E7">
        <f>SIOM!D54</f>
        <v>55.590270006774283</v>
      </c>
      <c r="F7">
        <f>SIOM!E54</f>
        <v>236.58867515008978</v>
      </c>
      <c r="G7">
        <f>SIOM!F54</f>
        <v>216.71086272060816</v>
      </c>
      <c r="H7">
        <f>SIOM!G54</f>
        <v>195.82237982254566</v>
      </c>
      <c r="I7">
        <f>SIOM!H54</f>
        <v>1283.6030589095967</v>
      </c>
      <c r="J7">
        <f>SIOM!I54</f>
        <v>227.53687001334842</v>
      </c>
      <c r="K7">
        <f>SIOM!J54</f>
        <v>75.77</v>
      </c>
      <c r="L7">
        <f>SIOM!K54</f>
        <v>605.73891542044043</v>
      </c>
      <c r="M7">
        <f>SIOM!L54</f>
        <v>14004.43883272948</v>
      </c>
      <c r="N7">
        <f>SIOM!M54</f>
        <v>3507.8481417303819</v>
      </c>
      <c r="O7">
        <f>SIOM!N54</f>
        <v>148.59523530967056</v>
      </c>
      <c r="P7">
        <f>SIOM!O54</f>
        <v>350.07012449540304</v>
      </c>
      <c r="Q7">
        <f>SIOM!P54</f>
        <v>271.74984022663438</v>
      </c>
      <c r="R7">
        <f>SIOM!Q54</f>
        <v>1170.0222660490813</v>
      </c>
      <c r="S7">
        <f>SIOM!R54</f>
        <v>1153.3897848330664</v>
      </c>
      <c r="T7">
        <f>SIOM!S54</f>
        <v>1205.491255317691</v>
      </c>
      <c r="U7">
        <f>SIOM!T54</f>
        <v>326.89466166273826</v>
      </c>
      <c r="V7">
        <f>SIOM!U54</f>
        <v>119.16706144703126</v>
      </c>
      <c r="W7">
        <f>SIOM!V54</f>
        <v>299.24898073609097</v>
      </c>
      <c r="X7">
        <f>SIOM!W54</f>
        <v>579.0703800704332</v>
      </c>
      <c r="Y7">
        <f>SIOM!X54</f>
        <v>716.30548336584661</v>
      </c>
      <c r="Z7">
        <f>SIOM!Y54</f>
        <v>133.07204775764419</v>
      </c>
      <c r="AA7">
        <f>SIOM!Z54</f>
        <v>432.26004026699468</v>
      </c>
      <c r="AB7">
        <f>SIOM!AA54</f>
        <v>11418.969993330862</v>
      </c>
      <c r="AC7">
        <f>SIOM!AB54</f>
        <v>1615.6188420560682</v>
      </c>
      <c r="AD7">
        <f>SIOM!AC54</f>
        <v>343.52579076221957</v>
      </c>
      <c r="AE7">
        <f>SIOM!AD54</f>
        <v>0</v>
      </c>
      <c r="AF7">
        <f>SIOM!AE54</f>
        <v>3291.8881814139668</v>
      </c>
      <c r="AG7">
        <f>SIOM!AF54</f>
        <v>923.99555984575034</v>
      </c>
      <c r="AH7">
        <f>SIOM!AG54</f>
        <v>420.84232392782184</v>
      </c>
      <c r="AI7">
        <f>SIOM!AH54</f>
        <v>33.25</v>
      </c>
      <c r="AJ7">
        <f>SIOM!AI54</f>
        <v>28.53</v>
      </c>
      <c r="AK7">
        <f>SIOM!AJ54</f>
        <v>47.63</v>
      </c>
      <c r="AL7">
        <f>SIOM!AK54</f>
        <v>135.68954556444498</v>
      </c>
      <c r="AM7">
        <f>SIOM!AL54</f>
        <v>190.57318987438816</v>
      </c>
      <c r="AN7">
        <f>SIOM!AM54</f>
        <v>810.35746483994603</v>
      </c>
      <c r="AO7">
        <f>SIOM!AN54</f>
        <v>620.70398088947172</v>
      </c>
      <c r="AP7">
        <f>SIOM!AO54</f>
        <v>235.70153293306839</v>
      </c>
      <c r="AQ7">
        <f>SIOM!AP54</f>
        <v>603.94451668085412</v>
      </c>
      <c r="AR7">
        <f>SIOM!AQ54</f>
        <v>399.10806534714675</v>
      </c>
      <c r="AS7">
        <f>SIOM!AR54</f>
        <v>0</v>
      </c>
      <c r="AT7">
        <f>SIOM!AS54</f>
        <v>0</v>
      </c>
    </row>
    <row r="8" spans="1:46" x14ac:dyDescent="0.35">
      <c r="A8" t="str">
        <f>SIOM!A55</f>
        <v>ISIC 10T12</v>
      </c>
      <c r="B8" t="str">
        <f>SIOM!B55</f>
        <v>food beverage and tobacco 10T12</v>
      </c>
      <c r="C8" s="261" t="str">
        <f t="shared" si="1"/>
        <v>food beverage and tobacco 10T12</v>
      </c>
      <c r="D8">
        <f>SIOM!C55</f>
        <v>44101.740000000005</v>
      </c>
      <c r="E8">
        <f>SIOM!D55</f>
        <v>13.049043976506074</v>
      </c>
      <c r="F8">
        <f>SIOM!E55</f>
        <v>3.8661552093979618E-2</v>
      </c>
      <c r="G8">
        <f>SIOM!F55</f>
        <v>3.5060972694934349E-2</v>
      </c>
      <c r="H8">
        <f>SIOM!G55</f>
        <v>2.4234566633594893E-3</v>
      </c>
      <c r="I8">
        <f>SIOM!H55</f>
        <v>209628.06</v>
      </c>
      <c r="J8">
        <f>SIOM!I55</f>
        <v>2227.36</v>
      </c>
      <c r="K8">
        <f>SIOM!J55</f>
        <v>65.61</v>
      </c>
      <c r="L8">
        <f>SIOM!K55</f>
        <v>725.46</v>
      </c>
      <c r="M8">
        <f>SIOM!L55</f>
        <v>863.44</v>
      </c>
      <c r="N8">
        <f>SIOM!M55</f>
        <v>8743.27</v>
      </c>
      <c r="O8">
        <f>SIOM!N55</f>
        <v>2443.5100000000002</v>
      </c>
      <c r="P8">
        <f>SIOM!O55</f>
        <v>218.9</v>
      </c>
      <c r="Q8">
        <f>SIOM!P55</f>
        <v>16.597831811417464</v>
      </c>
      <c r="R8">
        <f>SIOM!Q55</f>
        <v>71.462168188582524</v>
      </c>
      <c r="S8">
        <f>SIOM!R55</f>
        <v>237.69492491021168</v>
      </c>
      <c r="T8">
        <f>SIOM!S55</f>
        <v>16.42507508978834</v>
      </c>
      <c r="U8">
        <f>SIOM!T55</f>
        <v>140.5</v>
      </c>
      <c r="V8">
        <f>SIOM!U55</f>
        <v>70.72</v>
      </c>
      <c r="W8">
        <f>SIOM!V55</f>
        <v>82.8</v>
      </c>
      <c r="X8">
        <f>SIOM!W55</f>
        <v>208.27</v>
      </c>
      <c r="Y8">
        <f>SIOM!X55</f>
        <v>140.1</v>
      </c>
      <c r="Z8">
        <f>SIOM!Y55</f>
        <v>28.99</v>
      </c>
      <c r="AA8">
        <f>SIOM!Z55</f>
        <v>567.09</v>
      </c>
      <c r="AB8">
        <f>SIOM!AA55</f>
        <v>646.45081039012155</v>
      </c>
      <c r="AC8">
        <f>SIOM!AB55</f>
        <v>200.83918960987845</v>
      </c>
      <c r="AD8">
        <f>SIOM!AC55</f>
        <v>758.4</v>
      </c>
      <c r="AE8">
        <f>SIOM!AD55</f>
        <v>864.77</v>
      </c>
      <c r="AF8">
        <f>SIOM!AE55</f>
        <v>11243.34</v>
      </c>
      <c r="AG8">
        <f>SIOM!AF55</f>
        <v>2775.5899999999997</v>
      </c>
      <c r="AH8">
        <f>SIOM!AG55</f>
        <v>97849.59</v>
      </c>
      <c r="AI8">
        <f>SIOM!AH55</f>
        <v>556.5</v>
      </c>
      <c r="AJ8">
        <f>SIOM!AI55</f>
        <v>307.8</v>
      </c>
      <c r="AK8">
        <f>SIOM!AJ55</f>
        <v>455.67</v>
      </c>
      <c r="AL8">
        <f>SIOM!AK55</f>
        <v>341.04999999999995</v>
      </c>
      <c r="AM8">
        <f>SIOM!AL55</f>
        <v>462.06</v>
      </c>
      <c r="AN8">
        <f>SIOM!AM55</f>
        <v>4442.8600000000006</v>
      </c>
      <c r="AO8">
        <f>SIOM!AN55</f>
        <v>4744.24</v>
      </c>
      <c r="AP8">
        <f>SIOM!AO55</f>
        <v>4406.13</v>
      </c>
      <c r="AQ8">
        <f>SIOM!AP55</f>
        <v>15593.509999999998</v>
      </c>
      <c r="AR8">
        <f>SIOM!AQ55</f>
        <v>3546.08</v>
      </c>
      <c r="AS8">
        <f>SIOM!AR55</f>
        <v>0</v>
      </c>
      <c r="AT8">
        <f>SIOM!AS55</f>
        <v>0</v>
      </c>
    </row>
    <row r="9" spans="1:46" x14ac:dyDescent="0.35">
      <c r="A9" t="str">
        <f>SIOM!A56</f>
        <v>ISIC 13T15</v>
      </c>
      <c r="B9" t="str">
        <f>SIOM!B56</f>
        <v>textiles apparel and leather 13T15</v>
      </c>
      <c r="C9" s="261" t="str">
        <f t="shared" si="1"/>
        <v>textiles apparel and leather 13T15</v>
      </c>
      <c r="D9">
        <f>SIOM!C56</f>
        <v>903.43</v>
      </c>
      <c r="E9">
        <f>SIOM!D56</f>
        <v>7.6500188515351484</v>
      </c>
      <c r="F9">
        <f>SIOM!E56</f>
        <v>2.2665384750105152E-2</v>
      </c>
      <c r="G9">
        <f>SIOM!F56</f>
        <v>2.0554540436242982E-2</v>
      </c>
      <c r="H9">
        <f>SIOM!G56</f>
        <v>1.4207545927469997E-3</v>
      </c>
      <c r="I9">
        <f>SIOM!H56</f>
        <v>904.01</v>
      </c>
      <c r="J9">
        <f>SIOM!I56</f>
        <v>60737.27</v>
      </c>
      <c r="K9">
        <f>SIOM!J56</f>
        <v>358.62</v>
      </c>
      <c r="L9">
        <f>SIOM!K56</f>
        <v>1995.15</v>
      </c>
      <c r="M9">
        <f>SIOM!L56</f>
        <v>117.56</v>
      </c>
      <c r="N9">
        <f>SIOM!M56</f>
        <v>908.85</v>
      </c>
      <c r="O9">
        <f>SIOM!N56</f>
        <v>409.79</v>
      </c>
      <c r="P9">
        <f>SIOM!O56</f>
        <v>2775.31</v>
      </c>
      <c r="Q9">
        <f>SIOM!P56</f>
        <v>62.727213568472948</v>
      </c>
      <c r="R9">
        <f>SIOM!Q56</f>
        <v>270.07278643152705</v>
      </c>
      <c r="S9">
        <f>SIOM!R56</f>
        <v>301.46810285912647</v>
      </c>
      <c r="T9">
        <f>SIOM!S56</f>
        <v>20.831897140873537</v>
      </c>
      <c r="U9">
        <f>SIOM!T56</f>
        <v>887.88</v>
      </c>
      <c r="V9">
        <f>SIOM!U56</f>
        <v>318.12</v>
      </c>
      <c r="W9">
        <f>SIOM!V56</f>
        <v>316.04000000000002</v>
      </c>
      <c r="X9">
        <f>SIOM!W56</f>
        <v>888.16</v>
      </c>
      <c r="Y9">
        <f>SIOM!X56</f>
        <v>4623.82</v>
      </c>
      <c r="Z9">
        <f>SIOM!Y56</f>
        <v>666.88</v>
      </c>
      <c r="AA9">
        <f>SIOM!Z56</f>
        <v>4135.3</v>
      </c>
      <c r="AB9">
        <f>SIOM!AA56</f>
        <v>163.79409188931814</v>
      </c>
      <c r="AC9">
        <f>SIOM!AB56</f>
        <v>51.565908110681839</v>
      </c>
      <c r="AD9">
        <f>SIOM!AC56</f>
        <v>307.83</v>
      </c>
      <c r="AE9">
        <f>SIOM!AD56</f>
        <v>2639.96</v>
      </c>
      <c r="AF9">
        <f>SIOM!AE56</f>
        <v>4819.88</v>
      </c>
      <c r="AG9">
        <f>SIOM!AF56</f>
        <v>782.13</v>
      </c>
      <c r="AH9">
        <f>SIOM!AG56</f>
        <v>1555.87</v>
      </c>
      <c r="AI9">
        <f>SIOM!AH56</f>
        <v>901.4</v>
      </c>
      <c r="AJ9">
        <f>SIOM!AI56</f>
        <v>252.45</v>
      </c>
      <c r="AK9">
        <f>SIOM!AJ56</f>
        <v>122.36</v>
      </c>
      <c r="AL9">
        <f>SIOM!AK56</f>
        <v>204.07</v>
      </c>
      <c r="AM9">
        <f>SIOM!AL56</f>
        <v>393.61</v>
      </c>
      <c r="AN9">
        <f>SIOM!AM56</f>
        <v>2634.26</v>
      </c>
      <c r="AO9">
        <f>SIOM!AN56</f>
        <v>1488.62</v>
      </c>
      <c r="AP9">
        <f>SIOM!AO56</f>
        <v>384.36</v>
      </c>
      <c r="AQ9">
        <f>SIOM!AP56</f>
        <v>2393.0699999999997</v>
      </c>
      <c r="AR9">
        <f>SIOM!AQ56</f>
        <v>1891.88</v>
      </c>
      <c r="AS9">
        <f>SIOM!AR56</f>
        <v>0</v>
      </c>
      <c r="AT9">
        <f>SIOM!AS56</f>
        <v>0</v>
      </c>
    </row>
    <row r="10" spans="1:46" x14ac:dyDescent="0.35">
      <c r="A10" t="str">
        <f>SIOM!A57</f>
        <v>ISIC 16</v>
      </c>
      <c r="B10" t="str">
        <f>SIOM!B57</f>
        <v>wood products 16</v>
      </c>
      <c r="C10" s="261" t="str">
        <f t="shared" si="1"/>
        <v>wood products 16</v>
      </c>
      <c r="D10">
        <f>SIOM!C57</f>
        <v>1308.31</v>
      </c>
      <c r="E10">
        <f>SIOM!D57</f>
        <v>19.536026777431484</v>
      </c>
      <c r="F10">
        <f>SIOM!E57</f>
        <v>5.7881107483805115E-2</v>
      </c>
      <c r="G10">
        <f>SIOM!F57</f>
        <v>5.2490596448616603E-2</v>
      </c>
      <c r="H10">
        <f>SIOM!G57</f>
        <v>3.6282132510685604E-3</v>
      </c>
      <c r="I10">
        <f>SIOM!H57</f>
        <v>1884.82</v>
      </c>
      <c r="J10">
        <f>SIOM!I57</f>
        <v>159.63999999999999</v>
      </c>
      <c r="K10">
        <f>SIOM!J57</f>
        <v>26546.84</v>
      </c>
      <c r="L10">
        <f>SIOM!K57</f>
        <v>3207.61</v>
      </c>
      <c r="M10">
        <f>SIOM!L57</f>
        <v>63.93</v>
      </c>
      <c r="N10">
        <f>SIOM!M57</f>
        <v>665</v>
      </c>
      <c r="O10">
        <f>SIOM!N57</f>
        <v>178.3</v>
      </c>
      <c r="P10">
        <f>SIOM!O57</f>
        <v>496.05</v>
      </c>
      <c r="Q10">
        <f>SIOM!P57</f>
        <v>195.62295798812119</v>
      </c>
      <c r="R10">
        <f>SIOM!Q57</f>
        <v>842.25704201187898</v>
      </c>
      <c r="S10">
        <f>SIOM!R57</f>
        <v>599.74661145592097</v>
      </c>
      <c r="T10">
        <f>SIOM!S57</f>
        <v>41.443388544079092</v>
      </c>
      <c r="U10">
        <f>SIOM!T57</f>
        <v>1264.76</v>
      </c>
      <c r="V10">
        <f>SIOM!U57</f>
        <v>296.7</v>
      </c>
      <c r="W10">
        <f>SIOM!V57</f>
        <v>460.75</v>
      </c>
      <c r="X10">
        <f>SIOM!W57</f>
        <v>942.85</v>
      </c>
      <c r="Y10">
        <f>SIOM!X57</f>
        <v>1470.42</v>
      </c>
      <c r="Z10">
        <f>SIOM!Y57</f>
        <v>915.53</v>
      </c>
      <c r="AA10">
        <f>SIOM!Z57</f>
        <v>13995.07</v>
      </c>
      <c r="AB10">
        <f>SIOM!AA57</f>
        <v>1297.7632487516503</v>
      </c>
      <c r="AC10">
        <f>SIOM!AB57</f>
        <v>402.10675124834961</v>
      </c>
      <c r="AD10">
        <f>SIOM!AC57</f>
        <v>301.64</v>
      </c>
      <c r="AE10">
        <f>SIOM!AD57</f>
        <v>25607.34</v>
      </c>
      <c r="AF10">
        <f>SIOM!AE57</f>
        <v>2033.9299999999998</v>
      </c>
      <c r="AG10">
        <f>SIOM!AF57</f>
        <v>691.71</v>
      </c>
      <c r="AH10">
        <f>SIOM!AG57</f>
        <v>442.32</v>
      </c>
      <c r="AI10">
        <f>SIOM!AH57</f>
        <v>365.65</v>
      </c>
      <c r="AJ10">
        <f>SIOM!AI57</f>
        <v>160.63999999999999</v>
      </c>
      <c r="AK10">
        <f>SIOM!AJ57</f>
        <v>54.61</v>
      </c>
      <c r="AL10">
        <f>SIOM!AK57</f>
        <v>47.54</v>
      </c>
      <c r="AM10">
        <f>SIOM!AL57</f>
        <v>1876.44</v>
      </c>
      <c r="AN10">
        <f>SIOM!AM57</f>
        <v>1730.21</v>
      </c>
      <c r="AO10">
        <f>SIOM!AN57</f>
        <v>249.58</v>
      </c>
      <c r="AP10">
        <f>SIOM!AO57</f>
        <v>227.64</v>
      </c>
      <c r="AQ10">
        <f>SIOM!AP57</f>
        <v>139.25</v>
      </c>
      <c r="AR10">
        <f>SIOM!AQ57</f>
        <v>1594.7</v>
      </c>
      <c r="AS10">
        <f>SIOM!AR57</f>
        <v>0</v>
      </c>
      <c r="AT10">
        <f>SIOM!AS57</f>
        <v>0</v>
      </c>
    </row>
    <row r="11" spans="1:46" x14ac:dyDescent="0.35">
      <c r="A11" t="str">
        <f>SIOM!A58</f>
        <v>ISIC 17T18</v>
      </c>
      <c r="B11" t="str">
        <f>SIOM!B58</f>
        <v>pulp paper and printing 17T18</v>
      </c>
      <c r="C11" s="261" t="str">
        <f t="shared" si="1"/>
        <v>pulp paper and printing 17T18</v>
      </c>
      <c r="D11">
        <f>SIOM!C58</f>
        <v>614.6</v>
      </c>
      <c r="E11">
        <f>SIOM!D58</f>
        <v>15.940986878175575</v>
      </c>
      <c r="F11">
        <f>SIOM!E58</f>
        <v>4.7229766083219819E-2</v>
      </c>
      <c r="G11">
        <f>SIOM!F58</f>
        <v>4.2831222476703602E-2</v>
      </c>
      <c r="H11">
        <f>SIOM!G58</f>
        <v>2.9605456874845105E-3</v>
      </c>
      <c r="I11">
        <f>SIOM!H58</f>
        <v>13531.33</v>
      </c>
      <c r="J11">
        <f>SIOM!I58</f>
        <v>1175.8600000000001</v>
      </c>
      <c r="K11">
        <f>SIOM!J58</f>
        <v>1139.6899999999998</v>
      </c>
      <c r="L11">
        <f>SIOM!K58</f>
        <v>57617.94</v>
      </c>
      <c r="M11">
        <f>SIOM!L58</f>
        <v>269.45</v>
      </c>
      <c r="N11">
        <f>SIOM!M58</f>
        <v>4429.5200000000004</v>
      </c>
      <c r="O11">
        <f>SIOM!N58</f>
        <v>2262.52</v>
      </c>
      <c r="P11">
        <f>SIOM!O58</f>
        <v>2695.96</v>
      </c>
      <c r="Q11">
        <f>SIOM!P58</f>
        <v>274.40517171213054</v>
      </c>
      <c r="R11">
        <f>SIOM!Q58</f>
        <v>1181.4548282878693</v>
      </c>
      <c r="S11">
        <f>SIOM!R58</f>
        <v>680.76791790847312</v>
      </c>
      <c r="T11">
        <f>SIOM!S58</f>
        <v>47.042082091527035</v>
      </c>
      <c r="U11">
        <f>SIOM!T58</f>
        <v>1397.6100000000001</v>
      </c>
      <c r="V11">
        <f>SIOM!U58</f>
        <v>1100.08</v>
      </c>
      <c r="W11">
        <f>SIOM!V58</f>
        <v>1627.78</v>
      </c>
      <c r="X11">
        <f>SIOM!W58</f>
        <v>1776.19</v>
      </c>
      <c r="Y11">
        <f>SIOM!X58</f>
        <v>1614.2399999999998</v>
      </c>
      <c r="Z11">
        <f>SIOM!Y58</f>
        <v>346.42</v>
      </c>
      <c r="AA11">
        <f>SIOM!Z58</f>
        <v>2548.0100000000002</v>
      </c>
      <c r="AB11">
        <f>SIOM!AA58</f>
        <v>536.7934055215967</v>
      </c>
      <c r="AC11">
        <f>SIOM!AB58</f>
        <v>167.92659447840322</v>
      </c>
      <c r="AD11">
        <f>SIOM!AC58</f>
        <v>1417.26</v>
      </c>
      <c r="AE11">
        <f>SIOM!AD58</f>
        <v>1884.81</v>
      </c>
      <c r="AF11">
        <f>SIOM!AE58</f>
        <v>12484.439999999999</v>
      </c>
      <c r="AG11">
        <f>SIOM!AF58</f>
        <v>2851.9700000000003</v>
      </c>
      <c r="AH11">
        <f>SIOM!AG58</f>
        <v>2022.56</v>
      </c>
      <c r="AI11">
        <f>SIOM!AH58</f>
        <v>16347.140000000001</v>
      </c>
      <c r="AJ11">
        <f>SIOM!AI58</f>
        <v>1685.37</v>
      </c>
      <c r="AK11">
        <f>SIOM!AJ58</f>
        <v>2213.4499999999998</v>
      </c>
      <c r="AL11">
        <f>SIOM!AK58</f>
        <v>5449.99</v>
      </c>
      <c r="AM11">
        <f>SIOM!AL58</f>
        <v>1254.9499999999998</v>
      </c>
      <c r="AN11">
        <f>SIOM!AM58</f>
        <v>23067.120000000003</v>
      </c>
      <c r="AO11">
        <f>SIOM!AN58</f>
        <v>3817.9399999999996</v>
      </c>
      <c r="AP11">
        <f>SIOM!AO58</f>
        <v>2552.21</v>
      </c>
      <c r="AQ11">
        <f>SIOM!AP58</f>
        <v>2733.0299999999997</v>
      </c>
      <c r="AR11">
        <f>SIOM!AQ58</f>
        <v>4003.37</v>
      </c>
      <c r="AS11">
        <f>SIOM!AR58</f>
        <v>0</v>
      </c>
      <c r="AT11">
        <f>SIOM!AS58</f>
        <v>0</v>
      </c>
    </row>
    <row r="12" spans="1:46" x14ac:dyDescent="0.35">
      <c r="A12" t="str">
        <f>SIOM!A59</f>
        <v>ISIC 19</v>
      </c>
      <c r="B12" t="str">
        <f>SIOM!B59</f>
        <v>refined petroleum and coke 19</v>
      </c>
      <c r="C12" s="261" t="str">
        <f t="shared" si="1"/>
        <v>refined petroleum and coke 19</v>
      </c>
      <c r="D12">
        <f>SIOM!C59</f>
        <v>9027.74</v>
      </c>
      <c r="E12">
        <f>SIOM!D59</f>
        <v>86.534454942025221</v>
      </c>
      <c r="F12">
        <f>SIOM!E59</f>
        <v>0.25638325257303823</v>
      </c>
      <c r="G12">
        <f>SIOM!F59</f>
        <v>0.23250608759966274</v>
      </c>
      <c r="H12">
        <f>SIOM!G59</f>
        <v>1.6071100826773675E-2</v>
      </c>
      <c r="I12">
        <f>SIOM!H59</f>
        <v>1875.64</v>
      </c>
      <c r="J12">
        <f>SIOM!I59</f>
        <v>284.92</v>
      </c>
      <c r="K12">
        <f>SIOM!J59</f>
        <v>343.61</v>
      </c>
      <c r="L12">
        <f>SIOM!K59</f>
        <v>519.41999999999996</v>
      </c>
      <c r="M12">
        <f>SIOM!L59</f>
        <v>37129.25</v>
      </c>
      <c r="N12">
        <f>SIOM!M59</f>
        <v>18661.62</v>
      </c>
      <c r="O12">
        <f>SIOM!N59</f>
        <v>320.22000000000003</v>
      </c>
      <c r="P12">
        <f>SIOM!O59</f>
        <v>471.41</v>
      </c>
      <c r="Q12">
        <f>SIOM!P59</f>
        <v>424.49812456323156</v>
      </c>
      <c r="R12">
        <f>SIOM!Q59</f>
        <v>1827.6818754367685</v>
      </c>
      <c r="S12">
        <f>SIOM!R59</f>
        <v>3763.319022650709</v>
      </c>
      <c r="T12">
        <f>SIOM!S59</f>
        <v>260.05097734929092</v>
      </c>
      <c r="U12">
        <f>SIOM!T59</f>
        <v>693.96</v>
      </c>
      <c r="V12">
        <f>SIOM!U59</f>
        <v>142.80000000000001</v>
      </c>
      <c r="W12">
        <f>SIOM!V59</f>
        <v>463.17</v>
      </c>
      <c r="X12">
        <f>SIOM!W59</f>
        <v>787.7</v>
      </c>
      <c r="Y12">
        <f>SIOM!X59</f>
        <v>698.07</v>
      </c>
      <c r="Z12">
        <f>SIOM!Y59</f>
        <v>162.01</v>
      </c>
      <c r="AA12">
        <f>SIOM!Z59</f>
        <v>905.1</v>
      </c>
      <c r="AB12">
        <f>SIOM!AA59</f>
        <v>7181.5169992698402</v>
      </c>
      <c r="AC12">
        <f>SIOM!AB59</f>
        <v>2225.883000730159</v>
      </c>
      <c r="AD12">
        <f>SIOM!AC59</f>
        <v>1464.4</v>
      </c>
      <c r="AE12">
        <f>SIOM!AD59</f>
        <v>8964.68</v>
      </c>
      <c r="AF12">
        <f>SIOM!AE59</f>
        <v>10659.6</v>
      </c>
      <c r="AG12">
        <f>SIOM!AF59</f>
        <v>53289.16</v>
      </c>
      <c r="AH12">
        <f>SIOM!AG59</f>
        <v>975.2</v>
      </c>
      <c r="AI12">
        <f>SIOM!AH59</f>
        <v>415.69</v>
      </c>
      <c r="AJ12">
        <f>SIOM!AI59</f>
        <v>340.16</v>
      </c>
      <c r="AK12">
        <f>SIOM!AJ59</f>
        <v>426.27</v>
      </c>
      <c r="AL12">
        <f>SIOM!AK59</f>
        <v>1060.3</v>
      </c>
      <c r="AM12">
        <f>SIOM!AL59</f>
        <v>779.76</v>
      </c>
      <c r="AN12">
        <f>SIOM!AM59</f>
        <v>4524.4699999999993</v>
      </c>
      <c r="AO12">
        <f>SIOM!AN59</f>
        <v>3244.31</v>
      </c>
      <c r="AP12">
        <f>SIOM!AO59</f>
        <v>880.84</v>
      </c>
      <c r="AQ12">
        <f>SIOM!AP59</f>
        <v>1343.61</v>
      </c>
      <c r="AR12">
        <f>SIOM!AQ59</f>
        <v>1538.38</v>
      </c>
      <c r="AS12">
        <f>SIOM!AR59</f>
        <v>0</v>
      </c>
      <c r="AT12">
        <f>SIOM!AS59</f>
        <v>0</v>
      </c>
    </row>
    <row r="13" spans="1:46" x14ac:dyDescent="0.35">
      <c r="A13" t="str">
        <f>SIOM!A60</f>
        <v>ISIC 20</v>
      </c>
      <c r="B13" t="str">
        <f>SIOM!B60</f>
        <v>chemicals 20</v>
      </c>
      <c r="C13" s="261" t="str">
        <f t="shared" si="1"/>
        <v>chemicals 20</v>
      </c>
      <c r="D13">
        <f>SIOM!C60</f>
        <v>19280.870000000003</v>
      </c>
      <c r="E13">
        <f>SIOM!D60</f>
        <v>96.594116686155658</v>
      </c>
      <c r="F13">
        <f>SIOM!E60</f>
        <v>0.28618789858915544</v>
      </c>
      <c r="G13">
        <f>SIOM!F60</f>
        <v>0.25953500453535921</v>
      </c>
      <c r="H13">
        <f>SIOM!G60</f>
        <v>1.7939372121502088E-2</v>
      </c>
      <c r="I13">
        <f>SIOM!H60</f>
        <v>8840.14</v>
      </c>
      <c r="J13">
        <f>SIOM!I60</f>
        <v>8439.89</v>
      </c>
      <c r="K13">
        <f>SIOM!J60</f>
        <v>3411.43</v>
      </c>
      <c r="L13">
        <f>SIOM!K60</f>
        <v>10480.9</v>
      </c>
      <c r="M13">
        <f>SIOM!L60</f>
        <v>16572.669999999998</v>
      </c>
      <c r="N13">
        <f>SIOM!M60</f>
        <v>133708.65</v>
      </c>
      <c r="O13">
        <f>SIOM!N60</f>
        <v>13211.37</v>
      </c>
      <c r="P13">
        <f>SIOM!O60</f>
        <v>53485.919999999998</v>
      </c>
      <c r="Q13">
        <f>SIOM!P60</f>
        <v>875.28777262606116</v>
      </c>
      <c r="R13">
        <f>SIOM!Q60</f>
        <v>3768.5622273739391</v>
      </c>
      <c r="S13">
        <f>SIOM!R60</f>
        <v>6779.7398299305196</v>
      </c>
      <c r="T13">
        <f>SIOM!S60</f>
        <v>468.49017006948071</v>
      </c>
      <c r="U13">
        <f>SIOM!T60</f>
        <v>5879.21</v>
      </c>
      <c r="V13">
        <f>SIOM!U60</f>
        <v>2982.6</v>
      </c>
      <c r="W13">
        <f>SIOM!V60</f>
        <v>4423.05</v>
      </c>
      <c r="X13">
        <f>SIOM!W60</f>
        <v>4262.42</v>
      </c>
      <c r="Y13">
        <f>SIOM!X60</f>
        <v>8502.9599999999991</v>
      </c>
      <c r="Z13">
        <f>SIOM!Y60</f>
        <v>1916.21</v>
      </c>
      <c r="AA13">
        <f>SIOM!Z60</f>
        <v>6569.03</v>
      </c>
      <c r="AB13">
        <f>SIOM!AA60</f>
        <v>5029.1697035783127</v>
      </c>
      <c r="AC13">
        <f>SIOM!AB60</f>
        <v>1564.5102964216871</v>
      </c>
      <c r="AD13">
        <f>SIOM!AC60</f>
        <v>2298.7799999999997</v>
      </c>
      <c r="AE13">
        <f>SIOM!AD60</f>
        <v>12785.47</v>
      </c>
      <c r="AF13">
        <f>SIOM!AE60</f>
        <v>5475.45</v>
      </c>
      <c r="AG13">
        <f>SIOM!AF60</f>
        <v>1721.8700000000001</v>
      </c>
      <c r="AH13">
        <f>SIOM!AG60</f>
        <v>2324.79</v>
      </c>
      <c r="AI13">
        <f>SIOM!AH60</f>
        <v>988.29</v>
      </c>
      <c r="AJ13">
        <f>SIOM!AI60</f>
        <v>120.06</v>
      </c>
      <c r="AK13">
        <f>SIOM!AJ60</f>
        <v>305.18</v>
      </c>
      <c r="AL13">
        <f>SIOM!AK60</f>
        <v>198.78</v>
      </c>
      <c r="AM13">
        <f>SIOM!AL60</f>
        <v>1983.12</v>
      </c>
      <c r="AN13">
        <f>SIOM!AM60</f>
        <v>6375.38</v>
      </c>
      <c r="AO13">
        <f>SIOM!AN60</f>
        <v>1294.4100000000001</v>
      </c>
      <c r="AP13">
        <f>SIOM!AO60</f>
        <v>665.66</v>
      </c>
      <c r="AQ13">
        <f>SIOM!AP60</f>
        <v>7690.9800000000005</v>
      </c>
      <c r="AR13">
        <f>SIOM!AQ60</f>
        <v>3181.7</v>
      </c>
      <c r="AS13">
        <f>SIOM!AR60</f>
        <v>0.04</v>
      </c>
      <c r="AT13">
        <f>SIOM!AS60</f>
        <v>0</v>
      </c>
    </row>
    <row r="14" spans="1:46" x14ac:dyDescent="0.35">
      <c r="A14" t="str">
        <f>SIOM!A61</f>
        <v>ISIC 21</v>
      </c>
      <c r="B14" t="str">
        <f>SIOM!B61</f>
        <v>chemicals 20</v>
      </c>
      <c r="C14" s="261" t="str">
        <f t="shared" si="1"/>
        <v>chemicals 20</v>
      </c>
      <c r="D14">
        <f>SIOM!C61</f>
        <v>1459.6299999999999</v>
      </c>
      <c r="E14">
        <f>SIOM!D61</f>
        <v>0.71412115911825302</v>
      </c>
      <c r="F14">
        <f>SIOM!E61</f>
        <v>2.115789665846145E-3</v>
      </c>
      <c r="G14">
        <f>SIOM!F61</f>
        <v>1.9187445843388039E-3</v>
      </c>
      <c r="H14">
        <f>SIOM!G61</f>
        <v>1.3262593678334118E-4</v>
      </c>
      <c r="I14">
        <f>SIOM!H61</f>
        <v>1317.72</v>
      </c>
      <c r="J14">
        <f>SIOM!I61</f>
        <v>15.08</v>
      </c>
      <c r="K14">
        <f>SIOM!J61</f>
        <v>1.39</v>
      </c>
      <c r="L14">
        <f>SIOM!K61</f>
        <v>6.8500000000000005</v>
      </c>
      <c r="M14">
        <f>SIOM!L61</f>
        <v>6.2</v>
      </c>
      <c r="N14">
        <f>SIOM!M61</f>
        <v>1255.1199999999999</v>
      </c>
      <c r="O14">
        <f>SIOM!N61</f>
        <v>22859.73</v>
      </c>
      <c r="P14">
        <f>SIOM!O61</f>
        <v>213.38</v>
      </c>
      <c r="Q14">
        <f>SIOM!P61</f>
        <v>10.538096486217919</v>
      </c>
      <c r="R14">
        <f>SIOM!Q61</f>
        <v>45.371903513782073</v>
      </c>
      <c r="S14">
        <f>SIOM!R61</f>
        <v>2.3290585669228201</v>
      </c>
      <c r="T14">
        <f>SIOM!S61</f>
        <v>0.16094143307718015</v>
      </c>
      <c r="U14">
        <f>SIOM!T61</f>
        <v>2.9</v>
      </c>
      <c r="V14">
        <f>SIOM!U61</f>
        <v>7.03</v>
      </c>
      <c r="W14">
        <f>SIOM!V61</f>
        <v>5.48</v>
      </c>
      <c r="X14">
        <f>SIOM!W61</f>
        <v>3.77</v>
      </c>
      <c r="Y14">
        <f>SIOM!X61</f>
        <v>45.31</v>
      </c>
      <c r="Z14">
        <f>SIOM!Y61</f>
        <v>1.44</v>
      </c>
      <c r="AA14">
        <f>SIOM!Z61</f>
        <v>67.84</v>
      </c>
      <c r="AB14">
        <f>SIOM!AA61</f>
        <v>3.0968856516438326</v>
      </c>
      <c r="AC14">
        <f>SIOM!AB61</f>
        <v>0.96311434835616683</v>
      </c>
      <c r="AD14">
        <f>SIOM!AC61</f>
        <v>23.32</v>
      </c>
      <c r="AE14">
        <f>SIOM!AD61</f>
        <v>7.25</v>
      </c>
      <c r="AF14">
        <f>SIOM!AE61</f>
        <v>378.87</v>
      </c>
      <c r="AG14">
        <f>SIOM!AF61</f>
        <v>24.019999999999996</v>
      </c>
      <c r="AH14">
        <f>SIOM!AG61</f>
        <v>9.24</v>
      </c>
      <c r="AI14">
        <f>SIOM!AH61</f>
        <v>1.97</v>
      </c>
      <c r="AJ14">
        <f>SIOM!AI61</f>
        <v>1.19</v>
      </c>
      <c r="AK14">
        <f>SIOM!AJ61</f>
        <v>8.35</v>
      </c>
      <c r="AL14">
        <f>SIOM!AK61</f>
        <v>13.829999999999998</v>
      </c>
      <c r="AM14">
        <f>SIOM!AL61</f>
        <v>3.97</v>
      </c>
      <c r="AN14">
        <f>SIOM!AM61</f>
        <v>1355.9900000000002</v>
      </c>
      <c r="AO14">
        <f>SIOM!AN61</f>
        <v>511.19</v>
      </c>
      <c r="AP14">
        <f>SIOM!AO61</f>
        <v>299.68</v>
      </c>
      <c r="AQ14">
        <f>SIOM!AP61</f>
        <v>35935.450000000004</v>
      </c>
      <c r="AR14">
        <f>SIOM!AQ61</f>
        <v>64.789999999999992</v>
      </c>
      <c r="AS14">
        <f>SIOM!AR61</f>
        <v>0</v>
      </c>
      <c r="AT14">
        <f>SIOM!AS61</f>
        <v>0</v>
      </c>
    </row>
    <row r="15" spans="1:46" x14ac:dyDescent="0.35">
      <c r="A15" t="str">
        <f>SIOM!A62</f>
        <v>ISIC 22</v>
      </c>
      <c r="B15" t="str">
        <f>SIOM!B62</f>
        <v>rubber and plastic products 22</v>
      </c>
      <c r="C15" s="261" t="str">
        <f t="shared" si="1"/>
        <v>rubber and plastic products 22</v>
      </c>
      <c r="D15">
        <f>SIOM!C62</f>
        <v>1890.1100000000001</v>
      </c>
      <c r="E15">
        <f>SIOM!D62</f>
        <v>42.82346930193642</v>
      </c>
      <c r="F15">
        <f>SIOM!E62</f>
        <v>0.12687686486784686</v>
      </c>
      <c r="G15">
        <f>SIOM!F62</f>
        <v>0.11506072710006809</v>
      </c>
      <c r="H15">
        <f>SIOM!G62</f>
        <v>7.9531360469624196E-3</v>
      </c>
      <c r="I15">
        <f>SIOM!H62</f>
        <v>13089.18</v>
      </c>
      <c r="J15">
        <f>SIOM!I62</f>
        <v>2562.9899999999998</v>
      </c>
      <c r="K15">
        <f>SIOM!J62</f>
        <v>1067.96</v>
      </c>
      <c r="L15">
        <f>SIOM!K62</f>
        <v>3478.59</v>
      </c>
      <c r="M15">
        <f>SIOM!L62</f>
        <v>1745.69</v>
      </c>
      <c r="N15">
        <f>SIOM!M62</f>
        <v>7031.28</v>
      </c>
      <c r="O15">
        <f>SIOM!N62</f>
        <v>2833.84</v>
      </c>
      <c r="P15">
        <f>SIOM!O62</f>
        <v>35611.31</v>
      </c>
      <c r="Q15">
        <f>SIOM!P62</f>
        <v>439.48254006411366</v>
      </c>
      <c r="R15">
        <f>SIOM!Q62</f>
        <v>1892.1974599358864</v>
      </c>
      <c r="S15">
        <f>SIOM!R62</f>
        <v>1371.2355696880263</v>
      </c>
      <c r="T15">
        <f>SIOM!S62</f>
        <v>94.75443031197382</v>
      </c>
      <c r="U15">
        <f>SIOM!T62</f>
        <v>5694.85</v>
      </c>
      <c r="V15">
        <f>SIOM!U62</f>
        <v>3581.69</v>
      </c>
      <c r="W15">
        <f>SIOM!V62</f>
        <v>6918.49</v>
      </c>
      <c r="X15">
        <f>SIOM!W62</f>
        <v>11590.92</v>
      </c>
      <c r="Y15">
        <f>SIOM!X62</f>
        <v>32442.04</v>
      </c>
      <c r="Z15">
        <f>SIOM!Y62</f>
        <v>3265.54</v>
      </c>
      <c r="AA15">
        <f>SIOM!Z62</f>
        <v>7439.9600000000009</v>
      </c>
      <c r="AB15">
        <f>SIOM!AA62</f>
        <v>827.26929555298261</v>
      </c>
      <c r="AC15">
        <f>SIOM!AB62</f>
        <v>258.99070444701738</v>
      </c>
      <c r="AD15">
        <f>SIOM!AC62</f>
        <v>1189.6699999999998</v>
      </c>
      <c r="AE15">
        <f>SIOM!AD62</f>
        <v>32892.300000000003</v>
      </c>
      <c r="AF15">
        <f>SIOM!AE62</f>
        <v>12414.900000000001</v>
      </c>
      <c r="AG15">
        <f>SIOM!AF62</f>
        <v>5131.42</v>
      </c>
      <c r="AH15">
        <f>SIOM!AG62</f>
        <v>750.37</v>
      </c>
      <c r="AI15">
        <f>SIOM!AH62</f>
        <v>654.21</v>
      </c>
      <c r="AJ15">
        <f>SIOM!AI62</f>
        <v>954.28</v>
      </c>
      <c r="AK15">
        <f>SIOM!AJ62</f>
        <v>481.09</v>
      </c>
      <c r="AL15">
        <f>SIOM!AK62</f>
        <v>664.47</v>
      </c>
      <c r="AM15">
        <f>SIOM!AL62</f>
        <v>1269.83</v>
      </c>
      <c r="AN15">
        <f>SIOM!AM62</f>
        <v>6208.1900000000005</v>
      </c>
      <c r="AO15">
        <f>SIOM!AN62</f>
        <v>752.59</v>
      </c>
      <c r="AP15">
        <f>SIOM!AO62</f>
        <v>240.91</v>
      </c>
      <c r="AQ15">
        <f>SIOM!AP62</f>
        <v>2412.21</v>
      </c>
      <c r="AR15">
        <f>SIOM!AQ62</f>
        <v>1305.02</v>
      </c>
      <c r="AS15">
        <f>SIOM!AR62</f>
        <v>0.05</v>
      </c>
      <c r="AT15">
        <f>SIOM!AS62</f>
        <v>0</v>
      </c>
    </row>
    <row r="16" spans="1:46" x14ac:dyDescent="0.35">
      <c r="A16" t="str">
        <f>SIOM!A63</f>
        <v>ISIC 231</v>
      </c>
      <c r="B16" t="str">
        <f>SIOM!B63</f>
        <v>glass and glass products 231</v>
      </c>
      <c r="C16" s="261" t="str">
        <f t="shared" si="1"/>
        <v>glass and glass products 231</v>
      </c>
      <c r="D16">
        <f>SIOM!C63</f>
        <v>748.33500000000004</v>
      </c>
      <c r="E16">
        <f>SIOM!D63</f>
        <v>31.221883093335776</v>
      </c>
      <c r="F16">
        <f>SIOM!E63</f>
        <v>132.87836083262667</v>
      </c>
      <c r="G16">
        <f>SIOM!F63</f>
        <v>121.7141276718793</v>
      </c>
      <c r="H16">
        <f>SIOM!G63</f>
        <v>8.4106284021582667</v>
      </c>
      <c r="I16">
        <f>SIOM!H63</f>
        <v>2144.8150000000005</v>
      </c>
      <c r="J16">
        <f>SIOM!I63</f>
        <v>182.63499999999999</v>
      </c>
      <c r="K16">
        <f>SIOM!J63</f>
        <v>784.8449999999998</v>
      </c>
      <c r="L16">
        <f>SIOM!K63</f>
        <v>83.16</v>
      </c>
      <c r="M16">
        <f>SIOM!L63</f>
        <v>0</v>
      </c>
      <c r="N16">
        <f>SIOM!M63</f>
        <v>1118.2249999999995</v>
      </c>
      <c r="O16">
        <f>SIOM!N63</f>
        <v>400.54500000000024</v>
      </c>
      <c r="P16">
        <f>SIOM!O63</f>
        <v>728.26000000000022</v>
      </c>
      <c r="Q16">
        <f>SIOM!P63</f>
        <v>4350.6463191503035</v>
      </c>
      <c r="R16">
        <f>SIOM!Q63</f>
        <v>628.18107087392661</v>
      </c>
      <c r="S16">
        <f>SIOM!R63</f>
        <v>554.28088056666161</v>
      </c>
      <c r="T16">
        <f>SIOM!S63</f>
        <v>579.3191194333383</v>
      </c>
      <c r="U16">
        <f>SIOM!T63</f>
        <v>1237.6300000000001</v>
      </c>
      <c r="V16">
        <f>SIOM!U63</f>
        <v>671.495</v>
      </c>
      <c r="W16">
        <f>SIOM!V63</f>
        <v>938.16499999999985</v>
      </c>
      <c r="X16">
        <f>SIOM!W63</f>
        <v>922.5100000000001</v>
      </c>
      <c r="Y16">
        <f>SIOM!X63</f>
        <v>2352.7449999999999</v>
      </c>
      <c r="Z16">
        <f>SIOM!Y63</f>
        <v>388.73000000000013</v>
      </c>
      <c r="AA16">
        <f>SIOM!Z63</f>
        <v>1099.0599999999997</v>
      </c>
      <c r="AB16">
        <f>SIOM!AA63</f>
        <v>700.85244959905594</v>
      </c>
      <c r="AC16">
        <f>SIOM!AB63</f>
        <v>218.56255040094405</v>
      </c>
      <c r="AD16">
        <f>SIOM!AC63</f>
        <v>420.86</v>
      </c>
      <c r="AE16">
        <f>SIOM!AD63</f>
        <v>0</v>
      </c>
      <c r="AF16">
        <f>SIOM!AE63</f>
        <v>1566.845</v>
      </c>
      <c r="AG16">
        <f>SIOM!AF63</f>
        <v>399.08</v>
      </c>
      <c r="AH16">
        <f>SIOM!AG63</f>
        <v>447.99999999999994</v>
      </c>
      <c r="AI16">
        <f>SIOM!AH63</f>
        <v>23.484999999999999</v>
      </c>
      <c r="AJ16">
        <f>SIOM!AI63</f>
        <v>128.11000000000007</v>
      </c>
      <c r="AK16">
        <f>SIOM!AJ63</f>
        <v>38.69</v>
      </c>
      <c r="AL16">
        <f>SIOM!AK63</f>
        <v>38.35</v>
      </c>
      <c r="AM16">
        <f>SIOM!AL63</f>
        <v>1359.0450000000001</v>
      </c>
      <c r="AN16">
        <f>SIOM!AM63</f>
        <v>1191.5250000000003</v>
      </c>
      <c r="AO16">
        <f>SIOM!AN63</f>
        <v>282.83499999999998</v>
      </c>
      <c r="AP16">
        <f>SIOM!AO63</f>
        <v>154.255</v>
      </c>
      <c r="AQ16">
        <f>SIOM!AP63</f>
        <v>471.14500000000004</v>
      </c>
      <c r="AR16">
        <f>SIOM!AQ63</f>
        <v>404.56999999999994</v>
      </c>
      <c r="AS16">
        <f>SIOM!AR63</f>
        <v>0</v>
      </c>
      <c r="AT16">
        <f>SIOM!AS63</f>
        <v>0</v>
      </c>
    </row>
    <row r="17" spans="1:46" x14ac:dyDescent="0.35">
      <c r="A17" t="str">
        <f>SIOM!A64</f>
        <v>ISIC 239</v>
      </c>
      <c r="B17" t="str">
        <f>SIOM!B64</f>
        <v>cement and other nonmetallic minerals 239</v>
      </c>
      <c r="C17" s="261" t="str">
        <f t="shared" si="1"/>
        <v>cement and other nonmetallic minerals 239</v>
      </c>
      <c r="D17">
        <f>SIOM!C64</f>
        <v>94.715000000000003</v>
      </c>
      <c r="E17">
        <f>SIOM!D64</f>
        <v>31.221883093335776</v>
      </c>
      <c r="F17">
        <f>SIOM!E64</f>
        <v>132.8783608326267</v>
      </c>
      <c r="G17">
        <f>SIOM!F64</f>
        <v>121.7141276718793</v>
      </c>
      <c r="H17">
        <f>SIOM!G64</f>
        <v>8.4106284021582649</v>
      </c>
      <c r="I17">
        <f>SIOM!H64</f>
        <v>2144.8149999999996</v>
      </c>
      <c r="J17">
        <f>SIOM!I64</f>
        <v>182.63499999999999</v>
      </c>
      <c r="K17">
        <f>SIOM!J64</f>
        <v>784.84500000000025</v>
      </c>
      <c r="L17">
        <f>SIOM!K64</f>
        <v>83.160000000000011</v>
      </c>
      <c r="M17">
        <f>SIOM!L64</f>
        <v>0</v>
      </c>
      <c r="N17">
        <f>SIOM!M64</f>
        <v>1118.2250000000004</v>
      </c>
      <c r="O17">
        <f>SIOM!N64</f>
        <v>400.54499999999985</v>
      </c>
      <c r="P17">
        <f>SIOM!O64</f>
        <v>728.25999999999988</v>
      </c>
      <c r="Q17">
        <f>SIOM!P64</f>
        <v>145.90158717220905</v>
      </c>
      <c r="R17">
        <f>SIOM!Q64</f>
        <v>18731.761022803563</v>
      </c>
      <c r="S17">
        <f>SIOM!R64</f>
        <v>554.28088056666161</v>
      </c>
      <c r="T17">
        <f>SIOM!S64</f>
        <v>579.31911943333876</v>
      </c>
      <c r="U17">
        <f>SIOM!T64</f>
        <v>1237.6300000000001</v>
      </c>
      <c r="V17">
        <f>SIOM!U64</f>
        <v>671.49499999999989</v>
      </c>
      <c r="W17">
        <f>SIOM!V64</f>
        <v>938.16499999999996</v>
      </c>
      <c r="X17">
        <f>SIOM!W64</f>
        <v>922.51</v>
      </c>
      <c r="Y17">
        <f>SIOM!X64</f>
        <v>2352.7450000000008</v>
      </c>
      <c r="Z17">
        <f>SIOM!Y64</f>
        <v>388.72999999999996</v>
      </c>
      <c r="AA17">
        <f>SIOM!Z64</f>
        <v>1099.06</v>
      </c>
      <c r="AB17">
        <f>SIOM!AA64</f>
        <v>700.85244959905594</v>
      </c>
      <c r="AC17">
        <f>SIOM!AB64</f>
        <v>218.56255040094405</v>
      </c>
      <c r="AD17">
        <f>SIOM!AC64</f>
        <v>420.85999999999996</v>
      </c>
      <c r="AE17">
        <f>SIOM!AD64</f>
        <v>0</v>
      </c>
      <c r="AF17">
        <f>SIOM!AE64</f>
        <v>1566.8449999999998</v>
      </c>
      <c r="AG17">
        <f>SIOM!AF64</f>
        <v>399.08000000000015</v>
      </c>
      <c r="AH17">
        <f>SIOM!AG64</f>
        <v>448.00000000000006</v>
      </c>
      <c r="AI17">
        <f>SIOM!AH64</f>
        <v>23.484999999999996</v>
      </c>
      <c r="AJ17">
        <f>SIOM!AI64</f>
        <v>128.10999999999999</v>
      </c>
      <c r="AK17">
        <f>SIOM!AJ64</f>
        <v>38.69</v>
      </c>
      <c r="AL17">
        <f>SIOM!AK64</f>
        <v>38.35</v>
      </c>
      <c r="AM17">
        <f>SIOM!AL64</f>
        <v>1359.0450000000001</v>
      </c>
      <c r="AN17">
        <f>SIOM!AM64</f>
        <v>1191.5249999999999</v>
      </c>
      <c r="AO17">
        <f>SIOM!AN64</f>
        <v>282.83500000000004</v>
      </c>
      <c r="AP17">
        <f>SIOM!AO64</f>
        <v>154.25499999999997</v>
      </c>
      <c r="AQ17">
        <f>SIOM!AP64</f>
        <v>471.14500000000004</v>
      </c>
      <c r="AR17">
        <f>SIOM!AQ64</f>
        <v>404.57</v>
      </c>
      <c r="AS17">
        <f>SIOM!AR64</f>
        <v>0</v>
      </c>
      <c r="AT17">
        <f>SIOM!AS64</f>
        <v>0</v>
      </c>
    </row>
    <row r="18" spans="1:46" x14ac:dyDescent="0.35">
      <c r="A18" t="str">
        <f>SIOM!A65</f>
        <v>ISIC 241</v>
      </c>
      <c r="B18" t="str">
        <f>SIOM!B65</f>
        <v>iron and steel 241</v>
      </c>
      <c r="C18" s="261" t="str">
        <f t="shared" si="1"/>
        <v>iron and steel 241</v>
      </c>
      <c r="D18">
        <f>SIOM!C65</f>
        <v>26.195640309132074</v>
      </c>
      <c r="E18">
        <f>SIOM!D65</f>
        <v>43.324220267364453</v>
      </c>
      <c r="F18">
        <f>SIOM!E65</f>
        <v>184.38514282656567</v>
      </c>
      <c r="G18">
        <f>SIOM!F65</f>
        <v>168.89338997083624</v>
      </c>
      <c r="H18">
        <f>SIOM!G65</f>
        <v>11.670786044286762</v>
      </c>
      <c r="I18">
        <f>SIOM!H65</f>
        <v>831.13536706716661</v>
      </c>
      <c r="J18">
        <f>SIOM!I65</f>
        <v>111.77763798310622</v>
      </c>
      <c r="K18">
        <f>SIOM!J65</f>
        <v>204.17584979560232</v>
      </c>
      <c r="L18">
        <f>SIOM!K65</f>
        <v>283.98244203162454</v>
      </c>
      <c r="M18">
        <f>SIOM!L65</f>
        <v>0</v>
      </c>
      <c r="N18">
        <f>SIOM!M65</f>
        <v>2313.9765426027948</v>
      </c>
      <c r="O18">
        <f>SIOM!N65</f>
        <v>325.20805498634752</v>
      </c>
      <c r="P18">
        <f>SIOM!O65</f>
        <v>1118.7089878635431</v>
      </c>
      <c r="Q18">
        <f>SIOM!P65</f>
        <v>224.13823592893397</v>
      </c>
      <c r="R18">
        <f>SIOM!Q65</f>
        <v>965.02992050006822</v>
      </c>
      <c r="S18">
        <f>SIOM!R65</f>
        <v>49998.134085981015</v>
      </c>
      <c r="T18">
        <f>SIOM!S65</f>
        <v>0</v>
      </c>
      <c r="U18">
        <f>SIOM!T65</f>
        <v>29915.800894984837</v>
      </c>
      <c r="V18">
        <f>SIOM!U65</f>
        <v>1873.0519938038437</v>
      </c>
      <c r="W18">
        <f>SIOM!V65</f>
        <v>10198.822109487492</v>
      </c>
      <c r="X18">
        <f>SIOM!W65</f>
        <v>15772.297315250798</v>
      </c>
      <c r="Y18">
        <f>SIOM!X65</f>
        <v>15882.712789640798</v>
      </c>
      <c r="Z18">
        <f>SIOM!Y65</f>
        <v>2483.843789797314</v>
      </c>
      <c r="AA18">
        <f>SIOM!Z65</f>
        <v>5865.7085091697909</v>
      </c>
      <c r="AB18">
        <f>SIOM!AA65</f>
        <v>341.0545543649053</v>
      </c>
      <c r="AC18">
        <f>SIOM!AB65</f>
        <v>109.92093600335978</v>
      </c>
      <c r="AD18">
        <f>SIOM!AC65</f>
        <v>1479.0670643395063</v>
      </c>
      <c r="AE18">
        <f>SIOM!AD65</f>
        <v>0</v>
      </c>
      <c r="AF18">
        <f>SIOM!AE65</f>
        <v>1212.7944656608213</v>
      </c>
      <c r="AG18">
        <f>SIOM!AF65</f>
        <v>422.25272918444057</v>
      </c>
      <c r="AH18">
        <f>SIOM!AG65</f>
        <v>24.421323209909282</v>
      </c>
      <c r="AI18">
        <f>SIOM!AH65</f>
        <v>43.440356514416308</v>
      </c>
      <c r="AJ18">
        <f>SIOM!AI65</f>
        <v>105.13623428968656</v>
      </c>
      <c r="AK18">
        <f>SIOM!AJ65</f>
        <v>28.719816003545649</v>
      </c>
      <c r="AL18">
        <f>SIOM!AK65</f>
        <v>11.134895905076252</v>
      </c>
      <c r="AM18">
        <f>SIOM!AL65</f>
        <v>357.8528355265455</v>
      </c>
      <c r="AN18">
        <f>SIOM!AM65</f>
        <v>1002.7158461245124</v>
      </c>
      <c r="AO18">
        <f>SIOM!AN65</f>
        <v>87.81987723928782</v>
      </c>
      <c r="AP18">
        <f>SIOM!AO65</f>
        <v>23.504606097041702</v>
      </c>
      <c r="AQ18">
        <f>SIOM!AP65</f>
        <v>508.09269660847639</v>
      </c>
      <c r="AR18">
        <f>SIOM!AQ65</f>
        <v>167.14495313721002</v>
      </c>
      <c r="AS18">
        <f>SIOM!AR65</f>
        <v>0</v>
      </c>
      <c r="AT18">
        <f>SIOM!AS65</f>
        <v>0</v>
      </c>
    </row>
    <row r="19" spans="1:46" x14ac:dyDescent="0.35">
      <c r="A19" t="str">
        <f>SIOM!A66</f>
        <v>ISIC 242</v>
      </c>
      <c r="B19" t="str">
        <f>SIOM!B66</f>
        <v>other metals 242</v>
      </c>
      <c r="C19" s="261" t="str">
        <f t="shared" si="1"/>
        <v>other metals 242</v>
      </c>
      <c r="D19">
        <f>SIOM!C66</f>
        <v>163.23435969086796</v>
      </c>
      <c r="E19">
        <f>SIOM!D66</f>
        <v>43.31922453069366</v>
      </c>
      <c r="F19">
        <f>SIOM!E66</f>
        <v>184.36388128708765</v>
      </c>
      <c r="G19">
        <f>SIOM!F66</f>
        <v>168.87391479282908</v>
      </c>
      <c r="H19">
        <f>SIOM!G66</f>
        <v>11.669440280336282</v>
      </c>
      <c r="I19">
        <f>SIOM!H66</f>
        <v>203.1146329328335</v>
      </c>
      <c r="J19">
        <f>SIOM!I66</f>
        <v>108.9323620168938</v>
      </c>
      <c r="K19">
        <f>SIOM!J66</f>
        <v>199.07415020439771</v>
      </c>
      <c r="L19">
        <f>SIOM!K66</f>
        <v>282.04755796837537</v>
      </c>
      <c r="M19">
        <f>SIOM!L66</f>
        <v>0</v>
      </c>
      <c r="N19">
        <f>SIOM!M66</f>
        <v>2310.8134573972056</v>
      </c>
      <c r="O19">
        <f>SIOM!N66</f>
        <v>324.6419450136525</v>
      </c>
      <c r="P19">
        <f>SIOM!O66</f>
        <v>1115.3910121364568</v>
      </c>
      <c r="Q19">
        <f>SIOM!P66</f>
        <v>224.12573706833786</v>
      </c>
      <c r="R19">
        <f>SIOM!Q66</f>
        <v>964.97610650265972</v>
      </c>
      <c r="S19">
        <f>SIOM!R66</f>
        <v>0</v>
      </c>
      <c r="T19">
        <f>SIOM!S66</f>
        <v>52256.615914018985</v>
      </c>
      <c r="U19">
        <f>SIOM!T66</f>
        <v>29915.659105015158</v>
      </c>
      <c r="V19">
        <f>SIOM!U66</f>
        <v>1872.6180061961566</v>
      </c>
      <c r="W19">
        <f>SIOM!V66</f>
        <v>10198.717890512509</v>
      </c>
      <c r="X19">
        <f>SIOM!W66</f>
        <v>15772.082684749203</v>
      </c>
      <c r="Y19">
        <f>SIOM!X66</f>
        <v>15882.527210359203</v>
      </c>
      <c r="Z19">
        <f>SIOM!Y66</f>
        <v>2483.7862102026857</v>
      </c>
      <c r="AA19">
        <f>SIOM!Z66</f>
        <v>5865.1814908302085</v>
      </c>
      <c r="AB19">
        <f>SIOM!AA66</f>
        <v>340.22847107048312</v>
      </c>
      <c r="AC19">
        <f>SIOM!AB66</f>
        <v>109.66603856125178</v>
      </c>
      <c r="AD19">
        <f>SIOM!AC66</f>
        <v>1478.9129356604942</v>
      </c>
      <c r="AE19">
        <f>SIOM!AD66</f>
        <v>0</v>
      </c>
      <c r="AF19">
        <f>SIOM!AE66</f>
        <v>1203.5755343391786</v>
      </c>
      <c r="AG19">
        <f>SIOM!AF66</f>
        <v>421.96727081555952</v>
      </c>
      <c r="AH19">
        <f>SIOM!AG66</f>
        <v>20.408676790090716</v>
      </c>
      <c r="AI19">
        <f>SIOM!AH66</f>
        <v>43.379643485583685</v>
      </c>
      <c r="AJ19">
        <f>SIOM!AI66</f>
        <v>105.10376571031345</v>
      </c>
      <c r="AK19">
        <f>SIOM!AJ66</f>
        <v>28.690183996454344</v>
      </c>
      <c r="AL19">
        <f>SIOM!AK66</f>
        <v>11.125104094923749</v>
      </c>
      <c r="AM19">
        <f>SIOM!AL66</f>
        <v>357.77716447345443</v>
      </c>
      <c r="AN19">
        <f>SIOM!AM66</f>
        <v>999.73415387548744</v>
      </c>
      <c r="AO19">
        <f>SIOM!AN66</f>
        <v>87.390122760712174</v>
      </c>
      <c r="AP19">
        <f>SIOM!AO66</f>
        <v>23.415393902958304</v>
      </c>
      <c r="AQ19">
        <f>SIOM!AP66</f>
        <v>506.25730339152369</v>
      </c>
      <c r="AR19">
        <f>SIOM!AQ66</f>
        <v>166.32504686279003</v>
      </c>
      <c r="AS19">
        <f>SIOM!AR66</f>
        <v>0</v>
      </c>
      <c r="AT19">
        <f>SIOM!AS66</f>
        <v>0</v>
      </c>
    </row>
    <row r="20" spans="1:46" x14ac:dyDescent="0.35">
      <c r="A20" t="str">
        <f>SIOM!A67</f>
        <v>ISIC 25</v>
      </c>
      <c r="B20" t="str">
        <f>SIOM!B67</f>
        <v>metal products except machinery and vehicles 25</v>
      </c>
      <c r="C20" s="261" t="str">
        <f t="shared" si="1"/>
        <v>metal products except machinery and vehicles 25</v>
      </c>
      <c r="D20">
        <f>SIOM!C67</f>
        <v>2148.2400000000002</v>
      </c>
      <c r="E20">
        <f>SIOM!D67</f>
        <v>110.63619785236423</v>
      </c>
      <c r="F20">
        <f>SIOM!E67</f>
        <v>470.86066447139621</v>
      </c>
      <c r="G20">
        <f>SIOM!F67</f>
        <v>431.29968395174222</v>
      </c>
      <c r="H20">
        <f>SIOM!G67</f>
        <v>29.803453724497246</v>
      </c>
      <c r="I20">
        <f>SIOM!H67</f>
        <v>6663.49</v>
      </c>
      <c r="J20">
        <f>SIOM!I67</f>
        <v>983.43</v>
      </c>
      <c r="K20">
        <f>SIOM!J67</f>
        <v>1591.05</v>
      </c>
      <c r="L20">
        <f>SIOM!K67</f>
        <v>1123.54</v>
      </c>
      <c r="M20">
        <f>SIOM!L67</f>
        <v>1792.61</v>
      </c>
      <c r="N20">
        <f>SIOM!M67</f>
        <v>3348.1</v>
      </c>
      <c r="O20">
        <f>SIOM!N67</f>
        <v>554.28</v>
      </c>
      <c r="P20">
        <f>SIOM!O67</f>
        <v>3786.52</v>
      </c>
      <c r="Q20">
        <f>SIOM!P67</f>
        <v>366.54360162281142</v>
      </c>
      <c r="R20">
        <f>SIOM!Q67</f>
        <v>1559.9863983771886</v>
      </c>
      <c r="S20">
        <f>SIOM!R67</f>
        <v>8466.7171706428308</v>
      </c>
      <c r="T20">
        <f>SIOM!S67</f>
        <v>585.0628293571707</v>
      </c>
      <c r="U20">
        <f>SIOM!T67</f>
        <v>77375.28</v>
      </c>
      <c r="V20">
        <f>SIOM!U67</f>
        <v>4923.22</v>
      </c>
      <c r="W20">
        <f>SIOM!V67</f>
        <v>11182.66</v>
      </c>
      <c r="X20">
        <f>SIOM!W67</f>
        <v>54877.599999999999</v>
      </c>
      <c r="Y20">
        <f>SIOM!X67</f>
        <v>42347.91</v>
      </c>
      <c r="Z20">
        <f>SIOM!Y67</f>
        <v>9722.17</v>
      </c>
      <c r="AA20">
        <f>SIOM!Z67</f>
        <v>16155.449999999999</v>
      </c>
      <c r="AB20">
        <f>SIOM!AA67</f>
        <v>2660.3951853744456</v>
      </c>
      <c r="AC20">
        <f>SIOM!AB67</f>
        <v>831.09481462555425</v>
      </c>
      <c r="AD20">
        <f>SIOM!AC67</f>
        <v>3339.9399999999996</v>
      </c>
      <c r="AE20">
        <f>SIOM!AD67</f>
        <v>52929.2</v>
      </c>
      <c r="AF20">
        <f>SIOM!AE67</f>
        <v>5641.74</v>
      </c>
      <c r="AG20">
        <f>SIOM!AF67</f>
        <v>3191.12</v>
      </c>
      <c r="AH20">
        <f>SIOM!AG67</f>
        <v>842.59</v>
      </c>
      <c r="AI20">
        <f>SIOM!AH67</f>
        <v>200.51</v>
      </c>
      <c r="AJ20">
        <f>SIOM!AI67</f>
        <v>648.41999999999996</v>
      </c>
      <c r="AK20">
        <f>SIOM!AJ67</f>
        <v>483.88</v>
      </c>
      <c r="AL20">
        <f>SIOM!AK67</f>
        <v>249.24</v>
      </c>
      <c r="AM20">
        <f>SIOM!AL67</f>
        <v>1835.79</v>
      </c>
      <c r="AN20">
        <f>SIOM!AM67</f>
        <v>5151.5</v>
      </c>
      <c r="AO20">
        <f>SIOM!AN67</f>
        <v>2536.2399999999998</v>
      </c>
      <c r="AP20">
        <f>SIOM!AO67</f>
        <v>421.83</v>
      </c>
      <c r="AQ20">
        <f>SIOM!AP67</f>
        <v>707.49</v>
      </c>
      <c r="AR20">
        <f>SIOM!AQ67</f>
        <v>1016.77</v>
      </c>
      <c r="AS20">
        <f>SIOM!AR67</f>
        <v>0</v>
      </c>
      <c r="AT20">
        <f>SIOM!AS67</f>
        <v>0</v>
      </c>
    </row>
    <row r="21" spans="1:46" x14ac:dyDescent="0.35">
      <c r="A21" t="str">
        <f>SIOM!A68</f>
        <v>ISIC 26</v>
      </c>
      <c r="B21" t="str">
        <f>SIOM!B68</f>
        <v>computers and electronics 26</v>
      </c>
      <c r="C21" s="261" t="str">
        <f t="shared" si="1"/>
        <v>computers and electronics 26</v>
      </c>
      <c r="D21">
        <f>SIOM!C68</f>
        <v>110.78</v>
      </c>
      <c r="E21">
        <f>SIOM!D68</f>
        <v>9.0336270124417535</v>
      </c>
      <c r="F21">
        <f>SIOM!E68</f>
        <v>38.446545526999778</v>
      </c>
      <c r="G21">
        <f>SIOM!F68</f>
        <v>35.2163265824015</v>
      </c>
      <c r="H21">
        <f>SIOM!G68</f>
        <v>2.4335008781569667</v>
      </c>
      <c r="I21">
        <f>SIOM!H68</f>
        <v>467.63</v>
      </c>
      <c r="J21">
        <f>SIOM!I68</f>
        <v>69.650000000000006</v>
      </c>
      <c r="K21">
        <f>SIOM!J68</f>
        <v>96.71</v>
      </c>
      <c r="L21">
        <f>SIOM!K68</f>
        <v>536.59</v>
      </c>
      <c r="M21">
        <f>SIOM!L68</f>
        <v>269.25</v>
      </c>
      <c r="N21">
        <f>SIOM!M68</f>
        <v>568.38</v>
      </c>
      <c r="O21">
        <f>SIOM!N68</f>
        <v>466.52</v>
      </c>
      <c r="P21">
        <f>SIOM!O68</f>
        <v>435.51</v>
      </c>
      <c r="Q21">
        <f>SIOM!P68</f>
        <v>54.867478749869655</v>
      </c>
      <c r="R21">
        <f>SIOM!Q68</f>
        <v>233.51252125013033</v>
      </c>
      <c r="S21">
        <f>SIOM!R68</f>
        <v>393.33028834406224</v>
      </c>
      <c r="T21">
        <f>SIOM!S68</f>
        <v>27.179711655937755</v>
      </c>
      <c r="U21">
        <f>SIOM!T68</f>
        <v>1296.99</v>
      </c>
      <c r="V21">
        <f>SIOM!U68</f>
        <v>58674.52</v>
      </c>
      <c r="W21">
        <f>SIOM!V68</f>
        <v>8911.89</v>
      </c>
      <c r="X21">
        <f>SIOM!W68</f>
        <v>7613.84</v>
      </c>
      <c r="Y21">
        <f>SIOM!X68</f>
        <v>7720.67</v>
      </c>
      <c r="Z21">
        <f>SIOM!Y68</f>
        <v>7015.33</v>
      </c>
      <c r="AA21">
        <f>SIOM!Z68</f>
        <v>6771.43</v>
      </c>
      <c r="AB21">
        <f>SIOM!AA68</f>
        <v>1647.8152234895042</v>
      </c>
      <c r="AC21">
        <f>SIOM!AB68</f>
        <v>508.79477651049592</v>
      </c>
      <c r="AD21">
        <f>SIOM!AC68</f>
        <v>413.26</v>
      </c>
      <c r="AE21">
        <f>SIOM!AD68</f>
        <v>5790.18</v>
      </c>
      <c r="AF21">
        <f>SIOM!AE68</f>
        <v>4225.21</v>
      </c>
      <c r="AG21">
        <f>SIOM!AF68</f>
        <v>1473.09</v>
      </c>
      <c r="AH21">
        <f>SIOM!AG68</f>
        <v>459.42</v>
      </c>
      <c r="AI21">
        <f>SIOM!AH68</f>
        <v>1001.9</v>
      </c>
      <c r="AJ21">
        <f>SIOM!AI68</f>
        <v>9067.51</v>
      </c>
      <c r="AK21">
        <f>SIOM!AJ68</f>
        <v>5686.58</v>
      </c>
      <c r="AL21">
        <f>SIOM!AK68</f>
        <v>1146.69</v>
      </c>
      <c r="AM21">
        <f>SIOM!AL68</f>
        <v>326.92</v>
      </c>
      <c r="AN21">
        <f>SIOM!AM68</f>
        <v>9011.1299999999992</v>
      </c>
      <c r="AO21">
        <f>SIOM!AN68</f>
        <v>2631.61</v>
      </c>
      <c r="AP21">
        <f>SIOM!AO68</f>
        <v>842.84</v>
      </c>
      <c r="AQ21">
        <f>SIOM!AP68</f>
        <v>3809.54</v>
      </c>
      <c r="AR21">
        <f>SIOM!AQ68</f>
        <v>2619.2600000000002</v>
      </c>
      <c r="AS21">
        <f>SIOM!AR68</f>
        <v>0</v>
      </c>
      <c r="AT21">
        <f>SIOM!AS68</f>
        <v>0</v>
      </c>
    </row>
    <row r="22" spans="1:46" x14ac:dyDescent="0.35">
      <c r="A22" t="str">
        <f>SIOM!A69</f>
        <v>ISIC 27</v>
      </c>
      <c r="B22" t="str">
        <f>SIOM!B69</f>
        <v>appliances and electrical equipment 27</v>
      </c>
      <c r="C22" s="261" t="str">
        <f t="shared" si="1"/>
        <v>appliances and electrical equipment 27</v>
      </c>
      <c r="D22">
        <f>SIOM!C69</f>
        <v>358.47999999999996</v>
      </c>
      <c r="E22">
        <f>SIOM!D69</f>
        <v>25.035870093332345</v>
      </c>
      <c r="F22">
        <f>SIOM!E69</f>
        <v>106.55108053782514</v>
      </c>
      <c r="G22">
        <f>SIOM!F69</f>
        <v>97.598824510583697</v>
      </c>
      <c r="H22">
        <f>SIOM!G69</f>
        <v>6.7442248582588133</v>
      </c>
      <c r="I22">
        <f>SIOM!H69</f>
        <v>801.5</v>
      </c>
      <c r="J22">
        <f>SIOM!I69</f>
        <v>140.85</v>
      </c>
      <c r="K22">
        <f>SIOM!J69</f>
        <v>135.54</v>
      </c>
      <c r="L22">
        <f>SIOM!K69</f>
        <v>303.39999999999998</v>
      </c>
      <c r="M22">
        <f>SIOM!L69</f>
        <v>432.94</v>
      </c>
      <c r="N22">
        <f>SIOM!M69</f>
        <v>735.87</v>
      </c>
      <c r="O22">
        <f>SIOM!N69</f>
        <v>101.44</v>
      </c>
      <c r="P22">
        <f>SIOM!O69</f>
        <v>636.61</v>
      </c>
      <c r="Q22">
        <f>SIOM!P69</f>
        <v>75.506996382111367</v>
      </c>
      <c r="R22">
        <f>SIOM!Q69</f>
        <v>321.3530036178887</v>
      </c>
      <c r="S22">
        <f>SIOM!R69</f>
        <v>1217.9947403631404</v>
      </c>
      <c r="T22">
        <f>SIOM!S69</f>
        <v>84.165259636859687</v>
      </c>
      <c r="U22">
        <f>SIOM!T69</f>
        <v>3110.72</v>
      </c>
      <c r="V22">
        <f>SIOM!U69</f>
        <v>6907.96</v>
      </c>
      <c r="W22">
        <f>SIOM!V69</f>
        <v>41222.51</v>
      </c>
      <c r="X22">
        <f>SIOM!W69</f>
        <v>14246.97</v>
      </c>
      <c r="Y22">
        <f>SIOM!X69</f>
        <v>16308.31</v>
      </c>
      <c r="Z22">
        <f>SIOM!Y69</f>
        <v>3364.78</v>
      </c>
      <c r="AA22">
        <f>SIOM!Z69</f>
        <v>5931.4</v>
      </c>
      <c r="AB22">
        <f>SIOM!AA69</f>
        <v>5041.0290542605217</v>
      </c>
      <c r="AC22">
        <f>SIOM!AB69</f>
        <v>1554.9609457394779</v>
      </c>
      <c r="AD22">
        <f>SIOM!AC69</f>
        <v>617.4</v>
      </c>
      <c r="AE22">
        <f>SIOM!AD69</f>
        <v>28959.03</v>
      </c>
      <c r="AF22">
        <f>SIOM!AE69</f>
        <v>3863.61</v>
      </c>
      <c r="AG22">
        <f>SIOM!AF69</f>
        <v>2001.5200000000002</v>
      </c>
      <c r="AH22">
        <f>SIOM!AG69</f>
        <v>1216.43</v>
      </c>
      <c r="AI22">
        <f>SIOM!AH69</f>
        <v>201.11</v>
      </c>
      <c r="AJ22">
        <f>SIOM!AI69</f>
        <v>2731.54</v>
      </c>
      <c r="AK22">
        <f>SIOM!AJ69</f>
        <v>1079.72</v>
      </c>
      <c r="AL22">
        <f>SIOM!AK69</f>
        <v>157.99</v>
      </c>
      <c r="AM22">
        <f>SIOM!AL69</f>
        <v>1085.5999999999999</v>
      </c>
      <c r="AN22">
        <f>SIOM!AM69</f>
        <v>4357.96</v>
      </c>
      <c r="AO22">
        <f>SIOM!AN69</f>
        <v>637.30999999999995</v>
      </c>
      <c r="AP22">
        <f>SIOM!AO69</f>
        <v>240.14</v>
      </c>
      <c r="AQ22">
        <f>SIOM!AP69</f>
        <v>465.87</v>
      </c>
      <c r="AR22">
        <f>SIOM!AQ69</f>
        <v>1380.42</v>
      </c>
      <c r="AS22">
        <f>SIOM!AR69</f>
        <v>0.76</v>
      </c>
      <c r="AT22">
        <f>SIOM!AS69</f>
        <v>0</v>
      </c>
    </row>
    <row r="23" spans="1:46" x14ac:dyDescent="0.35">
      <c r="A23" t="str">
        <f>SIOM!A70</f>
        <v>ISIC 28</v>
      </c>
      <c r="B23" t="str">
        <f>SIOM!B70</f>
        <v>other machinery 28</v>
      </c>
      <c r="C23" s="261" t="str">
        <f t="shared" si="1"/>
        <v>other machinery 28</v>
      </c>
      <c r="D23">
        <f>SIOM!C70</f>
        <v>2663.76</v>
      </c>
      <c r="E23">
        <f>SIOM!D70</f>
        <v>153.72977156025331</v>
      </c>
      <c r="F23">
        <f>SIOM!E70</f>
        <v>654.26419012057556</v>
      </c>
      <c r="G23">
        <f>SIOM!F70</f>
        <v>599.29393069335219</v>
      </c>
      <c r="H23">
        <f>SIOM!G70</f>
        <v>41.412107625819282</v>
      </c>
      <c r="I23">
        <f>SIOM!H70</f>
        <v>2898.16</v>
      </c>
      <c r="J23">
        <f>SIOM!I70</f>
        <v>775.21</v>
      </c>
      <c r="K23">
        <f>SIOM!J70</f>
        <v>438.45</v>
      </c>
      <c r="L23">
        <f>SIOM!K70</f>
        <v>1301.8800000000001</v>
      </c>
      <c r="M23">
        <f>SIOM!L70</f>
        <v>1239.3599999999999</v>
      </c>
      <c r="N23">
        <f>SIOM!M70</f>
        <v>1933.75</v>
      </c>
      <c r="O23">
        <f>SIOM!N70</f>
        <v>815.6</v>
      </c>
      <c r="P23">
        <f>SIOM!O70</f>
        <v>1889.02</v>
      </c>
      <c r="Q23">
        <f>SIOM!P70</f>
        <v>243.31723376814713</v>
      </c>
      <c r="R23">
        <f>SIOM!Q70</f>
        <v>1035.5427662318527</v>
      </c>
      <c r="S23">
        <f>SIOM!R70</f>
        <v>2591.6996733510364</v>
      </c>
      <c r="T23">
        <f>SIOM!S70</f>
        <v>179.09032664896361</v>
      </c>
      <c r="U23">
        <f>SIOM!T70</f>
        <v>5651.31</v>
      </c>
      <c r="V23">
        <f>SIOM!U70</f>
        <v>2331.0100000000002</v>
      </c>
      <c r="W23">
        <f>SIOM!V70</f>
        <v>4372.79</v>
      </c>
      <c r="X23">
        <f>SIOM!W70</f>
        <v>91999.51</v>
      </c>
      <c r="Y23">
        <f>SIOM!X70</f>
        <v>33306.46</v>
      </c>
      <c r="Z23">
        <f>SIOM!Y70</f>
        <v>7383.85</v>
      </c>
      <c r="AA23">
        <f>SIOM!Z70</f>
        <v>10673.34</v>
      </c>
      <c r="AB23">
        <f>SIOM!AA70</f>
        <v>2183.7233602418651</v>
      </c>
      <c r="AC23">
        <f>SIOM!AB70</f>
        <v>691.18663975813513</v>
      </c>
      <c r="AD23">
        <f>SIOM!AC70</f>
        <v>2080.9</v>
      </c>
      <c r="AE23">
        <f>SIOM!AD70</f>
        <v>16731.09</v>
      </c>
      <c r="AF23">
        <f>SIOM!AE70</f>
        <v>5047.8900000000003</v>
      </c>
      <c r="AG23">
        <f>SIOM!AF70</f>
        <v>2082.36</v>
      </c>
      <c r="AH23">
        <f>SIOM!AG70</f>
        <v>703.02</v>
      </c>
      <c r="AI23">
        <f>SIOM!AH70</f>
        <v>283.20999999999998</v>
      </c>
      <c r="AJ23">
        <f>SIOM!AI70</f>
        <v>620.36</v>
      </c>
      <c r="AK23">
        <f>SIOM!AJ70</f>
        <v>382.5</v>
      </c>
      <c r="AL23">
        <f>SIOM!AK70</f>
        <v>283.8</v>
      </c>
      <c r="AM23">
        <f>SIOM!AL70</f>
        <v>362.42</v>
      </c>
      <c r="AN23">
        <f>SIOM!AM70</f>
        <v>4426.78</v>
      </c>
      <c r="AO23">
        <f>SIOM!AN70</f>
        <v>588.83000000000004</v>
      </c>
      <c r="AP23">
        <f>SIOM!AO70</f>
        <v>170.16</v>
      </c>
      <c r="AQ23">
        <f>SIOM!AP70</f>
        <v>817.31</v>
      </c>
      <c r="AR23">
        <f>SIOM!AQ70</f>
        <v>902.31999999999994</v>
      </c>
      <c r="AS23">
        <f>SIOM!AR70</f>
        <v>0</v>
      </c>
      <c r="AT23">
        <f>SIOM!AS70</f>
        <v>0</v>
      </c>
    </row>
    <row r="24" spans="1:46" x14ac:dyDescent="0.35">
      <c r="A24" t="str">
        <f>SIOM!A71</f>
        <v>ISIC 29</v>
      </c>
      <c r="B24" t="str">
        <f>SIOM!B71</f>
        <v>road vehicles 29</v>
      </c>
      <c r="C24" s="261" t="str">
        <f t="shared" si="1"/>
        <v>road vehicles 29</v>
      </c>
      <c r="D24">
        <f>SIOM!C71</f>
        <v>675.37</v>
      </c>
      <c r="E24">
        <f>SIOM!D71</f>
        <v>11.260994931990114</v>
      </c>
      <c r="F24">
        <f>SIOM!E71</f>
        <v>47.926082595151136</v>
      </c>
      <c r="G24">
        <f>SIOM!F71</f>
        <v>43.899407693227388</v>
      </c>
      <c r="H24">
        <f>SIOM!G71</f>
        <v>3.03351477963135</v>
      </c>
      <c r="I24">
        <f>SIOM!H71</f>
        <v>335.47</v>
      </c>
      <c r="J24">
        <f>SIOM!I71</f>
        <v>40.11</v>
      </c>
      <c r="K24">
        <f>SIOM!J71</f>
        <v>120.13</v>
      </c>
      <c r="L24">
        <f>SIOM!K71</f>
        <v>29.349999999999998</v>
      </c>
      <c r="M24">
        <f>SIOM!L71</f>
        <v>267.92</v>
      </c>
      <c r="N24">
        <f>SIOM!M71</f>
        <v>816.35</v>
      </c>
      <c r="O24">
        <f>SIOM!N71</f>
        <v>9.65</v>
      </c>
      <c r="P24">
        <f>SIOM!O71</f>
        <v>516.16999999999996</v>
      </c>
      <c r="Q24">
        <f>SIOM!P71</f>
        <v>117.65932982074651</v>
      </c>
      <c r="R24">
        <f>SIOM!Q71</f>
        <v>500.75067017925346</v>
      </c>
      <c r="S24">
        <f>SIOM!R71</f>
        <v>183.83661475622932</v>
      </c>
      <c r="T24">
        <f>SIOM!S71</f>
        <v>12.703385243770647</v>
      </c>
      <c r="U24">
        <f>SIOM!T71</f>
        <v>1286.69</v>
      </c>
      <c r="V24">
        <f>SIOM!U71</f>
        <v>327.58999999999997</v>
      </c>
      <c r="W24">
        <f>SIOM!V71</f>
        <v>2096.33</v>
      </c>
      <c r="X24">
        <f>SIOM!W71</f>
        <v>12536.35</v>
      </c>
      <c r="Y24">
        <f>SIOM!X71</f>
        <v>223135.8</v>
      </c>
      <c r="Z24">
        <f>SIOM!Y71</f>
        <v>1317.6</v>
      </c>
      <c r="AA24">
        <f>SIOM!Z71</f>
        <v>2598.4299999999998</v>
      </c>
      <c r="AB24">
        <f>SIOM!AA71</f>
        <v>202.49133364234558</v>
      </c>
      <c r="AC24">
        <f>SIOM!AB71</f>
        <v>63.538666357654378</v>
      </c>
      <c r="AD24">
        <f>SIOM!AC71</f>
        <v>1013.5</v>
      </c>
      <c r="AE24">
        <f>SIOM!AD71</f>
        <v>2130.66</v>
      </c>
      <c r="AF24">
        <f>SIOM!AE71</f>
        <v>16548.939999999999</v>
      </c>
      <c r="AG24">
        <f>SIOM!AF71</f>
        <v>7069.6600000000008</v>
      </c>
      <c r="AH24">
        <f>SIOM!AG71</f>
        <v>46.15</v>
      </c>
      <c r="AI24">
        <f>SIOM!AH71</f>
        <v>94.28</v>
      </c>
      <c r="AJ24">
        <f>SIOM!AI71</f>
        <v>102.95</v>
      </c>
      <c r="AK24">
        <f>SIOM!AJ71</f>
        <v>62.44</v>
      </c>
      <c r="AL24">
        <f>SIOM!AK71</f>
        <v>152.47999999999999</v>
      </c>
      <c r="AM24">
        <f>SIOM!AL71</f>
        <v>68.540000000000006</v>
      </c>
      <c r="AN24">
        <f>SIOM!AM71</f>
        <v>1682.64</v>
      </c>
      <c r="AO24">
        <f>SIOM!AN71</f>
        <v>421.23</v>
      </c>
      <c r="AP24">
        <f>SIOM!AO71</f>
        <v>46</v>
      </c>
      <c r="AQ24">
        <f>SIOM!AP71</f>
        <v>240.68</v>
      </c>
      <c r="AR24">
        <f>SIOM!AQ71</f>
        <v>325.75999999999993</v>
      </c>
      <c r="AS24">
        <f>SIOM!AR71</f>
        <v>0</v>
      </c>
      <c r="AT24">
        <f>SIOM!AS71</f>
        <v>0</v>
      </c>
    </row>
    <row r="25" spans="1:46" x14ac:dyDescent="0.35">
      <c r="A25" t="str">
        <f>SIOM!A72</f>
        <v>ISIC 30</v>
      </c>
      <c r="B25" t="str">
        <f>SIOM!B72</f>
        <v>nonroad vehicles 30</v>
      </c>
      <c r="C25" s="261" t="str">
        <f t="shared" si="1"/>
        <v>nonroad vehicles 30</v>
      </c>
      <c r="D25">
        <f>SIOM!C72</f>
        <v>208.86</v>
      </c>
      <c r="E25">
        <f>SIOM!D72</f>
        <v>5.4638958636276964</v>
      </c>
      <c r="F25">
        <f>SIOM!E72</f>
        <v>23.253995409200265</v>
      </c>
      <c r="G25">
        <f>SIOM!F72</f>
        <v>21.300230890730106</v>
      </c>
      <c r="H25">
        <f>SIOM!G72</f>
        <v>1.4718778364419378</v>
      </c>
      <c r="I25">
        <f>SIOM!H72</f>
        <v>33.82</v>
      </c>
      <c r="J25">
        <f>SIOM!I72</f>
        <v>7.94</v>
      </c>
      <c r="K25">
        <f>SIOM!J72</f>
        <v>15.01</v>
      </c>
      <c r="L25">
        <f>SIOM!K72</f>
        <v>7.09</v>
      </c>
      <c r="M25">
        <f>SIOM!L72</f>
        <v>5.47</v>
      </c>
      <c r="N25">
        <f>SIOM!M72</f>
        <v>9.57</v>
      </c>
      <c r="O25">
        <f>SIOM!N72</f>
        <v>3.75</v>
      </c>
      <c r="P25">
        <f>SIOM!O72</f>
        <v>147.69</v>
      </c>
      <c r="Q25">
        <f>SIOM!P72</f>
        <v>2.3782630015027761</v>
      </c>
      <c r="R25">
        <f>SIOM!Q72</f>
        <v>10.121736998497225</v>
      </c>
      <c r="S25">
        <f>SIOM!R72</f>
        <v>33.336404548244701</v>
      </c>
      <c r="T25">
        <f>SIOM!S72</f>
        <v>2.303595451755299</v>
      </c>
      <c r="U25">
        <f>SIOM!T72</f>
        <v>142.84</v>
      </c>
      <c r="V25">
        <f>SIOM!U72</f>
        <v>52.3</v>
      </c>
      <c r="W25">
        <f>SIOM!V72</f>
        <v>376.91</v>
      </c>
      <c r="X25">
        <f>SIOM!W72</f>
        <v>262.67</v>
      </c>
      <c r="Y25">
        <f>SIOM!X72</f>
        <v>771.19</v>
      </c>
      <c r="Z25">
        <f>SIOM!Y72</f>
        <v>46519.85</v>
      </c>
      <c r="AA25">
        <f>SIOM!Z72</f>
        <v>5063.01</v>
      </c>
      <c r="AB25">
        <f>SIOM!AA72</f>
        <v>69.61680486985361</v>
      </c>
      <c r="AC25">
        <f>SIOM!AB72</f>
        <v>21.873195130146385</v>
      </c>
      <c r="AD25">
        <f>SIOM!AC72</f>
        <v>20.54</v>
      </c>
      <c r="AE25">
        <f>SIOM!AD72</f>
        <v>228.59</v>
      </c>
      <c r="AF25">
        <f>SIOM!AE72</f>
        <v>803.57999999999993</v>
      </c>
      <c r="AG25">
        <f>SIOM!AF72</f>
        <v>5321.8200000000006</v>
      </c>
      <c r="AH25">
        <f>SIOM!AG72</f>
        <v>50.56</v>
      </c>
      <c r="AI25">
        <f>SIOM!AH72</f>
        <v>2.91</v>
      </c>
      <c r="AJ25">
        <f>SIOM!AI72</f>
        <v>8.81</v>
      </c>
      <c r="AK25">
        <f>SIOM!AJ72</f>
        <v>131.34</v>
      </c>
      <c r="AL25">
        <f>SIOM!AK72</f>
        <v>10.37</v>
      </c>
      <c r="AM25">
        <f>SIOM!AL72</f>
        <v>1.28</v>
      </c>
      <c r="AN25">
        <f>SIOM!AM72</f>
        <v>1998.14</v>
      </c>
      <c r="AO25">
        <f>SIOM!AN72</f>
        <v>5895.27</v>
      </c>
      <c r="AP25">
        <f>SIOM!AO72</f>
        <v>24.4</v>
      </c>
      <c r="AQ25">
        <f>SIOM!AP72</f>
        <v>178.23999999999998</v>
      </c>
      <c r="AR25">
        <f>SIOM!AQ72</f>
        <v>262.85000000000002</v>
      </c>
      <c r="AS25">
        <f>SIOM!AR72</f>
        <v>0</v>
      </c>
      <c r="AT25">
        <f>SIOM!AS72</f>
        <v>0</v>
      </c>
    </row>
    <row r="26" spans="1:46" x14ac:dyDescent="0.35">
      <c r="A26" t="str">
        <f>SIOM!A73</f>
        <v>ISIC 31T33</v>
      </c>
      <c r="B26" t="str">
        <f>SIOM!B73</f>
        <v>other manufacturing 31T33</v>
      </c>
      <c r="C26" s="261" t="str">
        <f t="shared" si="1"/>
        <v>other manufacturing 31T33</v>
      </c>
      <c r="D26">
        <f>SIOM!C73</f>
        <v>8079.2699999999995</v>
      </c>
      <c r="E26">
        <f>SIOM!D73</f>
        <v>317.37286903971614</v>
      </c>
      <c r="F26">
        <f>SIOM!E73</f>
        <v>1350.7188687074058</v>
      </c>
      <c r="G26">
        <f>SIOM!F73</f>
        <v>1237.233570646988</v>
      </c>
      <c r="H26">
        <f>SIOM!G73</f>
        <v>85.49469160588994</v>
      </c>
      <c r="I26">
        <f>SIOM!H73</f>
        <v>4710.8</v>
      </c>
      <c r="J26">
        <f>SIOM!I73</f>
        <v>1503.4399999999998</v>
      </c>
      <c r="K26">
        <f>SIOM!J73</f>
        <v>1724.9399999999998</v>
      </c>
      <c r="L26">
        <f>SIOM!K73</f>
        <v>2958.56</v>
      </c>
      <c r="M26">
        <f>SIOM!L73</f>
        <v>1610.8600000000001</v>
      </c>
      <c r="N26">
        <f>SIOM!M73</f>
        <v>4421.1000000000004</v>
      </c>
      <c r="O26">
        <f>SIOM!N73</f>
        <v>1407.88</v>
      </c>
      <c r="P26">
        <f>SIOM!O73</f>
        <v>1665.91</v>
      </c>
      <c r="Q26">
        <f>SIOM!P73</f>
        <v>437.60990532851667</v>
      </c>
      <c r="R26">
        <f>SIOM!Q73</f>
        <v>1862.4400946714829</v>
      </c>
      <c r="S26">
        <f>SIOM!R73</f>
        <v>5264.5890188341609</v>
      </c>
      <c r="T26">
        <f>SIOM!S73</f>
        <v>363.79098116583833</v>
      </c>
      <c r="U26">
        <f>SIOM!T73</f>
        <v>5335.58</v>
      </c>
      <c r="V26">
        <f>SIOM!U73</f>
        <v>3661.86</v>
      </c>
      <c r="W26">
        <f>SIOM!V73</f>
        <v>3094.58</v>
      </c>
      <c r="X26">
        <f>SIOM!W73</f>
        <v>8428.42</v>
      </c>
      <c r="Y26">
        <f>SIOM!X73</f>
        <v>10118.789999999999</v>
      </c>
      <c r="Z26">
        <f>SIOM!Y73</f>
        <v>9644.4</v>
      </c>
      <c r="AA26">
        <f>SIOM!Z73</f>
        <v>31759.919999999998</v>
      </c>
      <c r="AB26">
        <f>SIOM!AA73</f>
        <v>5297.7072927843174</v>
      </c>
      <c r="AC26">
        <f>SIOM!AB73</f>
        <v>1669.2627072156836</v>
      </c>
      <c r="AD26">
        <f>SIOM!AC73</f>
        <v>2777.1400000000003</v>
      </c>
      <c r="AE26">
        <f>SIOM!AD73</f>
        <v>13897.68</v>
      </c>
      <c r="AF26">
        <f>SIOM!AE73</f>
        <v>9906.76</v>
      </c>
      <c r="AG26">
        <f>SIOM!AF73</f>
        <v>17182.009999999998</v>
      </c>
      <c r="AH26">
        <f>SIOM!AG73</f>
        <v>2566.9300000000003</v>
      </c>
      <c r="AI26">
        <f>SIOM!AH73</f>
        <v>1098.27</v>
      </c>
      <c r="AJ26">
        <f>SIOM!AI73</f>
        <v>2939.4500000000003</v>
      </c>
      <c r="AK26">
        <f>SIOM!AJ73</f>
        <v>1223.1599999999999</v>
      </c>
      <c r="AL26">
        <f>SIOM!AK73</f>
        <v>1209.79</v>
      </c>
      <c r="AM26">
        <f>SIOM!AL73</f>
        <v>5934.7800000000007</v>
      </c>
      <c r="AN26">
        <f>SIOM!AM73</f>
        <v>9419.1</v>
      </c>
      <c r="AO26">
        <f>SIOM!AN73</f>
        <v>6221.1799999999994</v>
      </c>
      <c r="AP26">
        <f>SIOM!AO73</f>
        <v>1445.53</v>
      </c>
      <c r="AQ26">
        <f>SIOM!AP73</f>
        <v>21238.74</v>
      </c>
      <c r="AR26">
        <f>SIOM!AQ73</f>
        <v>4250.9600000000009</v>
      </c>
      <c r="AS26">
        <f>SIOM!AR73</f>
        <v>0</v>
      </c>
      <c r="AT26">
        <f>SIOM!AS73</f>
        <v>0</v>
      </c>
    </row>
    <row r="27" spans="1:46" x14ac:dyDescent="0.35">
      <c r="A27" t="str">
        <f>SIOM!A74</f>
        <v>ISIC 351</v>
      </c>
      <c r="B27">
        <f>SIOM!B74</f>
        <v>0</v>
      </c>
      <c r="C27" s="261" t="str">
        <f t="shared" si="1"/>
        <v/>
      </c>
      <c r="D27">
        <f>SIOM!C74</f>
        <v>3404.855</v>
      </c>
      <c r="E27">
        <f>SIOM!D74</f>
        <v>220.19850512131586</v>
      </c>
      <c r="F27">
        <f>SIOM!E74</f>
        <v>937.15091850307374</v>
      </c>
      <c r="G27">
        <f>SIOM!F74</f>
        <v>858.4129562388074</v>
      </c>
      <c r="H27">
        <f>SIOM!G74</f>
        <v>59.317620136801999</v>
      </c>
      <c r="I27">
        <f>SIOM!H74</f>
        <v>7130.3949999999986</v>
      </c>
      <c r="J27">
        <f>SIOM!I74</f>
        <v>1310.9799999999993</v>
      </c>
      <c r="K27">
        <f>SIOM!J74</f>
        <v>1280.5099999999998</v>
      </c>
      <c r="L27">
        <f>SIOM!K74</f>
        <v>4080.0899999999992</v>
      </c>
      <c r="M27">
        <f>SIOM!L74</f>
        <v>2216.3399999999997</v>
      </c>
      <c r="N27">
        <f>SIOM!M74</f>
        <v>7692.8349999999964</v>
      </c>
      <c r="O27">
        <f>SIOM!N74</f>
        <v>808.61</v>
      </c>
      <c r="P27">
        <f>SIOM!O74</f>
        <v>2655.1199999999994</v>
      </c>
      <c r="Q27">
        <f>SIOM!P74</f>
        <v>837.40830113911318</v>
      </c>
      <c r="R27">
        <f>SIOM!Q74</f>
        <v>3605.4716988608875</v>
      </c>
      <c r="S27">
        <f>SIOM!R74</f>
        <v>4357.0481764773012</v>
      </c>
      <c r="T27">
        <f>SIOM!S74</f>
        <v>4553.8668235226969</v>
      </c>
      <c r="U27">
        <f>SIOM!T74</f>
        <v>2880.8000000000011</v>
      </c>
      <c r="V27">
        <f>SIOM!U74</f>
        <v>946.79499999999996</v>
      </c>
      <c r="W27">
        <f>SIOM!V74</f>
        <v>1058.4549999999999</v>
      </c>
      <c r="X27">
        <f>SIOM!W74</f>
        <v>2434.3399999999997</v>
      </c>
      <c r="Y27">
        <f>SIOM!X74</f>
        <v>2683.3899999999994</v>
      </c>
      <c r="Z27">
        <f>SIOM!Y74</f>
        <v>456.91499999999996</v>
      </c>
      <c r="AA27">
        <f>SIOM!Z74</f>
        <v>1620.075</v>
      </c>
      <c r="AB27">
        <f>SIOM!AA74</f>
        <v>131301.68626873978</v>
      </c>
      <c r="AC27">
        <f>SIOM!AB74</f>
        <v>0</v>
      </c>
      <c r="AD27">
        <f>SIOM!AC74</f>
        <v>2625.7849999999999</v>
      </c>
      <c r="AE27">
        <f>SIOM!AD74</f>
        <v>0</v>
      </c>
      <c r="AF27">
        <f>SIOM!AE74</f>
        <v>12622.77</v>
      </c>
      <c r="AG27">
        <f>SIOM!AF74</f>
        <v>7604.9650000000001</v>
      </c>
      <c r="AH27">
        <f>SIOM!AG74</f>
        <v>4973.1099999999969</v>
      </c>
      <c r="AI27">
        <f>SIOM!AH74</f>
        <v>1288.9250000000004</v>
      </c>
      <c r="AJ27">
        <f>SIOM!AI74</f>
        <v>2000.7999999999993</v>
      </c>
      <c r="AK27">
        <f>SIOM!AJ74</f>
        <v>826.44999999999993</v>
      </c>
      <c r="AL27">
        <f>SIOM!AK74</f>
        <v>1728.0150000000001</v>
      </c>
      <c r="AM27">
        <f>SIOM!AL74</f>
        <v>4284.0449999999992</v>
      </c>
      <c r="AN27">
        <f>SIOM!AM74</f>
        <v>5763.6799999999994</v>
      </c>
      <c r="AO27">
        <f>SIOM!AN74</f>
        <v>4885.54</v>
      </c>
      <c r="AP27">
        <f>SIOM!AO74</f>
        <v>2996.9100000000003</v>
      </c>
      <c r="AQ27">
        <f>SIOM!AP74</f>
        <v>5504.2950000000001</v>
      </c>
      <c r="AR27">
        <f>SIOM!AQ74</f>
        <v>4489.6349999999993</v>
      </c>
      <c r="AS27">
        <f>SIOM!AR74</f>
        <v>0</v>
      </c>
      <c r="AT27">
        <f>SIOM!AS74</f>
        <v>0</v>
      </c>
    </row>
    <row r="28" spans="1:46" x14ac:dyDescent="0.35">
      <c r="A28" t="str">
        <f>SIOM!A75</f>
        <v>ISIC 352T353</v>
      </c>
      <c r="B28" t="str">
        <f>SIOM!B75</f>
        <v>energy pipelines and gas processing 352T353</v>
      </c>
      <c r="C28" s="261" t="str">
        <f t="shared" si="1"/>
        <v>energy pipelines and gas processing 352T353</v>
      </c>
      <c r="D28">
        <f>SIOM!C75</f>
        <v>3404.8549999999996</v>
      </c>
      <c r="E28">
        <f>SIOM!D75</f>
        <v>220.19850512131606</v>
      </c>
      <c r="F28">
        <f>SIOM!E75</f>
        <v>937.15091850307454</v>
      </c>
      <c r="G28">
        <f>SIOM!F75</f>
        <v>858.41295623880819</v>
      </c>
      <c r="H28">
        <f>SIOM!G75</f>
        <v>59.317620136802013</v>
      </c>
      <c r="I28">
        <f>SIOM!H75</f>
        <v>7130.3950000000023</v>
      </c>
      <c r="J28">
        <f>SIOM!I75</f>
        <v>1310.9800000000005</v>
      </c>
      <c r="K28">
        <f>SIOM!J75</f>
        <v>1280.5100000000002</v>
      </c>
      <c r="L28">
        <f>SIOM!K75</f>
        <v>4080.0900000000006</v>
      </c>
      <c r="M28">
        <f>SIOM!L75</f>
        <v>2216.34</v>
      </c>
      <c r="N28">
        <f>SIOM!M75</f>
        <v>7692.8350000000028</v>
      </c>
      <c r="O28">
        <f>SIOM!N75</f>
        <v>808.61000000000013</v>
      </c>
      <c r="P28">
        <f>SIOM!O75</f>
        <v>2655.1200000000008</v>
      </c>
      <c r="Q28">
        <f>SIOM!P75</f>
        <v>837.40830113911318</v>
      </c>
      <c r="R28">
        <f>SIOM!Q75</f>
        <v>3605.471698860887</v>
      </c>
      <c r="S28">
        <f>SIOM!R75</f>
        <v>4357.0481764773049</v>
      </c>
      <c r="T28">
        <f>SIOM!S75</f>
        <v>4553.8668235226987</v>
      </c>
      <c r="U28">
        <f>SIOM!T75</f>
        <v>2880.7999999999984</v>
      </c>
      <c r="V28">
        <f>SIOM!U75</f>
        <v>946.79499999999996</v>
      </c>
      <c r="W28">
        <f>SIOM!V75</f>
        <v>1058.4549999999999</v>
      </c>
      <c r="X28">
        <f>SIOM!W75</f>
        <v>2434.3399999999997</v>
      </c>
      <c r="Y28">
        <f>SIOM!X75</f>
        <v>2683.3900000000003</v>
      </c>
      <c r="Z28">
        <f>SIOM!Y75</f>
        <v>456.91500000000008</v>
      </c>
      <c r="AA28">
        <f>SIOM!Z75</f>
        <v>1620.0750000000003</v>
      </c>
      <c r="AB28">
        <f>SIOM!AA75</f>
        <v>0</v>
      </c>
      <c r="AC28">
        <f>SIOM!AB75</f>
        <v>40477.76373126026</v>
      </c>
      <c r="AD28">
        <f>SIOM!AC75</f>
        <v>2625.7850000000003</v>
      </c>
      <c r="AE28">
        <f>SIOM!AD75</f>
        <v>0</v>
      </c>
      <c r="AF28">
        <f>SIOM!AE75</f>
        <v>12622.769999999997</v>
      </c>
      <c r="AG28">
        <f>SIOM!AF75</f>
        <v>7604.965000000002</v>
      </c>
      <c r="AH28">
        <f>SIOM!AG75</f>
        <v>4973.1100000000024</v>
      </c>
      <c r="AI28">
        <f>SIOM!AH75</f>
        <v>1288.9250000000002</v>
      </c>
      <c r="AJ28">
        <f>SIOM!AI75</f>
        <v>2000.8000000000002</v>
      </c>
      <c r="AK28">
        <f>SIOM!AJ75</f>
        <v>826.45000000000016</v>
      </c>
      <c r="AL28">
        <f>SIOM!AK75</f>
        <v>1728.0150000000006</v>
      </c>
      <c r="AM28">
        <f>SIOM!AL75</f>
        <v>4284.045000000001</v>
      </c>
      <c r="AN28">
        <f>SIOM!AM75</f>
        <v>5763.6800000000021</v>
      </c>
      <c r="AO28">
        <f>SIOM!AN75</f>
        <v>4885.54</v>
      </c>
      <c r="AP28">
        <f>SIOM!AO75</f>
        <v>2996.9100000000003</v>
      </c>
      <c r="AQ28">
        <f>SIOM!AP75</f>
        <v>5504.295000000001</v>
      </c>
      <c r="AR28">
        <f>SIOM!AQ75</f>
        <v>4489.6350000000002</v>
      </c>
      <c r="AS28">
        <f>SIOM!AR75</f>
        <v>0</v>
      </c>
      <c r="AT28">
        <f>SIOM!AS75</f>
        <v>0</v>
      </c>
    </row>
    <row r="29" spans="1:46" x14ac:dyDescent="0.35">
      <c r="A29" t="str">
        <f>SIOM!A76</f>
        <v>ISIC 36T39</v>
      </c>
      <c r="B29" t="str">
        <f>SIOM!B76</f>
        <v>water and waste 36T39</v>
      </c>
      <c r="C29" s="261" t="str">
        <f t="shared" si="1"/>
        <v>water and waste 36T39</v>
      </c>
      <c r="D29">
        <f>SIOM!C76</f>
        <v>3513.26</v>
      </c>
      <c r="E29">
        <f>SIOM!D76</f>
        <v>85.129174182910177</v>
      </c>
      <c r="F29">
        <f>SIOM!E76</f>
        <v>275.13757095475285</v>
      </c>
      <c r="G29">
        <f>SIOM!F76</f>
        <v>49.055087314598602</v>
      </c>
      <c r="H29">
        <f>SIOM!G76</f>
        <v>2.3044000000065958</v>
      </c>
      <c r="I29">
        <f>SIOM!H76</f>
        <v>6402.42</v>
      </c>
      <c r="J29">
        <f>SIOM!I76</f>
        <v>1446.94</v>
      </c>
      <c r="K29">
        <f>SIOM!J76</f>
        <v>1078.8200000000002</v>
      </c>
      <c r="L29">
        <f>SIOM!K76</f>
        <v>5174.16</v>
      </c>
      <c r="M29">
        <f>SIOM!L76</f>
        <v>1432.82</v>
      </c>
      <c r="N29">
        <f>SIOM!M76</f>
        <v>3997.23</v>
      </c>
      <c r="O29">
        <f>SIOM!N76</f>
        <v>740.94</v>
      </c>
      <c r="P29">
        <f>SIOM!O76</f>
        <v>4177.37</v>
      </c>
      <c r="Q29">
        <f>SIOM!P76</f>
        <v>422.21207935158702</v>
      </c>
      <c r="R29">
        <f>SIOM!Q76</f>
        <v>1796.907920648413</v>
      </c>
      <c r="S29">
        <f>SIOM!R76</f>
        <v>24050.775419633628</v>
      </c>
      <c r="T29">
        <f>SIOM!S76</f>
        <v>1661.9445803663718</v>
      </c>
      <c r="U29">
        <f>SIOM!T76</f>
        <v>6272.4100000000008</v>
      </c>
      <c r="V29">
        <f>SIOM!U76</f>
        <v>576.92000000000007</v>
      </c>
      <c r="W29">
        <f>SIOM!V76</f>
        <v>712.95</v>
      </c>
      <c r="X29">
        <f>SIOM!W76</f>
        <v>1784.54</v>
      </c>
      <c r="Y29">
        <f>SIOM!X76</f>
        <v>1737.29</v>
      </c>
      <c r="Z29">
        <f>SIOM!Y76</f>
        <v>734.44</v>
      </c>
      <c r="AA29">
        <f>SIOM!Z76</f>
        <v>1379.5900000000001</v>
      </c>
      <c r="AB29">
        <f>SIOM!AA76</f>
        <v>2401.1969260164178</v>
      </c>
      <c r="AC29">
        <f>SIOM!AB76</f>
        <v>749.88307398358256</v>
      </c>
      <c r="AD29">
        <f>SIOM!AC76</f>
        <v>41668.82</v>
      </c>
      <c r="AE29">
        <f>SIOM!AD76</f>
        <v>6860.73</v>
      </c>
      <c r="AF29">
        <f>SIOM!AE76</f>
        <v>8755.7099999999991</v>
      </c>
      <c r="AG29">
        <f>SIOM!AF76</f>
        <v>2781.3799999999997</v>
      </c>
      <c r="AH29">
        <f>SIOM!AG76</f>
        <v>4719.18</v>
      </c>
      <c r="AI29">
        <f>SIOM!AH76</f>
        <v>977.21</v>
      </c>
      <c r="AJ29">
        <f>SIOM!AI76</f>
        <v>1151.1600000000001</v>
      </c>
      <c r="AK29">
        <f>SIOM!AJ76</f>
        <v>1043.8399999999999</v>
      </c>
      <c r="AL29">
        <f>SIOM!AK76</f>
        <v>1250.8600000000001</v>
      </c>
      <c r="AM29">
        <f>SIOM!AL76</f>
        <v>9173.83</v>
      </c>
      <c r="AN29">
        <f>SIOM!AM76</f>
        <v>7653.2000000000007</v>
      </c>
      <c r="AO29">
        <f>SIOM!AN76</f>
        <v>15976.12</v>
      </c>
      <c r="AP29">
        <f>SIOM!AO76</f>
        <v>2332.12</v>
      </c>
      <c r="AQ29">
        <f>SIOM!AP76</f>
        <v>5216.33</v>
      </c>
      <c r="AR29">
        <f>SIOM!AQ76</f>
        <v>3231.06</v>
      </c>
      <c r="AS29">
        <f>SIOM!AR76</f>
        <v>0</v>
      </c>
      <c r="AT29">
        <f>SIOM!AS76</f>
        <v>0</v>
      </c>
    </row>
    <row r="30" spans="1:46" x14ac:dyDescent="0.35">
      <c r="A30" t="str">
        <f>SIOM!A77</f>
        <v>ISIC 41T43</v>
      </c>
      <c r="B30" t="str">
        <f>SIOM!B77</f>
        <v>construction 41T43</v>
      </c>
      <c r="C30" s="261" t="str">
        <f t="shared" si="1"/>
        <v>other manufacturing 31T33</v>
      </c>
      <c r="D30">
        <f>SIOM!C77</f>
        <v>4051.95</v>
      </c>
      <c r="E30">
        <f>SIOM!D77</f>
        <v>0</v>
      </c>
      <c r="F30">
        <f>SIOM!E77</f>
        <v>0</v>
      </c>
      <c r="G30">
        <f>SIOM!F77</f>
        <v>0</v>
      </c>
      <c r="H30">
        <f>SIOM!G77</f>
        <v>0</v>
      </c>
      <c r="I30">
        <f>SIOM!H77</f>
        <v>3474.31</v>
      </c>
      <c r="J30">
        <f>SIOM!I77</f>
        <v>761.68</v>
      </c>
      <c r="K30">
        <f>SIOM!J77</f>
        <v>768.51</v>
      </c>
      <c r="L30">
        <f>SIOM!K77</f>
        <v>1435.5</v>
      </c>
      <c r="M30">
        <f>SIOM!L77</f>
        <v>1336.91</v>
      </c>
      <c r="N30">
        <f>SIOM!M77</f>
        <v>3129.51</v>
      </c>
      <c r="O30">
        <f>SIOM!N77</f>
        <v>1044.6500000000001</v>
      </c>
      <c r="P30">
        <f>SIOM!O77</f>
        <v>1288.5899999999999</v>
      </c>
      <c r="Q30">
        <f>SIOM!P77</f>
        <v>0</v>
      </c>
      <c r="R30">
        <f>SIOM!Q77</f>
        <v>0</v>
      </c>
      <c r="S30">
        <f>SIOM!R77</f>
        <v>0</v>
      </c>
      <c r="T30">
        <f>SIOM!S77</f>
        <v>0</v>
      </c>
      <c r="U30">
        <f>SIOM!T77</f>
        <v>2856.01</v>
      </c>
      <c r="V30">
        <f>SIOM!U77</f>
        <v>879.16</v>
      </c>
      <c r="W30">
        <f>SIOM!V77</f>
        <v>1379.39</v>
      </c>
      <c r="X30">
        <f>SIOM!W77</f>
        <v>2848.95</v>
      </c>
      <c r="Y30">
        <f>SIOM!X77</f>
        <v>2377.69</v>
      </c>
      <c r="Z30">
        <f>SIOM!Y77</f>
        <v>1144.78</v>
      </c>
      <c r="AA30">
        <f>SIOM!Z77</f>
        <v>3356.13</v>
      </c>
      <c r="AB30">
        <f>SIOM!AA77</f>
        <v>0</v>
      </c>
      <c r="AC30">
        <f>SIOM!AB77</f>
        <v>0</v>
      </c>
      <c r="AD30">
        <f>SIOM!AC77</f>
        <v>5850.5700000000006</v>
      </c>
      <c r="AE30">
        <f>SIOM!AD77</f>
        <v>253263.05</v>
      </c>
      <c r="AF30">
        <f>SIOM!AE77</f>
        <v>15217.34</v>
      </c>
      <c r="AG30">
        <f>SIOM!AF77</f>
        <v>16562.09</v>
      </c>
      <c r="AH30">
        <f>SIOM!AG77</f>
        <v>4598.25</v>
      </c>
      <c r="AI30">
        <f>SIOM!AH77</f>
        <v>1671.54</v>
      </c>
      <c r="AJ30">
        <f>SIOM!AI77</f>
        <v>3875.79</v>
      </c>
      <c r="AK30">
        <f>SIOM!AJ77</f>
        <v>1872.93</v>
      </c>
      <c r="AL30">
        <f>SIOM!AK77</f>
        <v>5768.27</v>
      </c>
      <c r="AM30">
        <f>SIOM!AL77</f>
        <v>75782.3</v>
      </c>
      <c r="AN30">
        <f>SIOM!AM77</f>
        <v>18001.989999999998</v>
      </c>
      <c r="AO30">
        <f>SIOM!AN77</f>
        <v>22667.62</v>
      </c>
      <c r="AP30">
        <f>SIOM!AO77</f>
        <v>7310.04</v>
      </c>
      <c r="AQ30">
        <f>SIOM!AP77</f>
        <v>9463.27</v>
      </c>
      <c r="AR30">
        <f>SIOM!AQ77</f>
        <v>6010.1099999999988</v>
      </c>
      <c r="AS30">
        <f>SIOM!AR77</f>
        <v>0</v>
      </c>
      <c r="AT30">
        <f>SIOM!AS77</f>
        <v>0</v>
      </c>
    </row>
    <row r="31" spans="1:46" x14ac:dyDescent="0.35">
      <c r="A31" t="str">
        <f>SIOM!A78</f>
        <v>ISIC 45T47</v>
      </c>
      <c r="B31">
        <f>SIOM!B78</f>
        <v>0</v>
      </c>
      <c r="C31" s="261" t="str">
        <f t="shared" si="1"/>
        <v/>
      </c>
      <c r="D31">
        <f>SIOM!C78</f>
        <v>32010.03</v>
      </c>
      <c r="E31">
        <f>SIOM!D78</f>
        <v>235.24910109226965</v>
      </c>
      <c r="F31">
        <f>SIOM!E78</f>
        <v>760.32531579297222</v>
      </c>
      <c r="G31">
        <f>SIOM!F78</f>
        <v>135.56063835374104</v>
      </c>
      <c r="H31">
        <f>SIOM!G78</f>
        <v>6.3680639893650737</v>
      </c>
      <c r="I31">
        <f>SIOM!H78</f>
        <v>87282.74</v>
      </c>
      <c r="J31">
        <f>SIOM!I78</f>
        <v>15468.93</v>
      </c>
      <c r="K31">
        <f>SIOM!J78</f>
        <v>9352.77</v>
      </c>
      <c r="L31">
        <f>SIOM!K78</f>
        <v>13489.679999999998</v>
      </c>
      <c r="M31">
        <f>SIOM!L78</f>
        <v>14882.46</v>
      </c>
      <c r="N31">
        <f>SIOM!M78</f>
        <v>28383.13</v>
      </c>
      <c r="O31">
        <f>SIOM!N78</f>
        <v>20723.27</v>
      </c>
      <c r="P31">
        <f>SIOM!O78</f>
        <v>14510.34</v>
      </c>
      <c r="Q31">
        <f>SIOM!P78</f>
        <v>2265.0767087352556</v>
      </c>
      <c r="R31">
        <f>SIOM!Q78</f>
        <v>9640.0232912647425</v>
      </c>
      <c r="S31">
        <f>SIOM!R78</f>
        <v>16203.765547120671</v>
      </c>
      <c r="T31">
        <f>SIOM!S78</f>
        <v>1119.7044528793303</v>
      </c>
      <c r="U31">
        <f>SIOM!T78</f>
        <v>21914.2</v>
      </c>
      <c r="V31">
        <f>SIOM!U78</f>
        <v>33398.720000000001</v>
      </c>
      <c r="W31">
        <f>SIOM!V78</f>
        <v>17899.39</v>
      </c>
      <c r="X31">
        <f>SIOM!W78</f>
        <v>36533.21</v>
      </c>
      <c r="Y31">
        <f>SIOM!X78</f>
        <v>57611.229999999996</v>
      </c>
      <c r="Z31">
        <f>SIOM!Y78</f>
        <v>12347.63</v>
      </c>
      <c r="AA31">
        <f>SIOM!Z78</f>
        <v>31618.48</v>
      </c>
      <c r="AB31">
        <f>SIOM!AA78</f>
        <v>10161.394361279397</v>
      </c>
      <c r="AC31">
        <f>SIOM!AB78</f>
        <v>3163.8956387206044</v>
      </c>
      <c r="AD31">
        <f>SIOM!AC78</f>
        <v>8679.73</v>
      </c>
      <c r="AE31">
        <f>SIOM!AD78</f>
        <v>80463.100000000006</v>
      </c>
      <c r="AF31">
        <f>SIOM!AE78</f>
        <v>142535.51999999999</v>
      </c>
      <c r="AG31">
        <f>SIOM!AF78</f>
        <v>44862.520000000011</v>
      </c>
      <c r="AH31">
        <f>SIOM!AG78</f>
        <v>41677.409999999996</v>
      </c>
      <c r="AI31">
        <f>SIOM!AH78</f>
        <v>11095.78</v>
      </c>
      <c r="AJ31">
        <f>SIOM!AI78</f>
        <v>8578.7800000000007</v>
      </c>
      <c r="AK31">
        <f>SIOM!AJ78</f>
        <v>22221.96</v>
      </c>
      <c r="AL31">
        <f>SIOM!AK78</f>
        <v>9642.4200000000019</v>
      </c>
      <c r="AM31">
        <f>SIOM!AL78</f>
        <v>5338.91</v>
      </c>
      <c r="AN31">
        <f>SIOM!AM78</f>
        <v>39771.839999999982</v>
      </c>
      <c r="AO31">
        <f>SIOM!AN78</f>
        <v>13757.35</v>
      </c>
      <c r="AP31">
        <f>SIOM!AO78</f>
        <v>6606.0199999999995</v>
      </c>
      <c r="AQ31">
        <f>SIOM!AP78</f>
        <v>44639.31</v>
      </c>
      <c r="AR31">
        <f>SIOM!AQ78</f>
        <v>13074.109999999999</v>
      </c>
      <c r="AS31">
        <f>SIOM!AR78</f>
        <v>0</v>
      </c>
      <c r="AT31">
        <f>SIOM!AS78</f>
        <v>0</v>
      </c>
    </row>
    <row r="32" spans="1:46" x14ac:dyDescent="0.35">
      <c r="A32" t="str">
        <f>SIOM!A79</f>
        <v>ISIC 49T53</v>
      </c>
      <c r="B32">
        <f>SIOM!B79</f>
        <v>0</v>
      </c>
      <c r="C32" s="261" t="str">
        <f t="shared" si="1"/>
        <v/>
      </c>
      <c r="D32">
        <f>SIOM!C79</f>
        <v>8233.5300000000007</v>
      </c>
      <c r="E32">
        <f>SIOM!D79</f>
        <v>362.95089960789727</v>
      </c>
      <c r="F32">
        <f>SIOM!E79</f>
        <v>1173.0576485964141</v>
      </c>
      <c r="G32">
        <f>SIOM!F79</f>
        <v>209.14790072933428</v>
      </c>
      <c r="H32">
        <f>SIOM!G79</f>
        <v>9.8248815530826281</v>
      </c>
      <c r="I32">
        <f>SIOM!H79</f>
        <v>41731.03</v>
      </c>
      <c r="J32">
        <f>SIOM!I79</f>
        <v>4561.3100000000004</v>
      </c>
      <c r="K32">
        <f>SIOM!J79</f>
        <v>6370.8900000000012</v>
      </c>
      <c r="L32">
        <f>SIOM!K79</f>
        <v>11254.210000000001</v>
      </c>
      <c r="M32">
        <f>SIOM!L79</f>
        <v>14532.820000000002</v>
      </c>
      <c r="N32">
        <f>SIOM!M79</f>
        <v>19613.149999999998</v>
      </c>
      <c r="O32">
        <f>SIOM!N79</f>
        <v>3714.58</v>
      </c>
      <c r="P32">
        <f>SIOM!O79</f>
        <v>8420.41</v>
      </c>
      <c r="Q32">
        <f>SIOM!P79</f>
        <v>2271.1974063959228</v>
      </c>
      <c r="R32">
        <f>SIOM!Q79</f>
        <v>9666.0725936040762</v>
      </c>
      <c r="S32">
        <f>SIOM!R79</f>
        <v>14209.923048155199</v>
      </c>
      <c r="T32">
        <f>SIOM!S79</f>
        <v>981.92695184480147</v>
      </c>
      <c r="U32">
        <f>SIOM!T79</f>
        <v>8857.17</v>
      </c>
      <c r="V32">
        <f>SIOM!U79</f>
        <v>6041.94</v>
      </c>
      <c r="W32">
        <f>SIOM!V79</f>
        <v>7106.3499999999995</v>
      </c>
      <c r="X32">
        <f>SIOM!W79</f>
        <v>15754.48</v>
      </c>
      <c r="Y32">
        <f>SIOM!X79</f>
        <v>18950.34</v>
      </c>
      <c r="Z32">
        <f>SIOM!Y79</f>
        <v>2736.0600000000004</v>
      </c>
      <c r="AA32">
        <f>SIOM!Z79</f>
        <v>8749.3199999999979</v>
      </c>
      <c r="AB32">
        <f>SIOM!AA79</f>
        <v>16517.030475577965</v>
      </c>
      <c r="AC32">
        <f>SIOM!AB79</f>
        <v>5156.1495244220378</v>
      </c>
      <c r="AD32">
        <f>SIOM!AC79</f>
        <v>6314.29</v>
      </c>
      <c r="AE32">
        <f>SIOM!AD79</f>
        <v>21844.270000000004</v>
      </c>
      <c r="AF32">
        <f>SIOM!AE79</f>
        <v>192407.52</v>
      </c>
      <c r="AG32">
        <f>SIOM!AF79</f>
        <v>376782.68999999989</v>
      </c>
      <c r="AH32">
        <f>SIOM!AG79</f>
        <v>7219.4400000000005</v>
      </c>
      <c r="AI32">
        <f>SIOM!AH79</f>
        <v>7296.7300000000005</v>
      </c>
      <c r="AJ32">
        <f>SIOM!AI79</f>
        <v>6741.84</v>
      </c>
      <c r="AK32">
        <f>SIOM!AJ79</f>
        <v>4449.91</v>
      </c>
      <c r="AL32">
        <f>SIOM!AK79</f>
        <v>11157.660000000002</v>
      </c>
      <c r="AM32">
        <f>SIOM!AL79</f>
        <v>2546.9700000000003</v>
      </c>
      <c r="AN32">
        <f>SIOM!AM79</f>
        <v>42409.329999999994</v>
      </c>
      <c r="AO32">
        <f>SIOM!AN79</f>
        <v>20806.23</v>
      </c>
      <c r="AP32">
        <f>SIOM!AO79</f>
        <v>12990.460000000001</v>
      </c>
      <c r="AQ32">
        <f>SIOM!AP79</f>
        <v>8408.23</v>
      </c>
      <c r="AR32">
        <f>SIOM!AQ79</f>
        <v>8888.0199999999968</v>
      </c>
      <c r="AS32">
        <f>SIOM!AR79</f>
        <v>0</v>
      </c>
      <c r="AT32">
        <f>SIOM!AS79</f>
        <v>0</v>
      </c>
    </row>
    <row r="33" spans="1:46" x14ac:dyDescent="0.35">
      <c r="A33" t="str">
        <f>SIOM!A80</f>
        <v>ISIC 55T56</v>
      </c>
      <c r="B33">
        <f>SIOM!B80</f>
        <v>0</v>
      </c>
      <c r="C33" s="261" t="str">
        <f t="shared" si="1"/>
        <v/>
      </c>
      <c r="D33">
        <f>SIOM!C80</f>
        <v>389.43</v>
      </c>
      <c r="E33">
        <f>SIOM!D80</f>
        <v>71.931223906896676</v>
      </c>
      <c r="F33">
        <f>SIOM!E80</f>
        <v>232.48178326060929</v>
      </c>
      <c r="G33">
        <f>SIOM!F80</f>
        <v>41.449861381447853</v>
      </c>
      <c r="H33">
        <f>SIOM!G80</f>
        <v>1.9471387331371925</v>
      </c>
      <c r="I33">
        <f>SIOM!H80</f>
        <v>1496.67</v>
      </c>
      <c r="J33">
        <f>SIOM!I80</f>
        <v>698.53</v>
      </c>
      <c r="K33">
        <f>SIOM!J80</f>
        <v>362.18</v>
      </c>
      <c r="L33">
        <f>SIOM!K80</f>
        <v>371.95000000000005</v>
      </c>
      <c r="M33">
        <f>SIOM!L80</f>
        <v>372.44</v>
      </c>
      <c r="N33">
        <f>SIOM!M80</f>
        <v>1386.83</v>
      </c>
      <c r="O33">
        <f>SIOM!N80</f>
        <v>578.57000000000005</v>
      </c>
      <c r="P33">
        <f>SIOM!O80</f>
        <v>959.92</v>
      </c>
      <c r="Q33">
        <f>SIOM!P80</f>
        <v>110.50551471222622</v>
      </c>
      <c r="R33">
        <f>SIOM!Q80</f>
        <v>470.30448528777373</v>
      </c>
      <c r="S33">
        <f>SIOM!R80</f>
        <v>1026.1794631266491</v>
      </c>
      <c r="T33">
        <f>SIOM!S80</f>
        <v>70.91053687335075</v>
      </c>
      <c r="U33">
        <f>SIOM!T80</f>
        <v>1553.95</v>
      </c>
      <c r="V33">
        <f>SIOM!U80</f>
        <v>759.29</v>
      </c>
      <c r="W33">
        <f>SIOM!V80</f>
        <v>925.94</v>
      </c>
      <c r="X33">
        <f>SIOM!W80</f>
        <v>2475.35</v>
      </c>
      <c r="Y33">
        <f>SIOM!X80</f>
        <v>884.05</v>
      </c>
      <c r="Z33">
        <f>SIOM!Y80</f>
        <v>523.02</v>
      </c>
      <c r="AA33">
        <f>SIOM!Z80</f>
        <v>1778.99</v>
      </c>
      <c r="AB33">
        <f>SIOM!AA80</f>
        <v>1833.7298700656956</v>
      </c>
      <c r="AC33">
        <f>SIOM!AB80</f>
        <v>569.16012993430411</v>
      </c>
      <c r="AD33">
        <f>SIOM!AC80</f>
        <v>812.23</v>
      </c>
      <c r="AE33">
        <f>SIOM!AD80</f>
        <v>5967.63</v>
      </c>
      <c r="AF33">
        <f>SIOM!AE80</f>
        <v>16280.41</v>
      </c>
      <c r="AG33">
        <f>SIOM!AF80</f>
        <v>9123.7499999999982</v>
      </c>
      <c r="AH33">
        <f>SIOM!AG80</f>
        <v>4541.2</v>
      </c>
      <c r="AI33">
        <f>SIOM!AH80</f>
        <v>1810.06</v>
      </c>
      <c r="AJ33">
        <f>SIOM!AI80</f>
        <v>1247.08</v>
      </c>
      <c r="AK33">
        <f>SIOM!AJ80</f>
        <v>2908.71</v>
      </c>
      <c r="AL33">
        <f>SIOM!AK80</f>
        <v>4739.58</v>
      </c>
      <c r="AM33">
        <f>SIOM!AL80</f>
        <v>1684.09</v>
      </c>
      <c r="AN33">
        <f>SIOM!AM80</f>
        <v>27942.260000000002</v>
      </c>
      <c r="AO33">
        <f>SIOM!AN80</f>
        <v>4678.4799999999996</v>
      </c>
      <c r="AP33">
        <f>SIOM!AO80</f>
        <v>3925.68</v>
      </c>
      <c r="AQ33">
        <f>SIOM!AP80</f>
        <v>7978.98</v>
      </c>
      <c r="AR33">
        <f>SIOM!AQ80</f>
        <v>5350.64</v>
      </c>
      <c r="AS33">
        <f>SIOM!AR80</f>
        <v>0</v>
      </c>
      <c r="AT33">
        <f>SIOM!AS80</f>
        <v>0</v>
      </c>
    </row>
    <row r="34" spans="1:46" x14ac:dyDescent="0.35">
      <c r="A34" t="str">
        <f>SIOM!A81</f>
        <v>ISIC 58T60</v>
      </c>
      <c r="B34">
        <f>SIOM!B81</f>
        <v>0</v>
      </c>
      <c r="C34" s="261" t="str">
        <f t="shared" si="1"/>
        <v/>
      </c>
      <c r="D34">
        <f>SIOM!C81</f>
        <v>304.14000000000004</v>
      </c>
      <c r="E34">
        <f>SIOM!D81</f>
        <v>35.781888450104098</v>
      </c>
      <c r="F34">
        <f>SIOM!E81</f>
        <v>115.64709709485174</v>
      </c>
      <c r="G34">
        <f>SIOM!F81</f>
        <v>20.619061315332939</v>
      </c>
      <c r="H34">
        <f>SIOM!G81</f>
        <v>0.96859607221714317</v>
      </c>
      <c r="I34">
        <f>SIOM!H81</f>
        <v>1879.3200000000002</v>
      </c>
      <c r="J34">
        <f>SIOM!I81</f>
        <v>264.67</v>
      </c>
      <c r="K34">
        <f>SIOM!J81</f>
        <v>146.78</v>
      </c>
      <c r="L34">
        <f>SIOM!K81</f>
        <v>1475.74</v>
      </c>
      <c r="M34">
        <f>SIOM!L81</f>
        <v>525.59</v>
      </c>
      <c r="N34">
        <f>SIOM!M81</f>
        <v>931.96999999999991</v>
      </c>
      <c r="O34">
        <f>SIOM!N81</f>
        <v>1034.2</v>
      </c>
      <c r="P34">
        <f>SIOM!O81</f>
        <v>337.38</v>
      </c>
      <c r="Q34">
        <f>SIOM!P81</f>
        <v>52.4283322155284</v>
      </c>
      <c r="R34">
        <f>SIOM!Q81</f>
        <v>223.1316677844716</v>
      </c>
      <c r="S34">
        <f>SIOM!R81</f>
        <v>344.91580182842966</v>
      </c>
      <c r="T34">
        <f>SIOM!S81</f>
        <v>23.834198171570318</v>
      </c>
      <c r="U34">
        <f>SIOM!T81</f>
        <v>573.18000000000006</v>
      </c>
      <c r="V34">
        <f>SIOM!U81</f>
        <v>709.36</v>
      </c>
      <c r="W34">
        <f>SIOM!V81</f>
        <v>604.1400000000001</v>
      </c>
      <c r="X34">
        <f>SIOM!W81</f>
        <v>837.61</v>
      </c>
      <c r="Y34">
        <f>SIOM!X81</f>
        <v>1033.78</v>
      </c>
      <c r="Z34">
        <f>SIOM!Y81</f>
        <v>298.56</v>
      </c>
      <c r="AA34">
        <f>SIOM!Z81</f>
        <v>682.49</v>
      </c>
      <c r="AB34">
        <f>SIOM!AA81</f>
        <v>671.08769557807864</v>
      </c>
      <c r="AC34">
        <f>SIOM!AB81</f>
        <v>210.92230442192147</v>
      </c>
      <c r="AD34">
        <f>SIOM!AC81</f>
        <v>900.03</v>
      </c>
      <c r="AE34">
        <f>SIOM!AD81</f>
        <v>1133.5</v>
      </c>
      <c r="AF34">
        <f>SIOM!AE81</f>
        <v>10569.86</v>
      </c>
      <c r="AG34">
        <f>SIOM!AF81</f>
        <v>2161.34</v>
      </c>
      <c r="AH34">
        <f>SIOM!AG81</f>
        <v>2422.59</v>
      </c>
      <c r="AI34">
        <f>SIOM!AH81</f>
        <v>27071.39</v>
      </c>
      <c r="AJ34">
        <f>SIOM!AI81</f>
        <v>5184.78</v>
      </c>
      <c r="AK34">
        <f>SIOM!AJ81</f>
        <v>6433.85</v>
      </c>
      <c r="AL34">
        <f>SIOM!AK81</f>
        <v>7127.5000000000009</v>
      </c>
      <c r="AM34">
        <f>SIOM!AL81</f>
        <v>1091.3800000000001</v>
      </c>
      <c r="AN34">
        <f>SIOM!AM81</f>
        <v>34613.450000000004</v>
      </c>
      <c r="AO34">
        <f>SIOM!AN81</f>
        <v>5796.67</v>
      </c>
      <c r="AP34">
        <f>SIOM!AO81</f>
        <v>6111.2999999999993</v>
      </c>
      <c r="AQ34">
        <f>SIOM!AP81</f>
        <v>3867.6100000000006</v>
      </c>
      <c r="AR34">
        <f>SIOM!AQ81</f>
        <v>6868.51</v>
      </c>
      <c r="AS34">
        <f>SIOM!AR81</f>
        <v>0</v>
      </c>
      <c r="AT34">
        <f>SIOM!AS81</f>
        <v>0</v>
      </c>
    </row>
    <row r="35" spans="1:46" x14ac:dyDescent="0.35">
      <c r="A35" t="str">
        <f>SIOM!A82</f>
        <v>ISIC 61</v>
      </c>
      <c r="B35">
        <f>SIOM!B82</f>
        <v>0</v>
      </c>
      <c r="C35" s="261" t="str">
        <f t="shared" si="1"/>
        <v/>
      </c>
      <c r="D35">
        <f>SIOM!C82</f>
        <v>530.39</v>
      </c>
      <c r="E35">
        <f>SIOM!D82</f>
        <v>64.875777318748078</v>
      </c>
      <c r="F35">
        <f>SIOM!E82</f>
        <v>209.67857325773463</v>
      </c>
      <c r="G35">
        <f>SIOM!F82</f>
        <v>37.384209955281463</v>
      </c>
      <c r="H35">
        <f>SIOM!G82</f>
        <v>1.7561516681993525</v>
      </c>
      <c r="I35">
        <f>SIOM!H82</f>
        <v>2439.58</v>
      </c>
      <c r="J35">
        <f>SIOM!I82</f>
        <v>647.41</v>
      </c>
      <c r="K35">
        <f>SIOM!J82</f>
        <v>313.18</v>
      </c>
      <c r="L35">
        <f>SIOM!K82</f>
        <v>760.51</v>
      </c>
      <c r="M35">
        <f>SIOM!L82</f>
        <v>452.88</v>
      </c>
      <c r="N35">
        <f>SIOM!M82</f>
        <v>1317.2</v>
      </c>
      <c r="O35">
        <f>SIOM!N82</f>
        <v>694.34</v>
      </c>
      <c r="P35">
        <f>SIOM!O82</f>
        <v>956.25</v>
      </c>
      <c r="Q35">
        <f>SIOM!P82</f>
        <v>163.03849049982074</v>
      </c>
      <c r="R35">
        <f>SIOM!Q82</f>
        <v>693.88150950017928</v>
      </c>
      <c r="S35">
        <f>SIOM!R82</f>
        <v>942.16498903789113</v>
      </c>
      <c r="T35">
        <f>SIOM!S82</f>
        <v>65.105010962108864</v>
      </c>
      <c r="U35">
        <f>SIOM!T82</f>
        <v>1309.3499999999999</v>
      </c>
      <c r="V35">
        <f>SIOM!U82</f>
        <v>837.27</v>
      </c>
      <c r="W35">
        <f>SIOM!V82</f>
        <v>670.07</v>
      </c>
      <c r="X35">
        <f>SIOM!W82</f>
        <v>1721.42</v>
      </c>
      <c r="Y35">
        <f>SIOM!X82</f>
        <v>1143.24</v>
      </c>
      <c r="Z35">
        <f>SIOM!Y82</f>
        <v>429.34</v>
      </c>
      <c r="AA35">
        <f>SIOM!Z82</f>
        <v>1038.1600000000001</v>
      </c>
      <c r="AB35">
        <f>SIOM!AA82</f>
        <v>2076.9852741502809</v>
      </c>
      <c r="AC35">
        <f>SIOM!AB82</f>
        <v>644.31472584971903</v>
      </c>
      <c r="AD35">
        <f>SIOM!AC82</f>
        <v>1168.24</v>
      </c>
      <c r="AE35">
        <f>SIOM!AD82</f>
        <v>2608.3200000000002</v>
      </c>
      <c r="AF35">
        <f>SIOM!AE82</f>
        <v>15051.71</v>
      </c>
      <c r="AG35">
        <f>SIOM!AF82</f>
        <v>5743.86</v>
      </c>
      <c r="AH35">
        <f>SIOM!AG82</f>
        <v>4276</v>
      </c>
      <c r="AI35">
        <f>SIOM!AH82</f>
        <v>3837.31</v>
      </c>
      <c r="AJ35">
        <f>SIOM!AI82</f>
        <v>52316.98</v>
      </c>
      <c r="AK35">
        <f>SIOM!AJ82</f>
        <v>4997.33</v>
      </c>
      <c r="AL35">
        <f>SIOM!AK82</f>
        <v>12335.09</v>
      </c>
      <c r="AM35">
        <f>SIOM!AL82</f>
        <v>2314.9299999999998</v>
      </c>
      <c r="AN35">
        <f>SIOM!AM82</f>
        <v>17256.669999999998</v>
      </c>
      <c r="AO35">
        <f>SIOM!AN82</f>
        <v>7165.12</v>
      </c>
      <c r="AP35">
        <f>SIOM!AO82</f>
        <v>1817.46</v>
      </c>
      <c r="AQ35">
        <f>SIOM!AP82</f>
        <v>3882.81</v>
      </c>
      <c r="AR35">
        <f>SIOM!AQ82</f>
        <v>4071.9100000000003</v>
      </c>
      <c r="AS35">
        <f>SIOM!AR82</f>
        <v>0</v>
      </c>
      <c r="AT35">
        <f>SIOM!AS82</f>
        <v>0</v>
      </c>
    </row>
    <row r="36" spans="1:46" x14ac:dyDescent="0.35">
      <c r="A36" t="str">
        <f>SIOM!A83</f>
        <v>ISIC 62T63</v>
      </c>
      <c r="B36">
        <f>SIOM!B83</f>
        <v>0</v>
      </c>
      <c r="C36" s="261" t="str">
        <f t="shared" si="1"/>
        <v/>
      </c>
      <c r="D36">
        <f>SIOM!C83</f>
        <v>347.61</v>
      </c>
      <c r="E36">
        <f>SIOM!D83</f>
        <v>103.61243522435134</v>
      </c>
      <c r="F36">
        <f>SIOM!E83</f>
        <v>334.87548800934627</v>
      </c>
      <c r="G36">
        <f>SIOM!F83</f>
        <v>59.705936367806444</v>
      </c>
      <c r="H36">
        <f>SIOM!G83</f>
        <v>2.8047317270888192</v>
      </c>
      <c r="I36">
        <f>SIOM!H83</f>
        <v>3189.04</v>
      </c>
      <c r="J36">
        <f>SIOM!I83</f>
        <v>849.94</v>
      </c>
      <c r="K36">
        <f>SIOM!J83</f>
        <v>379.3</v>
      </c>
      <c r="L36">
        <f>SIOM!K83</f>
        <v>1724.74</v>
      </c>
      <c r="M36">
        <f>SIOM!L83</f>
        <v>1277.3</v>
      </c>
      <c r="N36">
        <f>SIOM!M83</f>
        <v>3418.27</v>
      </c>
      <c r="O36">
        <f>SIOM!N83</f>
        <v>1531.83</v>
      </c>
      <c r="P36">
        <f>SIOM!O83</f>
        <v>1197.54</v>
      </c>
      <c r="Q36">
        <f>SIOM!P83</f>
        <v>171.6135555780391</v>
      </c>
      <c r="R36">
        <f>SIOM!Q83</f>
        <v>730.37644442196097</v>
      </c>
      <c r="S36">
        <f>SIOM!R83</f>
        <v>1626.7398420336638</v>
      </c>
      <c r="T36">
        <f>SIOM!S83</f>
        <v>112.41015796633631</v>
      </c>
      <c r="U36">
        <f>SIOM!T83</f>
        <v>2649.01</v>
      </c>
      <c r="V36">
        <f>SIOM!U83</f>
        <v>3370.73</v>
      </c>
      <c r="W36">
        <f>SIOM!V83</f>
        <v>2196.69</v>
      </c>
      <c r="X36">
        <f>SIOM!W83</f>
        <v>4938.18</v>
      </c>
      <c r="Y36">
        <f>SIOM!X83</f>
        <v>4208.91</v>
      </c>
      <c r="Z36">
        <f>SIOM!Y83</f>
        <v>1468.13</v>
      </c>
      <c r="AA36">
        <f>SIOM!Z83</f>
        <v>2411.02</v>
      </c>
      <c r="AB36">
        <f>SIOM!AA83</f>
        <v>3539.7677655512111</v>
      </c>
      <c r="AC36">
        <f>SIOM!AB83</f>
        <v>1096.7822344487888</v>
      </c>
      <c r="AD36">
        <f>SIOM!AC83</f>
        <v>2986.46</v>
      </c>
      <c r="AE36">
        <f>SIOM!AD83</f>
        <v>4856.57</v>
      </c>
      <c r="AF36">
        <f>SIOM!AE83</f>
        <v>22770.34</v>
      </c>
      <c r="AG36">
        <f>SIOM!AF83</f>
        <v>12758.230000000001</v>
      </c>
      <c r="AH36">
        <f>SIOM!AG83</f>
        <v>2039.14</v>
      </c>
      <c r="AI36">
        <f>SIOM!AH83</f>
        <v>9316.84</v>
      </c>
      <c r="AJ36">
        <f>SIOM!AI83</f>
        <v>9547.44</v>
      </c>
      <c r="AK36">
        <f>SIOM!AJ83</f>
        <v>103108.54</v>
      </c>
      <c r="AL36">
        <f>SIOM!AK83</f>
        <v>31718.11</v>
      </c>
      <c r="AM36">
        <f>SIOM!AL83</f>
        <v>3106.64</v>
      </c>
      <c r="AN36">
        <f>SIOM!AM83</f>
        <v>35510.259999999995</v>
      </c>
      <c r="AO36">
        <f>SIOM!AN83</f>
        <v>11948.26</v>
      </c>
      <c r="AP36">
        <f>SIOM!AO83</f>
        <v>4538.72</v>
      </c>
      <c r="AQ36">
        <f>SIOM!AP83</f>
        <v>7037.72</v>
      </c>
      <c r="AR36">
        <f>SIOM!AQ83</f>
        <v>5485.0999999999995</v>
      </c>
      <c r="AS36">
        <f>SIOM!AR83</f>
        <v>0</v>
      </c>
      <c r="AT36">
        <f>SIOM!AS83</f>
        <v>0</v>
      </c>
    </row>
    <row r="37" spans="1:46" x14ac:dyDescent="0.35">
      <c r="A37" t="str">
        <f>SIOM!A84</f>
        <v>ISIC 64T66</v>
      </c>
      <c r="B37">
        <f>SIOM!B84</f>
        <v>0</v>
      </c>
      <c r="C37" s="261" t="str">
        <f t="shared" si="1"/>
        <v/>
      </c>
      <c r="D37">
        <f>SIOM!C84</f>
        <v>10508.750000000002</v>
      </c>
      <c r="E37">
        <f>SIOM!D84</f>
        <v>137.06377659512515</v>
      </c>
      <c r="F37">
        <f>SIOM!E84</f>
        <v>442.9902547537958</v>
      </c>
      <c r="G37">
        <f>SIOM!F84</f>
        <v>78.982036335697103</v>
      </c>
      <c r="H37">
        <f>SIOM!G84</f>
        <v>3.7102411695909256</v>
      </c>
      <c r="I37">
        <f>SIOM!H84</f>
        <v>13781.69</v>
      </c>
      <c r="J37">
        <f>SIOM!I84</f>
        <v>3407.4900000000002</v>
      </c>
      <c r="K37">
        <f>SIOM!J84</f>
        <v>1764.73</v>
      </c>
      <c r="L37">
        <f>SIOM!K84</f>
        <v>3420.6499999999996</v>
      </c>
      <c r="M37">
        <f>SIOM!L84</f>
        <v>4045.59</v>
      </c>
      <c r="N37">
        <f>SIOM!M84</f>
        <v>6883.9000000000005</v>
      </c>
      <c r="O37">
        <f>SIOM!N84</f>
        <v>2585.36</v>
      </c>
      <c r="P37">
        <f>SIOM!O84</f>
        <v>3583.39</v>
      </c>
      <c r="Q37">
        <f>SIOM!P84</f>
        <v>548.15537485916798</v>
      </c>
      <c r="R37">
        <f>SIOM!Q84</f>
        <v>2332.914625140832</v>
      </c>
      <c r="S37">
        <f>SIOM!R84</f>
        <v>3860.8588729955736</v>
      </c>
      <c r="T37">
        <f>SIOM!S84</f>
        <v>266.7911270044263</v>
      </c>
      <c r="U37">
        <f>SIOM!T84</f>
        <v>5571.0499999999993</v>
      </c>
      <c r="V37">
        <f>SIOM!U84</f>
        <v>3924.87</v>
      </c>
      <c r="W37">
        <f>SIOM!V84</f>
        <v>3186.68</v>
      </c>
      <c r="X37">
        <f>SIOM!W84</f>
        <v>7965.14</v>
      </c>
      <c r="Y37">
        <f>SIOM!X84</f>
        <v>7032.79</v>
      </c>
      <c r="Z37">
        <f>SIOM!Y84</f>
        <v>2349.04</v>
      </c>
      <c r="AA37">
        <f>SIOM!Z84</f>
        <v>5110.8100000000004</v>
      </c>
      <c r="AB37">
        <f>SIOM!AA84</f>
        <v>8342.6324160970671</v>
      </c>
      <c r="AC37">
        <f>SIOM!AB84</f>
        <v>2587.3275839029329</v>
      </c>
      <c r="AD37">
        <f>SIOM!AC84</f>
        <v>4724.13</v>
      </c>
      <c r="AE37">
        <f>SIOM!AD84</f>
        <v>27239.949999999997</v>
      </c>
      <c r="AF37">
        <f>SIOM!AE84</f>
        <v>61014.600000000006</v>
      </c>
      <c r="AG37">
        <f>SIOM!AF84</f>
        <v>30796.53000000001</v>
      </c>
      <c r="AH37">
        <f>SIOM!AG84</f>
        <v>10385.669999999998</v>
      </c>
      <c r="AI37">
        <f>SIOM!AH84</f>
        <v>3512.43</v>
      </c>
      <c r="AJ37">
        <f>SIOM!AI84</f>
        <v>5893.73</v>
      </c>
      <c r="AK37">
        <f>SIOM!AJ84</f>
        <v>6812.97</v>
      </c>
      <c r="AL37">
        <f>SIOM!AK84</f>
        <v>333240.90999999997</v>
      </c>
      <c r="AM37">
        <f>SIOM!AL84</f>
        <v>115229.55</v>
      </c>
      <c r="AN37">
        <f>SIOM!AM84</f>
        <v>49351.160000000011</v>
      </c>
      <c r="AO37">
        <f>SIOM!AN84</f>
        <v>24421.29</v>
      </c>
      <c r="AP37">
        <f>SIOM!AO84</f>
        <v>5305.31</v>
      </c>
      <c r="AQ37">
        <f>SIOM!AP84</f>
        <v>13330.549999999997</v>
      </c>
      <c r="AR37">
        <f>SIOM!AQ84</f>
        <v>11460.070000000002</v>
      </c>
      <c r="AS37">
        <f>SIOM!AR84</f>
        <v>0</v>
      </c>
      <c r="AT37">
        <f>SIOM!AS84</f>
        <v>0</v>
      </c>
    </row>
    <row r="38" spans="1:46" x14ac:dyDescent="0.35">
      <c r="A38" t="str">
        <f>SIOM!A85</f>
        <v>ISIC 68</v>
      </c>
      <c r="B38">
        <f>SIOM!B85</f>
        <v>0</v>
      </c>
      <c r="C38" s="261" t="str">
        <f t="shared" si="1"/>
        <v/>
      </c>
      <c r="D38">
        <f>SIOM!C85</f>
        <v>1587.3700000000001</v>
      </c>
      <c r="E38">
        <f>SIOM!D85</f>
        <v>131.83062474083624</v>
      </c>
      <c r="F38">
        <f>SIOM!E85</f>
        <v>426.07670304315923</v>
      </c>
      <c r="G38">
        <f>SIOM!F85</f>
        <v>75.966469420985547</v>
      </c>
      <c r="H38">
        <f>SIOM!G85</f>
        <v>3.5685826224617481</v>
      </c>
      <c r="I38">
        <f>SIOM!H85</f>
        <v>6937.11</v>
      </c>
      <c r="J38">
        <f>SIOM!I85</f>
        <v>2585.39</v>
      </c>
      <c r="K38">
        <f>SIOM!J85</f>
        <v>1112.21</v>
      </c>
      <c r="L38">
        <f>SIOM!K85</f>
        <v>2613.8900000000003</v>
      </c>
      <c r="M38">
        <f>SIOM!L85</f>
        <v>673.91</v>
      </c>
      <c r="N38">
        <f>SIOM!M85</f>
        <v>2827.91</v>
      </c>
      <c r="O38">
        <f>SIOM!N85</f>
        <v>1228.8699999999999</v>
      </c>
      <c r="P38">
        <f>SIOM!O85</f>
        <v>2611.79</v>
      </c>
      <c r="Q38">
        <f>SIOM!P85</f>
        <v>360.85099130241446</v>
      </c>
      <c r="R38">
        <f>SIOM!Q85</f>
        <v>1535.7590086975856</v>
      </c>
      <c r="S38">
        <f>SIOM!R85</f>
        <v>1641.5186072374308</v>
      </c>
      <c r="T38">
        <f>SIOM!S85</f>
        <v>113.4313927625691</v>
      </c>
      <c r="U38">
        <f>SIOM!T85</f>
        <v>5338.93</v>
      </c>
      <c r="V38">
        <f>SIOM!U85</f>
        <v>1991.25</v>
      </c>
      <c r="W38">
        <f>SIOM!V85</f>
        <v>2427.71</v>
      </c>
      <c r="X38">
        <f>SIOM!W85</f>
        <v>6103.42</v>
      </c>
      <c r="Y38">
        <f>SIOM!X85</f>
        <v>6154.7</v>
      </c>
      <c r="Z38">
        <f>SIOM!Y85</f>
        <v>1297.5999999999999</v>
      </c>
      <c r="AA38">
        <f>SIOM!Z85</f>
        <v>4389.08</v>
      </c>
      <c r="AB38">
        <f>SIOM!AA85</f>
        <v>4020.5762302079997</v>
      </c>
      <c r="AC38">
        <f>SIOM!AB85</f>
        <v>1245.5737697919994</v>
      </c>
      <c r="AD38">
        <f>SIOM!AC85</f>
        <v>2707.71</v>
      </c>
      <c r="AE38">
        <f>SIOM!AD85</f>
        <v>29390.33</v>
      </c>
      <c r="AF38">
        <f>SIOM!AE85</f>
        <v>118261.54999999999</v>
      </c>
      <c r="AG38">
        <f>SIOM!AF85</f>
        <v>19211.560000000001</v>
      </c>
      <c r="AH38">
        <f>SIOM!AG85</f>
        <v>29123.67</v>
      </c>
      <c r="AI38">
        <f>SIOM!AH85</f>
        <v>5775.66</v>
      </c>
      <c r="AJ38">
        <f>SIOM!AI85</f>
        <v>12997.01</v>
      </c>
      <c r="AK38">
        <f>SIOM!AJ85</f>
        <v>8876.4699999999993</v>
      </c>
      <c r="AL38">
        <f>SIOM!AK85</f>
        <v>32299.559999999998</v>
      </c>
      <c r="AM38">
        <f>SIOM!AL85</f>
        <v>36224.57</v>
      </c>
      <c r="AN38">
        <f>SIOM!AM85</f>
        <v>61196.65</v>
      </c>
      <c r="AO38">
        <f>SIOM!AN85</f>
        <v>19769.07</v>
      </c>
      <c r="AP38">
        <f>SIOM!AO85</f>
        <v>8793.84</v>
      </c>
      <c r="AQ38">
        <f>SIOM!AP85</f>
        <v>19870.53</v>
      </c>
      <c r="AR38">
        <f>SIOM!AQ85</f>
        <v>14502.849999999999</v>
      </c>
      <c r="AS38">
        <f>SIOM!AR85</f>
        <v>0</v>
      </c>
      <c r="AT38">
        <f>SIOM!AS85</f>
        <v>0</v>
      </c>
    </row>
    <row r="39" spans="1:46" x14ac:dyDescent="0.35">
      <c r="A39" t="str">
        <f>SIOM!A86</f>
        <v>ISIC 69T82</v>
      </c>
      <c r="B39">
        <f>SIOM!B86</f>
        <v>0</v>
      </c>
      <c r="C39" s="261" t="str">
        <f t="shared" si="1"/>
        <v/>
      </c>
      <c r="D39">
        <f>SIOM!C86</f>
        <v>17881.34</v>
      </c>
      <c r="E39">
        <f>SIOM!D86</f>
        <v>103.14498049835876</v>
      </c>
      <c r="F39">
        <f>SIOM!E86</f>
        <v>333.36467389567281</v>
      </c>
      <c r="G39">
        <f>SIOM!F86</f>
        <v>59.436568872828538</v>
      </c>
      <c r="H39">
        <f>SIOM!G86</f>
        <v>2.7920779843394103</v>
      </c>
      <c r="I39">
        <f>SIOM!H86</f>
        <v>61732.03</v>
      </c>
      <c r="J39">
        <f>SIOM!I86</f>
        <v>11771.609999999997</v>
      </c>
      <c r="K39">
        <f>SIOM!J86</f>
        <v>5480.46</v>
      </c>
      <c r="L39">
        <f>SIOM!K86</f>
        <v>15661.180000000004</v>
      </c>
      <c r="M39">
        <f>SIOM!L86</f>
        <v>14407.029999999999</v>
      </c>
      <c r="N39">
        <f>SIOM!M86</f>
        <v>32734.7</v>
      </c>
      <c r="O39">
        <f>SIOM!N86</f>
        <v>49333.049999999996</v>
      </c>
      <c r="P39">
        <f>SIOM!O86</f>
        <v>16691.29</v>
      </c>
      <c r="Q39">
        <f>SIOM!P86</f>
        <v>2528.749971185865</v>
      </c>
      <c r="R39">
        <f>SIOM!Q86</f>
        <v>10762.200028814133</v>
      </c>
      <c r="S39">
        <f>SIOM!R86</f>
        <v>15089.652431031604</v>
      </c>
      <c r="T39">
        <f>SIOM!S86</f>
        <v>1042.7175689683961</v>
      </c>
      <c r="U39">
        <f>SIOM!T86</f>
        <v>25218.45</v>
      </c>
      <c r="V39">
        <f>SIOM!U86</f>
        <v>34293.24</v>
      </c>
      <c r="W39">
        <f>SIOM!V86</f>
        <v>18667.440000000002</v>
      </c>
      <c r="X39">
        <f>SIOM!W86</f>
        <v>40613.450000000004</v>
      </c>
      <c r="Y39">
        <f>SIOM!X86</f>
        <v>42167.840000000004</v>
      </c>
      <c r="Z39">
        <f>SIOM!Y86</f>
        <v>14680.750000000002</v>
      </c>
      <c r="AA39">
        <f>SIOM!Z86</f>
        <v>26266.660000000007</v>
      </c>
      <c r="AB39">
        <f>SIOM!AA86</f>
        <v>23403.266377619322</v>
      </c>
      <c r="AC39">
        <f>SIOM!AB86</f>
        <v>7293.1236223806836</v>
      </c>
      <c r="AD39">
        <f>SIOM!AC86</f>
        <v>26056.62</v>
      </c>
      <c r="AE39">
        <f>SIOM!AD86</f>
        <v>120174.55999999998</v>
      </c>
      <c r="AF39">
        <f>SIOM!AE86</f>
        <v>242915.59000000003</v>
      </c>
      <c r="AG39">
        <f>SIOM!AF86</f>
        <v>102078.32999999999</v>
      </c>
      <c r="AH39">
        <f>SIOM!AG86</f>
        <v>30506.449999999997</v>
      </c>
      <c r="AI39">
        <f>SIOM!AH86</f>
        <v>38207.120000000003</v>
      </c>
      <c r="AJ39">
        <f>SIOM!AI86</f>
        <v>26630.080000000002</v>
      </c>
      <c r="AK39">
        <f>SIOM!AJ86</f>
        <v>76170.12</v>
      </c>
      <c r="AL39">
        <f>SIOM!AK86</f>
        <v>103268.09</v>
      </c>
      <c r="AM39">
        <f>SIOM!AL86</f>
        <v>51664.86</v>
      </c>
      <c r="AN39">
        <f>SIOM!AM86</f>
        <v>473967.1999999999</v>
      </c>
      <c r="AO39">
        <f>SIOM!AN86</f>
        <v>66708.160000000003</v>
      </c>
      <c r="AP39">
        <f>SIOM!AO86</f>
        <v>23055.850000000002</v>
      </c>
      <c r="AQ39">
        <f>SIOM!AP86</f>
        <v>47800.819999999992</v>
      </c>
      <c r="AR39">
        <f>SIOM!AQ86</f>
        <v>43980.839999999989</v>
      </c>
      <c r="AS39">
        <f>SIOM!AR86</f>
        <v>0</v>
      </c>
      <c r="AT39">
        <f>SIOM!AS86</f>
        <v>0</v>
      </c>
    </row>
    <row r="40" spans="1:46" x14ac:dyDescent="0.35">
      <c r="A40" t="str">
        <f>SIOM!A87</f>
        <v>ISIC 84</v>
      </c>
      <c r="B40">
        <f>SIOM!B87</f>
        <v>0</v>
      </c>
      <c r="C40" s="261" t="str">
        <f t="shared" si="1"/>
        <v/>
      </c>
      <c r="D40">
        <f>SIOM!C87</f>
        <v>726.66</v>
      </c>
      <c r="E40">
        <f>SIOM!D87</f>
        <v>191.47863042463453</v>
      </c>
      <c r="F40">
        <f>SIOM!E87</f>
        <v>618.85911346421733</v>
      </c>
      <c r="G40">
        <f>SIOM!F87</f>
        <v>110.33821277507303</v>
      </c>
      <c r="H40">
        <f>SIOM!G87</f>
        <v>5.1832213831151064</v>
      </c>
      <c r="I40">
        <f>SIOM!H87</f>
        <v>1854.38</v>
      </c>
      <c r="J40">
        <f>SIOM!I87</f>
        <v>369.26</v>
      </c>
      <c r="K40">
        <f>SIOM!J87</f>
        <v>305.58</v>
      </c>
      <c r="L40">
        <f>SIOM!K87</f>
        <v>841.53</v>
      </c>
      <c r="M40">
        <f>SIOM!L87</f>
        <v>485.31</v>
      </c>
      <c r="N40">
        <f>SIOM!M87</f>
        <v>1549.37</v>
      </c>
      <c r="O40">
        <f>SIOM!N87</f>
        <v>646.82000000000005</v>
      </c>
      <c r="P40">
        <f>SIOM!O87</f>
        <v>754.06</v>
      </c>
      <c r="Q40">
        <f>SIOM!P87</f>
        <v>142.85940458466999</v>
      </c>
      <c r="R40">
        <f>SIOM!Q87</f>
        <v>608.00059541532994</v>
      </c>
      <c r="S40">
        <f>SIOM!R87</f>
        <v>936.78664094158341</v>
      </c>
      <c r="T40">
        <f>SIOM!S87</f>
        <v>64.733359058416553</v>
      </c>
      <c r="U40">
        <f>SIOM!T87</f>
        <v>897.98</v>
      </c>
      <c r="V40">
        <f>SIOM!U87</f>
        <v>643.41</v>
      </c>
      <c r="W40">
        <f>SIOM!V87</f>
        <v>793.13</v>
      </c>
      <c r="X40">
        <f>SIOM!W87</f>
        <v>1275.3499999999999</v>
      </c>
      <c r="Y40">
        <f>SIOM!X87</f>
        <v>1502.98</v>
      </c>
      <c r="Z40">
        <f>SIOM!Y87</f>
        <v>206.41</v>
      </c>
      <c r="AA40">
        <f>SIOM!Z87</f>
        <v>683.76</v>
      </c>
      <c r="AB40">
        <f>SIOM!AA87</f>
        <v>8235.8954480798166</v>
      </c>
      <c r="AC40">
        <f>SIOM!AB87</f>
        <v>2557.0545519201846</v>
      </c>
      <c r="AD40">
        <f>SIOM!AC87</f>
        <v>1165.04</v>
      </c>
      <c r="AE40">
        <f>SIOM!AD87</f>
        <v>5034.4799999999996</v>
      </c>
      <c r="AF40">
        <f>SIOM!AE87</f>
        <v>5068.99</v>
      </c>
      <c r="AG40">
        <f>SIOM!AF87</f>
        <v>2851.87</v>
      </c>
      <c r="AH40">
        <f>SIOM!AG87</f>
        <v>1112.19</v>
      </c>
      <c r="AI40">
        <f>SIOM!AH87</f>
        <v>487</v>
      </c>
      <c r="AJ40">
        <f>SIOM!AI87</f>
        <v>573.24</v>
      </c>
      <c r="AK40">
        <f>SIOM!AJ87</f>
        <v>1089.7</v>
      </c>
      <c r="AL40">
        <f>SIOM!AK87</f>
        <v>1724.47</v>
      </c>
      <c r="AM40">
        <f>SIOM!AL87</f>
        <v>2724.35</v>
      </c>
      <c r="AN40">
        <f>SIOM!AM87</f>
        <v>11171.179999999997</v>
      </c>
      <c r="AO40">
        <f>SIOM!AN87</f>
        <v>10071.69</v>
      </c>
      <c r="AP40">
        <f>SIOM!AO87</f>
        <v>1744</v>
      </c>
      <c r="AQ40">
        <f>SIOM!AP87</f>
        <v>3123.41</v>
      </c>
      <c r="AR40">
        <f>SIOM!AQ87</f>
        <v>1605.87</v>
      </c>
      <c r="AS40">
        <f>SIOM!AR87</f>
        <v>0</v>
      </c>
      <c r="AT40">
        <f>SIOM!AS87</f>
        <v>0</v>
      </c>
    </row>
    <row r="41" spans="1:46" x14ac:dyDescent="0.35">
      <c r="A41" t="str">
        <f>SIOM!A88</f>
        <v>ISIC 85</v>
      </c>
      <c r="B41">
        <f>SIOM!B88</f>
        <v>0</v>
      </c>
      <c r="C41" s="261" t="str">
        <f t="shared" si="1"/>
        <v/>
      </c>
      <c r="D41">
        <f>SIOM!C88</f>
        <v>306.07</v>
      </c>
      <c r="E41">
        <f>SIOM!D88</f>
        <v>43.48711620435791</v>
      </c>
      <c r="F41">
        <f>SIOM!E88</f>
        <v>140.5504004371756</v>
      </c>
      <c r="G41">
        <f>SIOM!F88</f>
        <v>25.059144564016314</v>
      </c>
      <c r="H41">
        <f>SIOM!G88</f>
        <v>1.1771723565213053</v>
      </c>
      <c r="I41">
        <f>SIOM!H88</f>
        <v>1435.26</v>
      </c>
      <c r="J41">
        <f>SIOM!I88</f>
        <v>192.01</v>
      </c>
      <c r="K41">
        <f>SIOM!J88</f>
        <v>89.73</v>
      </c>
      <c r="L41">
        <f>SIOM!K88</f>
        <v>382.39</v>
      </c>
      <c r="M41">
        <f>SIOM!L88</f>
        <v>310.55</v>
      </c>
      <c r="N41">
        <f>SIOM!M88</f>
        <v>778.28</v>
      </c>
      <c r="O41">
        <f>SIOM!N88</f>
        <v>651.59</v>
      </c>
      <c r="P41">
        <f>SIOM!O88</f>
        <v>373.45</v>
      </c>
      <c r="Q41">
        <f>SIOM!P88</f>
        <v>47.00969779290449</v>
      </c>
      <c r="R41">
        <f>SIOM!Q88</f>
        <v>200.07030220709552</v>
      </c>
      <c r="S41">
        <f>SIOM!R88</f>
        <v>457.63662427817633</v>
      </c>
      <c r="T41">
        <f>SIOM!S88</f>
        <v>31.623375721823678</v>
      </c>
      <c r="U41">
        <f>SIOM!T88</f>
        <v>592.25</v>
      </c>
      <c r="V41">
        <f>SIOM!U88</f>
        <v>564.13</v>
      </c>
      <c r="W41">
        <f>SIOM!V88</f>
        <v>609.70000000000005</v>
      </c>
      <c r="X41">
        <f>SIOM!W88</f>
        <v>1159.01</v>
      </c>
      <c r="Y41">
        <f>SIOM!X88</f>
        <v>1998.32</v>
      </c>
      <c r="Z41">
        <f>SIOM!Y88</f>
        <v>641.13</v>
      </c>
      <c r="AA41">
        <f>SIOM!Z88</f>
        <v>807.64</v>
      </c>
      <c r="AB41">
        <f>SIOM!AA88</f>
        <v>868.48706546028689</v>
      </c>
      <c r="AC41">
        <f>SIOM!AB88</f>
        <v>267.73293453971314</v>
      </c>
      <c r="AD41">
        <f>SIOM!AC88</f>
        <v>427.87</v>
      </c>
      <c r="AE41">
        <f>SIOM!AD88</f>
        <v>1428.1</v>
      </c>
      <c r="AF41">
        <f>SIOM!AE88</f>
        <v>5108.82</v>
      </c>
      <c r="AG41">
        <f>SIOM!AF88</f>
        <v>4183.26</v>
      </c>
      <c r="AH41">
        <f>SIOM!AG88</f>
        <v>538.6</v>
      </c>
      <c r="AI41">
        <f>SIOM!AH88</f>
        <v>587.21</v>
      </c>
      <c r="AJ41">
        <f>SIOM!AI88</f>
        <v>1490.59</v>
      </c>
      <c r="AK41">
        <f>SIOM!AJ88</f>
        <v>2574.88</v>
      </c>
      <c r="AL41">
        <f>SIOM!AK88</f>
        <v>3293.1499999999996</v>
      </c>
      <c r="AM41">
        <f>SIOM!AL88</f>
        <v>914.65</v>
      </c>
      <c r="AN41">
        <f>SIOM!AM88</f>
        <v>7733.4400000000005</v>
      </c>
      <c r="AO41">
        <f>SIOM!AN88</f>
        <v>7207.19</v>
      </c>
      <c r="AP41">
        <f>SIOM!AO88</f>
        <v>19250.61</v>
      </c>
      <c r="AQ41">
        <f>SIOM!AP88</f>
        <v>4298.3999999999996</v>
      </c>
      <c r="AR41">
        <f>SIOM!AQ88</f>
        <v>1675.95</v>
      </c>
      <c r="AS41">
        <f>SIOM!AR88</f>
        <v>0</v>
      </c>
      <c r="AT41">
        <f>SIOM!AS88</f>
        <v>0</v>
      </c>
    </row>
    <row r="42" spans="1:46" x14ac:dyDescent="0.35">
      <c r="A42" t="str">
        <f>SIOM!A89</f>
        <v>ISIC 86T88</v>
      </c>
      <c r="B42">
        <f>SIOM!B89</f>
        <v>0</v>
      </c>
      <c r="C42" s="261" t="str">
        <f t="shared" si="1"/>
        <v/>
      </c>
      <c r="D42">
        <f>SIOM!C89</f>
        <v>122.39999999999999</v>
      </c>
      <c r="E42">
        <f>SIOM!D89</f>
        <v>24.219277876713594</v>
      </c>
      <c r="F42">
        <f>SIOM!E89</f>
        <v>78.276728856308964</v>
      </c>
      <c r="G42">
        <f>SIOM!F89</f>
        <v>13.956188373048024</v>
      </c>
      <c r="H42">
        <f>SIOM!G89</f>
        <v>0.65560255311935811</v>
      </c>
      <c r="I42">
        <f>SIOM!H89</f>
        <v>498.02000000000004</v>
      </c>
      <c r="J42">
        <f>SIOM!I89</f>
        <v>75.699999999999989</v>
      </c>
      <c r="K42">
        <f>SIOM!J89</f>
        <v>25.509999999999998</v>
      </c>
      <c r="L42">
        <f>SIOM!K89</f>
        <v>71.290000000000006</v>
      </c>
      <c r="M42">
        <f>SIOM!L89</f>
        <v>112.91999999999999</v>
      </c>
      <c r="N42">
        <f>SIOM!M89</f>
        <v>155.28</v>
      </c>
      <c r="O42">
        <f>SIOM!N89</f>
        <v>256.81</v>
      </c>
      <c r="P42">
        <f>SIOM!O89</f>
        <v>78.66</v>
      </c>
      <c r="Q42">
        <f>SIOM!P89</f>
        <v>10.260777893683578</v>
      </c>
      <c r="R42">
        <f>SIOM!Q89</f>
        <v>43.669222106316418</v>
      </c>
      <c r="S42">
        <f>SIOM!R89</f>
        <v>117.7063172938023</v>
      </c>
      <c r="T42">
        <f>SIOM!S89</f>
        <v>8.1336827061977104</v>
      </c>
      <c r="U42">
        <f>SIOM!T89</f>
        <v>119.52</v>
      </c>
      <c r="V42">
        <f>SIOM!U89</f>
        <v>46.12</v>
      </c>
      <c r="W42">
        <f>SIOM!V89</f>
        <v>78.13</v>
      </c>
      <c r="X42">
        <f>SIOM!W89</f>
        <v>185.85999999999999</v>
      </c>
      <c r="Y42">
        <f>SIOM!X89</f>
        <v>130.1</v>
      </c>
      <c r="Z42">
        <f>SIOM!Y89</f>
        <v>77.489999999999995</v>
      </c>
      <c r="AA42">
        <f>SIOM!Z89</f>
        <v>206.29000000000002</v>
      </c>
      <c r="AB42">
        <f>SIOM!AA89</f>
        <v>183.67557375710916</v>
      </c>
      <c r="AC42">
        <f>SIOM!AB89</f>
        <v>56.9744262428908</v>
      </c>
      <c r="AD42">
        <f>SIOM!AC89</f>
        <v>283.45000000000005</v>
      </c>
      <c r="AE42">
        <f>SIOM!AD89</f>
        <v>385.33000000000004</v>
      </c>
      <c r="AF42">
        <f>SIOM!AE89</f>
        <v>2272.8800000000006</v>
      </c>
      <c r="AG42">
        <f>SIOM!AF89</f>
        <v>508.85</v>
      </c>
      <c r="AH42">
        <f>SIOM!AG89</f>
        <v>800.43000000000006</v>
      </c>
      <c r="AI42">
        <f>SIOM!AH89</f>
        <v>161.68</v>
      </c>
      <c r="AJ42">
        <f>SIOM!AI89</f>
        <v>342.58000000000004</v>
      </c>
      <c r="AK42">
        <f>SIOM!AJ89</f>
        <v>273.2</v>
      </c>
      <c r="AL42">
        <f>SIOM!AK89</f>
        <v>696.93</v>
      </c>
      <c r="AM42">
        <f>SIOM!AL89</f>
        <v>122.89</v>
      </c>
      <c r="AN42">
        <f>SIOM!AM89</f>
        <v>5681.61</v>
      </c>
      <c r="AO42">
        <f>SIOM!AN89</f>
        <v>2878.29</v>
      </c>
      <c r="AP42">
        <f>SIOM!AO89</f>
        <v>1173.33</v>
      </c>
      <c r="AQ42">
        <f>SIOM!AP89</f>
        <v>53316.090000000004</v>
      </c>
      <c r="AR42">
        <f>SIOM!AQ89</f>
        <v>1162.9299999999998</v>
      </c>
      <c r="AS42">
        <f>SIOM!AR89</f>
        <v>0</v>
      </c>
      <c r="AT42">
        <f>SIOM!AS89</f>
        <v>0</v>
      </c>
    </row>
    <row r="43" spans="1:46" x14ac:dyDescent="0.35">
      <c r="A43" t="str">
        <f>SIOM!A90</f>
        <v>ISIC 90T96</v>
      </c>
      <c r="B43">
        <f>SIOM!B90</f>
        <v>0</v>
      </c>
      <c r="C43" s="261" t="str">
        <f t="shared" si="1"/>
        <v/>
      </c>
      <c r="D43">
        <f>SIOM!C90</f>
        <v>870.31999999999982</v>
      </c>
      <c r="E43">
        <f>SIOM!D90</f>
        <v>5.0235326948279004</v>
      </c>
      <c r="F43">
        <f>SIOM!E90</f>
        <v>16.236062390279866</v>
      </c>
      <c r="G43">
        <f>SIOM!F90</f>
        <v>2.8947753497883055</v>
      </c>
      <c r="H43">
        <f>SIOM!G90</f>
        <v>0.13598427158616203</v>
      </c>
      <c r="I43">
        <f>SIOM!H90</f>
        <v>3198.3599999999997</v>
      </c>
      <c r="J43">
        <f>SIOM!I90</f>
        <v>1064.18</v>
      </c>
      <c r="K43">
        <f>SIOM!J90</f>
        <v>236.98000000000005</v>
      </c>
      <c r="L43">
        <f>SIOM!K90</f>
        <v>1034.6100000000001</v>
      </c>
      <c r="M43">
        <f>SIOM!L90</f>
        <v>683.9</v>
      </c>
      <c r="N43">
        <f>SIOM!M90</f>
        <v>1177.31</v>
      </c>
      <c r="O43">
        <f>SIOM!N90</f>
        <v>745.25</v>
      </c>
      <c r="P43">
        <f>SIOM!O90</f>
        <v>989.72</v>
      </c>
      <c r="Q43">
        <f>SIOM!P90</f>
        <v>122.83443011201662</v>
      </c>
      <c r="R43">
        <f>SIOM!Q90</f>
        <v>522.77556988798358</v>
      </c>
      <c r="S43">
        <f>SIOM!R90</f>
        <v>791.7863762651275</v>
      </c>
      <c r="T43">
        <f>SIOM!S90</f>
        <v>54.713623734872641</v>
      </c>
      <c r="U43">
        <f>SIOM!T90</f>
        <v>749.78</v>
      </c>
      <c r="V43">
        <f>SIOM!U90</f>
        <v>672.22</v>
      </c>
      <c r="W43">
        <f>SIOM!V90</f>
        <v>905.18999999999994</v>
      </c>
      <c r="X43">
        <f>SIOM!W90</f>
        <v>1159.56</v>
      </c>
      <c r="Y43">
        <f>SIOM!X90</f>
        <v>1263.23</v>
      </c>
      <c r="Z43">
        <f>SIOM!Y90</f>
        <v>483.11</v>
      </c>
      <c r="AA43">
        <f>SIOM!Z90</f>
        <v>1870.81</v>
      </c>
      <c r="AB43">
        <f>SIOM!AA90</f>
        <v>1491.8267161998253</v>
      </c>
      <c r="AC43">
        <f>SIOM!AB90</f>
        <v>462.52328380017445</v>
      </c>
      <c r="AD43">
        <f>SIOM!AC90</f>
        <v>1503.35</v>
      </c>
      <c r="AE43">
        <f>SIOM!AD90</f>
        <v>2707.51</v>
      </c>
      <c r="AF43">
        <f>SIOM!AE90</f>
        <v>9987.26</v>
      </c>
      <c r="AG43">
        <f>SIOM!AF90</f>
        <v>4147.83</v>
      </c>
      <c r="AH43">
        <f>SIOM!AG90</f>
        <v>5691.41</v>
      </c>
      <c r="AI43">
        <f>SIOM!AH90</f>
        <v>6697.3499999999995</v>
      </c>
      <c r="AJ43">
        <f>SIOM!AI90</f>
        <v>1751.99</v>
      </c>
      <c r="AK43">
        <f>SIOM!AJ90</f>
        <v>2215.7999999999997</v>
      </c>
      <c r="AL43">
        <f>SIOM!AK90</f>
        <v>4292.0600000000013</v>
      </c>
      <c r="AM43">
        <f>SIOM!AL90</f>
        <v>1631.93</v>
      </c>
      <c r="AN43">
        <f>SIOM!AM90</f>
        <v>17947.239999999998</v>
      </c>
      <c r="AO43">
        <f>SIOM!AN90</f>
        <v>7784.6600000000008</v>
      </c>
      <c r="AP43">
        <f>SIOM!AO90</f>
        <v>3089.25</v>
      </c>
      <c r="AQ43">
        <f>SIOM!AP90</f>
        <v>8604.0400000000009</v>
      </c>
      <c r="AR43">
        <f>SIOM!AQ90</f>
        <v>44998.26999999999</v>
      </c>
      <c r="AS43">
        <f>SIOM!AR90</f>
        <v>0</v>
      </c>
      <c r="AT43">
        <f>SIOM!AS90</f>
        <v>0</v>
      </c>
    </row>
    <row r="44" spans="1:46" x14ac:dyDescent="0.35">
      <c r="A44" t="str">
        <f>SIOM!A91</f>
        <v>ISIC 97T98</v>
      </c>
      <c r="B44">
        <f>SIOM!B91</f>
        <v>0</v>
      </c>
      <c r="C44" s="261" t="str">
        <f t="shared" si="1"/>
        <v/>
      </c>
      <c r="D44">
        <f>SIOM!C91</f>
        <v>13.34</v>
      </c>
      <c r="E44">
        <f>SIOM!D91</f>
        <v>14.346030401897021</v>
      </c>
      <c r="F44">
        <f>SIOM!E91</f>
        <v>46.366383739845745</v>
      </c>
      <c r="G44">
        <f>SIOM!F91</f>
        <v>8.2667990232216084</v>
      </c>
      <c r="H44">
        <f>SIOM!G91</f>
        <v>0.38833916545689601</v>
      </c>
      <c r="I44">
        <f>SIOM!H91</f>
        <v>0</v>
      </c>
      <c r="J44">
        <f>SIOM!I91</f>
        <v>0</v>
      </c>
      <c r="K44">
        <f>SIOM!J91</f>
        <v>0</v>
      </c>
      <c r="L44">
        <f>SIOM!K91</f>
        <v>0</v>
      </c>
      <c r="M44">
        <f>SIOM!L91</f>
        <v>0</v>
      </c>
      <c r="N44">
        <f>SIOM!M91</f>
        <v>0</v>
      </c>
      <c r="O44">
        <f>SIOM!N91</f>
        <v>0</v>
      </c>
      <c r="P44">
        <f>SIOM!O91</f>
        <v>0</v>
      </c>
      <c r="Q44">
        <f>SIOM!P91</f>
        <v>0</v>
      </c>
      <c r="R44">
        <f>SIOM!Q91</f>
        <v>0</v>
      </c>
      <c r="S44">
        <f>SIOM!R91</f>
        <v>0</v>
      </c>
      <c r="T44">
        <f>SIOM!S91</f>
        <v>0</v>
      </c>
      <c r="U44">
        <f>SIOM!T91</f>
        <v>0</v>
      </c>
      <c r="V44">
        <f>SIOM!U91</f>
        <v>0</v>
      </c>
      <c r="W44">
        <f>SIOM!V91</f>
        <v>0</v>
      </c>
      <c r="X44">
        <f>SIOM!W91</f>
        <v>0</v>
      </c>
      <c r="Y44">
        <f>SIOM!X91</f>
        <v>0</v>
      </c>
      <c r="Z44">
        <f>SIOM!Y91</f>
        <v>0</v>
      </c>
      <c r="AA44">
        <f>SIOM!Z91</f>
        <v>0</v>
      </c>
      <c r="AB44">
        <f>SIOM!AA91</f>
        <v>0</v>
      </c>
      <c r="AC44">
        <f>SIOM!AB91</f>
        <v>0</v>
      </c>
      <c r="AD44">
        <f>SIOM!AC91</f>
        <v>0</v>
      </c>
      <c r="AE44">
        <f>SIOM!AD91</f>
        <v>55.08</v>
      </c>
      <c r="AF44">
        <f>SIOM!AE91</f>
        <v>0</v>
      </c>
      <c r="AG44">
        <f>SIOM!AF91</f>
        <v>32.46</v>
      </c>
      <c r="AH44">
        <f>SIOM!AG91</f>
        <v>1.22</v>
      </c>
      <c r="AI44">
        <f>SIOM!AH91</f>
        <v>0</v>
      </c>
      <c r="AJ44">
        <f>SIOM!AI91</f>
        <v>0</v>
      </c>
      <c r="AK44">
        <f>SIOM!AJ91</f>
        <v>0</v>
      </c>
      <c r="AL44">
        <f>SIOM!AK91</f>
        <v>0</v>
      </c>
      <c r="AM44">
        <f>SIOM!AL91</f>
        <v>3.41</v>
      </c>
      <c r="AN44">
        <f>SIOM!AM91</f>
        <v>21.560000000000002</v>
      </c>
      <c r="AO44">
        <f>SIOM!AN91</f>
        <v>636.96</v>
      </c>
      <c r="AP44">
        <f>SIOM!AO91</f>
        <v>534.71</v>
      </c>
      <c r="AQ44">
        <f>SIOM!AP91</f>
        <v>299.10000000000002</v>
      </c>
      <c r="AR44">
        <f>SIOM!AQ91</f>
        <v>31.14</v>
      </c>
      <c r="AS44">
        <f>SIOM!AR91</f>
        <v>0</v>
      </c>
      <c r="AT44">
        <f>SIOM!AS91</f>
        <v>0</v>
      </c>
    </row>
    <row r="49" spans="1:44" x14ac:dyDescent="0.35">
      <c r="A49" s="260" t="s">
        <v>783</v>
      </c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</row>
    <row r="50" spans="1:44" x14ac:dyDescent="0.35">
      <c r="A50" t="s">
        <v>784</v>
      </c>
      <c r="B50" s="2" t="s">
        <v>2</v>
      </c>
      <c r="C50" s="2"/>
      <c r="D50" s="2" t="s">
        <v>57</v>
      </c>
      <c r="E50" s="2" t="s">
        <v>56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53</v>
      </c>
      <c r="N50" s="2" t="s">
        <v>54</v>
      </c>
      <c r="O50" s="2" t="s">
        <v>10</v>
      </c>
      <c r="P50" s="2" t="s">
        <v>58</v>
      </c>
      <c r="Q50" s="2" t="s">
        <v>59</v>
      </c>
      <c r="R50" s="2" t="s">
        <v>60</v>
      </c>
      <c r="S50" s="2" t="s">
        <v>61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62</v>
      </c>
      <c r="AB50" s="2" t="s">
        <v>63</v>
      </c>
      <c r="AC50" s="2" t="s">
        <v>64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4" x14ac:dyDescent="0.35">
      <c r="A51" t="s">
        <v>785</v>
      </c>
      <c r="B51" s="2" t="s">
        <v>2</v>
      </c>
      <c r="C51" s="2"/>
      <c r="D51" s="2" t="s">
        <v>57</v>
      </c>
      <c r="E51" s="2" t="s">
        <v>56</v>
      </c>
      <c r="F51" s="2" t="s">
        <v>3</v>
      </c>
      <c r="G51" s="2" t="s">
        <v>4</v>
      </c>
      <c r="H51" s="2" t="s">
        <v>5</v>
      </c>
      <c r="I51" s="2" t="s">
        <v>6</v>
      </c>
      <c r="J51" s="2" t="s">
        <v>7</v>
      </c>
      <c r="K51" s="2" t="s">
        <v>8</v>
      </c>
      <c r="L51" s="2" t="s">
        <v>9</v>
      </c>
      <c r="M51" s="2" t="s">
        <v>53</v>
      </c>
      <c r="N51" s="2" t="s">
        <v>54</v>
      </c>
      <c r="O51" s="2" t="s">
        <v>10</v>
      </c>
      <c r="P51" s="2" t="s">
        <v>58</v>
      </c>
      <c r="Q51" s="2" t="s">
        <v>59</v>
      </c>
      <c r="R51" s="2" t="s">
        <v>60</v>
      </c>
      <c r="S51" s="2" t="s">
        <v>61</v>
      </c>
      <c r="T51" s="2" t="s">
        <v>11</v>
      </c>
      <c r="U51" s="2" t="s">
        <v>12</v>
      </c>
      <c r="V51" s="2" t="s">
        <v>13</v>
      </c>
      <c r="W51" s="2" t="s">
        <v>14</v>
      </c>
      <c r="X51" s="2" t="s">
        <v>15</v>
      </c>
      <c r="Y51" s="2" t="s">
        <v>16</v>
      </c>
      <c r="Z51" s="2" t="s">
        <v>17</v>
      </c>
      <c r="AA51" s="2" t="s">
        <v>62</v>
      </c>
      <c r="AB51" s="2" t="s">
        <v>63</v>
      </c>
      <c r="AC51" s="2" t="s">
        <v>64</v>
      </c>
      <c r="AD51" s="2" t="s">
        <v>17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</row>
    <row r="53" spans="1:44" s="4" customFormat="1" ht="101.5" x14ac:dyDescent="0.35">
      <c r="A53" s="4" t="s">
        <v>786</v>
      </c>
      <c r="B53" s="4" t="s">
        <v>65</v>
      </c>
      <c r="C53" s="4" t="s">
        <v>66</v>
      </c>
      <c r="D53" s="4" t="s">
        <v>67</v>
      </c>
      <c r="E53" s="4" t="s">
        <v>68</v>
      </c>
      <c r="F53" s="4" t="s">
        <v>69</v>
      </c>
      <c r="G53" s="4" t="s">
        <v>70</v>
      </c>
      <c r="H53" s="4" t="s">
        <v>71</v>
      </c>
      <c r="I53" s="4" t="s">
        <v>72</v>
      </c>
      <c r="J53" s="4" t="s">
        <v>73</v>
      </c>
      <c r="K53" s="4" t="s">
        <v>74</v>
      </c>
      <c r="L53" s="4" t="s">
        <v>75</v>
      </c>
      <c r="M53" s="4" t="s">
        <v>76</v>
      </c>
      <c r="N53" s="4" t="s">
        <v>77</v>
      </c>
      <c r="O53" s="4" t="s">
        <v>78</v>
      </c>
      <c r="P53" s="4" t="s">
        <v>79</v>
      </c>
      <c r="Q53" s="4" t="s">
        <v>80</v>
      </c>
      <c r="R53" s="4" t="s">
        <v>81</v>
      </c>
      <c r="S53" s="4" t="s">
        <v>82</v>
      </c>
      <c r="T53" s="4" t="s">
        <v>83</v>
      </c>
      <c r="U53" s="4" t="s">
        <v>84</v>
      </c>
      <c r="V53" s="4" t="s">
        <v>85</v>
      </c>
      <c r="W53" s="4" t="s">
        <v>86</v>
      </c>
      <c r="X53" s="4" t="s">
        <v>87</v>
      </c>
      <c r="Y53" s="4" t="s">
        <v>88</v>
      </c>
      <c r="Z53" s="4" t="s">
        <v>89</v>
      </c>
    </row>
    <row r="54" spans="1:44" s="4" customFormat="1" ht="101.5" x14ac:dyDescent="0.35">
      <c r="A54" s="4" t="s">
        <v>787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">
        <v>68</v>
      </c>
      <c r="F54" s="4" t="str">
        <f t="shared" si="2"/>
        <v>food beverage and tobacco 10T12</v>
      </c>
      <c r="G54" s="4" t="str">
        <f t="shared" si="2"/>
        <v>textiles apparel and leather 13T15</v>
      </c>
      <c r="H54" s="4" t="str">
        <f t="shared" si="2"/>
        <v>wood products 16</v>
      </c>
      <c r="I54" s="4" t="str">
        <f t="shared" si="2"/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">
        <v>75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">
        <v>80</v>
      </c>
      <c r="R54" s="4" t="s">
        <v>81</v>
      </c>
      <c r="S54" s="4" t="s">
        <v>82</v>
      </c>
      <c r="T54" s="4" t="str">
        <f t="shared" si="2"/>
        <v>other machinery 28</v>
      </c>
      <c r="U54" s="4" t="str">
        <f t="shared" si="2"/>
        <v>road vehicles 29</v>
      </c>
      <c r="V54" s="4" t="s">
        <v>85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W53</f>
        <v>other manufacturing 31T33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-0.249977111117893"/>
  </sheetPr>
  <dimension ref="A1:AQ28"/>
  <sheetViews>
    <sheetView topLeftCell="AB7" workbookViewId="0">
      <selection activeCell="AM15" sqref="AM15"/>
    </sheetView>
    <sheetView topLeftCell="P1" workbookViewId="1">
      <selection activeCell="Z6" sqref="Z6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57</v>
      </c>
      <c r="D1" s="2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53</v>
      </c>
      <c r="M1" s="2" t="s">
        <v>54</v>
      </c>
      <c r="N1" s="2" t="s">
        <v>10</v>
      </c>
      <c r="O1" s="2" t="s">
        <v>58</v>
      </c>
      <c r="P1" s="2" t="s">
        <v>59</v>
      </c>
      <c r="Q1" s="2" t="s">
        <v>60</v>
      </c>
      <c r="R1" s="2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62</v>
      </c>
      <c r="AA1" s="2" t="s">
        <v>63</v>
      </c>
      <c r="AB1" s="2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65</v>
      </c>
      <c r="B2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0.20344685797414419</v>
      </c>
      <c r="C2">
        <f>IFERROR(SUMPRODUCT('Pre ISIC Consolidation'!$D$3:$AT$44*('Pre ISIC Consolidation'!$C$3:$C$44=$A2)*('Pre ISIC Consolidation'!$D$2:$AT$2=C$1))/SUMPRODUCT('Pre ISIC Consolidation'!$D$3:$AT$44*('Pre ISIC Consolidation'!$C$3:$C$44=$A2)),0)</f>
        <v>2.4987528936574624E-5</v>
      </c>
      <c r="D2">
        <f>IFERROR(SUMPRODUCT('Pre ISIC Consolidation'!$D$3:$AT$44*('Pre ISIC Consolidation'!$C$3:$C$44=$A2)*('Pre ISIC Consolidation'!$D$2:$AT$2=D$1))/SUMPRODUCT('Pre ISIC Consolidation'!$D$3:$AT$44*('Pre ISIC Consolidation'!$C$3:$C$44=$A2)),0)</f>
        <v>1.0634534363042866E-4</v>
      </c>
      <c r="E2">
        <f>IFERROR(SUMPRODUCT('Pre ISIC Consolidation'!$D$3:$AT$44*('Pre ISIC Consolidation'!$C$3:$C$44=$A2)*('Pre ISIC Consolidation'!$D$2:$AT$2=E$1))/SUMPRODUCT('Pre ISIC Consolidation'!$D$3:$AT$44*('Pre ISIC Consolidation'!$C$3:$C$44=$A2)),0)</f>
        <v>9.7410373298086132E-5</v>
      </c>
      <c r="F2">
        <f>IFERROR(SUMPRODUCT('Pre ISIC Consolidation'!$D$3:$AT$44*('Pre ISIC Consolidation'!$C$3:$C$44=$A2)*('Pre ISIC Consolidation'!$D$2:$AT$2=F$1))/SUMPRODUCT('Pre ISIC Consolidation'!$D$3:$AT$44*('Pre ISIC Consolidation'!$C$3:$C$44=$A2)),0)</f>
        <v>6.7312025974040508E-6</v>
      </c>
      <c r="G2">
        <f>IFERROR(SUMPRODUCT('Pre ISIC Consolidation'!$D$3:$AT$44*('Pre ISIC Consolidation'!$C$3:$C$44=$A2)*('Pre ISIC Consolidation'!$D$2:$AT$2=G$1))/SUMPRODUCT('Pre ISIC Consolidation'!$D$3:$AT$44*('Pre ISIC Consolidation'!$C$3:$C$44=$A2)),0)</f>
        <v>0.64149787916561207</v>
      </c>
      <c r="H2">
        <f>IFERROR(SUMPRODUCT('Pre ISIC Consolidation'!$D$3:$AT$44*('Pre ISIC Consolidation'!$C$3:$C$44=$A2)*('Pre ISIC Consolidation'!$D$2:$AT$2=H$1))/SUMPRODUCT('Pre ISIC Consolidation'!$D$3:$AT$44*('Pre ISIC Consolidation'!$C$3:$C$44=$A2)),0)</f>
        <v>5.7739118519052491E-3</v>
      </c>
      <c r="I2">
        <f>IFERROR(SUMPRODUCT('Pre ISIC Consolidation'!$D$3:$AT$44*('Pre ISIC Consolidation'!$C$3:$C$44=$A2)*('Pre ISIC Consolidation'!$D$2:$AT$2=I$1))/SUMPRODUCT('Pre ISIC Consolidation'!$D$3:$AT$44*('Pre ISIC Consolidation'!$C$3:$C$44=$A2)),0)</f>
        <v>4.5919192412710516E-2</v>
      </c>
      <c r="J2">
        <f>IFERROR(SUMPRODUCT('Pre ISIC Consolidation'!$D$3:$AT$44*('Pre ISIC Consolidation'!$C$3:$C$44=$A2)*('Pre ISIC Consolidation'!$D$2:$AT$2=J$1))/SUMPRODUCT('Pre ISIC Consolidation'!$D$3:$AT$44*('Pre ISIC Consolidation'!$C$3:$C$44=$A2)),0)</f>
        <v>1.7194628022268406E-2</v>
      </c>
      <c r="K2">
        <f>IFERROR(SUMPRODUCT('Pre ISIC Consolidation'!$D$3:$AT$44*('Pre ISIC Consolidation'!$C$3:$C$44=$A2)*('Pre ISIC Consolidation'!$D$2:$AT$2=K$1))/SUMPRODUCT('Pre ISIC Consolidation'!$D$3:$AT$44*('Pre ISIC Consolidation'!$C$3:$C$44=$A2)),0)</f>
        <v>4.6298492416796787E-5</v>
      </c>
      <c r="L2">
        <f>IFERROR(SUMPRODUCT('Pre ISIC Consolidation'!$D$3:$AT$44*('Pre ISIC Consolidation'!$C$3:$C$44=$A2)*('Pre ISIC Consolidation'!$D$2:$AT$2=L$1))/SUMPRODUCT('Pre ISIC Consolidation'!$D$3:$AT$44*('Pre ISIC Consolidation'!$C$3:$C$44=$A2)),0)</f>
        <v>4.1737221829413656E-3</v>
      </c>
      <c r="M2">
        <f>IFERROR(SUMPRODUCT('Pre ISIC Consolidation'!$D$3:$AT$44*('Pre ISIC Consolidation'!$C$3:$C$44=$A2)*('Pre ISIC Consolidation'!$D$2:$AT$2=M$1))/SUMPRODUCT('Pre ISIC Consolidation'!$D$3:$AT$44*('Pre ISIC Consolidation'!$C$3:$C$44=$A2)),0)</f>
        <v>6.7128073544380938E-4</v>
      </c>
      <c r="N2">
        <f>IFERROR(SUMPRODUCT('Pre ISIC Consolidation'!$D$3:$AT$44*('Pre ISIC Consolidation'!$C$3:$C$44=$A2)*('Pre ISIC Consolidation'!$D$2:$AT$2=N$1))/SUMPRODUCT('Pre ISIC Consolidation'!$D$3:$AT$44*('Pre ISIC Consolidation'!$C$3:$C$44=$A2)),0)</f>
        <v>5.0125939800140309E-3</v>
      </c>
      <c r="O2">
        <f>IFERROR(SUMPRODUCT('Pre ISIC Consolidation'!$D$3:$AT$44*('Pre ISIC Consolidation'!$C$3:$C$44=$A2)*('Pre ISIC Consolidation'!$D$2:$AT$2=O$1))/SUMPRODUCT('Pre ISIC Consolidation'!$D$3:$AT$44*('Pre ISIC Consolidation'!$C$3:$C$44=$A2)),0)</f>
        <v>1.6529696925234032E-5</v>
      </c>
      <c r="P2">
        <f>IFERROR(SUMPRODUCT('Pre ISIC Consolidation'!$D$3:$AT$44*('Pre ISIC Consolidation'!$C$3:$C$44=$A2)*('Pre ISIC Consolidation'!$D$2:$AT$2=P$1))/SUMPRODUCT('Pre ISIC Consolidation'!$D$3:$AT$44*('Pre ISIC Consolidation'!$C$3:$C$44=$A2)),0)</f>
        <v>7.1168812601462959E-5</v>
      </c>
      <c r="Q2">
        <f>IFERROR(SUMPRODUCT('Pre ISIC Consolidation'!$D$3:$AT$44*('Pre ISIC Consolidation'!$C$3:$C$44=$A2)*('Pre ISIC Consolidation'!$D$2:$AT$2=Q$1))/SUMPRODUCT('Pre ISIC Consolidation'!$D$3:$AT$44*('Pre ISIC Consolidation'!$C$3:$C$44=$A2)),0)</f>
        <v>3.6066179320611498E-5</v>
      </c>
      <c r="R2">
        <f>IFERROR(SUMPRODUCT('Pre ISIC Consolidation'!$D$3:$AT$44*('Pre ISIC Consolidation'!$C$3:$C$44=$A2)*('Pre ISIC Consolidation'!$D$2:$AT$2=R$1))/SUMPRODUCT('Pre ISIC Consolidation'!$D$3:$AT$44*('Pre ISIC Consolidation'!$C$3:$C$44=$A2)),0)</f>
        <v>3.7695377881302296E-5</v>
      </c>
      <c r="S2">
        <f>IFERROR(SUMPRODUCT('Pre ISIC Consolidation'!$D$3:$AT$44*('Pre ISIC Consolidation'!$C$3:$C$44=$A2)*('Pre ISIC Consolidation'!$D$2:$AT$2=S$1))/SUMPRODUCT('Pre ISIC Consolidation'!$D$3:$AT$44*('Pre ISIC Consolidation'!$C$3:$C$44=$A2)),0)</f>
        <v>9.6357749746630325E-5</v>
      </c>
      <c r="T2">
        <f>IFERROR(SUMPRODUCT('Pre ISIC Consolidation'!$D$3:$AT$44*('Pre ISIC Consolidation'!$C$3:$C$44=$A2)*('Pre ISIC Consolidation'!$D$2:$AT$2=T$1))/SUMPRODUCT('Pre ISIC Consolidation'!$D$3:$AT$44*('Pre ISIC Consolidation'!$C$3:$C$44=$A2)),0)</f>
        <v>4.9525165506049309E-4</v>
      </c>
      <c r="U2">
        <f>IFERROR(SUMPRODUCT('Pre ISIC Consolidation'!$D$3:$AT$44*('Pre ISIC Consolidation'!$C$3:$C$44=$A2)*('Pre ISIC Consolidation'!$D$2:$AT$2=U$1))/SUMPRODUCT('Pre ISIC Consolidation'!$D$3:$AT$44*('Pre ISIC Consolidation'!$C$3:$C$44=$A2)),0)</f>
        <v>2.199573428129049E-5</v>
      </c>
      <c r="V2">
        <f>IFERROR(SUMPRODUCT('Pre ISIC Consolidation'!$D$3:$AT$44*('Pre ISIC Consolidation'!$C$3:$C$44=$A2)*('Pre ISIC Consolidation'!$D$2:$AT$2=V$1))/SUMPRODUCT('Pre ISIC Consolidation'!$D$3:$AT$44*('Pre ISIC Consolidation'!$C$3:$C$44=$A2)),0)</f>
        <v>6.6176821242848111E-5</v>
      </c>
      <c r="W2">
        <f>IFERROR(SUMPRODUCT('Pre ISIC Consolidation'!$D$3:$AT$44*('Pre ISIC Consolidation'!$C$3:$C$44=$A2)*('Pre ISIC Consolidation'!$D$2:$AT$2=W$1))/SUMPRODUCT('Pre ISIC Consolidation'!$D$3:$AT$44*('Pre ISIC Consolidation'!$C$3:$C$44=$A2)),0)</f>
        <v>5.7075138091969295E-5</v>
      </c>
      <c r="X2">
        <f>IFERROR(SUMPRODUCT('Pre ISIC Consolidation'!$D$3:$AT$44*('Pre ISIC Consolidation'!$C$3:$C$44=$A2)*('Pre ISIC Consolidation'!$D$2:$AT$2=X$1))/SUMPRODUCT('Pre ISIC Consolidation'!$D$3:$AT$44*('Pre ISIC Consolidation'!$C$3:$C$44=$A2)),0)</f>
        <v>2.284901707668538E-5</v>
      </c>
      <c r="Y2" cm="1">
        <f t="array" ref="Y2">IFERROR(SUMPRODUCT('Pre ISIC Consolidation'!$D$3:$AT$44*('Pre ISIC Consolidation'!$C$3:$C$44=$A2)*('Pre ISIC Consolidation'!$D$2:$AT$2=Y$1))/SUMPRODUCT('Pre ISIC Consolidation'!$D$3:$AT$44*('Pre ISIC Consolidation'!$C$3:$C$44=$A2)),0)</f>
        <v>3.8166707376683495E-3</v>
      </c>
      <c r="Z2">
        <f>IFERROR(SUMPRODUCT('Pre ISIC Consolidation'!$D$3:$AT$44*('Pre ISIC Consolidation'!$C$3:$C$44=$A2)*('Pre ISIC Consolidation'!$D$2:$AT$2=Z$1))/SUMPRODUCT('Pre ISIC Consolidation'!$D$3:$AT$44*('Pre ISIC Consolidation'!$C$3:$C$44=$A2)),0)</f>
        <v>2.5709463554358792E-3</v>
      </c>
      <c r="AA2">
        <f>IFERROR(SUMPRODUCT('Pre ISIC Consolidation'!$D$3:$AT$44*('Pre ISIC Consolidation'!$C$3:$C$44=$A2)*('Pre ISIC Consolidation'!$D$2:$AT$2=AA$1))/SUMPRODUCT('Pre ISIC Consolidation'!$D$3:$AT$44*('Pre ISIC Consolidation'!$C$3:$C$44=$A2)),0)</f>
        <v>7.9329488227420156E-4</v>
      </c>
      <c r="AB2">
        <f>IFERROR(SUMPRODUCT('Pre ISIC Consolidation'!$D$3:$AT$44*('Pre ISIC Consolidation'!$C$3:$C$44=$A2)*('Pre ISIC Consolidation'!$D$2:$AT$2=AB$1))/SUMPRODUCT('Pre ISIC Consolidation'!$D$3:$AT$44*('Pre ISIC Consolidation'!$C$3:$C$44=$A2)),0)</f>
        <v>1.8718496285644192E-4</v>
      </c>
      <c r="AC2">
        <f>IFERROR(SUMPRODUCT('Pre ISIC Consolidation'!$D$3:$AT$44*('Pre ISIC Consolidation'!$C$3:$C$44=$A2)*('Pre ISIC Consolidation'!$D$2:$AT$2=AC$1))/SUMPRODUCT('Pre ISIC Consolidation'!$D$3:$AT$44*('Pre ISIC Consolidation'!$C$3:$C$44=$A2)),0)</f>
        <v>0</v>
      </c>
      <c r="AD2">
        <f>IFERROR(SUMPRODUCT('Pre ISIC Consolidation'!$D$3:$AT$44*('Pre ISIC Consolidation'!$C$3:$C$44=$A2)*('Pre ISIC Consolidation'!$D$2:$AT$2=AD$1))/SUMPRODUCT('Pre ISIC Consolidation'!$D$3:$AT$44*('Pre ISIC Consolidation'!$C$3:$C$44=$A2)),0)</f>
        <v>1.7402671009012279E-2</v>
      </c>
      <c r="AE2">
        <f>IFERROR(SUMPRODUCT('Pre ISIC Consolidation'!$D$3:$AT$44*('Pre ISIC Consolidation'!$C$3:$C$44=$A2)*('Pre ISIC Consolidation'!$D$2:$AT$2=AE$1))/SUMPRODUCT('Pre ISIC Consolidation'!$D$3:$AT$44*('Pre ISIC Consolidation'!$C$3:$C$44=$A2)),0)</f>
        <v>8.7148616169664727E-4</v>
      </c>
      <c r="AF2">
        <f>IFERROR(SUMPRODUCT('Pre ISIC Consolidation'!$D$3:$AT$44*('Pre ISIC Consolidation'!$C$3:$C$44=$A2)*('Pre ISIC Consolidation'!$D$2:$AT$2=AF$1))/SUMPRODUCT('Pre ISIC Consolidation'!$D$3:$AT$44*('Pre ISIC Consolidation'!$C$3:$C$44=$A2)),0)</f>
        <v>3.2008691854584562E-2</v>
      </c>
      <c r="AG2">
        <f>IFERROR(SUMPRODUCT('Pre ISIC Consolidation'!$D$3:$AT$44*('Pre ISIC Consolidation'!$C$3:$C$44=$A2)*('Pre ISIC Consolidation'!$D$2:$AT$2=AG$1))/SUMPRODUCT('Pre ISIC Consolidation'!$D$3:$AT$44*('Pre ISIC Consolidation'!$C$3:$C$44=$A2)),0)</f>
        <v>9.5536070017731537E-5</v>
      </c>
      <c r="AH2">
        <f>IFERROR(SUMPRODUCT('Pre ISIC Consolidation'!$D$3:$AT$44*('Pre ISIC Consolidation'!$C$3:$C$44=$A2)*('Pre ISIC Consolidation'!$D$2:$AT$2=AH$1))/SUMPRODUCT('Pre ISIC Consolidation'!$D$3:$AT$44*('Pre ISIC Consolidation'!$C$3:$C$44=$A2)),0)</f>
        <v>1.5675120982069084E-5</v>
      </c>
      <c r="AI2">
        <f>IFERROR(SUMPRODUCT('Pre ISIC Consolidation'!$D$3:$AT$44*('Pre ISIC Consolidation'!$C$3:$C$44=$A2)*('Pre ISIC Consolidation'!$D$2:$AT$2=AI$1))/SUMPRODUCT('Pre ISIC Consolidation'!$D$3:$AT$44*('Pre ISIC Consolidation'!$C$3:$C$44=$A2)),0)</f>
        <v>2.0447184022981243E-5</v>
      </c>
      <c r="AJ2">
        <f>IFERROR(SUMPRODUCT('Pre ISIC Consolidation'!$D$3:$AT$44*('Pre ISIC Consolidation'!$C$3:$C$44=$A2)*('Pre ISIC Consolidation'!$D$2:$AT$2=AJ$1))/SUMPRODUCT('Pre ISIC Consolidation'!$D$3:$AT$44*('Pre ISIC Consolidation'!$C$3:$C$44=$A2)),0)</f>
        <v>1.2736035797931131E-4</v>
      </c>
      <c r="AK2">
        <f>IFERROR(SUMPRODUCT('Pre ISIC Consolidation'!$D$3:$AT$44*('Pre ISIC Consolidation'!$C$3:$C$44=$A2)*('Pre ISIC Consolidation'!$D$2:$AT$2=AK$1))/SUMPRODUCT('Pre ISIC Consolidation'!$D$3:$AT$44*('Pre ISIC Consolidation'!$C$3:$C$44=$A2)),0)</f>
        <v>2.6347476537804423E-4</v>
      </c>
      <c r="AL2">
        <f>IFERROR(SUMPRODUCT('Pre ISIC Consolidation'!$D$3:$AT$44*('Pre ISIC Consolidation'!$C$3:$C$44=$A2)*('Pre ISIC Consolidation'!$D$2:$AT$2=AL$1))/SUMPRODUCT('Pre ISIC Consolidation'!$D$3:$AT$44*('Pre ISIC Consolidation'!$C$3:$C$44=$A2)),0)</f>
        <v>6.942403632532311E-3</v>
      </c>
      <c r="AM2">
        <f>IFERROR(SUMPRODUCT('Pre ISIC Consolidation'!$D$3:$AT$44*('Pre ISIC Consolidation'!$C$3:$C$44=$A2)*('Pre ISIC Consolidation'!$D$2:$AT$2=AM$1))/SUMPRODUCT('Pre ISIC Consolidation'!$D$3:$AT$44*('Pre ISIC Consolidation'!$C$3:$C$44=$A2)),0)</f>
        <v>3.2599195152064318E-3</v>
      </c>
      <c r="AN2">
        <f>IFERROR(SUMPRODUCT('Pre ISIC Consolidation'!$D$3:$AT$44*('Pre ISIC Consolidation'!$C$3:$C$44=$A2)*('Pre ISIC Consolidation'!$D$2:$AT$2=AN$1))/SUMPRODUCT('Pre ISIC Consolidation'!$D$3:$AT$44*('Pre ISIC Consolidation'!$C$3:$C$44=$A2)),0)</f>
        <v>6.3882438615230747E-4</v>
      </c>
      <c r="AO2">
        <f>IFERROR(SUMPRODUCT('Pre ISIC Consolidation'!$D$3:$AT$44*('Pre ISIC Consolidation'!$C$3:$C$44=$A2)*('Pre ISIC Consolidation'!$D$2:$AT$2=AO$1))/SUMPRODUCT('Pre ISIC Consolidation'!$D$3:$AT$44*('Pre ISIC Consolidation'!$C$3:$C$44=$A2)),0)</f>
        <v>4.0576125166346694E-3</v>
      </c>
      <c r="AP2">
        <f>IFERROR(SUMPRODUCT('Pre ISIC Consolidation'!$D$3:$AT$44*('Pre ISIC Consolidation'!$C$3:$C$44=$A2)*('Pre ISIC Consolidation'!$D$2:$AT$2=AP$1))/SUMPRODUCT('Pre ISIC Consolidation'!$D$3:$AT$44*('Pre ISIC Consolidation'!$C$3:$C$44=$A2)),0)</f>
        <v>2.0347002302188587E-3</v>
      </c>
      <c r="AQ2">
        <f>IFERROR(SUMPRODUCT('Pre ISIC Consolidation'!$D$3:$AT$44*('Pre ISIC Consolidation'!$C$3:$C$44=$A2)*('Pre ISIC Consolidation'!$D$2:$AT$2=AQ$1))/SUMPRODUCT('Pre ISIC Consolidation'!$D$3:$AT$44*('Pre ISIC Consolidation'!$C$3:$C$44=$A2)),0)</f>
        <v>9.4809199488321065E-8</v>
      </c>
    </row>
    <row r="3" spans="1:43" x14ac:dyDescent="0.35">
      <c r="A3" t="s">
        <v>66</v>
      </c>
      <c r="B3" cm="1">
        <f t="array" ref="B3">IFERROR(SUMPRODUCT('Pre ISIC Consolidation'!$D$3:$AT$44*('Pre ISIC Consolidation'!$C$3:$C$44=$A3)*('Pre ISIC Consolidation'!$D$2:$AT$2=B$1))/SUMPRODUCT('Pre ISIC Consolidation'!$D$3:$AT$44*('Pre ISIC Consolidation'!$C$3:$C$44=$A3)),0)</f>
        <v>1.758829689401961E-3</v>
      </c>
      <c r="C3">
        <f>IFERROR(SUMPRODUCT('Pre ISIC Consolidation'!$D$3:$AT$44*('Pre ISIC Consolidation'!$C$3:$C$44=$A3)*('Pre ISIC Consolidation'!$D$2:$AT$2=C$1))/SUMPRODUCT('Pre ISIC Consolidation'!$D$3:$AT$44*('Pre ISIC Consolidation'!$C$3:$C$44=$A3)),0)</f>
        <v>6.0485584301568276E-3</v>
      </c>
      <c r="D3">
        <f>IFERROR(SUMPRODUCT('Pre ISIC Consolidation'!$D$3:$AT$44*('Pre ISIC Consolidation'!$C$3:$C$44=$A3)*('Pre ISIC Consolidation'!$D$2:$AT$2=D$1))/SUMPRODUCT('Pre ISIC Consolidation'!$D$3:$AT$44*('Pre ISIC Consolidation'!$C$3:$C$44=$A3)),0)</f>
        <v>1.9715869330272895E-3</v>
      </c>
      <c r="E3">
        <f>IFERROR(SUMPRODUCT('Pre ISIC Consolidation'!$D$3:$AT$44*('Pre ISIC Consolidation'!$C$3:$C$44=$A3)*('Pre ISIC Consolidation'!$D$2:$AT$2=E$1))/SUMPRODUCT('Pre ISIC Consolidation'!$D$3:$AT$44*('Pre ISIC Consolidation'!$C$3:$C$44=$A3)),0)</f>
        <v>1.8059372660756893E-3</v>
      </c>
      <c r="F3">
        <f>IFERROR(SUMPRODUCT('Pre ISIC Consolidation'!$D$3:$AT$44*('Pre ISIC Consolidation'!$C$3:$C$44=$A3)*('Pre ISIC Consolidation'!$D$2:$AT$2=F$1))/SUMPRODUCT('Pre ISIC Consolidation'!$D$3:$AT$44*('Pre ISIC Consolidation'!$C$3:$C$44=$A3)),0)</f>
        <v>5.4363629420157581E-3</v>
      </c>
      <c r="G3">
        <f>IFERROR(SUMPRODUCT('Pre ISIC Consolidation'!$D$3:$AT$44*('Pre ISIC Consolidation'!$C$3:$C$44=$A3)*('Pre ISIC Consolidation'!$D$2:$AT$2=G$1))/SUMPRODUCT('Pre ISIC Consolidation'!$D$3:$AT$44*('Pre ISIC Consolidation'!$C$3:$C$44=$A3)),0)</f>
        <v>1.0494431438241436E-2</v>
      </c>
      <c r="H3">
        <f>IFERROR(SUMPRODUCT('Pre ISIC Consolidation'!$D$3:$AT$44*('Pre ISIC Consolidation'!$C$3:$C$44=$A3)*('Pre ISIC Consolidation'!$D$2:$AT$2=H$1))/SUMPRODUCT('Pre ISIC Consolidation'!$D$3:$AT$44*('Pre ISIC Consolidation'!$C$3:$C$44=$A3)),0)</f>
        <v>1.1191928273172843E-3</v>
      </c>
      <c r="I3">
        <f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>
        <f>IFERROR(SUMPRODUCT('Pre ISIC Consolidation'!$D$3:$AT$44*('Pre ISIC Consolidation'!$C$3:$C$44=$A3)*('Pre ISIC Consolidation'!$D$2:$AT$2=J$1))/SUMPRODUCT('Pre ISIC Consolidation'!$D$3:$AT$44*('Pre ISIC Consolidation'!$C$3:$C$44=$A3)),0)</f>
        <v>5.6782445061890037E-3</v>
      </c>
      <c r="K3">
        <f>IFERROR(SUMPRODUCT('Pre ISIC Consolidation'!$D$3:$AT$44*('Pre ISIC Consolidation'!$C$3:$C$44=$A3)*('Pre ISIC Consolidation'!$D$2:$AT$2=K$1))/SUMPRODUCT('Pre ISIC Consolidation'!$D$3:$AT$44*('Pre ISIC Consolidation'!$C$3:$C$44=$A3)),0)</f>
        <v>0.73951976059817626</v>
      </c>
      <c r="L3">
        <f>IFERROR(SUMPRODUCT('Pre ISIC Consolidation'!$D$3:$AT$44*('Pre ISIC Consolidation'!$C$3:$C$44=$A3)*('Pre ISIC Consolidation'!$D$2:$AT$2=L$1))/SUMPRODUCT('Pre ISIC Consolidation'!$D$3:$AT$44*('Pre ISIC Consolidation'!$C$3:$C$44=$A3)),0)</f>
        <v>2.089554117724365E-2</v>
      </c>
      <c r="M3">
        <f>IFERROR(SUMPRODUCT('Pre ISIC Consolidation'!$D$3:$AT$44*('Pre ISIC Consolidation'!$C$3:$C$44=$A3)*('Pre ISIC Consolidation'!$D$2:$AT$2=M$1))/SUMPRODUCT('Pre ISIC Consolidation'!$D$3:$AT$44*('Pre ISIC Consolidation'!$C$3:$C$44=$A3)),0)</f>
        <v>9.9062078579875462E-4</v>
      </c>
      <c r="N3">
        <f>IFERROR(SUMPRODUCT('Pre ISIC Consolidation'!$D$3:$AT$44*('Pre ISIC Consolidation'!$C$3:$C$44=$A3)*('Pre ISIC Consolidation'!$D$2:$AT$2=N$1))/SUMPRODUCT('Pre ISIC Consolidation'!$D$3:$AT$44*('Pre ISIC Consolidation'!$C$3:$C$44=$A3)),0)</f>
        <v>2.3217516620274987E-3</v>
      </c>
      <c r="O3">
        <f>IFERROR(SUMPRODUCT('Pre ISIC Consolidation'!$D$3:$AT$44*('Pre ISIC Consolidation'!$C$3:$C$44=$A3)*('Pre ISIC Consolidation'!$D$2:$AT$2=O$1))/SUMPRODUCT('Pre ISIC Consolidation'!$D$3:$AT$44*('Pre ISIC Consolidation'!$C$3:$C$44=$A3)),0)</f>
        <v>2.7726749148111389E-3</v>
      </c>
      <c r="P3">
        <f>IFERROR(SUMPRODUCT('Pre ISIC Consolidation'!$D$3:$AT$44*('Pre ISIC Consolidation'!$C$3:$C$44=$A3)*('Pre ISIC Consolidation'!$D$2:$AT$2=P$1))/SUMPRODUCT('Pre ISIC Consolidation'!$D$3:$AT$44*('Pre ISIC Consolidation'!$C$3:$C$44=$A3)),0)</f>
        <v>1.1937785811168319E-2</v>
      </c>
      <c r="Q3">
        <f>IFERROR(SUMPRODUCT('Pre ISIC Consolidation'!$D$3:$AT$44*('Pre ISIC Consolidation'!$C$3:$C$44=$A3)*('Pre ISIC Consolidation'!$D$2:$AT$2=Q$1))/SUMPRODUCT('Pre ISIC Consolidation'!$D$3:$AT$44*('Pre ISIC Consolidation'!$C$3:$C$44=$A3)),0)</f>
        <v>9.0810861366703837E-3</v>
      </c>
      <c r="R3">
        <f>IFERROR(SUMPRODUCT('Pre ISIC Consolidation'!$D$3:$AT$44*('Pre ISIC Consolidation'!$C$3:$C$44=$A3)*('Pre ISIC Consolidation'!$D$2:$AT$2=R$1))/SUMPRODUCT('Pre ISIC Consolidation'!$D$3:$AT$44*('Pre ISIC Consolidation'!$C$3:$C$44=$A3)),0)</f>
        <v>9.491301267357137E-3</v>
      </c>
      <c r="S3">
        <f>IFERROR(SUMPRODUCT('Pre ISIC Consolidation'!$D$3:$AT$44*('Pre ISIC Consolidation'!$C$3:$C$44=$A3)*('Pre ISIC Consolidation'!$D$2:$AT$2=S$1))/SUMPRODUCT('Pre ISIC Consolidation'!$D$3:$AT$44*('Pre ISIC Consolidation'!$C$3:$C$44=$A3)),0)</f>
        <v>3.4904177925522764E-3</v>
      </c>
      <c r="T3">
        <f>IFERROR(SUMPRODUCT('Pre ISIC Consolidation'!$D$3:$AT$44*('Pre ISIC Consolidation'!$C$3:$C$44=$A3)*('Pre ISIC Consolidation'!$D$2:$AT$2=T$1))/SUMPRODUCT('Pre ISIC Consolidation'!$D$3:$AT$44*('Pre ISIC Consolidation'!$C$3:$C$44=$A3)),0)</f>
        <v>5.5355679118696737E-4</v>
      </c>
      <c r="U3">
        <f>IFERROR(SUMPRODUCT('Pre ISIC Consolidation'!$D$3:$AT$44*('Pre ISIC Consolidation'!$C$3:$C$44=$A3)*('Pre ISIC Consolidation'!$D$2:$AT$2=U$1))/SUMPRODUCT('Pre ISIC Consolidation'!$D$3:$AT$44*('Pre ISIC Consolidation'!$C$3:$C$44=$A3)),0)</f>
        <v>2.7686886425029593E-3</v>
      </c>
      <c r="V3">
        <f>IFERROR(SUMPRODUCT('Pre ISIC Consolidation'!$D$3:$AT$44*('Pre ISIC Consolidation'!$C$3:$C$44=$A3)*('Pre ISIC Consolidation'!$D$2:$AT$2=V$1))/SUMPRODUCT('Pre ISIC Consolidation'!$D$3:$AT$44*('Pre ISIC Consolidation'!$C$3:$C$44=$A3)),0)</f>
        <v>4.8074720640159394E-3</v>
      </c>
      <c r="W3">
        <f>IFERROR(SUMPRODUCT('Pre ISIC Consolidation'!$D$3:$AT$44*('Pre ISIC Consolidation'!$C$3:$C$44=$A3)*('Pre ISIC Consolidation'!$D$2:$AT$2=W$1))/SUMPRODUCT('Pre ISIC Consolidation'!$D$3:$AT$44*('Pre ISIC Consolidation'!$C$3:$C$44=$A3)),0)</f>
        <v>5.8350589867448592E-3</v>
      </c>
      <c r="X3">
        <f>IFERROR(SUMPRODUCT('Pre ISIC Consolidation'!$D$3:$AT$44*('Pre ISIC Consolidation'!$C$3:$C$44=$A3)*('Pre ISIC Consolidation'!$D$2:$AT$2=X$1))/SUMPRODUCT('Pre ISIC Consolidation'!$D$3:$AT$44*('Pre ISIC Consolidation'!$C$3:$C$44=$A3)),0)</f>
        <v>1.1196423084897356E-3</v>
      </c>
      <c r="Y3">
        <f>IFERROR(SUMPRODUCT('Pre ISIC Consolidation'!$D$3:$AT$44*('Pre ISIC Consolidation'!$C$3:$C$44=$A3)*('Pre ISIC Consolidation'!$D$2:$AT$2=Y$1))/SUMPRODUCT('Pre ISIC Consolidation'!$D$3:$AT$44*('Pre ISIC Consolidation'!$C$3:$C$44=$A3)),0)</f>
        <v>3.3460887847164139E-3</v>
      </c>
      <c r="Z3">
        <f>IFERROR(SUMPRODUCT('Pre ISIC Consolidation'!$D$3:$AT$44*('Pre ISIC Consolidation'!$C$3:$C$44=$A3)*('Pre ISIC Consolidation'!$D$2:$AT$2=Z$1))/SUMPRODUCT('Pre ISIC Consolidation'!$D$3:$AT$44*('Pre ISIC Consolidation'!$C$3:$C$44=$A3)),0)</f>
        <v>0.11601221354526611</v>
      </c>
      <c r="AA3">
        <f>IFERROR(SUMPRODUCT('Pre ISIC Consolidation'!$D$3:$AT$44*('Pre ISIC Consolidation'!$C$3:$C$44=$A3)*('Pre ISIC Consolidation'!$D$2:$AT$2=AA$1))/SUMPRODUCT('Pre ISIC Consolidation'!$D$3:$AT$44*('Pre ISIC Consolidation'!$C$3:$C$44=$A3)),0)</f>
        <v>1.4932048905890553E-2</v>
      </c>
      <c r="AB3">
        <f>IFERROR(SUMPRODUCT('Pre ISIC Consolidation'!$D$3:$AT$44*('Pre ISIC Consolidation'!$C$3:$C$44=$A3)*('Pre ISIC Consolidation'!$D$2:$AT$2=AB$1))/SUMPRODUCT('Pre ISIC Consolidation'!$D$3:$AT$44*('Pre ISIC Consolidation'!$C$3:$C$44=$A3)),0)</f>
        <v>2.3693586662435579E-3</v>
      </c>
      <c r="AC3">
        <f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>
        <f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>
        <f>IFERROR(SUMPRODUCT('Pre ISIC Consolidation'!$D$3:$AT$44*('Pre ISIC Consolidation'!$C$3:$C$44=$A3)*('Pre ISIC Consolidation'!$D$2:$AT$2=AE$1))/SUMPRODUCT('Pre ISIC Consolidation'!$D$3:$AT$44*('Pre ISIC Consolidation'!$C$3:$C$44=$A3)),0)</f>
        <v>0</v>
      </c>
      <c r="AF3">
        <f>IFERROR(SUMPRODUCT('Pre ISIC Consolidation'!$D$3:$AT$44*('Pre ISIC Consolidation'!$C$3:$C$44=$A3)*('Pre ISIC Consolidation'!$D$2:$AT$2=AF$1))/SUMPRODUCT('Pre ISIC Consolidation'!$D$3:$AT$44*('Pre ISIC Consolidation'!$C$3:$C$44=$A3)),0)</f>
        <v>2.8023821624798611E-3</v>
      </c>
      <c r="AG3">
        <f>IFERROR(SUMPRODUCT('Pre ISIC Consolidation'!$D$3:$AT$44*('Pre ISIC Consolidation'!$C$3:$C$44=$A3)*('Pre ISIC Consolidation'!$D$2:$AT$2=AG$1))/SUMPRODUCT('Pre ISIC Consolidation'!$D$3:$AT$44*('Pre ISIC Consolidation'!$C$3:$C$44=$A3)),0)</f>
        <v>0</v>
      </c>
      <c r="AH3">
        <f>IFERROR(SUMPRODUCT('Pre ISIC Consolidation'!$D$3:$AT$44*('Pre ISIC Consolidation'!$C$3:$C$44=$A3)*('Pre ISIC Consolidation'!$D$2:$AT$2=AH$1))/SUMPRODUCT('Pre ISIC Consolidation'!$D$3:$AT$44*('Pre ISIC Consolidation'!$C$3:$C$44=$A3)),0)</f>
        <v>0</v>
      </c>
      <c r="AI3">
        <f>IFERROR(SUMPRODUCT('Pre ISIC Consolidation'!$D$3:$AT$44*('Pre ISIC Consolidation'!$C$3:$C$44=$A3)*('Pre ISIC Consolidation'!$D$2:$AT$2=AI$1))/SUMPRODUCT('Pre ISIC Consolidation'!$D$3:$AT$44*('Pre ISIC Consolidation'!$C$3:$C$44=$A3)),0)</f>
        <v>0</v>
      </c>
      <c r="AJ3">
        <f>IFERROR(SUMPRODUCT('Pre ISIC Consolidation'!$D$3:$AT$44*('Pre ISIC Consolidation'!$C$3:$C$44=$A3)*('Pre ISIC Consolidation'!$D$2:$AT$2=AJ$1))/SUMPRODUCT('Pre ISIC Consolidation'!$D$3:$AT$44*('Pre ISIC Consolidation'!$C$3:$C$44=$A3)),0)</f>
        <v>0</v>
      </c>
      <c r="AK3">
        <f>IFERROR(SUMPRODUCT('Pre ISIC Consolidation'!$D$3:$AT$44*('Pre ISIC Consolidation'!$C$3:$C$44=$A3)*('Pre ISIC Consolidation'!$D$2:$AT$2=AK$1))/SUMPRODUCT('Pre ISIC Consolidation'!$D$3:$AT$44*('Pre ISIC Consolidation'!$C$3:$C$44=$A3)),0)</f>
        <v>1.729761755282799E-3</v>
      </c>
      <c r="AL3">
        <f>IFERROR(SUMPRODUCT('Pre ISIC Consolidation'!$D$3:$AT$44*('Pre ISIC Consolidation'!$C$3:$C$44=$A3)*('Pre ISIC Consolidation'!$D$2:$AT$2=AL$1))/SUMPRODUCT('Pre ISIC Consolidation'!$D$3:$AT$44*('Pre ISIC Consolidation'!$C$3:$C$44=$A3)),0)</f>
        <v>1.6927721289835668E-3</v>
      </c>
      <c r="AM3">
        <f>IFERROR(SUMPRODUCT('Pre ISIC Consolidation'!$D$3:$AT$44*('Pre ISIC Consolidation'!$C$3:$C$44=$A3)*('Pre ISIC Consolidation'!$D$2:$AT$2=AM$1))/SUMPRODUCT('Pre ISIC Consolidation'!$D$3:$AT$44*('Pre ISIC Consolidation'!$C$3:$C$44=$A3)),0)</f>
        <v>3.8643536126194123E-3</v>
      </c>
      <c r="AN3">
        <f>IFERROR(SUMPRODUCT('Pre ISIC Consolidation'!$D$3:$AT$44*('Pre ISIC Consolidation'!$C$3:$C$44=$A3)*('Pre ISIC Consolidation'!$D$2:$AT$2=AN$1))/SUMPRODUCT('Pre ISIC Consolidation'!$D$3:$AT$44*('Pre ISIC Consolidation'!$C$3:$C$44=$A3)),0)</f>
        <v>6.9298176410506368E-4</v>
      </c>
      <c r="AO3">
        <f>IFERROR(SUMPRODUCT('Pre ISIC Consolidation'!$D$3:$AT$44*('Pre ISIC Consolidation'!$C$3:$C$44=$A3)*('Pre ISIC Consolidation'!$D$2:$AT$2=AO$1))/SUMPRODUCT('Pre ISIC Consolidation'!$D$3:$AT$44*('Pre ISIC Consolidation'!$C$3:$C$44=$A3)),0)</f>
        <v>2.0669608795255766E-3</v>
      </c>
      <c r="AP3">
        <f>IFERROR(SUMPRODUCT('Pre ISIC Consolidation'!$D$3:$AT$44*('Pre ISIC Consolidation'!$C$3:$C$44=$A3)*('Pre ISIC Consolidation'!$D$2:$AT$2=AP$1))/SUMPRODUCT('Pre ISIC Consolidation'!$D$3:$AT$44*('Pre ISIC Consolidation'!$C$3:$C$44=$A3)),0)</f>
        <v>5.9257482371580391E-4</v>
      </c>
      <c r="AQ3">
        <f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35">
      <c r="A4" t="s">
        <v>67</v>
      </c>
      <c r="B4" cm="1">
        <f t="array" ref="B4">IFERROR(SUMPRODUCT('Pre ISIC Consolidation'!$D$3:$AT$44*('Pre ISIC Consolidation'!$C$3:$C$44=$A4)*('Pre ISIC Consolidation'!$D$2:$AT$2=B$1))/SUMPRODUCT('Pre ISIC Consolidation'!$D$3:$AT$44*('Pre ISIC Consolidation'!$C$3:$C$44=$A4)),0)</f>
        <v>0</v>
      </c>
      <c r="C4">
        <f>IFERROR(SUMPRODUCT('Pre ISIC Consolidation'!$D$3:$AT$44*('Pre ISIC Consolidation'!$C$3:$C$44=$A4)*('Pre ISIC Consolidation'!$D$2:$AT$2=C$1))/SUMPRODUCT('Pre ISIC Consolidation'!$D$3:$AT$44*('Pre ISIC Consolidation'!$C$3:$C$44=$A4)),0)</f>
        <v>1.7327588233331283E-4</v>
      </c>
      <c r="D4">
        <f>IFERROR(SUMPRODUCT('Pre ISIC Consolidation'!$D$3:$AT$44*('Pre ISIC Consolidation'!$C$3:$C$44=$A4)*('Pre ISIC Consolidation'!$D$2:$AT$2=D$1))/SUMPRODUCT('Pre ISIC Consolidation'!$D$3:$AT$44*('Pre ISIC Consolidation'!$C$3:$C$44=$A4)),0)</f>
        <v>2.4279454682584207E-2</v>
      </c>
      <c r="E4">
        <f>IFERROR(SUMPRODUCT('Pre ISIC Consolidation'!$D$3:$AT$44*('Pre ISIC Consolidation'!$C$3:$C$44=$A4)*('Pre ISIC Consolidation'!$D$2:$AT$2=E$1))/SUMPRODUCT('Pre ISIC Consolidation'!$D$3:$AT$44*('Pre ISIC Consolidation'!$C$3:$C$44=$A4)),0)</f>
        <v>6.7549169925872055E-4</v>
      </c>
      <c r="F4">
        <f>IFERROR(SUMPRODUCT('Pre ISIC Consolidation'!$D$3:$AT$44*('Pre ISIC Consolidation'!$C$3:$C$44=$A4)*('Pre ISIC Consolidation'!$D$2:$AT$2=F$1))/SUMPRODUCT('Pre ISIC Consolidation'!$D$3:$AT$44*('Pre ISIC Consolidation'!$C$3:$C$44=$A4)),0)</f>
        <v>5.3071461738179553E-3</v>
      </c>
      <c r="G4">
        <f>IFERROR(SUMPRODUCT('Pre ISIC Consolidation'!$D$3:$AT$44*('Pre ISIC Consolidation'!$C$3:$C$44=$A4)*('Pre ISIC Consolidation'!$D$2:$AT$2=G$1))/SUMPRODUCT('Pre ISIC Consolidation'!$D$3:$AT$44*('Pre ISIC Consolidation'!$C$3:$C$44=$A4)),0)</f>
        <v>2.0486813456515774E-3</v>
      </c>
      <c r="H4">
        <f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>
        <f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>
        <f>IFERROR(SUMPRODUCT('Pre ISIC Consolidation'!$D$3:$AT$44*('Pre ISIC Consolidation'!$C$3:$C$44=$A4)*('Pre ISIC Consolidation'!$D$2:$AT$2=J$1))/SUMPRODUCT('Pre ISIC Consolidation'!$D$3:$AT$44*('Pre ISIC Consolidation'!$C$3:$C$44=$A4)),0)</f>
        <v>0</v>
      </c>
      <c r="K4">
        <f>IFERROR(SUMPRODUCT('Pre ISIC Consolidation'!$D$3:$AT$44*('Pre ISIC Consolidation'!$C$3:$C$44=$A4)*('Pre ISIC Consolidation'!$D$2:$AT$2=K$1))/SUMPRODUCT('Pre ISIC Consolidation'!$D$3:$AT$44*('Pre ISIC Consolidation'!$C$3:$C$44=$A4)),0)</f>
        <v>0.73113857466815257</v>
      </c>
      <c r="L4">
        <f>IFERROR(SUMPRODUCT('Pre ISIC Consolidation'!$D$3:$AT$44*('Pre ISIC Consolidation'!$C$3:$C$44=$A4)*('Pre ISIC Consolidation'!$D$2:$AT$2=L$1))/SUMPRODUCT('Pre ISIC Consolidation'!$D$3:$AT$44*('Pre ISIC Consolidation'!$C$3:$C$44=$A4)),0)</f>
        <v>1.2082283122372394E-2</v>
      </c>
      <c r="M4">
        <f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>
        <f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>
        <f>IFERROR(SUMPRODUCT('Pre ISIC Consolidation'!$D$3:$AT$44*('Pre ISIC Consolidation'!$C$3:$C$44=$A4)*('Pre ISIC Consolidation'!$D$2:$AT$2=O$1))/SUMPRODUCT('Pre ISIC Consolidation'!$D$3:$AT$44*('Pre ISIC Consolidation'!$C$3:$C$44=$A4)),0)</f>
        <v>2.3344373618640886E-3</v>
      </c>
      <c r="P4">
        <f>IFERROR(SUMPRODUCT('Pre ISIC Consolidation'!$D$3:$AT$44*('Pre ISIC Consolidation'!$C$3:$C$44=$A4)*('Pre ISIC Consolidation'!$D$2:$AT$2=P$1))/SUMPRODUCT('Pre ISIC Consolidation'!$D$3:$AT$44*('Pre ISIC Consolidation'!$C$3:$C$44=$A4)),0)</f>
        <v>1.0050948658516112E-2</v>
      </c>
      <c r="Q4">
        <f>IFERROR(SUMPRODUCT('Pre ISIC Consolidation'!$D$3:$AT$44*('Pre ISIC Consolidation'!$C$3:$C$44=$A4)*('Pre ISIC Consolidation'!$D$2:$AT$2=Q$1))/SUMPRODUCT('Pre ISIC Consolidation'!$D$3:$AT$44*('Pre ISIC Consolidation'!$C$3:$C$44=$A4)),0)</f>
        <v>8.7037770112423417E-4</v>
      </c>
      <c r="R4">
        <f>IFERROR(SUMPRODUCT('Pre ISIC Consolidation'!$D$3:$AT$44*('Pre ISIC Consolidation'!$C$3:$C$44=$A4)*('Pre ISIC Consolidation'!$D$2:$AT$2=R$1))/SUMPRODUCT('Pre ISIC Consolidation'!$D$3:$AT$44*('Pre ISIC Consolidation'!$C$3:$C$44=$A4)),0)</f>
        <v>9.0969481551341196E-4</v>
      </c>
      <c r="S4">
        <f>IFERROR(SUMPRODUCT('Pre ISIC Consolidation'!$D$3:$AT$44*('Pre ISIC Consolidation'!$C$3:$C$44=$A4)*('Pre ISIC Consolidation'!$D$2:$AT$2=S$1))/SUMPRODUCT('Pre ISIC Consolidation'!$D$3:$AT$44*('Pre ISIC Consolidation'!$C$3:$C$44=$A4)),0)</f>
        <v>2.7168495621769937E-3</v>
      </c>
      <c r="T4">
        <f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>
        <f>IFERROR(SUMPRODUCT('Pre ISIC Consolidation'!$D$3:$AT$44*('Pre ISIC Consolidation'!$C$3:$C$44=$A4)*('Pre ISIC Consolidation'!$D$2:$AT$2=U$1))/SUMPRODUCT('Pre ISIC Consolidation'!$D$3:$AT$44*('Pre ISIC Consolidation'!$C$3:$C$44=$A4)),0)</f>
        <v>1.9737267694097185E-3</v>
      </c>
      <c r="V4">
        <f>IFERROR(SUMPRODUCT('Pre ISIC Consolidation'!$D$3:$AT$44*('Pre ISIC Consolidation'!$C$3:$C$44=$A4)*('Pre ISIC Consolidation'!$D$2:$AT$2=V$1))/SUMPRODUCT('Pre ISIC Consolidation'!$D$3:$AT$44*('Pre ISIC Consolidation'!$C$3:$C$44=$A4)),0)</f>
        <v>1.6294214142696984E-3</v>
      </c>
      <c r="W4">
        <f>IFERROR(SUMPRODUCT('Pre ISIC Consolidation'!$D$3:$AT$44*('Pre ISIC Consolidation'!$C$3:$C$44=$A4)*('Pre ISIC Consolidation'!$D$2:$AT$2=W$1))/SUMPRODUCT('Pre ISIC Consolidation'!$D$3:$AT$44*('Pre ISIC Consolidation'!$C$3:$C$44=$A4)),0)</f>
        <v>9.5652276610559131E-4</v>
      </c>
      <c r="X4">
        <f>IFERROR(SUMPRODUCT('Pre ISIC Consolidation'!$D$3:$AT$44*('Pre ISIC Consolidation'!$C$3:$C$44=$A4)*('Pre ISIC Consolidation'!$D$2:$AT$2=X$1))/SUMPRODUCT('Pre ISIC Consolidation'!$D$3:$AT$44*('Pre ISIC Consolidation'!$C$3:$C$44=$A4)),0)</f>
        <v>5.7398262147363732E-4</v>
      </c>
      <c r="Y4">
        <f>IFERROR(SUMPRODUCT('Pre ISIC Consolidation'!$D$3:$AT$44*('Pre ISIC Consolidation'!$C$3:$C$44=$A4)*('Pre ISIC Consolidation'!$D$2:$AT$2=Y$1))/SUMPRODUCT('Pre ISIC Consolidation'!$D$3:$AT$44*('Pre ISIC Consolidation'!$C$3:$C$44=$A4)),0)</f>
        <v>1.3786032171183846E-3</v>
      </c>
      <c r="Z4">
        <f>IFERROR(SUMPRODUCT('Pre ISIC Consolidation'!$D$3:$AT$44*('Pre ISIC Consolidation'!$C$3:$C$44=$A4)*('Pre ISIC Consolidation'!$D$2:$AT$2=Z$1))/SUMPRODUCT('Pre ISIC Consolidation'!$D$3:$AT$44*('Pre ISIC Consolidation'!$C$3:$C$44=$A4)),0)</f>
        <v>0.11598597857237573</v>
      </c>
      <c r="AA4">
        <f>IFERROR(SUMPRODUCT('Pre ISIC Consolidation'!$D$3:$AT$44*('Pre ISIC Consolidation'!$C$3:$C$44=$A4)*('Pre ISIC Consolidation'!$D$2:$AT$2=AA$1))/SUMPRODUCT('Pre ISIC Consolidation'!$D$3:$AT$44*('Pre ISIC Consolidation'!$C$3:$C$44=$A4)),0)</f>
        <v>8.4412529958690655E-2</v>
      </c>
      <c r="AB4">
        <f>IFERROR(SUMPRODUCT('Pre ISIC Consolidation'!$D$3:$AT$44*('Pre ISIC Consolidation'!$C$3:$C$44=$A4)*('Pre ISIC Consolidation'!$D$2:$AT$2=AB$1))/SUMPRODUCT('Pre ISIC Consolidation'!$D$3:$AT$44*('Pre ISIC Consolidation'!$C$3:$C$44=$A4)),0)</f>
        <v>4.4570622292882834E-5</v>
      </c>
      <c r="AC4">
        <f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>
        <f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>
        <f>IFERROR(SUMPRODUCT('Pre ISIC Consolidation'!$D$3:$AT$44*('Pre ISIC Consolidation'!$C$3:$C$44=$A4)*('Pre ISIC Consolidation'!$D$2:$AT$2=AE$1))/SUMPRODUCT('Pre ISIC Consolidation'!$D$3:$AT$44*('Pre ISIC Consolidation'!$C$3:$C$44=$A4)),0)</f>
        <v>0</v>
      </c>
      <c r="AF4">
        <f>IFERROR(SUMPRODUCT('Pre ISIC Consolidation'!$D$3:$AT$44*('Pre ISIC Consolidation'!$C$3:$C$44=$A4)*('Pre ISIC Consolidation'!$D$2:$AT$2=AF$1))/SUMPRODUCT('Pre ISIC Consolidation'!$D$3:$AT$44*('Pre ISIC Consolidation'!$C$3:$C$44=$A4)),0)</f>
        <v>0</v>
      </c>
      <c r="AG4">
        <f>IFERROR(SUMPRODUCT('Pre ISIC Consolidation'!$D$3:$AT$44*('Pre ISIC Consolidation'!$C$3:$C$44=$A4)*('Pre ISIC Consolidation'!$D$2:$AT$2=AG$1))/SUMPRODUCT('Pre ISIC Consolidation'!$D$3:$AT$44*('Pre ISIC Consolidation'!$C$3:$C$44=$A4)),0)</f>
        <v>0</v>
      </c>
      <c r="AH4">
        <f>IFERROR(SUMPRODUCT('Pre ISIC Consolidation'!$D$3:$AT$44*('Pre ISIC Consolidation'!$C$3:$C$44=$A4)*('Pre ISIC Consolidation'!$D$2:$AT$2=AH$1))/SUMPRODUCT('Pre ISIC Consolidation'!$D$3:$AT$44*('Pre ISIC Consolidation'!$C$3:$C$44=$A4)),0)</f>
        <v>0</v>
      </c>
      <c r="AI4">
        <f>IFERROR(SUMPRODUCT('Pre ISIC Consolidation'!$D$3:$AT$44*('Pre ISIC Consolidation'!$C$3:$C$44=$A4)*('Pre ISIC Consolidation'!$D$2:$AT$2=AI$1))/SUMPRODUCT('Pre ISIC Consolidation'!$D$3:$AT$44*('Pre ISIC Consolidation'!$C$3:$C$44=$A4)),0)</f>
        <v>0</v>
      </c>
      <c r="AJ4">
        <f>IFERROR(SUMPRODUCT('Pre ISIC Consolidation'!$D$3:$AT$44*('Pre ISIC Consolidation'!$C$3:$C$44=$A4)*('Pre ISIC Consolidation'!$D$2:$AT$2=AJ$1))/SUMPRODUCT('Pre ISIC Consolidation'!$D$3:$AT$44*('Pre ISIC Consolidation'!$C$3:$C$44=$A4)),0)</f>
        <v>0</v>
      </c>
      <c r="AK4">
        <f>IFERROR(SUMPRODUCT('Pre ISIC Consolidation'!$D$3:$AT$44*('Pre ISIC Consolidation'!$C$3:$C$44=$A4)*('Pre ISIC Consolidation'!$D$2:$AT$2=AK$1))/SUMPRODUCT('Pre ISIC Consolidation'!$D$3:$AT$44*('Pre ISIC Consolidation'!$C$3:$C$44=$A4)),0)</f>
        <v>4.5744838489794105E-4</v>
      </c>
      <c r="AL4">
        <f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>
        <f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>
        <f>IFERROR(SUMPRODUCT('Pre ISIC Consolidation'!$D$3:$AT$44*('Pre ISIC Consolidation'!$C$3:$C$44=$A4)*('Pre ISIC Consolidation'!$D$2:$AT$2=AN$1))/SUMPRODUCT('Pre ISIC Consolidation'!$D$3:$AT$44*('Pre ISIC Consolidation'!$C$3:$C$44=$A4)),0)</f>
        <v>0</v>
      </c>
      <c r="AO4">
        <f>IFERROR(SUMPRODUCT('Pre ISIC Consolidation'!$D$3:$AT$44*('Pre ISIC Consolidation'!$C$3:$C$44=$A4)*('Pre ISIC Consolidation'!$D$2:$AT$2=AO$1))/SUMPRODUCT('Pre ISIC Consolidation'!$D$3:$AT$44*('Pre ISIC Consolidation'!$C$3:$C$44=$A4)),0)</f>
        <v>0</v>
      </c>
      <c r="AP4">
        <f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>
        <f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35">
      <c r="A5" t="s">
        <v>68</v>
      </c>
      <c r="B5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5.4733134297916888E-3</v>
      </c>
      <c r="C5">
        <f>IFERROR(SUMPRODUCT('Pre ISIC Consolidation'!$D$3:$AT$44*('Pre ISIC Consolidation'!$C$3:$C$44=$A5)*('Pre ISIC Consolidation'!$D$2:$AT$2=C$1))/SUMPRODUCT('Pre ISIC Consolidation'!$D$3:$AT$44*('Pre ISIC Consolidation'!$C$3:$C$44=$A5)),0)</f>
        <v>5.7801780551356308E-4</v>
      </c>
      <c r="D5">
        <f>IFERROR(SUMPRODUCT('Pre ISIC Consolidation'!$D$3:$AT$44*('Pre ISIC Consolidation'!$C$3:$C$44=$A5)*('Pre ISIC Consolidation'!$D$2:$AT$2=D$1))/SUMPRODUCT('Pre ISIC Consolidation'!$D$3:$AT$44*('Pre ISIC Consolidation'!$C$3:$C$44=$A5)),0)</f>
        <v>2.460007242327685E-3</v>
      </c>
      <c r="E5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3.5103684686483172E-2</v>
      </c>
      <c r="F5">
        <f>IFERROR(SUMPRODUCT('Pre ISIC Consolidation'!$D$3:$AT$44*('Pre ISIC Consolidation'!$C$3:$C$44=$A5)*('Pre ISIC Consolidation'!$D$2:$AT$2=F$1))/SUMPRODUCT('Pre ISIC Consolidation'!$D$3:$AT$44*('Pre ISIC Consolidation'!$C$3:$C$44=$A5)),0)</f>
        <v>8.1694335163188924E-3</v>
      </c>
      <c r="G5">
        <f>IFERROR(SUMPRODUCT('Pre ISIC Consolidation'!$D$3:$AT$44*('Pre ISIC Consolidation'!$C$3:$C$44=$A5)*('Pre ISIC Consolidation'!$D$2:$AT$2=G$1))/SUMPRODUCT('Pre ISIC Consolidation'!$D$3:$AT$44*('Pre ISIC Consolidation'!$C$3:$C$44=$A5)),0)</f>
        <v>9.0521392406410963E-3</v>
      </c>
      <c r="H5">
        <f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>
        <f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>
        <f>IFERROR(SUMPRODUCT('Pre ISIC Consolidation'!$D$3:$AT$44*('Pre ISIC Consolidation'!$C$3:$C$44=$A5)*('Pre ISIC Consolidation'!$D$2:$AT$2=J$1))/SUMPRODUCT('Pre ISIC Consolidation'!$D$3:$AT$44*('Pre ISIC Consolidation'!$C$3:$C$44=$A5)),0)</f>
        <v>8.293920937970831E-3</v>
      </c>
      <c r="K5">
        <f>IFERROR(SUMPRODUCT('Pre ISIC Consolidation'!$D$3:$AT$44*('Pre ISIC Consolidation'!$C$3:$C$44=$A5)*('Pre ISIC Consolidation'!$D$2:$AT$2=K$1))/SUMPRODUCT('Pre ISIC Consolidation'!$D$3:$AT$44*('Pre ISIC Consolidation'!$C$3:$C$44=$A5)),0)</f>
        <v>0.23228677844132839</v>
      </c>
      <c r="L5">
        <f>IFERROR(SUMPRODUCT('Pre ISIC Consolidation'!$D$3:$AT$44*('Pre ISIC Consolidation'!$C$3:$C$44=$A5)*('Pre ISIC Consolidation'!$D$2:$AT$2=L$1))/SUMPRODUCT('Pre ISIC Consolidation'!$D$3:$AT$44*('Pre ISIC Consolidation'!$C$3:$C$44=$A5)),0)</f>
        <v>4.7337265667120376E-2</v>
      </c>
      <c r="M5">
        <f>IFERROR(SUMPRODUCT('Pre ISIC Consolidation'!$D$3:$AT$44*('Pre ISIC Consolidation'!$C$3:$C$44=$A5)*('Pre ISIC Consolidation'!$D$2:$AT$2=M$1))/SUMPRODUCT('Pre ISIC Consolidation'!$D$3:$AT$44*('Pre ISIC Consolidation'!$C$3:$C$44=$A5)),0)</f>
        <v>0</v>
      </c>
      <c r="N5">
        <f>IFERROR(SUMPRODUCT('Pre ISIC Consolidation'!$D$3:$AT$44*('Pre ISIC Consolidation'!$C$3:$C$44=$A5)*('Pre ISIC Consolidation'!$D$2:$AT$2=N$1))/SUMPRODUCT('Pre ISIC Consolidation'!$D$3:$AT$44*('Pre ISIC Consolidation'!$C$3:$C$44=$A5)),0)</f>
        <v>0</v>
      </c>
      <c r="O5">
        <f>IFERROR(SUMPRODUCT('Pre ISIC Consolidation'!$D$3:$AT$44*('Pre ISIC Consolidation'!$C$3:$C$44=$A5)*('Pre ISIC Consolidation'!$D$2:$AT$2=O$1))/SUMPRODUCT('Pre ISIC Consolidation'!$D$3:$AT$44*('Pre ISIC Consolidation'!$C$3:$C$44=$A5)),0)</f>
        <v>2.3532533845097167E-2</v>
      </c>
      <c r="P5">
        <f>IFERROR(SUMPRODUCT('Pre ISIC Consolidation'!$D$3:$AT$44*('Pre ISIC Consolidation'!$C$3:$C$44=$A5)*('Pre ISIC Consolidation'!$D$2:$AT$2=P$1))/SUMPRODUCT('Pre ISIC Consolidation'!$D$3:$AT$44*('Pre ISIC Consolidation'!$C$3:$C$44=$A5)),0)</f>
        <v>0.10131961274514384</v>
      </c>
      <c r="Q5">
        <f>IFERROR(SUMPRODUCT('Pre ISIC Consolidation'!$D$3:$AT$44*('Pre ISIC Consolidation'!$C$3:$C$44=$A5)*('Pre ISIC Consolidation'!$D$2:$AT$2=Q$1))/SUMPRODUCT('Pre ISIC Consolidation'!$D$3:$AT$44*('Pre ISIC Consolidation'!$C$3:$C$44=$A5)),0)</f>
        <v>0.14669880848658368</v>
      </c>
      <c r="R5">
        <f>IFERROR(SUMPRODUCT('Pre ISIC Consolidation'!$D$3:$AT$44*('Pre ISIC Consolidation'!$C$3:$C$44=$A5)*('Pre ISIC Consolidation'!$D$2:$AT$2=R$1))/SUMPRODUCT('Pre ISIC Consolidation'!$D$3:$AT$44*('Pre ISIC Consolidation'!$C$3:$C$44=$A5)),0)</f>
        <v>0.15332555665186201</v>
      </c>
      <c r="S5">
        <f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>
        <f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>
        <f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>
        <f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>
        <f>IFERROR(SUMPRODUCT('Pre ISIC Consolidation'!$D$3:$AT$44*('Pre ISIC Consolidation'!$C$3:$C$44=$A5)*('Pre ISIC Consolidation'!$D$2:$AT$2=W$1))/SUMPRODUCT('Pre ISIC Consolidation'!$D$3:$AT$44*('Pre ISIC Consolidation'!$C$3:$C$44=$A5)),0)</f>
        <v>0</v>
      </c>
      <c r="X5">
        <f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>
        <f>IFERROR(SUMPRODUCT('Pre ISIC Consolidation'!$D$3:$AT$44*('Pre ISIC Consolidation'!$C$3:$C$44=$A5)*('Pre ISIC Consolidation'!$D$2:$AT$2=Y$1))/SUMPRODUCT('Pre ISIC Consolidation'!$D$3:$AT$44*('Pre ISIC Consolidation'!$C$3:$C$44=$A5)),0)</f>
        <v>0</v>
      </c>
      <c r="Z5">
        <f>IFERROR(SUMPRODUCT('Pre ISIC Consolidation'!$D$3:$AT$44*('Pre ISIC Consolidation'!$C$3:$C$44=$A5)*('Pre ISIC Consolidation'!$D$2:$AT$2=Z$1))/SUMPRODUCT('Pre ISIC Consolidation'!$D$3:$AT$44*('Pre ISIC Consolidation'!$C$3:$C$44=$A5)),0)</f>
        <v>0.1804320906982409</v>
      </c>
      <c r="AA5">
        <f>IFERROR(SUMPRODUCT('Pre ISIC Consolidation'!$D$3:$AT$44*('Pre ISIC Consolidation'!$C$3:$C$44=$A5)*('Pre ISIC Consolidation'!$D$2:$AT$2=AA$1))/SUMPRODUCT('Pre ISIC Consolidation'!$D$3:$AT$44*('Pre ISIC Consolidation'!$C$3:$C$44=$A5)),0)</f>
        <v>2.417599152935845E-2</v>
      </c>
      <c r="AB5">
        <f>IFERROR(SUMPRODUCT('Pre ISIC Consolidation'!$D$3:$AT$44*('Pre ISIC Consolidation'!$C$3:$C$44=$A5)*('Pre ISIC Consolidation'!$D$2:$AT$2=AB$1))/SUMPRODUCT('Pre ISIC Consolidation'!$D$3:$AT$44*('Pre ISIC Consolidation'!$C$3:$C$44=$A5)),0)</f>
        <v>1.0697623255936239E-4</v>
      </c>
      <c r="AC5">
        <f>IFERROR(SUMPRODUCT('Pre ISIC Consolidation'!$D$3:$AT$44*('Pre ISIC Consolidation'!$C$3:$C$44=$A5)*('Pre ISIC Consolidation'!$D$2:$AT$2=AC$1))/SUMPRODUCT('Pre ISIC Consolidation'!$D$3:$AT$44*('Pre ISIC Consolidation'!$C$3:$C$44=$A5)),0)</f>
        <v>0</v>
      </c>
      <c r="AD5">
        <f>IFERROR(SUMPRODUCT('Pre ISIC Consolidation'!$D$3:$AT$44*('Pre ISIC Consolidation'!$C$3:$C$44=$A5)*('Pre ISIC Consolidation'!$D$2:$AT$2=AD$1))/SUMPRODUCT('Pre ISIC Consolidation'!$D$3:$AT$44*('Pre ISIC Consolidation'!$C$3:$C$44=$A5)),0)</f>
        <v>1.1375158381054966E-3</v>
      </c>
      <c r="AE5">
        <f>IFERROR(SUMPRODUCT('Pre ISIC Consolidation'!$D$3:$AT$44*('Pre ISIC Consolidation'!$C$3:$C$44=$A5)*('Pre ISIC Consolidation'!$D$2:$AT$2=AE$1))/SUMPRODUCT('Pre ISIC Consolidation'!$D$3:$AT$44*('Pre ISIC Consolidation'!$C$3:$C$44=$A5)),0)</f>
        <v>1.1680411481237463E-2</v>
      </c>
      <c r="AF5">
        <f>IFERROR(SUMPRODUCT('Pre ISIC Consolidation'!$D$3:$AT$44*('Pre ISIC Consolidation'!$C$3:$C$44=$A5)*('Pre ISIC Consolidation'!$D$2:$AT$2=AF$1))/SUMPRODUCT('Pre ISIC Consolidation'!$D$3:$AT$44*('Pre ISIC Consolidation'!$C$3:$C$44=$A5)),0)</f>
        <v>2.2842908102525157E-3</v>
      </c>
      <c r="AG5">
        <f>IFERROR(SUMPRODUCT('Pre ISIC Consolidation'!$D$3:$AT$44*('Pre ISIC Consolidation'!$C$3:$C$44=$A5)*('Pre ISIC Consolidation'!$D$2:$AT$2=AG$1))/SUMPRODUCT('Pre ISIC Consolidation'!$D$3:$AT$44*('Pre ISIC Consolidation'!$C$3:$C$44=$A5)),0)</f>
        <v>0</v>
      </c>
      <c r="AH5">
        <f>IFERROR(SUMPRODUCT('Pre ISIC Consolidation'!$D$3:$AT$44*('Pre ISIC Consolidation'!$C$3:$C$44=$A5)*('Pre ISIC Consolidation'!$D$2:$AT$2=AH$1))/SUMPRODUCT('Pre ISIC Consolidation'!$D$3:$AT$44*('Pre ISIC Consolidation'!$C$3:$C$44=$A5)),0)</f>
        <v>0</v>
      </c>
      <c r="AI5">
        <f>IFERROR(SUMPRODUCT('Pre ISIC Consolidation'!$D$3:$AT$44*('Pre ISIC Consolidation'!$C$3:$C$44=$A5)*('Pre ISIC Consolidation'!$D$2:$AT$2=AI$1))/SUMPRODUCT('Pre ISIC Consolidation'!$D$3:$AT$44*('Pre ISIC Consolidation'!$C$3:$C$44=$A5)),0)</f>
        <v>0</v>
      </c>
      <c r="AJ5">
        <f>IFERROR(SUMPRODUCT('Pre ISIC Consolidation'!$D$3:$AT$44*('Pre ISIC Consolidation'!$C$3:$C$44=$A5)*('Pre ISIC Consolidation'!$D$2:$AT$2=AJ$1))/SUMPRODUCT('Pre ISIC Consolidation'!$D$3:$AT$44*('Pre ISIC Consolidation'!$C$3:$C$44=$A5)),0)</f>
        <v>3.5738678375122062E-4</v>
      </c>
      <c r="AK5">
        <f>IFERROR(SUMPRODUCT('Pre ISIC Consolidation'!$D$3:$AT$44*('Pre ISIC Consolidation'!$C$3:$C$44=$A5)*('Pre ISIC Consolidation'!$D$2:$AT$2=AK$1))/SUMPRODUCT('Pre ISIC Consolidation'!$D$3:$AT$44*('Pre ISIC Consolidation'!$C$3:$C$44=$A5)),0)</f>
        <v>0</v>
      </c>
      <c r="AL5">
        <f>IFERROR(SUMPRODUCT('Pre ISIC Consolidation'!$D$3:$AT$44*('Pre ISIC Consolidation'!$C$3:$C$44=$A5)*('Pre ISIC Consolidation'!$D$2:$AT$2=AL$1))/SUMPRODUCT('Pre ISIC Consolidation'!$D$3:$AT$44*('Pre ISIC Consolidation'!$C$3:$C$44=$A5)),0)</f>
        <v>0</v>
      </c>
      <c r="AM5">
        <f>IFERROR(SUMPRODUCT('Pre ISIC Consolidation'!$D$3:$AT$44*('Pre ISIC Consolidation'!$C$3:$C$44=$A5)*('Pre ISIC Consolidation'!$D$2:$AT$2=AM$1))/SUMPRODUCT('Pre ISIC Consolidation'!$D$3:$AT$44*('Pre ISIC Consolidation'!$C$3:$C$44=$A5)),0)</f>
        <v>5.5404213538557843E-3</v>
      </c>
      <c r="AN5">
        <f>IFERROR(SUMPRODUCT('Pre ISIC Consolidation'!$D$3:$AT$44*('Pre ISIC Consolidation'!$C$3:$C$44=$A5)*('Pre ISIC Consolidation'!$D$2:$AT$2=AN$1))/SUMPRODUCT('Pre ISIC Consolidation'!$D$3:$AT$44*('Pre ISIC Consolidation'!$C$3:$C$44=$A5)),0)</f>
        <v>6.5384257645631993E-4</v>
      </c>
      <c r="AO5">
        <f>IFERROR(SUMPRODUCT('Pre ISIC Consolidation'!$D$3:$AT$44*('Pre ISIC Consolidation'!$C$3:$C$44=$A5)*('Pre ISIC Consolidation'!$D$2:$AT$2=AO$1))/SUMPRODUCT('Pre ISIC Consolidation'!$D$3:$AT$44*('Pre ISIC Consolidation'!$C$3:$C$44=$A5)),0)</f>
        <v>0</v>
      </c>
      <c r="AP5">
        <f>IFERROR(SUMPRODUCT('Pre ISIC Consolidation'!$D$3:$AT$44*('Pre ISIC Consolidation'!$C$3:$C$44=$A5)*('Pre ISIC Consolidation'!$D$2:$AT$2=AP$1))/SUMPRODUCT('Pre ISIC Consolidation'!$D$3:$AT$44*('Pre ISIC Consolidation'!$C$3:$C$44=$A5)),0)</f>
        <v>0</v>
      </c>
      <c r="AQ5">
        <f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35">
      <c r="A6" t="s">
        <v>69</v>
      </c>
      <c r="B6">
        <f>IFERROR(SUMPRODUCT('Pre ISIC Consolidation'!$D$3:$AT$44*('Pre ISIC Consolidation'!$C$3:$C$44=$A6)*('Pre ISIC Consolidation'!$D$2:$AT$2=B$1))/SUMPRODUCT('Pre ISIC Consolidation'!$D$3:$AT$44*('Pre ISIC Consolidation'!$C$3:$C$44=$A6)),0)</f>
        <v>0.10505266588562594</v>
      </c>
      <c r="C6">
        <f>IFERROR(SUMPRODUCT('Pre ISIC Consolidation'!$D$3:$AT$44*('Pre ISIC Consolidation'!$C$3:$C$44=$A6)*('Pre ISIC Consolidation'!$D$2:$AT$2=C$1))/SUMPRODUCT('Pre ISIC Consolidation'!$D$3:$AT$44*('Pre ISIC Consolidation'!$C$3:$C$44=$A6)),0)</f>
        <v>3.1083509561997605E-5</v>
      </c>
      <c r="D6">
        <f>IFERROR(SUMPRODUCT('Pre ISIC Consolidation'!$D$3:$AT$44*('Pre ISIC Consolidation'!$C$3:$C$44=$A6)*('Pre ISIC Consolidation'!$D$2:$AT$2=D$1))/SUMPRODUCT('Pre ISIC Consolidation'!$D$3:$AT$44*('Pre ISIC Consolidation'!$C$3:$C$44=$A6)),0)</f>
        <v>9.2093851960230198E-8</v>
      </c>
      <c r="E6">
        <f>IFERROR(SUMPRODUCT('Pre ISIC Consolidation'!$D$3:$AT$44*('Pre ISIC Consolidation'!$C$3:$C$44=$A6)*('Pre ISIC Consolidation'!$D$2:$AT$2=E$1))/SUMPRODUCT('Pre ISIC Consolidation'!$D$3:$AT$44*('Pre ISIC Consolidation'!$C$3:$C$44=$A6)),0)</f>
        <v>8.3517082322511354E-8</v>
      </c>
      <c r="F6">
        <f>IFERROR(SUMPRODUCT('Pre ISIC Consolidation'!$D$3:$AT$44*('Pre ISIC Consolidation'!$C$3:$C$44=$A6)*('Pre ISIC Consolidation'!$D$2:$AT$2=F$1))/SUMPRODUCT('Pre ISIC Consolidation'!$D$3:$AT$44*('Pre ISIC Consolidation'!$C$3:$C$44=$A6)),0)</f>
        <v>5.7728013258478756E-9</v>
      </c>
      <c r="G6">
        <f>IFERROR(SUMPRODUCT('Pre ISIC Consolidation'!$D$3:$AT$44*('Pre ISIC Consolidation'!$C$3:$C$44=$A6)*('Pre ISIC Consolidation'!$D$2:$AT$2=G$1))/SUMPRODUCT('Pre ISIC Consolidation'!$D$3:$AT$44*('Pre ISIC Consolidation'!$C$3:$C$44=$A6)),0)</f>
        <v>0.4993450722677143</v>
      </c>
      <c r="H6">
        <f>IFERROR(SUMPRODUCT('Pre ISIC Consolidation'!$D$3:$AT$44*('Pre ISIC Consolidation'!$C$3:$C$44=$A6)*('Pre ISIC Consolidation'!$D$2:$AT$2=H$1))/SUMPRODUCT('Pre ISIC Consolidation'!$D$3:$AT$44*('Pre ISIC Consolidation'!$C$3:$C$44=$A6)),0)</f>
        <v>5.3056887525754718E-3</v>
      </c>
      <c r="I6">
        <f>IFERROR(SUMPRODUCT('Pre ISIC Consolidation'!$D$3:$AT$44*('Pre ISIC Consolidation'!$C$3:$C$44=$A6)*('Pre ISIC Consolidation'!$D$2:$AT$2=I$1))/SUMPRODUCT('Pre ISIC Consolidation'!$D$3:$AT$44*('Pre ISIC Consolidation'!$C$3:$C$44=$A6)),0)</f>
        <v>1.5628647324926221E-4</v>
      </c>
      <c r="J6">
        <f>IFERROR(SUMPRODUCT('Pre ISIC Consolidation'!$D$3:$AT$44*('Pre ISIC Consolidation'!$C$3:$C$44=$A6)*('Pre ISIC Consolidation'!$D$2:$AT$2=J$1))/SUMPRODUCT('Pre ISIC Consolidation'!$D$3:$AT$44*('Pre ISIC Consolidation'!$C$3:$C$44=$A6)),0)</f>
        <v>1.7280839031155277E-3</v>
      </c>
      <c r="K6">
        <f>IFERROR(SUMPRODUCT('Pre ISIC Consolidation'!$D$3:$AT$44*('Pre ISIC Consolidation'!$C$3:$C$44=$A6)*('Pre ISIC Consolidation'!$D$2:$AT$2=K$1))/SUMPRODUCT('Pre ISIC Consolidation'!$D$3:$AT$44*('Pre ISIC Consolidation'!$C$3:$C$44=$A6)),0)</f>
        <v>2.0567595254129397E-3</v>
      </c>
      <c r="L6">
        <f>IFERROR(SUMPRODUCT('Pre ISIC Consolidation'!$D$3:$AT$44*('Pre ISIC Consolidation'!$C$3:$C$44=$A6)*('Pre ISIC Consolidation'!$D$2:$AT$2=L$1))/SUMPRODUCT('Pre ISIC Consolidation'!$D$3:$AT$44*('Pre ISIC Consolidation'!$C$3:$C$44=$A6)),0)</f>
        <v>2.0826929324281006E-2</v>
      </c>
      <c r="M6">
        <f>IFERROR(SUMPRODUCT('Pre ISIC Consolidation'!$D$3:$AT$44*('Pre ISIC Consolidation'!$C$3:$C$44=$A6)*('Pre ISIC Consolidation'!$D$2:$AT$2=M$1))/SUMPRODUCT('Pre ISIC Consolidation'!$D$3:$AT$44*('Pre ISIC Consolidation'!$C$3:$C$44=$A6)),0)</f>
        <v>5.8205694291922688E-3</v>
      </c>
      <c r="N6">
        <f>IFERROR(SUMPRODUCT('Pre ISIC Consolidation'!$D$3:$AT$44*('Pre ISIC Consolidation'!$C$3:$C$44=$A6)*('Pre ISIC Consolidation'!$D$2:$AT$2=N$1))/SUMPRODUCT('Pre ISIC Consolidation'!$D$3:$AT$44*('Pre ISIC Consolidation'!$C$3:$C$44=$A6)),0)</f>
        <v>5.2143132135746835E-4</v>
      </c>
      <c r="O6">
        <f>IFERROR(SUMPRODUCT('Pre ISIC Consolidation'!$D$3:$AT$44*('Pre ISIC Consolidation'!$C$3:$C$44=$A6)*('Pre ISIC Consolidation'!$D$2:$AT$2=O$1))/SUMPRODUCT('Pre ISIC Consolidation'!$D$3:$AT$44*('Pre ISIC Consolidation'!$C$3:$C$44=$A6)),0)</f>
        <v>3.9536908968005623E-5</v>
      </c>
      <c r="P6">
        <f>IFERROR(SUMPRODUCT('Pre ISIC Consolidation'!$D$3:$AT$44*('Pre ISIC Consolidation'!$C$3:$C$44=$A6)*('Pre ISIC Consolidation'!$D$2:$AT$2=P$1))/SUMPRODUCT('Pre ISIC Consolidation'!$D$3:$AT$44*('Pre ISIC Consolidation'!$C$3:$C$44=$A6)),0)</f>
        <v>1.7022664589146745E-4</v>
      </c>
      <c r="Q6">
        <f>IFERROR(SUMPRODUCT('Pre ISIC Consolidation'!$D$3:$AT$44*('Pre ISIC Consolidation'!$C$3:$C$44=$A6)*('Pre ISIC Consolidation'!$D$2:$AT$2=Q$1))/SUMPRODUCT('Pre ISIC Consolidation'!$D$3:$AT$44*('Pre ISIC Consolidation'!$C$3:$C$44=$A6)),0)</f>
        <v>5.662018217263403E-4</v>
      </c>
      <c r="R6">
        <f>IFERROR(SUMPRODUCT('Pre ISIC Consolidation'!$D$3:$AT$44*('Pre ISIC Consolidation'!$C$3:$C$44=$A6)*('Pre ISIC Consolidation'!$D$2:$AT$2=R$1))/SUMPRODUCT('Pre ISIC Consolidation'!$D$3:$AT$44*('Pre ISIC Consolidation'!$C$3:$C$44=$A6)),0)</f>
        <v>3.912539336438544E-5</v>
      </c>
      <c r="S6">
        <f>IFERROR(SUMPRODUCT('Pre ISIC Consolidation'!$D$3:$AT$44*('Pre ISIC Consolidation'!$C$3:$C$44=$A6)*('Pre ISIC Consolidation'!$D$2:$AT$2=S$1))/SUMPRODUCT('Pre ISIC Consolidation'!$D$3:$AT$44*('Pre ISIC Consolidation'!$C$3:$C$44=$A6)),0)</f>
        <v>3.3467839493250026E-4</v>
      </c>
      <c r="T6">
        <f>IFERROR(SUMPRODUCT('Pre ISIC Consolidation'!$D$3:$AT$44*('Pre ISIC Consolidation'!$C$3:$C$44=$A6)*('Pre ISIC Consolidation'!$D$2:$AT$2=T$1))/SUMPRODUCT('Pre ISIC Consolidation'!$D$3:$AT$44*('Pre ISIC Consolidation'!$C$3:$C$44=$A6)),0)</f>
        <v>1.6845876220374675E-4</v>
      </c>
      <c r="U6">
        <f>IFERROR(SUMPRODUCT('Pre ISIC Consolidation'!$D$3:$AT$44*('Pre ISIC Consolidation'!$C$3:$C$44=$A6)*('Pre ISIC Consolidation'!$D$2:$AT$2=U$1))/SUMPRODUCT('Pre ISIC Consolidation'!$D$3:$AT$44*('Pre ISIC Consolidation'!$C$3:$C$44=$A6)),0)</f>
        <v>1.9723395801004285E-4</v>
      </c>
      <c r="V6">
        <f>IFERROR(SUMPRODUCT('Pre ISIC Consolidation'!$D$3:$AT$44*('Pre ISIC Consolidation'!$C$3:$C$44=$A6)*('Pre ISIC Consolidation'!$D$2:$AT$2=V$1))/SUMPRODUCT('Pre ISIC Consolidation'!$D$3:$AT$44*('Pre ISIC Consolidation'!$C$3:$C$44=$A6)),0)</f>
        <v>4.9611010186898093E-4</v>
      </c>
      <c r="W6">
        <f>IFERROR(SUMPRODUCT('Pre ISIC Consolidation'!$D$3:$AT$44*('Pre ISIC Consolidation'!$C$3:$C$44=$A6)*('Pre ISIC Consolidation'!$D$2:$AT$2=W$1))/SUMPRODUCT('Pre ISIC Consolidation'!$D$3:$AT$44*('Pre ISIC Consolidation'!$C$3:$C$44=$A6)),0)</f>
        <v>3.3372557387931163E-4</v>
      </c>
      <c r="X6">
        <f>IFERROR(SUMPRODUCT('Pre ISIC Consolidation'!$D$3:$AT$44*('Pre ISIC Consolidation'!$C$3:$C$44=$A6)*('Pre ISIC Consolidation'!$D$2:$AT$2=X$1))/SUMPRODUCT('Pre ISIC Consolidation'!$D$3:$AT$44*('Pre ISIC Consolidation'!$C$3:$C$44=$A6)),0)</f>
        <v>6.9055705829844708E-5</v>
      </c>
      <c r="Y6">
        <f>IFERROR(SUMPRODUCT('Pre ISIC Consolidation'!$D$3:$AT$44*('Pre ISIC Consolidation'!$C$3:$C$44=$A6)*('Pre ISIC Consolidation'!$D$2:$AT$2=Y$1))/SUMPRODUCT('Pre ISIC Consolidation'!$D$3:$AT$44*('Pre ISIC Consolidation'!$C$3:$C$44=$A6)),0)</f>
        <v>3.4107658830466181E-3</v>
      </c>
      <c r="Z6">
        <f>IFERROR(SUMPRODUCT('Pre ISIC Consolidation'!$D$3:$AT$44*('Pre ISIC Consolidation'!$C$3:$C$44=$A6)*('Pre ISIC Consolidation'!$D$2:$AT$2=Z$1))/SUMPRODUCT('Pre ISIC Consolidation'!$D$3:$AT$44*('Pre ISIC Consolidation'!$C$3:$C$44=$A6)),0)</f>
        <v>1.5398798549763695E-3</v>
      </c>
      <c r="AA6">
        <f>IFERROR(SUMPRODUCT('Pre ISIC Consolidation'!$D$3:$AT$44*('Pre ISIC Consolidation'!$C$3:$C$44=$A6)*('Pre ISIC Consolidation'!$D$2:$AT$2=AA$1))/SUMPRODUCT('Pre ISIC Consolidation'!$D$3:$AT$44*('Pre ISIC Consolidation'!$C$3:$C$44=$A6)),0)</f>
        <v>4.7840952041407968E-4</v>
      </c>
      <c r="AB6">
        <f>IFERROR(SUMPRODUCT('Pre ISIC Consolidation'!$D$3:$AT$44*('Pre ISIC Consolidation'!$C$3:$C$44=$A6)*('Pre ISIC Consolidation'!$D$2:$AT$2=AB$1))/SUMPRODUCT('Pre ISIC Consolidation'!$D$3:$AT$44*('Pre ISIC Consolidation'!$C$3:$C$44=$A6)),0)</f>
        <v>1.8065487168456098E-3</v>
      </c>
      <c r="AC6">
        <f>IFERROR(SUMPRODUCT('Pre ISIC Consolidation'!$D$3:$AT$44*('Pre ISIC Consolidation'!$C$3:$C$44=$A6)*('Pre ISIC Consolidation'!$D$2:$AT$2=AC$1))/SUMPRODUCT('Pre ISIC Consolidation'!$D$3:$AT$44*('Pre ISIC Consolidation'!$C$3:$C$44=$A6)),0)</f>
        <v>0</v>
      </c>
      <c r="AD6">
        <f>IFERROR(SUMPRODUCT('Pre ISIC Consolidation'!$D$3:$AT$44*('Pre ISIC Consolidation'!$C$3:$C$44=$A6)*('Pre ISIC Consolidation'!$D$2:$AT$2=AD$1))/SUMPRODUCT('Pre ISIC Consolidation'!$D$3:$AT$44*('Pre ISIC Consolidation'!$C$3:$C$44=$A6)),0)</f>
        <v>2.6782227650394144E-2</v>
      </c>
      <c r="AE6">
        <f>IFERROR(SUMPRODUCT('Pre ISIC Consolidation'!$D$3:$AT$44*('Pre ISIC Consolidation'!$C$3:$C$44=$A6)*('Pre ISIC Consolidation'!$D$2:$AT$2=AE$1))/SUMPRODUCT('Pre ISIC Consolidation'!$D$3:$AT$44*('Pre ISIC Consolidation'!$C$3:$C$44=$A6)),0)</f>
        <v>6.611601467549454E-3</v>
      </c>
      <c r="AF6">
        <f>IFERROR(SUMPRODUCT('Pre ISIC Consolidation'!$D$3:$AT$44*('Pre ISIC Consolidation'!$C$3:$C$44=$A6)*('Pre ISIC Consolidation'!$D$2:$AT$2=AF$1))/SUMPRODUCT('Pre ISIC Consolidation'!$D$3:$AT$44*('Pre ISIC Consolidation'!$C$3:$C$44=$A6)),0)</f>
        <v>0.23308287349468487</v>
      </c>
      <c r="AG6">
        <f>IFERROR(SUMPRODUCT('Pre ISIC Consolidation'!$D$3:$AT$44*('Pre ISIC Consolidation'!$C$3:$C$44=$A6)*('Pre ISIC Consolidation'!$D$2:$AT$2=AG$1))/SUMPRODUCT('Pre ISIC Consolidation'!$D$3:$AT$44*('Pre ISIC Consolidation'!$C$3:$C$44=$A6)),0)</f>
        <v>1.3256122902486575E-3</v>
      </c>
      <c r="AH6">
        <f>IFERROR(SUMPRODUCT('Pre ISIC Consolidation'!$D$3:$AT$44*('Pre ISIC Consolidation'!$C$3:$C$44=$A6)*('Pre ISIC Consolidation'!$D$2:$AT$2=AH$1))/SUMPRODUCT('Pre ISIC Consolidation'!$D$3:$AT$44*('Pre ISIC Consolidation'!$C$3:$C$44=$A6)),0)</f>
        <v>7.3319580042863761E-4</v>
      </c>
      <c r="AI6">
        <f>IFERROR(SUMPRODUCT('Pre ISIC Consolidation'!$D$3:$AT$44*('Pre ISIC Consolidation'!$C$3:$C$44=$A6)*('Pre ISIC Consolidation'!$D$2:$AT$2=AI$1))/SUMPRODUCT('Pre ISIC Consolidation'!$D$3:$AT$44*('Pre ISIC Consolidation'!$C$3:$C$44=$A6)),0)</f>
        <v>1.085429923266138E-3</v>
      </c>
      <c r="AJ6">
        <f>IFERROR(SUMPRODUCT('Pre ISIC Consolidation'!$D$3:$AT$44*('Pre ISIC Consolidation'!$C$3:$C$44=$A6)*('Pre ISIC Consolidation'!$D$2:$AT$2=AJ$1))/SUMPRODUCT('Pre ISIC Consolidation'!$D$3:$AT$44*('Pre ISIC Consolidation'!$C$3:$C$44=$A6)),0)</f>
        <v>8.1239905047494085E-4</v>
      </c>
      <c r="AK6">
        <f>IFERROR(SUMPRODUCT('Pre ISIC Consolidation'!$D$3:$AT$44*('Pre ISIC Consolidation'!$C$3:$C$44=$A6)*('Pre ISIC Consolidation'!$D$2:$AT$2=AK$1))/SUMPRODUCT('Pre ISIC Consolidation'!$D$3:$AT$44*('Pre ISIC Consolidation'!$C$3:$C$44=$A6)),0)</f>
        <v>1.1006512395908261E-3</v>
      </c>
      <c r="AL6">
        <f>IFERROR(SUMPRODUCT('Pre ISIC Consolidation'!$D$3:$AT$44*('Pre ISIC Consolidation'!$C$3:$C$44=$A6)*('Pre ISIC Consolidation'!$D$2:$AT$2=AL$1))/SUMPRODUCT('Pre ISIC Consolidation'!$D$3:$AT$44*('Pre ISIC Consolidation'!$C$3:$C$44=$A6)),0)</f>
        <v>1.0583126360923902E-2</v>
      </c>
      <c r="AM6">
        <f>IFERROR(SUMPRODUCT('Pre ISIC Consolidation'!$D$3:$AT$44*('Pre ISIC Consolidation'!$C$3:$C$44=$A6)*('Pre ISIC Consolidation'!$D$2:$AT$2=AM$1))/SUMPRODUCT('Pre ISIC Consolidation'!$D$3:$AT$44*('Pre ISIC Consolidation'!$C$3:$C$44=$A6)),0)</f>
        <v>1.130102938344886E-2</v>
      </c>
      <c r="AN6">
        <f>IFERROR(SUMPRODUCT('Pre ISIC Consolidation'!$D$3:$AT$44*('Pre ISIC Consolidation'!$C$3:$C$44=$A6)*('Pre ISIC Consolidation'!$D$2:$AT$2=AN$1))/SUMPRODUCT('Pre ISIC Consolidation'!$D$3:$AT$44*('Pre ISIC Consolidation'!$C$3:$C$44=$A6)),0)</f>
        <v>1.0495633567714857E-2</v>
      </c>
      <c r="AO6">
        <f>IFERROR(SUMPRODUCT('Pre ISIC Consolidation'!$D$3:$AT$44*('Pre ISIC Consolidation'!$C$3:$C$44=$A6)*('Pre ISIC Consolidation'!$D$2:$AT$2=AO$1))/SUMPRODUCT('Pre ISIC Consolidation'!$D$3:$AT$44*('Pre ISIC Consolidation'!$C$3:$C$44=$A6)),0)</f>
        <v>3.7144561552767907E-2</v>
      </c>
      <c r="AP6">
        <f>IFERROR(SUMPRODUCT('Pre ISIC Consolidation'!$D$3:$AT$44*('Pre ISIC Consolidation'!$C$3:$C$44=$A6)*('Pre ISIC Consolidation'!$D$2:$AT$2=AP$1))/SUMPRODUCT('Pre ISIC Consolidation'!$D$3:$AT$44*('Pre ISIC Consolidation'!$C$3:$C$44=$A6)),0)</f>
        <v>8.4469492007276901E-3</v>
      </c>
      <c r="AQ6">
        <f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35">
      <c r="A7" t="s">
        <v>70</v>
      </c>
      <c r="B7">
        <f>IFERROR(SUMPRODUCT('Pre ISIC Consolidation'!$D$3:$AT$44*('Pre ISIC Consolidation'!$C$3:$C$44=$A7)*('Pre ISIC Consolidation'!$D$2:$AT$2=B$1))/SUMPRODUCT('Pre ISIC Consolidation'!$D$3:$AT$44*('Pre ISIC Consolidation'!$C$3:$C$44=$A7)),0)</f>
        <v>8.8056958015610993E-3</v>
      </c>
      <c r="C7">
        <f>IFERROR(SUMPRODUCT('Pre ISIC Consolidation'!$D$3:$AT$44*('Pre ISIC Consolidation'!$C$3:$C$44=$A7)*('Pre ISIC Consolidation'!$D$2:$AT$2=C$1))/SUMPRODUCT('Pre ISIC Consolidation'!$D$3:$AT$44*('Pre ISIC Consolidation'!$C$3:$C$44=$A7)),0)</f>
        <v>7.4564425448375992E-5</v>
      </c>
      <c r="D7">
        <f>IFERROR(SUMPRODUCT('Pre ISIC Consolidation'!$D$3:$AT$44*('Pre ISIC Consolidation'!$C$3:$C$44=$A7)*('Pre ISIC Consolidation'!$D$2:$AT$2=D$1))/SUMPRODUCT('Pre ISIC Consolidation'!$D$3:$AT$44*('Pre ISIC Consolidation'!$C$3:$C$44=$A7)),0)</f>
        <v>2.2091859173900347E-7</v>
      </c>
      <c r="E7">
        <f>IFERROR(SUMPRODUCT('Pre ISIC Consolidation'!$D$3:$AT$44*('Pre ISIC Consolidation'!$C$3:$C$44=$A7)*('Pre ISIC Consolidation'!$D$2:$AT$2=E$1))/SUMPRODUCT('Pre ISIC Consolidation'!$D$3:$AT$44*('Pre ISIC Consolidation'!$C$3:$C$44=$A7)),0)</f>
        <v>2.0034427727930518E-7</v>
      </c>
      <c r="F7">
        <f>IFERROR(SUMPRODUCT('Pre ISIC Consolidation'!$D$3:$AT$44*('Pre ISIC Consolidation'!$C$3:$C$44=$A7)*('Pre ISIC Consolidation'!$D$2:$AT$2=F$1))/SUMPRODUCT('Pre ISIC Consolidation'!$D$3:$AT$44*('Pre ISIC Consolidation'!$C$3:$C$44=$A7)),0)</f>
        <v>1.3848037758764823E-8</v>
      </c>
      <c r="G7">
        <f>IFERROR(SUMPRODUCT('Pre ISIC Consolidation'!$D$3:$AT$44*('Pre ISIC Consolidation'!$C$3:$C$44=$A7)*('Pre ISIC Consolidation'!$D$2:$AT$2=G$1))/SUMPRODUCT('Pre ISIC Consolidation'!$D$3:$AT$44*('Pre ISIC Consolidation'!$C$3:$C$44=$A7)),0)</f>
        <v>8.8113490381869636E-3</v>
      </c>
      <c r="H7">
        <f>IFERROR(SUMPRODUCT('Pre ISIC Consolidation'!$D$3:$AT$44*('Pre ISIC Consolidation'!$C$3:$C$44=$A7)*('Pre ISIC Consolidation'!$D$2:$AT$2=H$1))/SUMPRODUCT('Pre ISIC Consolidation'!$D$3:$AT$44*('Pre ISIC Consolidation'!$C$3:$C$44=$A7)),0)</f>
        <v>0.59200372296390746</v>
      </c>
      <c r="I7">
        <f>IFERROR(SUMPRODUCT('Pre ISIC Consolidation'!$D$3:$AT$44*('Pre ISIC Consolidation'!$C$3:$C$44=$A7)*('Pre ISIC Consolidation'!$D$2:$AT$2=I$1))/SUMPRODUCT('Pre ISIC Consolidation'!$D$3:$AT$44*('Pre ISIC Consolidation'!$C$3:$C$44=$A7)),0)</f>
        <v>3.4954546875306789E-3</v>
      </c>
      <c r="J7">
        <f>IFERROR(SUMPRODUCT('Pre ISIC Consolidation'!$D$3:$AT$44*('Pre ISIC Consolidation'!$C$3:$C$44=$A7)*('Pre ISIC Consolidation'!$D$2:$AT$2=J$1))/SUMPRODUCT('Pre ISIC Consolidation'!$D$3:$AT$44*('Pre ISIC Consolidation'!$C$3:$C$44=$A7)),0)</f>
        <v>1.9446646644991451E-2</v>
      </c>
      <c r="K7">
        <f>IFERROR(SUMPRODUCT('Pre ISIC Consolidation'!$D$3:$AT$44*('Pre ISIC Consolidation'!$C$3:$C$44=$A7)*('Pre ISIC Consolidation'!$D$2:$AT$2=K$1))/SUMPRODUCT('Pre ISIC Consolidation'!$D$3:$AT$44*('Pre ISIC Consolidation'!$C$3:$C$44=$A7)),0)</f>
        <v>1.1458525823046864E-3</v>
      </c>
      <c r="L7">
        <f>IFERROR(SUMPRODUCT('Pre ISIC Consolidation'!$D$3:$AT$44*('Pre ISIC Consolidation'!$C$3:$C$44=$A7)*('Pre ISIC Consolidation'!$D$2:$AT$2=L$1))/SUMPRODUCT('Pre ISIC Consolidation'!$D$3:$AT$44*('Pre ISIC Consolidation'!$C$3:$C$44=$A7)),0)</f>
        <v>8.8585243231338404E-3</v>
      </c>
      <c r="M7">
        <f>IFERROR(SUMPRODUCT('Pre ISIC Consolidation'!$D$3:$AT$44*('Pre ISIC Consolidation'!$C$3:$C$44=$A7)*('Pre ISIC Consolidation'!$D$2:$AT$2=M$1))/SUMPRODUCT('Pre ISIC Consolidation'!$D$3:$AT$44*('Pre ISIC Consolidation'!$C$3:$C$44=$A7)),0)</f>
        <v>3.9942066153677907E-3</v>
      </c>
      <c r="N7">
        <f>IFERROR(SUMPRODUCT('Pre ISIC Consolidation'!$D$3:$AT$44*('Pre ISIC Consolidation'!$C$3:$C$44=$A7)*('Pre ISIC Consolidation'!$D$2:$AT$2=N$1))/SUMPRODUCT('Pre ISIC Consolidation'!$D$3:$AT$44*('Pre ISIC Consolidation'!$C$3:$C$44=$A7)),0)</f>
        <v>2.7050834724362191E-2</v>
      </c>
      <c r="O7">
        <f>IFERROR(SUMPRODUCT('Pre ISIC Consolidation'!$D$3:$AT$44*('Pre ISIC Consolidation'!$C$3:$C$44=$A7)*('Pre ISIC Consolidation'!$D$2:$AT$2=O$1))/SUMPRODUCT('Pre ISIC Consolidation'!$D$3:$AT$44*('Pre ISIC Consolidation'!$C$3:$C$44=$A7)),0)</f>
        <v>6.1139962273062509E-4</v>
      </c>
      <c r="P7">
        <f>IFERROR(SUMPRODUCT('Pre ISIC Consolidation'!$D$3:$AT$44*('Pre ISIC Consolidation'!$C$3:$C$44=$A7)*('Pre ISIC Consolidation'!$D$2:$AT$2=P$1))/SUMPRODUCT('Pre ISIC Consolidation'!$D$3:$AT$44*('Pre ISIC Consolidation'!$C$3:$C$44=$A7)),0)</f>
        <v>2.6323885653520528E-3</v>
      </c>
      <c r="Q7">
        <f>IFERROR(SUMPRODUCT('Pre ISIC Consolidation'!$D$3:$AT$44*('Pre ISIC Consolidation'!$C$3:$C$44=$A7)*('Pre ISIC Consolidation'!$D$2:$AT$2=Q$1))/SUMPRODUCT('Pre ISIC Consolidation'!$D$3:$AT$44*('Pre ISIC Consolidation'!$C$3:$C$44=$A7)),0)</f>
        <v>2.9383974493333181E-3</v>
      </c>
      <c r="R7">
        <f>IFERROR(SUMPRODUCT('Pre ISIC Consolidation'!$D$3:$AT$44*('Pre ISIC Consolidation'!$C$3:$C$44=$A7)*('Pre ISIC Consolidation'!$D$2:$AT$2=R$1))/SUMPRODUCT('Pre ISIC Consolidation'!$D$3:$AT$44*('Pre ISIC Consolidation'!$C$3:$C$44=$A7)),0)</f>
        <v>2.0304766190179955E-4</v>
      </c>
      <c r="S7">
        <f>IFERROR(SUMPRODUCT('Pre ISIC Consolidation'!$D$3:$AT$44*('Pre ISIC Consolidation'!$C$3:$C$44=$A7)*('Pre ISIC Consolidation'!$D$2:$AT$2=S$1))/SUMPRODUCT('Pre ISIC Consolidation'!$D$3:$AT$44*('Pre ISIC Consolidation'!$C$3:$C$44=$A7)),0)</f>
        <v>8.6541305782297118E-3</v>
      </c>
      <c r="T7">
        <f>IFERROR(SUMPRODUCT('Pre ISIC Consolidation'!$D$3:$AT$44*('Pre ISIC Consolidation'!$C$3:$C$44=$A7)*('Pre ISIC Consolidation'!$D$2:$AT$2=T$1))/SUMPRODUCT('Pre ISIC Consolidation'!$D$3:$AT$44*('Pre ISIC Consolidation'!$C$3:$C$44=$A7)),0)</f>
        <v>3.1007028196900887E-3</v>
      </c>
      <c r="U7">
        <f>IFERROR(SUMPRODUCT('Pre ISIC Consolidation'!$D$3:$AT$44*('Pre ISIC Consolidation'!$C$3:$C$44=$A7)*('Pre ISIC Consolidation'!$D$2:$AT$2=U$1))/SUMPRODUCT('Pre ISIC Consolidation'!$D$3:$AT$44*('Pre ISIC Consolidation'!$C$3:$C$44=$A7)),0)</f>
        <v>3.0804291435145722E-3</v>
      </c>
      <c r="V7">
        <f>IFERROR(SUMPRODUCT('Pre ISIC Consolidation'!$D$3:$AT$44*('Pre ISIC Consolidation'!$C$3:$C$44=$A7)*('Pre ISIC Consolidation'!$D$2:$AT$2=V$1))/SUMPRODUCT('Pre ISIC Consolidation'!$D$3:$AT$44*('Pre ISIC Consolidation'!$C$3:$C$44=$A7)),0)</f>
        <v>8.6568597269456472E-3</v>
      </c>
      <c r="W7">
        <f>IFERROR(SUMPRODUCT('Pre ISIC Consolidation'!$D$3:$AT$44*('Pre ISIC Consolidation'!$C$3:$C$44=$A7)*('Pre ISIC Consolidation'!$D$2:$AT$2=W$1))/SUMPRODUCT('Pre ISIC Consolidation'!$D$3:$AT$44*('Pre ISIC Consolidation'!$C$3:$C$44=$A7)),0)</f>
        <v>4.506818719897971E-2</v>
      </c>
      <c r="X7">
        <f>IFERROR(SUMPRODUCT('Pre ISIC Consolidation'!$D$3:$AT$44*('Pre ISIC Consolidation'!$C$3:$C$44=$A7)*('Pre ISIC Consolidation'!$D$2:$AT$2=X$1))/SUMPRODUCT('Pre ISIC Consolidation'!$D$3:$AT$44*('Pre ISIC Consolidation'!$C$3:$C$44=$A7)),0)</f>
        <v>6.5000524845810585E-3</v>
      </c>
      <c r="Y7">
        <f>IFERROR(SUMPRODUCT('Pre ISIC Consolidation'!$D$3:$AT$44*('Pre ISIC Consolidation'!$C$3:$C$44=$A7)*('Pre ISIC Consolidation'!$D$2:$AT$2=Y$1))/SUMPRODUCT('Pre ISIC Consolidation'!$D$3:$AT$44*('Pre ISIC Consolidation'!$C$3:$C$44=$A7)),0)</f>
        <v>6.6038186175447849E-2</v>
      </c>
      <c r="Z7">
        <f>IFERROR(SUMPRODUCT('Pre ISIC Consolidation'!$D$3:$AT$44*('Pre ISIC Consolidation'!$C$3:$C$44=$A7)*('Pre ISIC Consolidation'!$D$2:$AT$2=Z$1))/SUMPRODUCT('Pre ISIC Consolidation'!$D$3:$AT$44*('Pre ISIC Consolidation'!$C$3:$C$44=$A7)),0)</f>
        <v>1.5964944127052252E-3</v>
      </c>
      <c r="AA7">
        <f>IFERROR(SUMPRODUCT('Pre ISIC Consolidation'!$D$3:$AT$44*('Pre ISIC Consolidation'!$C$3:$C$44=$A7)*('Pre ISIC Consolidation'!$D$2:$AT$2=AA$1))/SUMPRODUCT('Pre ISIC Consolidation'!$D$3:$AT$44*('Pre ISIC Consolidation'!$C$3:$C$44=$A7)),0)</f>
        <v>5.0261082823673832E-4</v>
      </c>
      <c r="AB7">
        <f>IFERROR(SUMPRODUCT('Pre ISIC Consolidation'!$D$3:$AT$44*('Pre ISIC Consolidation'!$C$3:$C$44=$A7)*('Pre ISIC Consolidation'!$D$2:$AT$2=AB$1))/SUMPRODUCT('Pre ISIC Consolidation'!$D$3:$AT$44*('Pre ISIC Consolidation'!$C$3:$C$44=$A7)),0)</f>
        <v>3.0004066043794794E-3</v>
      </c>
      <c r="AC7">
        <f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>
        <f>IFERROR(SUMPRODUCT('Pre ISIC Consolidation'!$D$3:$AT$44*('Pre ISIC Consolidation'!$C$3:$C$44=$A7)*('Pre ISIC Consolidation'!$D$2:$AT$2=AD$1))/SUMPRODUCT('Pre ISIC Consolidation'!$D$3:$AT$44*('Pre ISIC Consolidation'!$C$3:$C$44=$A7)),0)</f>
        <v>4.6979176117716161E-2</v>
      </c>
      <c r="AE7">
        <f>IFERROR(SUMPRODUCT('Pre ISIC Consolidation'!$D$3:$AT$44*('Pre ISIC Consolidation'!$C$3:$C$44=$A7)*('Pre ISIC Consolidation'!$D$2:$AT$2=AE$1))/SUMPRODUCT('Pre ISIC Consolidation'!$D$3:$AT$44*('Pre ISIC Consolidation'!$C$3:$C$44=$A7)),0)</f>
        <v>7.623389589979282E-3</v>
      </c>
      <c r="AF7">
        <f>IFERROR(SUMPRODUCT('Pre ISIC Consolidation'!$D$3:$AT$44*('Pre ISIC Consolidation'!$C$3:$C$44=$A7)*('Pre ISIC Consolidation'!$D$2:$AT$2=AF$1))/SUMPRODUCT('Pre ISIC Consolidation'!$D$3:$AT$44*('Pre ISIC Consolidation'!$C$3:$C$44=$A7)),0)</f>
        <v>1.5165002188077512E-2</v>
      </c>
      <c r="AG7">
        <f>IFERROR(SUMPRODUCT('Pre ISIC Consolidation'!$D$3:$AT$44*('Pre ISIC Consolidation'!$C$3:$C$44=$A7)*('Pre ISIC Consolidation'!$D$2:$AT$2=AG$1))/SUMPRODUCT('Pre ISIC Consolidation'!$D$3:$AT$44*('Pre ISIC Consolidation'!$C$3:$C$44=$A7)),0)</f>
        <v>8.7859094733705699E-3</v>
      </c>
      <c r="AH7">
        <f>IFERROR(SUMPRODUCT('Pre ISIC Consolidation'!$D$3:$AT$44*('Pre ISIC Consolidation'!$C$3:$C$44=$A7)*('Pre ISIC Consolidation'!$D$2:$AT$2=AH$1))/SUMPRODUCT('Pre ISIC Consolidation'!$D$3:$AT$44*('Pre ISIC Consolidation'!$C$3:$C$44=$A7)),0)</f>
        <v>2.4606199762063461E-3</v>
      </c>
      <c r="AI7">
        <f>IFERROR(SUMPRODUCT('Pre ISIC Consolidation'!$D$3:$AT$44*('Pre ISIC Consolidation'!$C$3:$C$44=$A7)*('Pre ISIC Consolidation'!$D$2:$AT$2=AI$1))/SUMPRODUCT('Pre ISIC Consolidation'!$D$3:$AT$44*('Pre ISIC Consolidation'!$C$3:$C$44=$A7)),0)</f>
        <v>1.1926379888635712E-3</v>
      </c>
      <c r="AJ7">
        <f>IFERROR(SUMPRODUCT('Pre ISIC Consolidation'!$D$3:$AT$44*('Pre ISIC Consolidation'!$C$3:$C$44=$A7)*('Pre ISIC Consolidation'!$D$2:$AT$2=AJ$1))/SUMPRODUCT('Pre ISIC Consolidation'!$D$3:$AT$44*('Pre ISIC Consolidation'!$C$3:$C$44=$A7)),0)</f>
        <v>1.9890620659315868E-3</v>
      </c>
      <c r="AK7">
        <f>IFERROR(SUMPRODUCT('Pre ISIC Consolidation'!$D$3:$AT$44*('Pre ISIC Consolidation'!$C$3:$C$44=$A7)*('Pre ISIC Consolidation'!$D$2:$AT$2=AK$1))/SUMPRODUCT('Pre ISIC Consolidation'!$D$3:$AT$44*('Pre ISIC Consolidation'!$C$3:$C$44=$A7)),0)</f>
        <v>3.8365008074255497E-3</v>
      </c>
      <c r="AL7">
        <f>IFERROR(SUMPRODUCT('Pre ISIC Consolidation'!$D$3:$AT$44*('Pre ISIC Consolidation'!$C$3:$C$44=$A7)*('Pre ISIC Consolidation'!$D$2:$AT$2=AL$1))/SUMPRODUCT('Pre ISIC Consolidation'!$D$3:$AT$44*('Pre ISIC Consolidation'!$C$3:$C$44=$A7)),0)</f>
        <v>2.5676026058709965E-2</v>
      </c>
      <c r="AM7">
        <f>IFERROR(SUMPRODUCT('Pre ISIC Consolidation'!$D$3:$AT$44*('Pre ISIC Consolidation'!$C$3:$C$44=$A7)*('Pre ISIC Consolidation'!$D$2:$AT$2=AM$1))/SUMPRODUCT('Pre ISIC Consolidation'!$D$3:$AT$44*('Pre ISIC Consolidation'!$C$3:$C$44=$A7)),0)</f>
        <v>1.4509519148268136E-2</v>
      </c>
      <c r="AN7">
        <f>IFERROR(SUMPRODUCT('Pre ISIC Consolidation'!$D$3:$AT$44*('Pre ISIC Consolidation'!$C$3:$C$44=$A7)*('Pre ISIC Consolidation'!$D$2:$AT$2=AN$1))/SUMPRODUCT('Pre ISIC Consolidation'!$D$3:$AT$44*('Pre ISIC Consolidation'!$C$3:$C$44=$A7)),0)</f>
        <v>3.7463414302026988E-3</v>
      </c>
      <c r="AO7">
        <f>IFERROR(SUMPRODUCT('Pre ISIC Consolidation'!$D$3:$AT$44*('Pre ISIC Consolidation'!$C$3:$C$44=$A7)*('Pre ISIC Consolidation'!$D$2:$AT$2=AO$1))/SUMPRODUCT('Pre ISIC Consolidation'!$D$3:$AT$44*('Pre ISIC Consolidation'!$C$3:$C$44=$A7)),0)</f>
        <v>2.3325156848722998E-2</v>
      </c>
      <c r="AP7">
        <f>IFERROR(SUMPRODUCT('Pre ISIC Consolidation'!$D$3:$AT$44*('Pre ISIC Consolidation'!$C$3:$C$44=$A7)*('Pre ISIC Consolidation'!$D$2:$AT$2=AP$1))/SUMPRODUCT('Pre ISIC Consolidation'!$D$3:$AT$44*('Pre ISIC Consolidation'!$C$3:$C$44=$A7)),0)</f>
        <v>1.8440078116796446E-2</v>
      </c>
      <c r="AQ7">
        <f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35">
      <c r="A8" t="s">
        <v>71</v>
      </c>
      <c r="B8">
        <f>IFERROR(SUMPRODUCT('Pre ISIC Consolidation'!$D$3:$AT$44*('Pre ISIC Consolidation'!$C$3:$C$44=$A8)*('Pre ISIC Consolidation'!$D$2:$AT$2=B$1))/SUMPRODUCT('Pre ISIC Consolidation'!$D$3:$AT$44*('Pre ISIC Consolidation'!$C$3:$C$44=$A8)),0)</f>
        <v>1.4101454893242542E-2</v>
      </c>
      <c r="C8">
        <f>IFERROR(SUMPRODUCT('Pre ISIC Consolidation'!$D$3:$AT$44*('Pre ISIC Consolidation'!$C$3:$C$44=$A8)*('Pre ISIC Consolidation'!$D$2:$AT$2=C$1))/SUMPRODUCT('Pre ISIC Consolidation'!$D$3:$AT$44*('Pre ISIC Consolidation'!$C$3:$C$44=$A8)),0)</f>
        <v>2.1056660913325477E-4</v>
      </c>
      <c r="D8">
        <f>IFERROR(SUMPRODUCT('Pre ISIC Consolidation'!$D$3:$AT$44*('Pre ISIC Consolidation'!$C$3:$C$44=$A8)*('Pre ISIC Consolidation'!$D$2:$AT$2=D$1))/SUMPRODUCT('Pre ISIC Consolidation'!$D$3:$AT$44*('Pre ISIC Consolidation'!$C$3:$C$44=$A8)),0)</f>
        <v>6.2386424192569135E-7</v>
      </c>
      <c r="E8">
        <f>IFERROR(SUMPRODUCT('Pre ISIC Consolidation'!$D$3:$AT$44*('Pre ISIC Consolidation'!$C$3:$C$44=$A8)*('Pre ISIC Consolidation'!$D$2:$AT$2=E$1))/SUMPRODUCT('Pre ISIC Consolidation'!$D$3:$AT$44*('Pre ISIC Consolidation'!$C$3:$C$44=$A8)),0)</f>
        <v>5.6576329626737103E-7</v>
      </c>
      <c r="F8">
        <f>IFERROR(SUMPRODUCT('Pre ISIC Consolidation'!$D$3:$AT$44*('Pre ISIC Consolidation'!$C$3:$C$44=$A8)*('Pre ISIC Consolidation'!$D$2:$AT$2=F$1))/SUMPRODUCT('Pre ISIC Consolidation'!$D$3:$AT$44*('Pre ISIC Consolidation'!$C$3:$C$44=$A8)),0)</f>
        <v>3.9106240495760321E-8</v>
      </c>
      <c r="G8">
        <f>IFERROR(SUMPRODUCT('Pre ISIC Consolidation'!$D$3:$AT$44*('Pre ISIC Consolidation'!$C$3:$C$44=$A8)*('Pre ISIC Consolidation'!$D$2:$AT$2=G$1))/SUMPRODUCT('Pre ISIC Consolidation'!$D$3:$AT$44*('Pre ISIC Consolidation'!$C$3:$C$44=$A8)),0)</f>
        <v>2.0315295466580098E-2</v>
      </c>
      <c r="H8">
        <f>IFERROR(SUMPRODUCT('Pre ISIC Consolidation'!$D$3:$AT$44*('Pre ISIC Consolidation'!$C$3:$C$44=$A8)*('Pre ISIC Consolidation'!$D$2:$AT$2=H$1))/SUMPRODUCT('Pre ISIC Consolidation'!$D$3:$AT$44*('Pre ISIC Consolidation'!$C$3:$C$44=$A8)),0)</f>
        <v>1.7206596748150205E-3</v>
      </c>
      <c r="I8">
        <f>IFERROR(SUMPRODUCT('Pre ISIC Consolidation'!$D$3:$AT$44*('Pre ISIC Consolidation'!$C$3:$C$44=$A8)*('Pre ISIC Consolidation'!$D$2:$AT$2=I$1))/SUMPRODUCT('Pre ISIC Consolidation'!$D$3:$AT$44*('Pre ISIC Consolidation'!$C$3:$C$44=$A8)),0)</f>
        <v>0.28613177826212965</v>
      </c>
      <c r="J8">
        <f>IFERROR(SUMPRODUCT('Pre ISIC Consolidation'!$D$3:$AT$44*('Pre ISIC Consolidation'!$C$3:$C$44=$A8)*('Pre ISIC Consolidation'!$D$2:$AT$2=J$1))/SUMPRODUCT('Pre ISIC Consolidation'!$D$3:$AT$44*('Pre ISIC Consolidation'!$C$3:$C$44=$A8)),0)</f>
        <v>3.4572821219828416E-2</v>
      </c>
      <c r="K8">
        <f>IFERROR(SUMPRODUCT('Pre ISIC Consolidation'!$D$3:$AT$44*('Pre ISIC Consolidation'!$C$3:$C$44=$A8)*('Pre ISIC Consolidation'!$D$2:$AT$2=K$1))/SUMPRODUCT('Pre ISIC Consolidation'!$D$3:$AT$44*('Pre ISIC Consolidation'!$C$3:$C$44=$A8)),0)</f>
        <v>6.8906146962493273E-4</v>
      </c>
      <c r="L8">
        <f>IFERROR(SUMPRODUCT('Pre ISIC Consolidation'!$D$3:$AT$44*('Pre ISIC Consolidation'!$C$3:$C$44=$A8)*('Pre ISIC Consolidation'!$D$2:$AT$2=L$1))/SUMPRODUCT('Pre ISIC Consolidation'!$D$3:$AT$44*('Pre ISIC Consolidation'!$C$3:$C$44=$A8)),0)</f>
        <v>7.1676189160109535E-3</v>
      </c>
      <c r="M8">
        <f>IFERROR(SUMPRODUCT('Pre ISIC Consolidation'!$D$3:$AT$44*('Pre ISIC Consolidation'!$C$3:$C$44=$A8)*('Pre ISIC Consolidation'!$D$2:$AT$2=M$1))/SUMPRODUCT('Pre ISIC Consolidation'!$D$3:$AT$44*('Pre ISIC Consolidation'!$C$3:$C$44=$A8)),0)</f>
        <v>1.921784139435719E-3</v>
      </c>
      <c r="N8">
        <f>IFERROR(SUMPRODUCT('Pre ISIC Consolidation'!$D$3:$AT$44*('Pre ISIC Consolidation'!$C$3:$C$44=$A8)*('Pre ISIC Consolidation'!$D$2:$AT$2=N$1))/SUMPRODUCT('Pre ISIC Consolidation'!$D$3:$AT$44*('Pre ISIC Consolidation'!$C$3:$C$44=$A8)),0)</f>
        <v>5.3466125763717799E-3</v>
      </c>
      <c r="O8">
        <f>IFERROR(SUMPRODUCT('Pre ISIC Consolidation'!$D$3:$AT$44*('Pre ISIC Consolidation'!$C$3:$C$44=$A8)*('Pre ISIC Consolidation'!$D$2:$AT$2=O$1))/SUMPRODUCT('Pre ISIC Consolidation'!$D$3:$AT$44*('Pre ISIC Consolidation'!$C$3:$C$44=$A8)),0)</f>
        <v>2.1084974647844713E-3</v>
      </c>
      <c r="P8">
        <f>IFERROR(SUMPRODUCT('Pre ISIC Consolidation'!$D$3:$AT$44*('Pre ISIC Consolidation'!$C$3:$C$44=$A8)*('Pre ISIC Consolidation'!$D$2:$AT$2=P$1))/SUMPRODUCT('Pre ISIC Consolidation'!$D$3:$AT$44*('Pre ISIC Consolidation'!$C$3:$C$44=$A8)),0)</f>
        <v>9.0781616638613179E-3</v>
      </c>
      <c r="Q8">
        <f>IFERROR(SUMPRODUCT('Pre ISIC Consolidation'!$D$3:$AT$44*('Pre ISIC Consolidation'!$C$3:$C$44=$A8)*('Pre ISIC Consolidation'!$D$2:$AT$2=Q$1))/SUMPRODUCT('Pre ISIC Consolidation'!$D$3:$AT$44*('Pre ISIC Consolidation'!$C$3:$C$44=$A8)),0)</f>
        <v>6.4642934693006481E-3</v>
      </c>
      <c r="R8">
        <f>IFERROR(SUMPRODUCT('Pre ISIC Consolidation'!$D$3:$AT$44*('Pre ISIC Consolidation'!$C$3:$C$44=$A8)*('Pre ISIC Consolidation'!$D$2:$AT$2=R$1))/SUMPRODUCT('Pre ISIC Consolidation'!$D$3:$AT$44*('Pre ISIC Consolidation'!$C$3:$C$44=$A8)),0)</f>
        <v>4.466923543941849E-4</v>
      </c>
      <c r="S8">
        <f>IFERROR(SUMPRODUCT('Pre ISIC Consolidation'!$D$3:$AT$44*('Pre ISIC Consolidation'!$C$3:$C$44=$A8)*('Pre ISIC Consolidation'!$D$2:$AT$2=S$1))/SUMPRODUCT('Pre ISIC Consolidation'!$D$3:$AT$44*('Pre ISIC Consolidation'!$C$3:$C$44=$A8)),0)</f>
        <v>1.3632056692051149E-2</v>
      </c>
      <c r="T8">
        <f>IFERROR(SUMPRODUCT('Pre ISIC Consolidation'!$D$3:$AT$44*('Pre ISIC Consolidation'!$C$3:$C$44=$A8)*('Pre ISIC Consolidation'!$D$2:$AT$2=T$1))/SUMPRODUCT('Pre ISIC Consolidation'!$D$3:$AT$44*('Pre ISIC Consolidation'!$C$3:$C$44=$A8)),0)</f>
        <v>3.1979436577149623E-3</v>
      </c>
      <c r="U8">
        <f>IFERROR(SUMPRODUCT('Pre ISIC Consolidation'!$D$3:$AT$44*('Pre ISIC Consolidation'!$C$3:$C$44=$A8)*('Pre ISIC Consolidation'!$D$2:$AT$2=U$1))/SUMPRODUCT('Pre ISIC Consolidation'!$D$3:$AT$44*('Pre ISIC Consolidation'!$C$3:$C$44=$A8)),0)</f>
        <v>4.966135963236161E-3</v>
      </c>
      <c r="V8">
        <f>IFERROR(SUMPRODUCT('Pre ISIC Consolidation'!$D$3:$AT$44*('Pre ISIC Consolidation'!$C$3:$C$44=$A8)*('Pre ISIC Consolidation'!$D$2:$AT$2=V$1))/SUMPRODUCT('Pre ISIC Consolidation'!$D$3:$AT$44*('Pre ISIC Consolidation'!$C$3:$C$44=$A8)),0)</f>
        <v>1.0162390217986358E-2</v>
      </c>
      <c r="W8">
        <f>IFERROR(SUMPRODUCT('Pre ISIC Consolidation'!$D$3:$AT$44*('Pre ISIC Consolidation'!$C$3:$C$44=$A8)*('Pre ISIC Consolidation'!$D$2:$AT$2=W$1))/SUMPRODUCT('Pre ISIC Consolidation'!$D$3:$AT$44*('Pre ISIC Consolidation'!$C$3:$C$44=$A8)),0)</f>
        <v>1.5848737152602748E-2</v>
      </c>
      <c r="X8">
        <f>IFERROR(SUMPRODUCT('Pre ISIC Consolidation'!$D$3:$AT$44*('Pre ISIC Consolidation'!$C$3:$C$44=$A8)*('Pre ISIC Consolidation'!$D$2:$AT$2=X$1))/SUMPRODUCT('Pre ISIC Consolidation'!$D$3:$AT$44*('Pre ISIC Consolidation'!$C$3:$C$44=$A8)),0)</f>
        <v>9.86792503184287E-3</v>
      </c>
      <c r="Y8">
        <f>IFERROR(SUMPRODUCT('Pre ISIC Consolidation'!$D$3:$AT$44*('Pre ISIC Consolidation'!$C$3:$C$44=$A8)*('Pre ISIC Consolidation'!$D$2:$AT$2=Y$1))/SUMPRODUCT('Pre ISIC Consolidation'!$D$3:$AT$44*('Pre ISIC Consolidation'!$C$3:$C$44=$A8)),0)</f>
        <v>0.42684959854980659</v>
      </c>
      <c r="Z8">
        <f>IFERROR(SUMPRODUCT('Pre ISIC Consolidation'!$D$3:$AT$44*('Pre ISIC Consolidation'!$C$3:$C$44=$A8)*('Pre ISIC Consolidation'!$D$2:$AT$2=Z$1))/SUMPRODUCT('Pre ISIC Consolidation'!$D$3:$AT$44*('Pre ISIC Consolidation'!$C$3:$C$44=$A8)),0)</f>
        <v>1.3987778060535576E-2</v>
      </c>
      <c r="AA8">
        <f>IFERROR(SUMPRODUCT('Pre ISIC Consolidation'!$D$3:$AT$44*('Pre ISIC Consolidation'!$C$3:$C$44=$A8)*('Pre ISIC Consolidation'!$D$2:$AT$2=AA$1))/SUMPRODUCT('Pre ISIC Consolidation'!$D$3:$AT$44*('Pre ISIC Consolidation'!$C$3:$C$44=$A8)),0)</f>
        <v>4.3340570774486947E-3</v>
      </c>
      <c r="AB8">
        <f>IFERROR(SUMPRODUCT('Pre ISIC Consolidation'!$D$3:$AT$44*('Pre ISIC Consolidation'!$C$3:$C$44=$A8)*('Pre ISIC Consolidation'!$D$2:$AT$2=AB$1))/SUMPRODUCT('Pre ISIC Consolidation'!$D$3:$AT$44*('Pre ISIC Consolidation'!$C$3:$C$44=$A8)),0)</f>
        <v>3.2511888268053294E-3</v>
      </c>
      <c r="AC8">
        <f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>
        <f>IFERROR(SUMPRODUCT('Pre ISIC Consolidation'!$D$3:$AT$44*('Pre ISIC Consolidation'!$C$3:$C$44=$A8)*('Pre ISIC Consolidation'!$D$2:$AT$2=AD$1))/SUMPRODUCT('Pre ISIC Consolidation'!$D$3:$AT$44*('Pre ISIC Consolidation'!$C$3:$C$44=$A8)),0)</f>
        <v>2.1922458859913022E-2</v>
      </c>
      <c r="AE8">
        <f>IFERROR(SUMPRODUCT('Pre ISIC Consolidation'!$D$3:$AT$44*('Pre ISIC Consolidation'!$C$3:$C$44=$A8)*('Pre ISIC Consolidation'!$D$2:$AT$2=AE$1))/SUMPRODUCT('Pre ISIC Consolidation'!$D$3:$AT$44*('Pre ISIC Consolidation'!$C$3:$C$44=$A8)),0)</f>
        <v>7.4555092938254691E-3</v>
      </c>
      <c r="AF8">
        <f>IFERROR(SUMPRODUCT('Pre ISIC Consolidation'!$D$3:$AT$44*('Pre ISIC Consolidation'!$C$3:$C$44=$A8)*('Pre ISIC Consolidation'!$D$2:$AT$2=AF$1))/SUMPRODUCT('Pre ISIC Consolidation'!$D$3:$AT$44*('Pre ISIC Consolidation'!$C$3:$C$44=$A8)),0)</f>
        <v>4.7674905247067148E-3</v>
      </c>
      <c r="AG8">
        <f>IFERROR(SUMPRODUCT('Pre ISIC Consolidation'!$D$3:$AT$44*('Pre ISIC Consolidation'!$C$3:$C$44=$A8)*('Pre ISIC Consolidation'!$D$2:$AT$2=AG$1))/SUMPRODUCT('Pre ISIC Consolidation'!$D$3:$AT$44*('Pre ISIC Consolidation'!$C$3:$C$44=$A8)),0)</f>
        <v>3.941112566375045E-3</v>
      </c>
      <c r="AH8">
        <f>IFERROR(SUMPRODUCT('Pre ISIC Consolidation'!$D$3:$AT$44*('Pre ISIC Consolidation'!$C$3:$C$44=$A8)*('Pre ISIC Consolidation'!$D$2:$AT$2=AH$1))/SUMPRODUCT('Pre ISIC Consolidation'!$D$3:$AT$44*('Pre ISIC Consolidation'!$C$3:$C$44=$A8)),0)</f>
        <v>1.7314380491248113E-3</v>
      </c>
      <c r="AI8">
        <f>IFERROR(SUMPRODUCT('Pre ISIC Consolidation'!$D$3:$AT$44*('Pre ISIC Consolidation'!$C$3:$C$44=$A8)*('Pre ISIC Consolidation'!$D$2:$AT$2=AI$1))/SUMPRODUCT('Pre ISIC Consolidation'!$D$3:$AT$44*('Pre ISIC Consolidation'!$C$3:$C$44=$A8)),0)</f>
        <v>5.8860702105768153E-4</v>
      </c>
      <c r="AJ8">
        <f>IFERROR(SUMPRODUCT('Pre ISIC Consolidation'!$D$3:$AT$44*('Pre ISIC Consolidation'!$C$3:$C$44=$A8)*('Pre ISIC Consolidation'!$D$2:$AT$2=AJ$1))/SUMPRODUCT('Pre ISIC Consolidation'!$D$3:$AT$44*('Pre ISIC Consolidation'!$C$3:$C$44=$A8)),0)</f>
        <v>5.1240391468745981E-4</v>
      </c>
      <c r="AK8">
        <f>IFERROR(SUMPRODUCT('Pre ISIC Consolidation'!$D$3:$AT$44*('Pre ISIC Consolidation'!$C$3:$C$44=$A8)*('Pre ISIC Consolidation'!$D$2:$AT$2=AK$1))/SUMPRODUCT('Pre ISIC Consolidation'!$D$3:$AT$44*('Pre ISIC Consolidation'!$C$3:$C$44=$A8)),0)</f>
        <v>2.0224972689864052E-2</v>
      </c>
      <c r="AL8">
        <f>IFERROR(SUMPRODUCT('Pre ISIC Consolidation'!$D$3:$AT$44*('Pre ISIC Consolidation'!$C$3:$C$44=$A8)*('Pre ISIC Consolidation'!$D$2:$AT$2=AL$1))/SUMPRODUCT('Pre ISIC Consolidation'!$D$3:$AT$44*('Pre ISIC Consolidation'!$C$3:$C$44=$A8)),0)</f>
        <v>1.8648851014543326E-2</v>
      </c>
      <c r="AM8">
        <f>IFERROR(SUMPRODUCT('Pre ISIC Consolidation'!$D$3:$AT$44*('Pre ISIC Consolidation'!$C$3:$C$44=$A8)*('Pre ISIC Consolidation'!$D$2:$AT$2=AM$1))/SUMPRODUCT('Pre ISIC Consolidation'!$D$3:$AT$44*('Pre ISIC Consolidation'!$C$3:$C$44=$A8)),0)</f>
        <v>2.6900666602376151E-3</v>
      </c>
      <c r="AN8">
        <f>IFERROR(SUMPRODUCT('Pre ISIC Consolidation'!$D$3:$AT$44*('Pre ISIC Consolidation'!$C$3:$C$44=$A8)*('Pre ISIC Consolidation'!$D$2:$AT$2=AN$1))/SUMPRODUCT('Pre ISIC Consolidation'!$D$3:$AT$44*('Pre ISIC Consolidation'!$C$3:$C$44=$A8)),0)</f>
        <v>2.4535891278808022E-3</v>
      </c>
      <c r="AO8">
        <f>IFERROR(SUMPRODUCT('Pre ISIC Consolidation'!$D$3:$AT$44*('Pre ISIC Consolidation'!$C$3:$C$44=$A8)*('Pre ISIC Consolidation'!$D$2:$AT$2=AO$1))/SUMPRODUCT('Pre ISIC Consolidation'!$D$3:$AT$44*('Pre ISIC Consolidation'!$C$3:$C$44=$A8)),0)</f>
        <v>1.5008886226383839E-3</v>
      </c>
      <c r="AP8">
        <f>IFERROR(SUMPRODUCT('Pre ISIC Consolidation'!$D$3:$AT$44*('Pre ISIC Consolidation'!$C$3:$C$44=$A8)*('Pre ISIC Consolidation'!$D$2:$AT$2=AP$1))/SUMPRODUCT('Pre ISIC Consolidation'!$D$3:$AT$44*('Pre ISIC Consolidation'!$C$3:$C$44=$A8)),0)</f>
        <v>1.7188273511823563E-2</v>
      </c>
      <c r="AQ8">
        <f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35">
      <c r="A9" t="s">
        <v>72</v>
      </c>
      <c r="B9">
        <f>IFERROR(SUMPRODUCT('Pre ISIC Consolidation'!$D$3:$AT$44*('Pre ISIC Consolidation'!$C$3:$C$44=$A9)*('Pre ISIC Consolidation'!$D$2:$AT$2=B$1))/SUMPRODUCT('Pre ISIC Consolidation'!$D$3:$AT$44*('Pre ISIC Consolidation'!$C$3:$C$44=$A9)),0)</f>
        <v>3.3986363669520031E-3</v>
      </c>
      <c r="C9">
        <f>IFERROR(SUMPRODUCT('Pre ISIC Consolidation'!$D$3:$AT$44*('Pre ISIC Consolidation'!$C$3:$C$44=$A9)*('Pre ISIC Consolidation'!$D$2:$AT$2=C$1))/SUMPRODUCT('Pre ISIC Consolidation'!$D$3:$AT$44*('Pre ISIC Consolidation'!$C$3:$C$44=$A9)),0)</f>
        <v>8.815102136230425E-5</v>
      </c>
      <c r="D9">
        <f>IFERROR(SUMPRODUCT('Pre ISIC Consolidation'!$D$3:$AT$44*('Pre ISIC Consolidation'!$C$3:$C$44=$A9)*('Pre ISIC Consolidation'!$D$2:$AT$2=D$1))/SUMPRODUCT('Pre ISIC Consolidation'!$D$3:$AT$44*('Pre ISIC Consolidation'!$C$3:$C$44=$A9)),0)</f>
        <v>2.6117279631153129E-7</v>
      </c>
      <c r="E9">
        <f>IFERROR(SUMPRODUCT('Pre ISIC Consolidation'!$D$3:$AT$44*('Pre ISIC Consolidation'!$C$3:$C$44=$A9)*('Pre ISIC Consolidation'!$D$2:$AT$2=E$1))/SUMPRODUCT('Pre ISIC Consolidation'!$D$3:$AT$44*('Pre ISIC Consolidation'!$C$3:$C$44=$A9)),0)</f>
        <v>2.3684957753064902E-7</v>
      </c>
      <c r="F9">
        <f>IFERROR(SUMPRODUCT('Pre ISIC Consolidation'!$D$3:$AT$44*('Pre ISIC Consolidation'!$C$3:$C$44=$A9)*('Pre ISIC Consolidation'!$D$2:$AT$2=F$1))/SUMPRODUCT('Pre ISIC Consolidation'!$D$3:$AT$44*('Pre ISIC Consolidation'!$C$3:$C$44=$A9)),0)</f>
        <v>1.637132808250533E-8</v>
      </c>
      <c r="G9">
        <f>IFERROR(SUMPRODUCT('Pre ISIC Consolidation'!$D$3:$AT$44*('Pre ISIC Consolidation'!$C$3:$C$44=$A9)*('Pre ISIC Consolidation'!$D$2:$AT$2=G$1))/SUMPRODUCT('Pre ISIC Consolidation'!$D$3:$AT$44*('Pre ISIC Consolidation'!$C$3:$C$44=$A9)),0)</f>
        <v>7.4826017297801251E-2</v>
      </c>
      <c r="H9">
        <f>IFERROR(SUMPRODUCT('Pre ISIC Consolidation'!$D$3:$AT$44*('Pre ISIC Consolidation'!$C$3:$C$44=$A9)*('Pre ISIC Consolidation'!$D$2:$AT$2=H$1))/SUMPRODUCT('Pre ISIC Consolidation'!$D$3:$AT$44*('Pre ISIC Consolidation'!$C$3:$C$44=$A9)),0)</f>
        <v>6.5023113544487188E-3</v>
      </c>
      <c r="I9">
        <f>IFERROR(SUMPRODUCT('Pre ISIC Consolidation'!$D$3:$AT$44*('Pre ISIC Consolidation'!$C$3:$C$44=$A9)*('Pre ISIC Consolidation'!$D$2:$AT$2=I$1))/SUMPRODUCT('Pre ISIC Consolidation'!$D$3:$AT$44*('Pre ISIC Consolidation'!$C$3:$C$44=$A9)),0)</f>
        <v>6.3022972356842301E-3</v>
      </c>
      <c r="J9">
        <f>IFERROR(SUMPRODUCT('Pre ISIC Consolidation'!$D$3:$AT$44*('Pre ISIC Consolidation'!$C$3:$C$44=$A9)*('Pre ISIC Consolidation'!$D$2:$AT$2=J$1))/SUMPRODUCT('Pre ISIC Consolidation'!$D$3:$AT$44*('Pre ISIC Consolidation'!$C$3:$C$44=$A9)),0)</f>
        <v>0.31861768023569559</v>
      </c>
      <c r="K9">
        <f>IFERROR(SUMPRODUCT('Pre ISIC Consolidation'!$D$3:$AT$44*('Pre ISIC Consolidation'!$C$3:$C$44=$A9)*('Pre ISIC Consolidation'!$D$2:$AT$2=K$1))/SUMPRODUCT('Pre ISIC Consolidation'!$D$3:$AT$44*('Pre ISIC Consolidation'!$C$3:$C$44=$A9)),0)</f>
        <v>1.4900139425239459E-3</v>
      </c>
      <c r="L9">
        <f>IFERROR(SUMPRODUCT('Pre ISIC Consolidation'!$D$3:$AT$44*('Pre ISIC Consolidation'!$C$3:$C$44=$A9)*('Pre ISIC Consolidation'!$D$2:$AT$2=L$1))/SUMPRODUCT('Pre ISIC Consolidation'!$D$3:$AT$44*('Pre ISIC Consolidation'!$C$3:$C$44=$A9)),0)</f>
        <v>2.4494513114450434E-2</v>
      </c>
      <c r="M9">
        <f>IFERROR(SUMPRODUCT('Pre ISIC Consolidation'!$D$3:$AT$44*('Pre ISIC Consolidation'!$C$3:$C$44=$A9)*('Pre ISIC Consolidation'!$D$2:$AT$2=M$1))/SUMPRODUCT('Pre ISIC Consolidation'!$D$3:$AT$44*('Pre ISIC Consolidation'!$C$3:$C$44=$A9)),0)</f>
        <v>1.2511361459414653E-2</v>
      </c>
      <c r="N9">
        <f>IFERROR(SUMPRODUCT('Pre ISIC Consolidation'!$D$3:$AT$44*('Pre ISIC Consolidation'!$C$3:$C$44=$A9)*('Pre ISIC Consolidation'!$D$2:$AT$2=N$1))/SUMPRODUCT('Pre ISIC Consolidation'!$D$3:$AT$44*('Pre ISIC Consolidation'!$C$3:$C$44=$A9)),0)</f>
        <v>1.4908212983807227E-2</v>
      </c>
      <c r="O9">
        <f>IFERROR(SUMPRODUCT('Pre ISIC Consolidation'!$D$3:$AT$44*('Pre ISIC Consolidation'!$C$3:$C$44=$A9)*('Pre ISIC Consolidation'!$D$2:$AT$2=O$1))/SUMPRODUCT('Pre ISIC Consolidation'!$D$3:$AT$44*('Pre ISIC Consolidation'!$C$3:$C$44=$A9)),0)</f>
        <v>1.5174152226823231E-3</v>
      </c>
      <c r="P9">
        <f>IFERROR(SUMPRODUCT('Pre ISIC Consolidation'!$D$3:$AT$44*('Pre ISIC Consolidation'!$C$3:$C$44=$A9)*('Pre ISIC Consolidation'!$D$2:$AT$2=P$1))/SUMPRODUCT('Pre ISIC Consolidation'!$D$3:$AT$44*('Pre ISIC Consolidation'!$C$3:$C$44=$A9)),0)</f>
        <v>6.5332498296944135E-3</v>
      </c>
      <c r="Q9">
        <f>IFERROR(SUMPRODUCT('Pre ISIC Consolidation'!$D$3:$AT$44*('Pre ISIC Consolidation'!$C$3:$C$44=$A9)*('Pre ISIC Consolidation'!$D$2:$AT$2=Q$1))/SUMPRODUCT('Pre ISIC Consolidation'!$D$3:$AT$44*('Pre ISIC Consolidation'!$C$3:$C$44=$A9)),0)</f>
        <v>3.7645340111583671E-3</v>
      </c>
      <c r="R9">
        <f>IFERROR(SUMPRODUCT('Pre ISIC Consolidation'!$D$3:$AT$44*('Pre ISIC Consolidation'!$C$3:$C$44=$A9)*('Pre ISIC Consolidation'!$D$2:$AT$2=R$1))/SUMPRODUCT('Pre ISIC Consolidation'!$D$3:$AT$44*('Pre ISIC Consolidation'!$C$3:$C$44=$A9)),0)</f>
        <v>2.6013493487374767E-4</v>
      </c>
      <c r="S9">
        <f>IFERROR(SUMPRODUCT('Pre ISIC Consolidation'!$D$3:$AT$44*('Pre ISIC Consolidation'!$C$3:$C$44=$A9)*('Pre ISIC Consolidation'!$D$2:$AT$2=S$1))/SUMPRODUCT('Pre ISIC Consolidation'!$D$3:$AT$44*('Pre ISIC Consolidation'!$C$3:$C$44=$A9)),0)</f>
        <v>7.7285521848613559E-3</v>
      </c>
      <c r="T9">
        <f>IFERROR(SUMPRODUCT('Pre ISIC Consolidation'!$D$3:$AT$44*('Pre ISIC Consolidation'!$C$3:$C$44=$A9)*('Pre ISIC Consolidation'!$D$2:$AT$2=T$1))/SUMPRODUCT('Pre ISIC Consolidation'!$D$3:$AT$44*('Pre ISIC Consolidation'!$C$3:$C$44=$A9)),0)</f>
        <v>6.0832604857737702E-3</v>
      </c>
      <c r="U9">
        <f>IFERROR(SUMPRODUCT('Pre ISIC Consolidation'!$D$3:$AT$44*('Pre ISIC Consolidation'!$C$3:$C$44=$A9)*('Pre ISIC Consolidation'!$D$2:$AT$2=U$1))/SUMPRODUCT('Pre ISIC Consolidation'!$D$3:$AT$44*('Pre ISIC Consolidation'!$C$3:$C$44=$A9)),0)</f>
        <v>9.0013542229045417E-3</v>
      </c>
      <c r="V9">
        <f>IFERROR(SUMPRODUCT('Pre ISIC Consolidation'!$D$3:$AT$44*('Pre ISIC Consolidation'!$C$3:$C$44=$A9)*('Pre ISIC Consolidation'!$D$2:$AT$2=V$1))/SUMPRODUCT('Pre ISIC Consolidation'!$D$3:$AT$44*('Pre ISIC Consolidation'!$C$3:$C$44=$A9)),0)</f>
        <v>9.8220369811527469E-3</v>
      </c>
      <c r="W9">
        <f>IFERROR(SUMPRODUCT('Pre ISIC Consolidation'!$D$3:$AT$44*('Pre ISIC Consolidation'!$C$3:$C$44=$A9)*('Pre ISIC Consolidation'!$D$2:$AT$2=W$1))/SUMPRODUCT('Pre ISIC Consolidation'!$D$3:$AT$44*('Pre ISIC Consolidation'!$C$3:$C$44=$A9)),0)</f>
        <v>8.926480261940449E-3</v>
      </c>
      <c r="X9">
        <f>IFERROR(SUMPRODUCT('Pre ISIC Consolidation'!$D$3:$AT$44*('Pre ISIC Consolidation'!$C$3:$C$44=$A9)*('Pre ISIC Consolidation'!$D$2:$AT$2=X$1))/SUMPRODUCT('Pre ISIC Consolidation'!$D$3:$AT$44*('Pre ISIC Consolidation'!$C$3:$C$44=$A9)),0)</f>
        <v>1.9156453144150876E-3</v>
      </c>
      <c r="Y9">
        <f>IFERROR(SUMPRODUCT('Pre ISIC Consolidation'!$D$3:$AT$44*('Pre ISIC Consolidation'!$C$3:$C$44=$A9)*('Pre ISIC Consolidation'!$D$2:$AT$2=Y$1))/SUMPRODUCT('Pre ISIC Consolidation'!$D$3:$AT$44*('Pre ISIC Consolidation'!$C$3:$C$44=$A9)),0)</f>
        <v>2.4512761568747439E-2</v>
      </c>
      <c r="Z9">
        <f>IFERROR(SUMPRODUCT('Pre ISIC Consolidation'!$D$3:$AT$44*('Pre ISIC Consolidation'!$C$3:$C$44=$A9)*('Pre ISIC Consolidation'!$D$2:$AT$2=Z$1))/SUMPRODUCT('Pre ISIC Consolidation'!$D$3:$AT$44*('Pre ISIC Consolidation'!$C$3:$C$44=$A9)),0)</f>
        <v>2.9683787659383542E-3</v>
      </c>
      <c r="AA9">
        <f>IFERROR(SUMPRODUCT('Pre ISIC Consolidation'!$D$3:$AT$44*('Pre ISIC Consolidation'!$C$3:$C$44=$A9)*('Pre ISIC Consolidation'!$D$2:$AT$2=AA$1))/SUMPRODUCT('Pre ISIC Consolidation'!$D$3:$AT$44*('Pre ISIC Consolidation'!$C$3:$C$44=$A9)),0)</f>
        <v>9.2860629836105202E-4</v>
      </c>
      <c r="AB9">
        <f>IFERROR(SUMPRODUCT('Pre ISIC Consolidation'!$D$3:$AT$44*('Pre ISIC Consolidation'!$C$3:$C$44=$A9)*('Pre ISIC Consolidation'!$D$2:$AT$2=AB$1))/SUMPRODUCT('Pre ISIC Consolidation'!$D$3:$AT$44*('Pre ISIC Consolidation'!$C$3:$C$44=$A9)),0)</f>
        <v>7.8372134354480899E-3</v>
      </c>
      <c r="AC9">
        <f>IFERROR(SUMPRODUCT('Pre ISIC Consolidation'!$D$3:$AT$44*('Pre ISIC Consolidation'!$C$3:$C$44=$A9)*('Pre ISIC Consolidation'!$D$2:$AT$2=AC$1))/SUMPRODUCT('Pre ISIC Consolidation'!$D$3:$AT$44*('Pre ISIC Consolidation'!$C$3:$C$44=$A9)),0)</f>
        <v>0</v>
      </c>
      <c r="AD9">
        <f>IFERROR(SUMPRODUCT('Pre ISIC Consolidation'!$D$3:$AT$44*('Pre ISIC Consolidation'!$C$3:$C$44=$A9)*('Pre ISIC Consolidation'!$D$2:$AT$2=AD$1))/SUMPRODUCT('Pre ISIC Consolidation'!$D$3:$AT$44*('Pre ISIC Consolidation'!$C$3:$C$44=$A9)),0)</f>
        <v>6.9036888716287437E-2</v>
      </c>
      <c r="AE9">
        <f>IFERROR(SUMPRODUCT('Pre ISIC Consolidation'!$D$3:$AT$44*('Pre ISIC Consolidation'!$C$3:$C$44=$A9)*('Pre ISIC Consolidation'!$D$2:$AT$2=AE$1))/SUMPRODUCT('Pre ISIC Consolidation'!$D$3:$AT$44*('Pre ISIC Consolidation'!$C$3:$C$44=$A9)),0)</f>
        <v>1.5770922485284909E-2</v>
      </c>
      <c r="AF9">
        <f>IFERROR(SUMPRODUCT('Pre ISIC Consolidation'!$D$3:$AT$44*('Pre ISIC Consolidation'!$C$3:$C$44=$A9)*('Pre ISIC Consolidation'!$D$2:$AT$2=AF$1))/SUMPRODUCT('Pre ISIC Consolidation'!$D$3:$AT$44*('Pre ISIC Consolidation'!$C$3:$C$44=$A9)),0)</f>
        <v>1.118442234029034E-2</v>
      </c>
      <c r="AG9">
        <f>IFERROR(SUMPRODUCT('Pre ISIC Consolidation'!$D$3:$AT$44*('Pre ISIC Consolidation'!$C$3:$C$44=$A9)*('Pre ISIC Consolidation'!$D$2:$AT$2=AG$1))/SUMPRODUCT('Pre ISIC Consolidation'!$D$3:$AT$44*('Pre ISIC Consolidation'!$C$3:$C$44=$A9)),0)</f>
        <v>9.039698096266803E-2</v>
      </c>
      <c r="AH9">
        <f>IFERROR(SUMPRODUCT('Pre ISIC Consolidation'!$D$3:$AT$44*('Pre ISIC Consolidation'!$C$3:$C$44=$A9)*('Pre ISIC Consolidation'!$D$2:$AT$2=AH$1))/SUMPRODUCT('Pre ISIC Consolidation'!$D$3:$AT$44*('Pre ISIC Consolidation'!$C$3:$C$44=$A9)),0)</f>
        <v>9.3198173995605212E-3</v>
      </c>
      <c r="AI9">
        <f>IFERROR(SUMPRODUCT('Pre ISIC Consolidation'!$D$3:$AT$44*('Pre ISIC Consolidation'!$C$3:$C$44=$A9)*('Pre ISIC Consolidation'!$D$2:$AT$2=AI$1))/SUMPRODUCT('Pre ISIC Consolidation'!$D$3:$AT$44*('Pre ISIC Consolidation'!$C$3:$C$44=$A9)),0)</f>
        <v>1.2240012473852766E-2</v>
      </c>
      <c r="AJ9">
        <f>IFERROR(SUMPRODUCT('Pre ISIC Consolidation'!$D$3:$AT$44*('Pre ISIC Consolidation'!$C$3:$C$44=$A9)*('Pre ISIC Consolidation'!$D$2:$AT$2=AJ$1))/SUMPRODUCT('Pre ISIC Consolidation'!$D$3:$AT$44*('Pre ISIC Consolidation'!$C$3:$C$44=$A9)),0)</f>
        <v>3.0137543464895451E-2</v>
      </c>
      <c r="AK9">
        <f>IFERROR(SUMPRODUCT('Pre ISIC Consolidation'!$D$3:$AT$44*('Pre ISIC Consolidation'!$C$3:$C$44=$A9)*('Pre ISIC Consolidation'!$D$2:$AT$2=AK$1))/SUMPRODUCT('Pre ISIC Consolidation'!$D$3:$AT$44*('Pre ISIC Consolidation'!$C$3:$C$44=$A9)),0)</f>
        <v>6.9396659757670282E-3</v>
      </c>
      <c r="AL9">
        <f>IFERROR(SUMPRODUCT('Pre ISIC Consolidation'!$D$3:$AT$44*('Pre ISIC Consolidation'!$C$3:$C$44=$A9)*('Pre ISIC Consolidation'!$D$2:$AT$2=AL$1))/SUMPRODUCT('Pre ISIC Consolidation'!$D$3:$AT$44*('Pre ISIC Consolidation'!$C$3:$C$44=$A9)),0)</f>
        <v>0.1275573591162478</v>
      </c>
      <c r="AM9">
        <f>IFERROR(SUMPRODUCT('Pre ISIC Consolidation'!$D$3:$AT$44*('Pre ISIC Consolidation'!$C$3:$C$44=$A9)*('Pre ISIC Consolidation'!$D$2:$AT$2=AM$1))/SUMPRODUCT('Pre ISIC Consolidation'!$D$3:$AT$44*('Pre ISIC Consolidation'!$C$3:$C$44=$A9)),0)</f>
        <v>2.111257684809751E-2</v>
      </c>
      <c r="AN9">
        <f>IFERROR(SUMPRODUCT('Pre ISIC Consolidation'!$D$3:$AT$44*('Pre ISIC Consolidation'!$C$3:$C$44=$A9)*('Pre ISIC Consolidation'!$D$2:$AT$2=AN$1))/SUMPRODUCT('Pre ISIC Consolidation'!$D$3:$AT$44*('Pre ISIC Consolidation'!$C$3:$C$44=$A9)),0)</f>
        <v>1.4113299254960254E-2</v>
      </c>
      <c r="AO9">
        <f>IFERROR(SUMPRODUCT('Pre ISIC Consolidation'!$D$3:$AT$44*('Pre ISIC Consolidation'!$C$3:$C$44=$A9)*('Pre ISIC Consolidation'!$D$2:$AT$2=AO$1))/SUMPRODUCT('Pre ISIC Consolidation'!$D$3:$AT$44*('Pre ISIC Consolidation'!$C$3:$C$44=$A9)),0)</f>
        <v>1.5113203953743624E-2</v>
      </c>
      <c r="AP9">
        <f>IFERROR(SUMPRODUCT('Pre ISIC Consolidation'!$D$3:$AT$44*('Pre ISIC Consolidation'!$C$3:$C$44=$A9)*('Pre ISIC Consolidation'!$D$2:$AT$2=AP$1))/SUMPRODUCT('Pre ISIC Consolidation'!$D$3:$AT$44*('Pre ISIC Consolidation'!$C$3:$C$44=$A9)),0)</f>
        <v>2.213797408455034E-2</v>
      </c>
      <c r="AQ9">
        <f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35">
      <c r="A10" t="s">
        <v>73</v>
      </c>
      <c r="B10">
        <f>IFERROR(SUMPRODUCT('Pre ISIC Consolidation'!$D$3:$AT$44*('Pre ISIC Consolidation'!$C$3:$C$44=$A10)*('Pre ISIC Consolidation'!$D$2:$AT$2=B$1))/SUMPRODUCT('Pre ISIC Consolidation'!$D$3:$AT$44*('Pre ISIC Consolidation'!$C$3:$C$44=$A10)),0)</f>
        <v>5.0671108596696476E-2</v>
      </c>
      <c r="C10">
        <f>IFERROR(SUMPRODUCT('Pre ISIC Consolidation'!$D$3:$AT$44*('Pre ISIC Consolidation'!$C$3:$C$44=$A10)*('Pre ISIC Consolidation'!$D$2:$AT$2=C$1))/SUMPRODUCT('Pre ISIC Consolidation'!$D$3:$AT$44*('Pre ISIC Consolidation'!$C$3:$C$44=$A10)),0)</f>
        <v>4.857025970756023E-4</v>
      </c>
      <c r="D10">
        <f>IFERROR(SUMPRODUCT('Pre ISIC Consolidation'!$D$3:$AT$44*('Pre ISIC Consolidation'!$C$3:$C$44=$A10)*('Pre ISIC Consolidation'!$D$2:$AT$2=D$1))/SUMPRODUCT('Pre ISIC Consolidation'!$D$3:$AT$44*('Pre ISIC Consolidation'!$C$3:$C$44=$A10)),0)</f>
        <v>1.4390338704374164E-6</v>
      </c>
      <c r="E10">
        <f>IFERROR(SUMPRODUCT('Pre ISIC Consolidation'!$D$3:$AT$44*('Pre ISIC Consolidation'!$C$3:$C$44=$A10)*('Pre ISIC Consolidation'!$D$2:$AT$2=E$1))/SUMPRODUCT('Pre ISIC Consolidation'!$D$3:$AT$44*('Pre ISIC Consolidation'!$C$3:$C$44=$A10)),0)</f>
        <v>1.305015564710053E-6</v>
      </c>
      <c r="F10">
        <f>IFERROR(SUMPRODUCT('Pre ISIC Consolidation'!$D$3:$AT$44*('Pre ISIC Consolidation'!$C$3:$C$44=$A10)*('Pre ISIC Consolidation'!$D$2:$AT$2=F$1))/SUMPRODUCT('Pre ISIC Consolidation'!$D$3:$AT$44*('Pre ISIC Consolidation'!$C$3:$C$44=$A10)),0)</f>
        <v>9.0204247714478645E-8</v>
      </c>
      <c r="G10">
        <f>IFERROR(SUMPRODUCT('Pre ISIC Consolidation'!$D$3:$AT$44*('Pre ISIC Consolidation'!$C$3:$C$44=$A10)*('Pre ISIC Consolidation'!$D$2:$AT$2=G$1))/SUMPRODUCT('Pre ISIC Consolidation'!$D$3:$AT$44*('Pre ISIC Consolidation'!$C$3:$C$44=$A10)),0)</f>
        <v>1.0527635723703584E-2</v>
      </c>
      <c r="H10">
        <f>IFERROR(SUMPRODUCT('Pre ISIC Consolidation'!$D$3:$AT$44*('Pre ISIC Consolidation'!$C$3:$C$44=$A10)*('Pre ISIC Consolidation'!$D$2:$AT$2=H$1))/SUMPRODUCT('Pre ISIC Consolidation'!$D$3:$AT$44*('Pre ISIC Consolidation'!$C$3:$C$44=$A10)),0)</f>
        <v>1.5992055887044554E-3</v>
      </c>
      <c r="I10">
        <f>IFERROR(SUMPRODUCT('Pre ISIC Consolidation'!$D$3:$AT$44*('Pre ISIC Consolidation'!$C$3:$C$44=$A10)*('Pre ISIC Consolidation'!$D$2:$AT$2=I$1))/SUMPRODUCT('Pre ISIC Consolidation'!$D$3:$AT$44*('Pre ISIC Consolidation'!$C$3:$C$44=$A10)),0)</f>
        <v>1.9286221828398776E-3</v>
      </c>
      <c r="J10">
        <f>IFERROR(SUMPRODUCT('Pre ISIC Consolidation'!$D$3:$AT$44*('Pre ISIC Consolidation'!$C$3:$C$44=$A10)*('Pre ISIC Consolidation'!$D$2:$AT$2=J$1))/SUMPRODUCT('Pre ISIC Consolidation'!$D$3:$AT$44*('Pre ISIC Consolidation'!$C$3:$C$44=$A10)),0)</f>
        <v>2.9154126312118073E-3</v>
      </c>
      <c r="K10">
        <f>IFERROR(SUMPRODUCT('Pre ISIC Consolidation'!$D$3:$AT$44*('Pre ISIC Consolidation'!$C$3:$C$44=$A10)*('Pre ISIC Consolidation'!$D$2:$AT$2=K$1))/SUMPRODUCT('Pre ISIC Consolidation'!$D$3:$AT$44*('Pre ISIC Consolidation'!$C$3:$C$44=$A10)),0)</f>
        <v>0.20839991613226486</v>
      </c>
      <c r="L10">
        <f>IFERROR(SUMPRODUCT('Pre ISIC Consolidation'!$D$3:$AT$44*('Pre ISIC Consolidation'!$C$3:$C$44=$A10)*('Pre ISIC Consolidation'!$D$2:$AT$2=L$1))/SUMPRODUCT('Pre ISIC Consolidation'!$D$3:$AT$44*('Pre ISIC Consolidation'!$C$3:$C$44=$A10)),0)</f>
        <v>0.10474437385328807</v>
      </c>
      <c r="M10">
        <f>IFERROR(SUMPRODUCT('Pre ISIC Consolidation'!$D$3:$AT$44*('Pre ISIC Consolidation'!$C$3:$C$44=$A10)*('Pre ISIC Consolidation'!$D$2:$AT$2=M$1))/SUMPRODUCT('Pre ISIC Consolidation'!$D$3:$AT$44*('Pre ISIC Consolidation'!$C$3:$C$44=$A10)),0)</f>
        <v>1.7973382479816817E-3</v>
      </c>
      <c r="N10">
        <f>IFERROR(SUMPRODUCT('Pre ISIC Consolidation'!$D$3:$AT$44*('Pre ISIC Consolidation'!$C$3:$C$44=$A10)*('Pre ISIC Consolidation'!$D$2:$AT$2=N$1))/SUMPRODUCT('Pre ISIC Consolidation'!$D$3:$AT$44*('Pre ISIC Consolidation'!$C$3:$C$44=$A10)),0)</f>
        <v>2.6459409889483623E-3</v>
      </c>
      <c r="O10">
        <f>IFERROR(SUMPRODUCT('Pre ISIC Consolidation'!$D$3:$AT$44*('Pre ISIC Consolidation'!$C$3:$C$44=$A10)*('Pre ISIC Consolidation'!$D$2:$AT$2=O$1))/SUMPRODUCT('Pre ISIC Consolidation'!$D$3:$AT$44*('Pre ISIC Consolidation'!$C$3:$C$44=$A10)),0)</f>
        <v>2.3826329257197808E-3</v>
      </c>
      <c r="P10">
        <f>IFERROR(SUMPRODUCT('Pre ISIC Consolidation'!$D$3:$AT$44*('Pre ISIC Consolidation'!$C$3:$C$44=$A10)*('Pre ISIC Consolidation'!$D$2:$AT$2=P$1))/SUMPRODUCT('Pre ISIC Consolidation'!$D$3:$AT$44*('Pre ISIC Consolidation'!$C$3:$C$44=$A10)),0)</f>
        <v>1.0258455249095607E-2</v>
      </c>
      <c r="Q10">
        <f>IFERROR(SUMPRODUCT('Pre ISIC Consolidation'!$D$3:$AT$44*('Pre ISIC Consolidation'!$C$3:$C$44=$A10)*('Pre ISIC Consolidation'!$D$2:$AT$2=Q$1))/SUMPRODUCT('Pre ISIC Consolidation'!$D$3:$AT$44*('Pre ISIC Consolidation'!$C$3:$C$44=$A10)),0)</f>
        <v>2.112284435315458E-2</v>
      </c>
      <c r="R10">
        <f>IFERROR(SUMPRODUCT('Pre ISIC Consolidation'!$D$3:$AT$44*('Pre ISIC Consolidation'!$C$3:$C$44=$A10)*('Pre ISIC Consolidation'!$D$2:$AT$2=R$1))/SUMPRODUCT('Pre ISIC Consolidation'!$D$3:$AT$44*('Pre ISIC Consolidation'!$C$3:$C$44=$A10)),0)</f>
        <v>1.4596201611857425E-3</v>
      </c>
      <c r="S10">
        <f>IFERROR(SUMPRODUCT('Pre ISIC Consolidation'!$D$3:$AT$44*('Pre ISIC Consolidation'!$C$3:$C$44=$A10)*('Pre ISIC Consolidation'!$D$2:$AT$2=S$1))/SUMPRODUCT('Pre ISIC Consolidation'!$D$3:$AT$44*('Pre ISIC Consolidation'!$C$3:$C$44=$A10)),0)</f>
        <v>3.8950747941083248E-3</v>
      </c>
      <c r="T10">
        <f>IFERROR(SUMPRODUCT('Pre ISIC Consolidation'!$D$3:$AT$44*('Pre ISIC Consolidation'!$C$3:$C$44=$A10)*('Pre ISIC Consolidation'!$D$2:$AT$2=T$1))/SUMPRODUCT('Pre ISIC Consolidation'!$D$3:$AT$44*('Pre ISIC Consolidation'!$C$3:$C$44=$A10)),0)</f>
        <v>8.0151115424328316E-4</v>
      </c>
      <c r="U10">
        <f>IFERROR(SUMPRODUCT('Pre ISIC Consolidation'!$D$3:$AT$44*('Pre ISIC Consolidation'!$C$3:$C$44=$A10)*('Pre ISIC Consolidation'!$D$2:$AT$2=U$1))/SUMPRODUCT('Pre ISIC Consolidation'!$D$3:$AT$44*('Pre ISIC Consolidation'!$C$3:$C$44=$A10)),0)</f>
        <v>2.5996913257063125E-3</v>
      </c>
      <c r="V10">
        <f>IFERROR(SUMPRODUCT('Pre ISIC Consolidation'!$D$3:$AT$44*('Pre ISIC Consolidation'!$C$3:$C$44=$A10)*('Pre ISIC Consolidation'!$D$2:$AT$2=V$1))/SUMPRODUCT('Pre ISIC Consolidation'!$D$3:$AT$44*('Pre ISIC Consolidation'!$C$3:$C$44=$A10)),0)</f>
        <v>4.4212208417187268E-3</v>
      </c>
      <c r="W10">
        <f>IFERROR(SUMPRODUCT('Pre ISIC Consolidation'!$D$3:$AT$44*('Pre ISIC Consolidation'!$C$3:$C$44=$A10)*('Pre ISIC Consolidation'!$D$2:$AT$2=W$1))/SUMPRODUCT('Pre ISIC Consolidation'!$D$3:$AT$44*('Pre ISIC Consolidation'!$C$3:$C$44=$A10)),0)</f>
        <v>3.9181434974972593E-3</v>
      </c>
      <c r="X10">
        <f>IFERROR(SUMPRODUCT('Pre ISIC Consolidation'!$D$3:$AT$44*('Pre ISIC Consolidation'!$C$3:$C$44=$A10)*('Pre ISIC Consolidation'!$D$2:$AT$2=X$1))/SUMPRODUCT('Pre ISIC Consolidation'!$D$3:$AT$44*('Pre ISIC Consolidation'!$C$3:$C$44=$A10)),0)</f>
        <v>9.0933348808791515E-4</v>
      </c>
      <c r="Y10">
        <f>IFERROR(SUMPRODUCT('Pre ISIC Consolidation'!$D$3:$AT$44*('Pre ISIC Consolidation'!$C$3:$C$44=$A10)*('Pre ISIC Consolidation'!$D$2:$AT$2=Y$1))/SUMPRODUCT('Pre ISIC Consolidation'!$D$3:$AT$44*('Pre ISIC Consolidation'!$C$3:$C$44=$A10)),0)</f>
        <v>5.5397330251591534E-2</v>
      </c>
      <c r="Z10">
        <f>IFERROR(SUMPRODUCT('Pre ISIC Consolidation'!$D$3:$AT$44*('Pre ISIC Consolidation'!$C$3:$C$44=$A10)*('Pre ISIC Consolidation'!$D$2:$AT$2=Z$1))/SUMPRODUCT('Pre ISIC Consolidation'!$D$3:$AT$44*('Pre ISIC Consolidation'!$C$3:$C$44=$A10)),0)</f>
        <v>4.0308585289233395E-2</v>
      </c>
      <c r="AA10">
        <f>IFERROR(SUMPRODUCT('Pre ISIC Consolidation'!$D$3:$AT$44*('Pre ISIC Consolidation'!$C$3:$C$44=$A10)*('Pre ISIC Consolidation'!$D$2:$AT$2=AA$1))/SUMPRODUCT('Pre ISIC Consolidation'!$D$3:$AT$44*('Pre ISIC Consolidation'!$C$3:$C$44=$A10)),0)</f>
        <v>1.2493487766986921E-2</v>
      </c>
      <c r="AB10">
        <f>IFERROR(SUMPRODUCT('Pre ISIC Consolidation'!$D$3:$AT$44*('Pre ISIC Consolidation'!$C$3:$C$44=$A10)*('Pre ISIC Consolidation'!$D$2:$AT$2=AB$1))/SUMPRODUCT('Pre ISIC Consolidation'!$D$3:$AT$44*('Pre ISIC Consolidation'!$C$3:$C$44=$A10)),0)</f>
        <v>8.2194183072399427E-3</v>
      </c>
      <c r="AC10">
        <f>IFERROR(SUMPRODUCT('Pre ISIC Consolidation'!$D$3:$AT$44*('Pre ISIC Consolidation'!$C$3:$C$44=$A10)*('Pre ISIC Consolidation'!$D$2:$AT$2=AC$1))/SUMPRODUCT('Pre ISIC Consolidation'!$D$3:$AT$44*('Pre ISIC Consolidation'!$C$3:$C$44=$A10)),0)</f>
        <v>0</v>
      </c>
      <c r="AD10">
        <f>IFERROR(SUMPRODUCT('Pre ISIC Consolidation'!$D$3:$AT$44*('Pre ISIC Consolidation'!$C$3:$C$44=$A10)*('Pre ISIC Consolidation'!$D$2:$AT$2=AD$1))/SUMPRODUCT('Pre ISIC Consolidation'!$D$3:$AT$44*('Pre ISIC Consolidation'!$C$3:$C$44=$A10)),0)</f>
        <v>5.983045027851331E-2</v>
      </c>
      <c r="AE10">
        <f>IFERROR(SUMPRODUCT('Pre ISIC Consolidation'!$D$3:$AT$44*('Pre ISIC Consolidation'!$C$3:$C$44=$A10)*('Pre ISIC Consolidation'!$D$2:$AT$2=AE$1))/SUMPRODUCT('Pre ISIC Consolidation'!$D$3:$AT$44*('Pre ISIC Consolidation'!$C$3:$C$44=$A10)),0)</f>
        <v>0.29910263403539911</v>
      </c>
      <c r="AF10">
        <f>IFERROR(SUMPRODUCT('Pre ISIC Consolidation'!$D$3:$AT$44*('Pre ISIC Consolidation'!$C$3:$C$44=$A10)*('Pre ISIC Consolidation'!$D$2:$AT$2=AF$1))/SUMPRODUCT('Pre ISIC Consolidation'!$D$3:$AT$44*('Pre ISIC Consolidation'!$C$3:$C$44=$A10)),0)</f>
        <v>5.4736251934037099E-3</v>
      </c>
      <c r="AG10">
        <f>IFERROR(SUMPRODUCT('Pre ISIC Consolidation'!$D$3:$AT$44*('Pre ISIC Consolidation'!$C$3:$C$44=$A10)*('Pre ISIC Consolidation'!$D$2:$AT$2=AG$1))/SUMPRODUCT('Pre ISIC Consolidation'!$D$3:$AT$44*('Pre ISIC Consolidation'!$C$3:$C$44=$A10)),0)</f>
        <v>2.33319447974363E-3</v>
      </c>
      <c r="AH10">
        <f>IFERROR(SUMPRODUCT('Pre ISIC Consolidation'!$D$3:$AT$44*('Pre ISIC Consolidation'!$C$3:$C$44=$A10)*('Pre ISIC Consolidation'!$D$2:$AT$2=AH$1))/SUMPRODUCT('Pre ISIC Consolidation'!$D$3:$AT$44*('Pre ISIC Consolidation'!$C$3:$C$44=$A10)),0)</f>
        <v>1.909257942768874E-3</v>
      </c>
      <c r="AI10">
        <f>IFERROR(SUMPRODUCT('Pre ISIC Consolidation'!$D$3:$AT$44*('Pre ISIC Consolidation'!$C$3:$C$44=$A10)*('Pre ISIC Consolidation'!$D$2:$AT$2=AI$1))/SUMPRODUCT('Pre ISIC Consolidation'!$D$3:$AT$44*('Pre ISIC Consolidation'!$C$3:$C$44=$A10)),0)</f>
        <v>2.3925781492947079E-3</v>
      </c>
      <c r="AJ10">
        <f>IFERROR(SUMPRODUCT('Pre ISIC Consolidation'!$D$3:$AT$44*('Pre ISIC Consolidation'!$C$3:$C$44=$A10)*('Pre ISIC Consolidation'!$D$2:$AT$2=AJ$1))/SUMPRODUCT('Pre ISIC Consolidation'!$D$3:$AT$44*('Pre ISIC Consolidation'!$C$3:$C$44=$A10)),0)</f>
        <v>5.951276448488467E-3</v>
      </c>
      <c r="AK10">
        <f>IFERROR(SUMPRODUCT('Pre ISIC Consolidation'!$D$3:$AT$44*('Pre ISIC Consolidation'!$C$3:$C$44=$A10)*('Pre ISIC Consolidation'!$D$2:$AT$2=AK$1))/SUMPRODUCT('Pre ISIC Consolidation'!$D$3:$AT$44*('Pre ISIC Consolidation'!$C$3:$C$44=$A10)),0)</f>
        <v>4.376655025439373E-3</v>
      </c>
      <c r="AL10">
        <f>IFERROR(SUMPRODUCT('Pre ISIC Consolidation'!$D$3:$AT$44*('Pre ISIC Consolidation'!$C$3:$C$44=$A10)*('Pre ISIC Consolidation'!$D$2:$AT$2=AL$1))/SUMPRODUCT('Pre ISIC Consolidation'!$D$3:$AT$44*('Pre ISIC Consolidation'!$C$3:$C$44=$A10)),0)</f>
        <v>2.5395050224363492E-2</v>
      </c>
      <c r="AM10">
        <f>IFERROR(SUMPRODUCT('Pre ISIC Consolidation'!$D$3:$AT$44*('Pre ISIC Consolidation'!$C$3:$C$44=$A10)*('Pre ISIC Consolidation'!$D$2:$AT$2=AM$1))/SUMPRODUCT('Pre ISIC Consolidation'!$D$3:$AT$44*('Pre ISIC Consolidation'!$C$3:$C$44=$A10)),0)</f>
        <v>1.820973846514724E-2</v>
      </c>
      <c r="AN10">
        <f>IFERROR(SUMPRODUCT('Pre ISIC Consolidation'!$D$3:$AT$44*('Pre ISIC Consolidation'!$C$3:$C$44=$A10)*('Pre ISIC Consolidation'!$D$2:$AT$2=AN$1))/SUMPRODUCT('Pre ISIC Consolidation'!$D$3:$AT$44*('Pre ISIC Consolidation'!$C$3:$C$44=$A10)),0)</f>
        <v>4.9439991954037359E-3</v>
      </c>
      <c r="AO10">
        <f>IFERROR(SUMPRODUCT('Pre ISIC Consolidation'!$D$3:$AT$44*('Pre ISIC Consolidation'!$C$3:$C$44=$A10)*('Pre ISIC Consolidation'!$D$2:$AT$2=AO$1))/SUMPRODUCT('Pre ISIC Consolidation'!$D$3:$AT$44*('Pre ISIC Consolidation'!$C$3:$C$44=$A10)),0)</f>
        <v>7.5414453918264531E-3</v>
      </c>
      <c r="AP10">
        <f>IFERROR(SUMPRODUCT('Pre ISIC Consolidation'!$D$3:$AT$44*('Pre ISIC Consolidation'!$C$3:$C$44=$A10)*('Pre ISIC Consolidation'!$D$2:$AT$2=AP$1))/SUMPRODUCT('Pre ISIC Consolidation'!$D$3:$AT$44*('Pre ISIC Consolidation'!$C$3:$C$44=$A10)),0)</f>
        <v>8.6346549682407708E-3</v>
      </c>
      <c r="AQ10">
        <f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35">
      <c r="A11" t="s">
        <v>74</v>
      </c>
      <c r="B11">
        <f>IFERROR(SUMPRODUCT('Pre ISIC Consolidation'!$D$3:$AT$44*('Pre ISIC Consolidation'!$C$3:$C$44=$A11)*('Pre ISIC Consolidation'!$D$2:$AT$2=B$1))/SUMPRODUCT('Pre ISIC Consolidation'!$D$3:$AT$44*('Pre ISIC Consolidation'!$C$3:$C$44=$A11)),0)</f>
        <v>4.7796730312303602E-2</v>
      </c>
      <c r="C11">
        <f>IFERROR(SUMPRODUCT('Pre ISIC Consolidation'!$D$3:$AT$44*('Pre ISIC Consolidation'!$C$3:$C$44=$A11)*('Pre ISIC Consolidation'!$D$2:$AT$2=C$1))/SUMPRODUCT('Pre ISIC Consolidation'!$D$3:$AT$44*('Pre ISIC Consolidation'!$C$3:$C$44=$A11)),0)</f>
        <v>2.2424799794875009E-4</v>
      </c>
      <c r="D11">
        <f>IFERROR(SUMPRODUCT('Pre ISIC Consolidation'!$D$3:$AT$44*('Pre ISIC Consolidation'!$C$3:$C$44=$A11)*('Pre ISIC Consolidation'!$D$2:$AT$2=D$1))/SUMPRODUCT('Pre ISIC Consolidation'!$D$3:$AT$44*('Pre ISIC Consolidation'!$C$3:$C$44=$A11)),0)</f>
        <v>6.6439929777810367E-7</v>
      </c>
      <c r="E11">
        <f>IFERROR(SUMPRODUCT('Pre ISIC Consolidation'!$D$3:$AT$44*('Pre ISIC Consolidation'!$C$3:$C$44=$A11)*('Pre ISIC Consolidation'!$D$2:$AT$2=E$1))/SUMPRODUCT('Pre ISIC Consolidation'!$D$3:$AT$44*('Pre ISIC Consolidation'!$C$3:$C$44=$A11)),0)</f>
        <v>6.0252329190785621E-7</v>
      </c>
      <c r="F11">
        <f>IFERROR(SUMPRODUCT('Pre ISIC Consolidation'!$D$3:$AT$44*('Pre ISIC Consolidation'!$C$3:$C$44=$A11)*('Pre ISIC Consolidation'!$D$2:$AT$2=F$1))/SUMPRODUCT('Pre ISIC Consolidation'!$D$3:$AT$44*('Pre ISIC Consolidation'!$C$3:$C$44=$A11)),0)</f>
        <v>4.164713567157701E-8</v>
      </c>
      <c r="G11">
        <f>IFERROR(SUMPRODUCT('Pre ISIC Consolidation'!$D$3:$AT$44*('Pre ISIC Consolidation'!$C$3:$C$44=$A11)*('Pre ISIC Consolidation'!$D$2:$AT$2=G$1))/SUMPRODUCT('Pre ISIC Consolidation'!$D$3:$AT$44*('Pre ISIC Consolidation'!$C$3:$C$44=$A11)),0)</f>
        <v>2.3408909860906737E-2</v>
      </c>
      <c r="H11">
        <f>IFERROR(SUMPRODUCT('Pre ISIC Consolidation'!$D$3:$AT$44*('Pre ISIC Consolidation'!$C$3:$C$44=$A11)*('Pre ISIC Consolidation'!$D$2:$AT$2=H$1))/SUMPRODUCT('Pre ISIC Consolidation'!$D$3:$AT$44*('Pre ISIC Consolidation'!$C$3:$C$44=$A11)),0)</f>
        <v>1.9484579488855982E-2</v>
      </c>
      <c r="I11">
        <f>IFERROR(SUMPRODUCT('Pre ISIC Consolidation'!$D$3:$AT$44*('Pre ISIC Consolidation'!$C$3:$C$44=$A11)*('Pre ISIC Consolidation'!$D$2:$AT$2=I$1))/SUMPRODUCT('Pre ISIC Consolidation'!$D$3:$AT$44*('Pre ISIC Consolidation'!$C$3:$C$44=$A11)),0)</f>
        <v>7.8648845083019187E-3</v>
      </c>
      <c r="J11">
        <f>IFERROR(SUMPRODUCT('Pre ISIC Consolidation'!$D$3:$AT$44*('Pre ISIC Consolidation'!$C$3:$C$44=$A11)*('Pre ISIC Consolidation'!$D$2:$AT$2=J$1))/SUMPRODUCT('Pre ISIC Consolidation'!$D$3:$AT$44*('Pre ISIC Consolidation'!$C$3:$C$44=$A11)),0)</f>
        <v>2.4169145311485358E-2</v>
      </c>
      <c r="K11">
        <f>IFERROR(SUMPRODUCT('Pre ISIC Consolidation'!$D$3:$AT$44*('Pre ISIC Consolidation'!$C$3:$C$44=$A11)*('Pre ISIC Consolidation'!$D$2:$AT$2=K$1))/SUMPRODUCT('Pre ISIC Consolidation'!$D$3:$AT$44*('Pre ISIC Consolidation'!$C$3:$C$44=$A11)),0)</f>
        <v>3.8206204203020212E-2</v>
      </c>
      <c r="L11">
        <f>IFERROR(SUMPRODUCT('Pre ISIC Consolidation'!$D$3:$AT$44*('Pre ISIC Consolidation'!$C$3:$C$44=$A11)*('Pre ISIC Consolidation'!$D$2:$AT$2=L$1))/SUMPRODUCT('Pre ISIC Consolidation'!$D$3:$AT$44*('Pre ISIC Consolidation'!$C$3:$C$44=$A11)),0)</f>
        <v>0.31102562217023555</v>
      </c>
      <c r="M11">
        <f>IFERROR(SUMPRODUCT('Pre ISIC Consolidation'!$D$3:$AT$44*('Pre ISIC Consolidation'!$C$3:$C$44=$A11)*('Pre ISIC Consolidation'!$D$2:$AT$2=M$1))/SUMPRODUCT('Pre ISIC Consolidation'!$D$3:$AT$44*('Pre ISIC Consolidation'!$C$3:$C$44=$A11)),0)</f>
        <v>8.3126281370658098E-2</v>
      </c>
      <c r="N11">
        <f>IFERROR(SUMPRODUCT('Pre ISIC Consolidation'!$D$3:$AT$44*('Pre ISIC Consolidation'!$C$3:$C$44=$A11)*('Pre ISIC Consolidation'!$D$2:$AT$2=N$1))/SUMPRODUCT('Pre ISIC Consolidation'!$D$3:$AT$44*('Pre ISIC Consolidation'!$C$3:$C$44=$A11)),0)</f>
        <v>0.1237506791089648</v>
      </c>
      <c r="O11">
        <f>IFERROR(SUMPRODUCT('Pre ISIC Consolidation'!$D$3:$AT$44*('Pre ISIC Consolidation'!$C$3:$C$44=$A11)*('Pre ISIC Consolidation'!$D$2:$AT$2=O$1))/SUMPRODUCT('Pre ISIC Consolidation'!$D$3:$AT$44*('Pre ISIC Consolidation'!$C$3:$C$44=$A11)),0)</f>
        <v>2.0413963100996383E-3</v>
      </c>
      <c r="P11">
        <f>IFERROR(SUMPRODUCT('Pre ISIC Consolidation'!$D$3:$AT$44*('Pre ISIC Consolidation'!$C$3:$C$44=$A11)*('Pre ISIC Consolidation'!$D$2:$AT$2=P$1))/SUMPRODUCT('Pre ISIC Consolidation'!$D$3:$AT$44*('Pre ISIC Consolidation'!$C$3:$C$44=$A11)),0)</f>
        <v>8.7892568203722377E-3</v>
      </c>
      <c r="Q11">
        <f>IFERROR(SUMPRODUCT('Pre ISIC Consolidation'!$D$3:$AT$44*('Pre ISIC Consolidation'!$C$3:$C$44=$A11)*('Pre ISIC Consolidation'!$D$2:$AT$2=Q$1))/SUMPRODUCT('Pre ISIC Consolidation'!$D$3:$AT$44*('Pre ISIC Consolidation'!$C$3:$C$44=$A11)),0)</f>
        <v>1.5629358869023256E-2</v>
      </c>
      <c r="R11">
        <f>IFERROR(SUMPRODUCT('Pre ISIC Consolidation'!$D$3:$AT$44*('Pre ISIC Consolidation'!$C$3:$C$44=$A11)*('Pre ISIC Consolidation'!$D$2:$AT$2=R$1))/SUMPRODUCT('Pre ISIC Consolidation'!$D$3:$AT$44*('Pre ISIC Consolidation'!$C$3:$C$44=$A11)),0)</f>
        <v>1.0800120916587875E-3</v>
      </c>
      <c r="S11">
        <f>IFERROR(SUMPRODUCT('Pre ISIC Consolidation'!$D$3:$AT$44*('Pre ISIC Consolidation'!$C$3:$C$44=$A11)*('Pre ISIC Consolidation'!$D$2:$AT$2=S$1))/SUMPRODUCT('Pre ISIC Consolidation'!$D$3:$AT$44*('Pre ISIC Consolidation'!$C$3:$C$44=$A11)),0)</f>
        <v>1.3555392846715562E-2</v>
      </c>
      <c r="T11">
        <f>IFERROR(SUMPRODUCT('Pre ISIC Consolidation'!$D$3:$AT$44*('Pre ISIC Consolidation'!$C$3:$C$44=$A11)*('Pre ISIC Consolidation'!$D$2:$AT$2=T$1))/SUMPRODUCT('Pre ISIC Consolidation'!$D$3:$AT$44*('Pre ISIC Consolidation'!$C$3:$C$44=$A11)),0)</f>
        <v>6.8896380918286541E-3</v>
      </c>
      <c r="U11">
        <f>IFERROR(SUMPRODUCT('Pre ISIC Consolidation'!$D$3:$AT$44*('Pre ISIC Consolidation'!$C$3:$C$44=$A11)*('Pre ISIC Consolidation'!$D$2:$AT$2=U$1))/SUMPRODUCT('Pre ISIC Consolidation'!$D$3:$AT$44*('Pre ISIC Consolidation'!$C$3:$C$44=$A11)),0)</f>
        <v>1.0205600351483612E-2</v>
      </c>
      <c r="V11">
        <f>IFERROR(SUMPRODUCT('Pre ISIC Consolidation'!$D$3:$AT$44*('Pre ISIC Consolidation'!$C$3:$C$44=$A11)*('Pre ISIC Consolidation'!$D$2:$AT$2=V$1))/SUMPRODUCT('Pre ISIC Consolidation'!$D$3:$AT$44*('Pre ISIC Consolidation'!$C$3:$C$44=$A11)),0)</f>
        <v>9.8314858798508476E-3</v>
      </c>
      <c r="W11">
        <f>IFERROR(SUMPRODUCT('Pre ISIC Consolidation'!$D$3:$AT$44*('Pre ISIC Consolidation'!$C$3:$C$44=$A11)*('Pre ISIC Consolidation'!$D$2:$AT$2=W$1))/SUMPRODUCT('Pre ISIC Consolidation'!$D$3:$AT$44*('Pre ISIC Consolidation'!$C$3:$C$44=$A11)),0)</f>
        <v>1.9699590454750629E-2</v>
      </c>
      <c r="X11">
        <f>IFERROR(SUMPRODUCT('Pre ISIC Consolidation'!$D$3:$AT$44*('Pre ISIC Consolidation'!$C$3:$C$44=$A11)*('Pre ISIC Consolidation'!$D$2:$AT$2=X$1))/SUMPRODUCT('Pre ISIC Consolidation'!$D$3:$AT$44*('Pre ISIC Consolidation'!$C$3:$C$44=$A11)),0)</f>
        <v>4.4192473606416913E-3</v>
      </c>
      <c r="Y11">
        <f>IFERROR(SUMPRODUCT('Pre ISIC Consolidation'!$D$3:$AT$44*('Pre ISIC Consolidation'!$C$3:$C$44=$A11)*('Pre ISIC Consolidation'!$D$2:$AT$2=Y$1))/SUMPRODUCT('Pre ISIC Consolidation'!$D$3:$AT$44*('Pre ISIC Consolidation'!$C$3:$C$44=$A11)),0)</f>
        <v>4.4775722538445591E-2</v>
      </c>
      <c r="Z11">
        <f>IFERROR(SUMPRODUCT('Pre ISIC Consolidation'!$D$3:$AT$44*('Pre ISIC Consolidation'!$C$3:$C$44=$A11)*('Pre ISIC Consolidation'!$D$2:$AT$2=Z$1))/SUMPRODUCT('Pre ISIC Consolidation'!$D$3:$AT$44*('Pre ISIC Consolidation'!$C$3:$C$44=$A11)),0)</f>
        <v>1.1596918542226083E-2</v>
      </c>
      <c r="AA11">
        <f>IFERROR(SUMPRODUCT('Pre ISIC Consolidation'!$D$3:$AT$44*('Pre ISIC Consolidation'!$C$3:$C$44=$A11)*('Pre ISIC Consolidation'!$D$2:$AT$2=AA$1))/SUMPRODUCT('Pre ISIC Consolidation'!$D$3:$AT$44*('Pre ISIC Consolidation'!$C$3:$C$44=$A11)),0)</f>
        <v>3.607652198628665E-3</v>
      </c>
      <c r="AB11">
        <f>IFERROR(SUMPRODUCT('Pre ISIC Consolidation'!$D$3:$AT$44*('Pre ISIC Consolidation'!$C$3:$C$44=$A11)*('Pre ISIC Consolidation'!$D$2:$AT$2=AB$1))/SUMPRODUCT('Pre ISIC Consolidation'!$D$3:$AT$44*('Pre ISIC Consolidation'!$C$3:$C$44=$A11)),0)</f>
        <v>5.3513072229792041E-3</v>
      </c>
      <c r="AC11">
        <f>IFERROR(SUMPRODUCT('Pre ISIC Consolidation'!$D$3:$AT$44*('Pre ISIC Consolidation'!$C$3:$C$44=$A11)*('Pre ISIC Consolidation'!$D$2:$AT$2=AC$1))/SUMPRODUCT('Pre ISIC Consolidation'!$D$3:$AT$44*('Pre ISIC Consolidation'!$C$3:$C$44=$A11)),0)</f>
        <v>0</v>
      </c>
      <c r="AD11">
        <f>IFERROR(SUMPRODUCT('Pre ISIC Consolidation'!$D$3:$AT$44*('Pre ISIC Consolidation'!$C$3:$C$44=$A11)*('Pre ISIC Consolidation'!$D$2:$AT$2=AD$1))/SUMPRODUCT('Pre ISIC Consolidation'!$D$3:$AT$44*('Pre ISIC Consolidation'!$C$3:$C$44=$A11)),0)</f>
        <v>1.3491350459339224E-2</v>
      </c>
      <c r="AE11">
        <f>IFERROR(SUMPRODUCT('Pre ISIC Consolidation'!$D$3:$AT$44*('Pre ISIC Consolidation'!$C$3:$C$44=$A11)*('Pre ISIC Consolidation'!$D$2:$AT$2=AE$1))/SUMPRODUCT('Pre ISIC Consolidation'!$D$3:$AT$44*('Pre ISIC Consolidation'!$C$3:$C$44=$A11)),0)</f>
        <v>4.023424386343036E-3</v>
      </c>
      <c r="AF11">
        <f>IFERROR(SUMPRODUCT('Pre ISIC Consolidation'!$D$3:$AT$44*('Pre ISIC Consolidation'!$C$3:$C$44=$A11)*('Pre ISIC Consolidation'!$D$2:$AT$2=AF$1))/SUMPRODUCT('Pre ISIC Consolidation'!$D$3:$AT$44*('Pre ISIC Consolidation'!$C$3:$C$44=$A11)),0)</f>
        <v>5.3788000506654107E-3</v>
      </c>
      <c r="AG11">
        <f>IFERROR(SUMPRODUCT('Pre ISIC Consolidation'!$D$3:$AT$44*('Pre ISIC Consolidation'!$C$3:$C$44=$A11)*('Pre ISIC Consolidation'!$D$2:$AT$2=AG$1))/SUMPRODUCT('Pre ISIC Consolidation'!$D$3:$AT$44*('Pre ISIC Consolidation'!$C$3:$C$44=$A11)),0)</f>
        <v>2.2820660137924235E-3</v>
      </c>
      <c r="AH11">
        <f>IFERROR(SUMPRODUCT('Pre ISIC Consolidation'!$D$3:$AT$44*('Pre ISIC Consolidation'!$C$3:$C$44=$A11)*('Pre ISIC Consolidation'!$D$2:$AT$2=AH$1))/SUMPRODUCT('Pre ISIC Consolidation'!$D$3:$AT$44*('Pre ISIC Consolidation'!$C$3:$C$44=$A11)),0)</f>
        <v>2.7942207518462966E-4</v>
      </c>
      <c r="AI11">
        <f>IFERROR(SUMPRODUCT('Pre ISIC Consolidation'!$D$3:$AT$44*('Pre ISIC Consolidation'!$C$3:$C$44=$A11)*('Pre ISIC Consolidation'!$D$2:$AT$2=AI$1))/SUMPRODUCT('Pre ISIC Consolidation'!$D$3:$AT$44*('Pre ISIC Consolidation'!$C$3:$C$44=$A11)),0)</f>
        <v>7.2253363490834587E-4</v>
      </c>
      <c r="AJ11">
        <f>IFERROR(SUMPRODUCT('Pre ISIC Consolidation'!$D$3:$AT$44*('Pre ISIC Consolidation'!$C$3:$C$44=$A11)*('Pre ISIC Consolidation'!$D$2:$AT$2=AJ$1))/SUMPRODUCT('Pre ISIC Consolidation'!$D$3:$AT$44*('Pre ISIC Consolidation'!$C$3:$C$44=$A11)),0)</f>
        <v>4.8996228787632253E-4</v>
      </c>
      <c r="AK11">
        <f>IFERROR(SUMPRODUCT('Pre ISIC Consolidation'!$D$3:$AT$44*('Pre ISIC Consolidation'!$C$3:$C$44=$A11)*('Pre ISIC Consolidation'!$D$2:$AT$2=AK$1))/SUMPRODUCT('Pre ISIC Consolidation'!$D$3:$AT$44*('Pre ISIC Consolidation'!$C$3:$C$44=$A11)),0)</f>
        <v>4.5792726711639236E-3</v>
      </c>
      <c r="AL11">
        <f>IFERROR(SUMPRODUCT('Pre ISIC Consolidation'!$D$3:$AT$44*('Pre ISIC Consolidation'!$C$3:$C$44=$A11)*('Pre ISIC Consolidation'!$D$2:$AT$2=AL$1))/SUMPRODUCT('Pre ISIC Consolidation'!$D$3:$AT$44*('Pre ISIC Consolidation'!$C$3:$C$44=$A11)),0)</f>
        <v>1.7817034634393322E-2</v>
      </c>
      <c r="AM11">
        <f>IFERROR(SUMPRODUCT('Pre ISIC Consolidation'!$D$3:$AT$44*('Pre ISIC Consolidation'!$C$3:$C$44=$A11)*('Pre ISIC Consolidation'!$D$2:$AT$2=AM$1))/SUMPRODUCT('Pre ISIC Consolidation'!$D$3:$AT$44*('Pre ISIC Consolidation'!$C$3:$C$44=$A11)),0)</f>
        <v>4.161026795491689E-3</v>
      </c>
      <c r="AN11">
        <f>IFERROR(SUMPRODUCT('Pre ISIC Consolidation'!$D$3:$AT$44*('Pre ISIC Consolidation'!$C$3:$C$44=$A11)*('Pre ISIC Consolidation'!$D$2:$AT$2=AN$1))/SUMPRODUCT('Pre ISIC Consolidation'!$D$3:$AT$44*('Pre ISIC Consolidation'!$C$3:$C$44=$A11)),0)</f>
        <v>2.2246375757421061E-3</v>
      </c>
      <c r="AO11">
        <f>IFERROR(SUMPRODUCT('Pre ISIC Consolidation'!$D$3:$AT$44*('Pre ISIC Consolidation'!$C$3:$C$44=$A11)*('Pre ISIC Consolidation'!$D$2:$AT$2=AO$1))/SUMPRODUCT('Pre ISIC Consolidation'!$D$3:$AT$44*('Pre ISIC Consolidation'!$C$3:$C$44=$A11)),0)</f>
        <v>0.10053762971956276</v>
      </c>
      <c r="AP11">
        <f>IFERROR(SUMPRODUCT('Pre ISIC Consolidation'!$D$3:$AT$44*('Pre ISIC Consolidation'!$C$3:$C$44=$A11)*('Pre ISIC Consolidation'!$D$2:$AT$2=AP$1))/SUMPRODUCT('Pre ISIC Consolidation'!$D$3:$AT$44*('Pre ISIC Consolidation'!$C$3:$C$44=$A11)),0)</f>
        <v>7.4815750339476145E-3</v>
      </c>
      <c r="AQ11">
        <f>IFERROR(SUMPRODUCT('Pre ISIC Consolidation'!$D$3:$AT$44*('Pre ISIC Consolidation'!$C$3:$C$44=$A11)*('Pre ISIC Consolidation'!$D$2:$AT$2=AQ$1))/SUMPRODUCT('Pre ISIC Consolidation'!$D$3:$AT$44*('Pre ISIC Consolidation'!$C$3:$C$44=$A11)),0)</f>
        <v>9.2180478411424214E-8</v>
      </c>
    </row>
    <row r="12" spans="1:43" x14ac:dyDescent="0.35">
      <c r="A12" t="s">
        <v>75</v>
      </c>
      <c r="B12">
        <f>IFERROR(SUMPRODUCT('Pre ISIC Consolidation'!$D$3:$AT$44*('Pre ISIC Consolidation'!$C$3:$C$44=$A12)*('Pre ISIC Consolidation'!$D$2:$AT$2=B$1))/SUMPRODUCT('Pre ISIC Consolidation'!$D$3:$AT$44*('Pre ISIC Consolidation'!$C$3:$C$44=$A12)),0)</f>
        <v>8.8949302558638688E-3</v>
      </c>
      <c r="C12">
        <f>IFERROR(SUMPRODUCT('Pre ISIC Consolidation'!$D$3:$AT$44*('Pre ISIC Consolidation'!$C$3:$C$44=$A12)*('Pre ISIC Consolidation'!$D$2:$AT$2=C$1))/SUMPRODUCT('Pre ISIC Consolidation'!$D$3:$AT$44*('Pre ISIC Consolidation'!$C$3:$C$44=$A12)),0)</f>
        <v>2.0152889131048026E-4</v>
      </c>
      <c r="D12">
        <f>IFERROR(SUMPRODUCT('Pre ISIC Consolidation'!$D$3:$AT$44*('Pre ISIC Consolidation'!$C$3:$C$44=$A12)*('Pre ISIC Consolidation'!$D$2:$AT$2=D$1))/SUMPRODUCT('Pre ISIC Consolidation'!$D$3:$AT$44*('Pre ISIC Consolidation'!$C$3:$C$44=$A12)),0)</f>
        <v>5.9708739918955115E-7</v>
      </c>
      <c r="E12">
        <f>IFERROR(SUMPRODUCT('Pre ISIC Consolidation'!$D$3:$AT$44*('Pre ISIC Consolidation'!$C$3:$C$44=$A12)*('Pre ISIC Consolidation'!$D$2:$AT$2=E$1))/SUMPRODUCT('Pre ISIC Consolidation'!$D$3:$AT$44*('Pre ISIC Consolidation'!$C$3:$C$44=$A12)),0)</f>
        <v>5.4148020101692043E-7</v>
      </c>
      <c r="F12">
        <f>IFERROR(SUMPRODUCT('Pre ISIC Consolidation'!$D$3:$AT$44*('Pre ISIC Consolidation'!$C$3:$C$44=$A12)*('Pre ISIC Consolidation'!$D$2:$AT$2=F$1))/SUMPRODUCT('Pre ISIC Consolidation'!$D$3:$AT$44*('Pre ISIC Consolidation'!$C$3:$C$44=$A12)),0)</f>
        <v>3.7427763703238215E-8</v>
      </c>
      <c r="G12">
        <f>IFERROR(SUMPRODUCT('Pre ISIC Consolidation'!$D$3:$AT$44*('Pre ISIC Consolidation'!$C$3:$C$44=$A12)*('Pre ISIC Consolidation'!$D$2:$AT$2=G$1))/SUMPRODUCT('Pre ISIC Consolidation'!$D$3:$AT$44*('Pre ISIC Consolidation'!$C$3:$C$44=$A12)),0)</f>
        <v>6.1598183812819479E-2</v>
      </c>
      <c r="H12">
        <f>IFERROR(SUMPRODUCT('Pre ISIC Consolidation'!$D$3:$AT$44*('Pre ISIC Consolidation'!$C$3:$C$44=$A12)*('Pre ISIC Consolidation'!$D$2:$AT$2=H$1))/SUMPRODUCT('Pre ISIC Consolidation'!$D$3:$AT$44*('Pre ISIC Consolidation'!$C$3:$C$44=$A12)),0)</f>
        <v>1.2061529380023667E-2</v>
      </c>
      <c r="I12">
        <f>IFERROR(SUMPRODUCT('Pre ISIC Consolidation'!$D$3:$AT$44*('Pre ISIC Consolidation'!$C$3:$C$44=$A12)*('Pre ISIC Consolidation'!$D$2:$AT$2=I$1))/SUMPRODUCT('Pre ISIC Consolidation'!$D$3:$AT$44*('Pre ISIC Consolidation'!$C$3:$C$44=$A12)),0)</f>
        <v>5.0258607785009218E-3</v>
      </c>
      <c r="J12">
        <f>IFERROR(SUMPRODUCT('Pre ISIC Consolidation'!$D$3:$AT$44*('Pre ISIC Consolidation'!$C$3:$C$44=$A12)*('Pre ISIC Consolidation'!$D$2:$AT$2=J$1))/SUMPRODUCT('Pre ISIC Consolidation'!$D$3:$AT$44*('Pre ISIC Consolidation'!$C$3:$C$44=$A12)),0)</f>
        <v>1.6370378146639875E-2</v>
      </c>
      <c r="K12">
        <f>IFERROR(SUMPRODUCT('Pre ISIC Consolidation'!$D$3:$AT$44*('Pre ISIC Consolidation'!$C$3:$C$44=$A12)*('Pre ISIC Consolidation'!$D$2:$AT$2=K$1))/SUMPRODUCT('Pre ISIC Consolidation'!$D$3:$AT$44*('Pre ISIC Consolidation'!$C$3:$C$44=$A12)),0)</f>
        <v>8.2152841889408541E-3</v>
      </c>
      <c r="L12">
        <f>IFERROR(SUMPRODUCT('Pre ISIC Consolidation'!$D$3:$AT$44*('Pre ISIC Consolidation'!$C$3:$C$44=$A12)*('Pre ISIC Consolidation'!$D$2:$AT$2=L$1))/SUMPRODUCT('Pre ISIC Consolidation'!$D$3:$AT$44*('Pre ISIC Consolidation'!$C$3:$C$44=$A12)),0)</f>
        <v>3.3089473739332895E-2</v>
      </c>
      <c r="M12">
        <f>IFERROR(SUMPRODUCT('Pre ISIC Consolidation'!$D$3:$AT$44*('Pre ISIC Consolidation'!$C$3:$C$44=$A12)*('Pre ISIC Consolidation'!$D$2:$AT$2=M$1))/SUMPRODUCT('Pre ISIC Consolidation'!$D$3:$AT$44*('Pre ISIC Consolidation'!$C$3:$C$44=$A12)),0)</f>
        <v>1.3336159882904838E-2</v>
      </c>
      <c r="N12">
        <f>IFERROR(SUMPRODUCT('Pre ISIC Consolidation'!$D$3:$AT$44*('Pre ISIC Consolidation'!$C$3:$C$44=$A12)*('Pre ISIC Consolidation'!$D$2:$AT$2=N$1))/SUMPRODUCT('Pre ISIC Consolidation'!$D$3:$AT$44*('Pre ISIC Consolidation'!$C$3:$C$44=$A12)),0)</f>
        <v>0.16758819262897265</v>
      </c>
      <c r="O12">
        <f>IFERROR(SUMPRODUCT('Pre ISIC Consolidation'!$D$3:$AT$44*('Pre ISIC Consolidation'!$C$3:$C$44=$A12)*('Pre ISIC Consolidation'!$D$2:$AT$2=O$1))/SUMPRODUCT('Pre ISIC Consolidation'!$D$3:$AT$44*('Pre ISIC Consolidation'!$C$3:$C$44=$A12)),0)</f>
        <v>2.0682217133077912E-3</v>
      </c>
      <c r="P12">
        <f>IFERROR(SUMPRODUCT('Pre ISIC Consolidation'!$D$3:$AT$44*('Pre ISIC Consolidation'!$C$3:$C$44=$A12)*('Pre ISIC Consolidation'!$D$2:$AT$2=P$1))/SUMPRODUCT('Pre ISIC Consolidation'!$D$3:$AT$44*('Pre ISIC Consolidation'!$C$3:$C$44=$A12)),0)</f>
        <v>8.9047539224978833E-3</v>
      </c>
      <c r="Q12">
        <f>IFERROR(SUMPRODUCT('Pre ISIC Consolidation'!$D$3:$AT$44*('Pre ISIC Consolidation'!$C$3:$C$44=$A12)*('Pre ISIC Consolidation'!$D$2:$AT$2=Q$1))/SUMPRODUCT('Pre ISIC Consolidation'!$D$3:$AT$44*('Pre ISIC Consolidation'!$C$3:$C$44=$A12)),0)</f>
        <v>6.453087257744127E-3</v>
      </c>
      <c r="R12">
        <f>IFERROR(SUMPRODUCT('Pre ISIC Consolidation'!$D$3:$AT$44*('Pre ISIC Consolidation'!$C$3:$C$44=$A12)*('Pre ISIC Consolidation'!$D$2:$AT$2=R$1))/SUMPRODUCT('Pre ISIC Consolidation'!$D$3:$AT$44*('Pre ISIC Consolidation'!$C$3:$C$44=$A12)),0)</f>
        <v>4.4591798840232596E-4</v>
      </c>
      <c r="S12">
        <f>IFERROR(SUMPRODUCT('Pre ISIC Consolidation'!$D$3:$AT$44*('Pre ISIC Consolidation'!$C$3:$C$44=$A12)*('Pre ISIC Consolidation'!$D$2:$AT$2=S$1))/SUMPRODUCT('Pre ISIC Consolidation'!$D$3:$AT$44*('Pre ISIC Consolidation'!$C$3:$C$44=$A12)),0)</f>
        <v>2.6800182829362498E-2</v>
      </c>
      <c r="T12">
        <f>IFERROR(SUMPRODUCT('Pre ISIC Consolidation'!$D$3:$AT$44*('Pre ISIC Consolidation'!$C$3:$C$44=$A12)*('Pre ISIC Consolidation'!$D$2:$AT$2=T$1))/SUMPRODUCT('Pre ISIC Consolidation'!$D$3:$AT$44*('Pre ISIC Consolidation'!$C$3:$C$44=$A12)),0)</f>
        <v>1.6855570706532985E-2</v>
      </c>
      <c r="U12">
        <f>IFERROR(SUMPRODUCT('Pre ISIC Consolidation'!$D$3:$AT$44*('Pre ISIC Consolidation'!$C$3:$C$44=$A12)*('Pre ISIC Consolidation'!$D$2:$AT$2=U$1))/SUMPRODUCT('Pre ISIC Consolidation'!$D$3:$AT$44*('Pre ISIC Consolidation'!$C$3:$C$44=$A12)),0)</f>
        <v>3.2558679667263606E-2</v>
      </c>
      <c r="V12">
        <f>IFERROR(SUMPRODUCT('Pre ISIC Consolidation'!$D$3:$AT$44*('Pre ISIC Consolidation'!$C$3:$C$44=$A12)*('Pre ISIC Consolidation'!$D$2:$AT$2=V$1))/SUMPRODUCT('Pre ISIC Consolidation'!$D$3:$AT$44*('Pre ISIC Consolidation'!$C$3:$C$44=$A12)),0)</f>
        <v>5.4547314707238004E-2</v>
      </c>
      <c r="W12">
        <f>IFERROR(SUMPRODUCT('Pre ISIC Consolidation'!$D$3:$AT$44*('Pre ISIC Consolidation'!$C$3:$C$44=$A12)*('Pre ISIC Consolidation'!$D$2:$AT$2=W$1))/SUMPRODUCT('Pre ISIC Consolidation'!$D$3:$AT$44*('Pre ISIC Consolidation'!$C$3:$C$44=$A12)),0)</f>
        <v>0.1526734862827803</v>
      </c>
      <c r="X12">
        <f>IFERROR(SUMPRODUCT('Pre ISIC Consolidation'!$D$3:$AT$44*('Pre ISIC Consolidation'!$C$3:$C$44=$A12)*('Pre ISIC Consolidation'!$D$2:$AT$2=X$1))/SUMPRODUCT('Pre ISIC Consolidation'!$D$3:$AT$44*('Pre ISIC Consolidation'!$C$3:$C$44=$A12)),0)</f>
        <v>1.5367756663756975E-2</v>
      </c>
      <c r="Y12">
        <f>IFERROR(SUMPRODUCT('Pre ISIC Consolidation'!$D$3:$AT$44*('Pre ISIC Consolidation'!$C$3:$C$44=$A12)*('Pre ISIC Consolidation'!$D$2:$AT$2=Y$1))/SUMPRODUCT('Pre ISIC Consolidation'!$D$3:$AT$44*('Pre ISIC Consolidation'!$C$3:$C$44=$A12)),0)</f>
        <v>0.18980516465251657</v>
      </c>
      <c r="Z12">
        <f>IFERROR(SUMPRODUCT('Pre ISIC Consolidation'!$D$3:$AT$44*('Pre ISIC Consolidation'!$C$3:$C$44=$A12)*('Pre ISIC Consolidation'!$D$2:$AT$2=Z$1))/SUMPRODUCT('Pre ISIC Consolidation'!$D$3:$AT$44*('Pre ISIC Consolidation'!$C$3:$C$44=$A12)),0)</f>
        <v>3.893161078858592E-3</v>
      </c>
      <c r="AA12">
        <f>IFERROR(SUMPRODUCT('Pre ISIC Consolidation'!$D$3:$AT$44*('Pre ISIC Consolidation'!$C$3:$C$44=$A12)*('Pre ISIC Consolidation'!$D$2:$AT$2=AA$1))/SUMPRODUCT('Pre ISIC Consolidation'!$D$3:$AT$44*('Pre ISIC Consolidation'!$C$3:$C$44=$A12)),0)</f>
        <v>1.218820202513754E-3</v>
      </c>
      <c r="AB12">
        <f>IFERROR(SUMPRODUCT('Pre ISIC Consolidation'!$D$3:$AT$44*('Pre ISIC Consolidation'!$C$3:$C$44=$A12)*('Pre ISIC Consolidation'!$D$2:$AT$2=AB$1))/SUMPRODUCT('Pre ISIC Consolidation'!$D$3:$AT$44*('Pre ISIC Consolidation'!$C$3:$C$44=$A12)),0)</f>
        <v>5.5986327131720198E-3</v>
      </c>
      <c r="AC12">
        <f>IFERROR(SUMPRODUCT('Pre ISIC Consolidation'!$D$3:$AT$44*('Pre ISIC Consolidation'!$C$3:$C$44=$A12)*('Pre ISIC Consolidation'!$D$2:$AT$2=AC$1))/SUMPRODUCT('Pre ISIC Consolidation'!$D$3:$AT$44*('Pre ISIC Consolidation'!$C$3:$C$44=$A12)),0)</f>
        <v>0</v>
      </c>
      <c r="AD12">
        <f>IFERROR(SUMPRODUCT('Pre ISIC Consolidation'!$D$3:$AT$44*('Pre ISIC Consolidation'!$C$3:$C$44=$A12)*('Pre ISIC Consolidation'!$D$2:$AT$2=AD$1))/SUMPRODUCT('Pre ISIC Consolidation'!$D$3:$AT$44*('Pre ISIC Consolidation'!$C$3:$C$44=$A12)),0)</f>
        <v>5.8424996234888102E-2</v>
      </c>
      <c r="AE12">
        <f>IFERROR(SUMPRODUCT('Pre ISIC Consolidation'!$D$3:$AT$44*('Pre ISIC Consolidation'!$C$3:$C$44=$A12)*('Pre ISIC Consolidation'!$D$2:$AT$2=AE$1))/SUMPRODUCT('Pre ISIC Consolidation'!$D$3:$AT$44*('Pre ISIC Consolidation'!$C$3:$C$44=$A12)),0)</f>
        <v>2.4148659608988349E-2</v>
      </c>
      <c r="AF12">
        <f>IFERROR(SUMPRODUCT('Pre ISIC Consolidation'!$D$3:$AT$44*('Pre ISIC Consolidation'!$C$3:$C$44=$A12)*('Pre ISIC Consolidation'!$D$2:$AT$2=AF$1))/SUMPRODUCT('Pre ISIC Consolidation'!$D$3:$AT$44*('Pre ISIC Consolidation'!$C$3:$C$44=$A12)),0)</f>
        <v>3.5312700404169974E-3</v>
      </c>
      <c r="AG12">
        <f>IFERROR(SUMPRODUCT('Pre ISIC Consolidation'!$D$3:$AT$44*('Pre ISIC Consolidation'!$C$3:$C$44=$A12)*('Pre ISIC Consolidation'!$D$2:$AT$2=AG$1))/SUMPRODUCT('Pre ISIC Consolidation'!$D$3:$AT$44*('Pre ISIC Consolidation'!$C$3:$C$44=$A12)),0)</f>
        <v>3.0787373870773136E-3</v>
      </c>
      <c r="AH12">
        <f>IFERROR(SUMPRODUCT('Pre ISIC Consolidation'!$D$3:$AT$44*('Pre ISIC Consolidation'!$C$3:$C$44=$A12)*('Pre ISIC Consolidation'!$D$2:$AT$2=AH$1))/SUMPRODUCT('Pre ISIC Consolidation'!$D$3:$AT$44*('Pre ISIC Consolidation'!$C$3:$C$44=$A12)),0)</f>
        <v>4.4908783322482665E-3</v>
      </c>
      <c r="AI12">
        <f>IFERROR(SUMPRODUCT('Pre ISIC Consolidation'!$D$3:$AT$44*('Pre ISIC Consolidation'!$C$3:$C$44=$A12)*('Pre ISIC Consolidation'!$D$2:$AT$2=AI$1))/SUMPRODUCT('Pre ISIC Consolidation'!$D$3:$AT$44*('Pre ISIC Consolidation'!$C$3:$C$44=$A12)),0)</f>
        <v>2.2640280178368179E-3</v>
      </c>
      <c r="AJ12">
        <f>IFERROR(SUMPRODUCT('Pre ISIC Consolidation'!$D$3:$AT$44*('Pre ISIC Consolidation'!$C$3:$C$44=$A12)*('Pre ISIC Consolidation'!$D$2:$AT$2=AJ$1))/SUMPRODUCT('Pre ISIC Consolidation'!$D$3:$AT$44*('Pre ISIC Consolidation'!$C$3:$C$44=$A12)),0)</f>
        <v>3.1270213411462109E-3</v>
      </c>
      <c r="AK12">
        <f>IFERROR(SUMPRODUCT('Pre ISIC Consolidation'!$D$3:$AT$44*('Pre ISIC Consolidation'!$C$3:$C$44=$A12)*('Pre ISIC Consolidation'!$D$2:$AT$2=AK$1))/SUMPRODUCT('Pre ISIC Consolidation'!$D$3:$AT$44*('Pre ISIC Consolidation'!$C$3:$C$44=$A12)),0)</f>
        <v>5.9758687519793109E-3</v>
      </c>
      <c r="AL12">
        <f>IFERROR(SUMPRODUCT('Pre ISIC Consolidation'!$D$3:$AT$44*('Pre ISIC Consolidation'!$C$3:$C$44=$A12)*('Pre ISIC Consolidation'!$D$2:$AT$2=AL$1))/SUMPRODUCT('Pre ISIC Consolidation'!$D$3:$AT$44*('Pre ISIC Consolidation'!$C$3:$C$44=$A12)),0)</f>
        <v>2.9215980585866171E-2</v>
      </c>
      <c r="AM12">
        <f>IFERROR(SUMPRODUCT('Pre ISIC Consolidation'!$D$3:$AT$44*('Pre ISIC Consolidation'!$C$3:$C$44=$A12)*('Pre ISIC Consolidation'!$D$2:$AT$2=AM$1))/SUMPRODUCT('Pre ISIC Consolidation'!$D$3:$AT$44*('Pre ISIC Consolidation'!$C$3:$C$44=$A12)),0)</f>
        <v>3.5417174456833667E-3</v>
      </c>
      <c r="AN12">
        <f>IFERROR(SUMPRODUCT('Pre ISIC Consolidation'!$D$3:$AT$44*('Pre ISIC Consolidation'!$C$3:$C$44=$A12)*('Pre ISIC Consolidation'!$D$2:$AT$2=AN$1))/SUMPRODUCT('Pre ISIC Consolidation'!$D$3:$AT$44*('Pre ISIC Consolidation'!$C$3:$C$44=$A12)),0)</f>
        <v>1.1337317129374292E-3</v>
      </c>
      <c r="AO12">
        <f>IFERROR(SUMPRODUCT('Pre ISIC Consolidation'!$D$3:$AT$44*('Pre ISIC Consolidation'!$C$3:$C$44=$A12)*('Pre ISIC Consolidation'!$D$2:$AT$2=AO$1))/SUMPRODUCT('Pre ISIC Consolidation'!$D$3:$AT$44*('Pre ISIC Consolidation'!$C$3:$C$44=$A12)),0)</f>
        <v>1.1351952908824027E-2</v>
      </c>
      <c r="AP12">
        <f>IFERROR(SUMPRODUCT('Pre ISIC Consolidation'!$D$3:$AT$44*('Pre ISIC Consolidation'!$C$3:$C$44=$A12)*('Pre ISIC Consolidation'!$D$2:$AT$2=AP$1))/SUMPRODUCT('Pre ISIC Consolidation'!$D$3:$AT$44*('Pre ISIC Consolidation'!$C$3:$C$44=$A12)),0)</f>
        <v>6.1414742435664934E-3</v>
      </c>
      <c r="AQ12">
        <f>IFERROR(SUMPRODUCT('Pre ISIC Consolidation'!$D$3:$AT$44*('Pre ISIC Consolidation'!$C$3:$C$44=$A12)*('Pre ISIC Consolidation'!$D$2:$AT$2=AQ$1))/SUMPRODUCT('Pre ISIC Consolidation'!$D$3:$AT$44*('Pre ISIC Consolidation'!$C$3:$C$44=$A12)),0)</f>
        <v>2.3530192041372906E-7</v>
      </c>
    </row>
    <row r="13" spans="1:43" x14ac:dyDescent="0.35">
      <c r="A13" t="s">
        <v>76</v>
      </c>
      <c r="B13">
        <f>IFERROR(SUMPRODUCT('Pre ISIC Consolidation'!$D$3:$AT$44*('Pre ISIC Consolidation'!$C$3:$C$44=$A13)*('Pre ISIC Consolidation'!$D$2:$AT$2=B$1))/SUMPRODUCT('Pre ISIC Consolidation'!$D$3:$AT$44*('Pre ISIC Consolidation'!$C$3:$C$44=$A13)),0)</f>
        <v>2.667478919671952E-2</v>
      </c>
      <c r="C13">
        <f>IFERROR(SUMPRODUCT('Pre ISIC Consolidation'!$D$3:$AT$44*('Pre ISIC Consolidation'!$C$3:$C$44=$A13)*('Pre ISIC Consolidation'!$D$2:$AT$2=C$1))/SUMPRODUCT('Pre ISIC Consolidation'!$D$3:$AT$44*('Pre ISIC Consolidation'!$C$3:$C$44=$A13)),0)</f>
        <v>1.1129202159986542E-3</v>
      </c>
      <c r="D13">
        <f>IFERROR(SUMPRODUCT('Pre ISIC Consolidation'!$D$3:$AT$44*('Pre ISIC Consolidation'!$C$3:$C$44=$A13)*('Pre ISIC Consolidation'!$D$2:$AT$2=D$1))/SUMPRODUCT('Pre ISIC Consolidation'!$D$3:$AT$44*('Pre ISIC Consolidation'!$C$3:$C$44=$A13)),0)</f>
        <v>4.7365180888451668E-3</v>
      </c>
      <c r="E13">
        <f>IFERROR(SUMPRODUCT('Pre ISIC Consolidation'!$D$3:$AT$44*('Pre ISIC Consolidation'!$C$3:$C$44=$A13)*('Pre ISIC Consolidation'!$D$2:$AT$2=E$1))/SUMPRODUCT('Pre ISIC Consolidation'!$D$3:$AT$44*('Pre ISIC Consolidation'!$C$3:$C$44=$A13)),0)</f>
        <v>4.3385632075340404E-3</v>
      </c>
      <c r="F13">
        <f>IFERROR(SUMPRODUCT('Pre ISIC Consolidation'!$D$3:$AT$44*('Pre ISIC Consolidation'!$C$3:$C$44=$A13)*('Pre ISIC Consolidation'!$D$2:$AT$2=F$1))/SUMPRODUCT('Pre ISIC Consolidation'!$D$3:$AT$44*('Pre ISIC Consolidation'!$C$3:$C$44=$A13)),0)</f>
        <v>2.9980121154230883E-4</v>
      </c>
      <c r="G13">
        <f>IFERROR(SUMPRODUCT('Pre ISIC Consolidation'!$D$3:$AT$44*('Pre ISIC Consolidation'!$C$3:$C$44=$A13)*('Pre ISIC Consolidation'!$D$2:$AT$2=G$1))/SUMPRODUCT('Pre ISIC Consolidation'!$D$3:$AT$44*('Pre ISIC Consolidation'!$C$3:$C$44=$A13)),0)</f>
        <v>7.6453043076913391E-2</v>
      </c>
      <c r="H13">
        <f>IFERROR(SUMPRODUCT('Pre ISIC Consolidation'!$D$3:$AT$44*('Pre ISIC Consolidation'!$C$3:$C$44=$A13)*('Pre ISIC Consolidation'!$D$2:$AT$2=H$1))/SUMPRODUCT('Pre ISIC Consolidation'!$D$3:$AT$44*('Pre ISIC Consolidation'!$C$3:$C$44=$A13)),0)</f>
        <v>6.5101192980989379E-3</v>
      </c>
      <c r="I13">
        <f>IFERROR(SUMPRODUCT('Pre ISIC Consolidation'!$D$3:$AT$44*('Pre ISIC Consolidation'!$C$3:$C$44=$A13)*('Pre ISIC Consolidation'!$D$2:$AT$2=I$1))/SUMPRODUCT('Pre ISIC Consolidation'!$D$3:$AT$44*('Pre ISIC Consolidation'!$C$3:$C$44=$A13)),0)</f>
        <v>2.7976207082522297E-2</v>
      </c>
      <c r="J13">
        <f>IFERROR(SUMPRODUCT('Pre ISIC Consolidation'!$D$3:$AT$44*('Pre ISIC Consolidation'!$C$3:$C$44=$A13)*('Pre ISIC Consolidation'!$D$2:$AT$2=J$1))/SUMPRODUCT('Pre ISIC Consolidation'!$D$3:$AT$44*('Pre ISIC Consolidation'!$C$3:$C$44=$A13)),0)</f>
        <v>2.9642813306863837E-3</v>
      </c>
      <c r="K13">
        <f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>
        <f>IFERROR(SUMPRODUCT('Pre ISIC Consolidation'!$D$3:$AT$44*('Pre ISIC Consolidation'!$C$3:$C$44=$A13)*('Pre ISIC Consolidation'!$D$2:$AT$2=L$1))/SUMPRODUCT('Pre ISIC Consolidation'!$D$3:$AT$44*('Pre ISIC Consolidation'!$C$3:$C$44=$A13)),0)</f>
        <v>3.9859710089066622E-2</v>
      </c>
      <c r="M13">
        <f>IFERROR(SUMPRODUCT('Pre ISIC Consolidation'!$D$3:$AT$44*('Pre ISIC Consolidation'!$C$3:$C$44=$A13)*('Pre ISIC Consolidation'!$D$2:$AT$2=M$1))/SUMPRODUCT('Pre ISIC Consolidation'!$D$3:$AT$44*('Pre ISIC Consolidation'!$C$3:$C$44=$A13)),0)</f>
        <v>1.4277634266471601E-2</v>
      </c>
      <c r="N13">
        <f>IFERROR(SUMPRODUCT('Pre ISIC Consolidation'!$D$3:$AT$44*('Pre ISIC Consolidation'!$C$3:$C$44=$A13)*('Pre ISIC Consolidation'!$D$2:$AT$2=N$1))/SUMPRODUCT('Pre ISIC Consolidation'!$D$3:$AT$44*('Pre ISIC Consolidation'!$C$3:$C$44=$A13)),0)</f>
        <v>2.5959205409880552E-2</v>
      </c>
      <c r="O13">
        <f>IFERROR(SUMPRODUCT('Pre ISIC Consolidation'!$D$3:$AT$44*('Pre ISIC Consolidation'!$C$3:$C$44=$A13)*('Pre ISIC Consolidation'!$D$2:$AT$2=O$1))/SUMPRODUCT('Pre ISIC Consolidation'!$D$3:$AT$44*('Pre ISIC Consolidation'!$C$3:$C$44=$A13)),0)</f>
        <v>0.15508104449587157</v>
      </c>
      <c r="P13">
        <f>IFERROR(SUMPRODUCT('Pre ISIC Consolidation'!$D$3:$AT$44*('Pre ISIC Consolidation'!$C$3:$C$44=$A13)*('Pre ISIC Consolidation'!$D$2:$AT$2=P$1))/SUMPRODUCT('Pre ISIC Consolidation'!$D$3:$AT$44*('Pre ISIC Consolidation'!$C$3:$C$44=$A13)),0)</f>
        <v>2.2391840075543061E-2</v>
      </c>
      <c r="Q13">
        <f>IFERROR(SUMPRODUCT('Pre ISIC Consolidation'!$D$3:$AT$44*('Pre ISIC Consolidation'!$C$3:$C$44=$A13)*('Pre ISIC Consolidation'!$D$2:$AT$2=Q$1))/SUMPRODUCT('Pre ISIC Consolidation'!$D$3:$AT$44*('Pre ISIC Consolidation'!$C$3:$C$44=$A13)),0)</f>
        <v>1.9757629463926941E-2</v>
      </c>
      <c r="R13">
        <f>IFERROR(SUMPRODUCT('Pre ISIC Consolidation'!$D$3:$AT$44*('Pre ISIC Consolidation'!$C$3:$C$44=$A13)*('Pre ISIC Consolidation'!$D$2:$AT$2=R$1))/SUMPRODUCT('Pre ISIC Consolidation'!$D$3:$AT$44*('Pre ISIC Consolidation'!$C$3:$C$44=$A13)),0)</f>
        <v>2.0650130474337666E-2</v>
      </c>
      <c r="S13">
        <f>IFERROR(SUMPRODUCT('Pre ISIC Consolidation'!$D$3:$AT$44*('Pre ISIC Consolidation'!$C$3:$C$44=$A13)*('Pre ISIC Consolidation'!$D$2:$AT$2=S$1))/SUMPRODUCT('Pre ISIC Consolidation'!$D$3:$AT$44*('Pre ISIC Consolidation'!$C$3:$C$44=$A13)),0)</f>
        <v>4.4115963243114356E-2</v>
      </c>
      <c r="T13">
        <f>IFERROR(SUMPRODUCT('Pre ISIC Consolidation'!$D$3:$AT$44*('Pre ISIC Consolidation'!$C$3:$C$44=$A13)*('Pre ISIC Consolidation'!$D$2:$AT$2=T$1))/SUMPRODUCT('Pre ISIC Consolidation'!$D$3:$AT$44*('Pre ISIC Consolidation'!$C$3:$C$44=$A13)),0)</f>
        <v>2.3935787543882314E-2</v>
      </c>
      <c r="U13">
        <f>IFERROR(SUMPRODUCT('Pre ISIC Consolidation'!$D$3:$AT$44*('Pre ISIC Consolidation'!$C$3:$C$44=$A13)*('Pre ISIC Consolidation'!$D$2:$AT$2=U$1))/SUMPRODUCT('Pre ISIC Consolidation'!$D$3:$AT$44*('Pre ISIC Consolidation'!$C$3:$C$44=$A13)),0)</f>
        <v>3.3441378001483779E-2</v>
      </c>
      <c r="V13">
        <f>IFERROR(SUMPRODUCT('Pre ISIC Consolidation'!$D$3:$AT$44*('Pre ISIC Consolidation'!$C$3:$C$44=$A13)*('Pre ISIC Consolidation'!$D$2:$AT$2=V$1))/SUMPRODUCT('Pre ISIC Consolidation'!$D$3:$AT$44*('Pre ISIC Consolidation'!$C$3:$C$44=$A13)),0)</f>
        <v>3.2883347407064653E-2</v>
      </c>
      <c r="W13">
        <f>IFERROR(SUMPRODUCT('Pre ISIC Consolidation'!$D$3:$AT$44*('Pre ISIC Consolidation'!$C$3:$C$44=$A13)*('Pre ISIC Consolidation'!$D$2:$AT$2=W$1))/SUMPRODUCT('Pre ISIC Consolidation'!$D$3:$AT$44*('Pre ISIC Consolidation'!$C$3:$C$44=$A13)),0)</f>
        <v>8.386481576918875E-2</v>
      </c>
      <c r="X13">
        <f>IFERROR(SUMPRODUCT('Pre ISIC Consolidation'!$D$3:$AT$44*('Pre ISIC Consolidation'!$C$3:$C$44=$A13)*('Pre ISIC Consolidation'!$D$2:$AT$2=X$1))/SUMPRODUCT('Pre ISIC Consolidation'!$D$3:$AT$44*('Pre ISIC Consolidation'!$C$3:$C$44=$A13)),0)</f>
        <v>1.3856482463657028E-2</v>
      </c>
      <c r="Y13">
        <f>IFERROR(SUMPRODUCT('Pre ISIC Consolidation'!$D$3:$AT$44*('Pre ISIC Consolidation'!$C$3:$C$44=$A13)*('Pre ISIC Consolidation'!$D$2:$AT$2=Y$1))/SUMPRODUCT('Pre ISIC Consolidation'!$D$3:$AT$44*('Pre ISIC Consolidation'!$C$3:$C$44=$A13)),0)</f>
        <v>3.9176563724196443E-2</v>
      </c>
      <c r="Z13">
        <f>IFERROR(SUMPRODUCT('Pre ISIC Consolidation'!$D$3:$AT$44*('Pre ISIC Consolidation'!$C$3:$C$44=$A13)*('Pre ISIC Consolidation'!$D$2:$AT$2=Z$1))/SUMPRODUCT('Pre ISIC Consolidation'!$D$3:$AT$44*('Pre ISIC Consolidation'!$C$3:$C$44=$A13)),0)</f>
        <v>2.4982249060994485E-2</v>
      </c>
      <c r="AA13">
        <f>IFERROR(SUMPRODUCT('Pre ISIC Consolidation'!$D$3:$AT$44*('Pre ISIC Consolidation'!$C$3:$C$44=$A13)*('Pre ISIC Consolidation'!$D$2:$AT$2=AA$1))/SUMPRODUCT('Pre ISIC Consolidation'!$D$3:$AT$44*('Pre ISIC Consolidation'!$C$3:$C$44=$A13)),0)</f>
        <v>7.7907754658576274E-3</v>
      </c>
      <c r="AB13">
        <f>IFERROR(SUMPRODUCT('Pre ISIC Consolidation'!$D$3:$AT$44*('Pre ISIC Consolidation'!$C$3:$C$44=$A13)*('Pre ISIC Consolidation'!$D$2:$AT$2=AB$1))/SUMPRODUCT('Pre ISIC Consolidation'!$D$3:$AT$44*('Pre ISIC Consolidation'!$C$3:$C$44=$A13)),0)</f>
        <v>1.5001772977785854E-2</v>
      </c>
      <c r="AC13">
        <f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>
        <f>IFERROR(SUMPRODUCT('Pre ISIC Consolidation'!$D$3:$AT$44*('Pre ISIC Consolidation'!$C$3:$C$44=$A13)*('Pre ISIC Consolidation'!$D$2:$AT$2=AD$1))/SUMPRODUCT('Pre ISIC Consolidation'!$D$3:$AT$44*('Pre ISIC Consolidation'!$C$3:$C$44=$A13)),0)</f>
        <v>5.5851002664493832E-2</v>
      </c>
      <c r="AE13">
        <f>IFERROR(SUMPRODUCT('Pre ISIC Consolidation'!$D$3:$AT$44*('Pre ISIC Consolidation'!$C$3:$C$44=$A13)*('Pre ISIC Consolidation'!$D$2:$AT$2=AE$1))/SUMPRODUCT('Pre ISIC Consolidation'!$D$3:$AT$44*('Pre ISIC Consolidation'!$C$3:$C$44=$A13)),0)</f>
        <v>1.4225413581653704E-2</v>
      </c>
      <c r="AF13">
        <f>IFERROR(SUMPRODUCT('Pre ISIC Consolidation'!$D$3:$AT$44*('Pre ISIC Consolidation'!$C$3:$C$44=$A13)*('Pre ISIC Consolidation'!$D$2:$AT$2=AF$1))/SUMPRODUCT('Pre ISIC Consolidation'!$D$3:$AT$44*('Pre ISIC Consolidation'!$C$3:$C$44=$A13)),0)</f>
        <v>1.5969192353866041E-2</v>
      </c>
      <c r="AG13">
        <f>IFERROR(SUMPRODUCT('Pre ISIC Consolidation'!$D$3:$AT$44*('Pre ISIC Consolidation'!$C$3:$C$44=$A13)*('Pre ISIC Consolidation'!$D$2:$AT$2=AG$1))/SUMPRODUCT('Pre ISIC Consolidation'!$D$3:$AT$44*('Pre ISIC Consolidation'!$C$3:$C$44=$A13)),0)</f>
        <v>8.3713500542532135E-4</v>
      </c>
      <c r="AH13">
        <f>IFERROR(SUMPRODUCT('Pre ISIC Consolidation'!$D$3:$AT$44*('Pre ISIC Consolidation'!$C$3:$C$44=$A13)*('Pre ISIC Consolidation'!$D$2:$AT$2=AH$1))/SUMPRODUCT('Pre ISIC Consolidation'!$D$3:$AT$44*('Pre ISIC Consolidation'!$C$3:$C$44=$A13)),0)</f>
        <v>4.566547393870044E-3</v>
      </c>
      <c r="AI13">
        <f>IFERROR(SUMPRODUCT('Pre ISIC Consolidation'!$D$3:$AT$44*('Pre ISIC Consolidation'!$C$3:$C$44=$A13)*('Pre ISIC Consolidation'!$D$2:$AT$2=AI$1))/SUMPRODUCT('Pre ISIC Consolidation'!$D$3:$AT$44*('Pre ISIC Consolidation'!$C$3:$C$44=$A13)),0)</f>
        <v>1.379125116453297E-3</v>
      </c>
      <c r="AJ13">
        <f>IFERROR(SUMPRODUCT('Pre ISIC Consolidation'!$D$3:$AT$44*('Pre ISIC Consolidation'!$C$3:$C$44=$A13)*('Pre ISIC Consolidation'!$D$2:$AT$2=AJ$1))/SUMPRODUCT('Pre ISIC Consolidation'!$D$3:$AT$44*('Pre ISIC Consolidation'!$C$3:$C$44=$A13)),0)</f>
        <v>1.3670056401133097E-3</v>
      </c>
      <c r="AK13">
        <f>IFERROR(SUMPRODUCT('Pre ISIC Consolidation'!$D$3:$AT$44*('Pre ISIC Consolidation'!$C$3:$C$44=$A13)*('Pre ISIC Consolidation'!$D$2:$AT$2=AK$1))/SUMPRODUCT('Pre ISIC Consolidation'!$D$3:$AT$44*('Pre ISIC Consolidation'!$C$3:$C$44=$A13)),0)</f>
        <v>4.8443863889642579E-2</v>
      </c>
      <c r="AL13">
        <f>IFERROR(SUMPRODUCT('Pre ISIC Consolidation'!$D$3:$AT$44*('Pre ISIC Consolidation'!$C$3:$C$44=$A13)*('Pre ISIC Consolidation'!$D$2:$AT$2=AL$1))/SUMPRODUCT('Pre ISIC Consolidation'!$D$3:$AT$44*('Pre ISIC Consolidation'!$C$3:$C$44=$A13)),0)</f>
        <v>4.2472526605893395E-2</v>
      </c>
      <c r="AM13">
        <f>IFERROR(SUMPRODUCT('Pre ISIC Consolidation'!$D$3:$AT$44*('Pre ISIC Consolidation'!$C$3:$C$44=$A13)*('Pre ISIC Consolidation'!$D$2:$AT$2=AM$1))/SUMPRODUCT('Pre ISIC Consolidation'!$D$3:$AT$44*('Pre ISIC Consolidation'!$C$3:$C$44=$A13)),0)</f>
        <v>1.0081800266530584E-2</v>
      </c>
      <c r="AN13">
        <f>IFERROR(SUMPRODUCT('Pre ISIC Consolidation'!$D$3:$AT$44*('Pre ISIC Consolidation'!$C$3:$C$44=$A13)*('Pre ISIC Consolidation'!$D$2:$AT$2=AN$1))/SUMPRODUCT('Pre ISIC Consolidation'!$D$3:$AT$44*('Pre ISIC Consolidation'!$C$3:$C$44=$A13)),0)</f>
        <v>5.498499478896442E-3</v>
      </c>
      <c r="AO13">
        <f>IFERROR(SUMPRODUCT('Pre ISIC Consolidation'!$D$3:$AT$44*('Pre ISIC Consolidation'!$C$3:$C$44=$A13)*('Pre ISIC Consolidation'!$D$2:$AT$2=AO$1))/SUMPRODUCT('Pre ISIC Consolidation'!$D$3:$AT$44*('Pre ISIC Consolidation'!$C$3:$C$44=$A13)),0)</f>
        <v>1.6794207882951377E-2</v>
      </c>
      <c r="AP13">
        <f>IFERROR(SUMPRODUCT('Pre ISIC Consolidation'!$D$3:$AT$44*('Pre ISIC Consolidation'!$C$3:$C$44=$A13)*('Pre ISIC Consolidation'!$D$2:$AT$2=AP$1))/SUMPRODUCT('Pre ISIC Consolidation'!$D$3:$AT$44*('Pre ISIC Consolidation'!$C$3:$C$44=$A13)),0)</f>
        <v>1.4421107479025856E-2</v>
      </c>
      <c r="AQ13">
        <f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35">
      <c r="A14" t="s">
        <v>77</v>
      </c>
      <c r="B14">
        <f>IFERROR(SUMPRODUCT('Pre ISIC Consolidation'!$D$3:$AT$44*('Pre ISIC Consolidation'!$C$3:$C$44=$A14)*('Pre ISIC Consolidation'!$D$2:$AT$2=B$1))/SUMPRODUCT('Pre ISIC Consolidation'!$D$3:$AT$44*('Pre ISIC Consolidation'!$C$3:$C$44=$A14)),0)</f>
        <v>2.2933840174338186E-3</v>
      </c>
      <c r="C14">
        <f>IFERROR(SUMPRODUCT('Pre ISIC Consolidation'!$D$3:$AT$44*('Pre ISIC Consolidation'!$C$3:$C$44=$A14)*('Pre ISIC Consolidation'!$D$2:$AT$2=C$1))/SUMPRODUCT('Pre ISIC Consolidation'!$D$3:$AT$44*('Pre ISIC Consolidation'!$C$3:$C$44=$A14)),0)</f>
        <v>7.5599184585803121E-4</v>
      </c>
      <c r="D14">
        <f>IFERROR(SUMPRODUCT('Pre ISIC Consolidation'!$D$3:$AT$44*('Pre ISIC Consolidation'!$C$3:$C$44=$A14)*('Pre ISIC Consolidation'!$D$2:$AT$2=D$1))/SUMPRODUCT('Pre ISIC Consolidation'!$D$3:$AT$44*('Pre ISIC Consolidation'!$C$3:$C$44=$A14)),0)</f>
        <v>3.2174535078535603E-3</v>
      </c>
      <c r="E14">
        <f>IFERROR(SUMPRODUCT('Pre ISIC Consolidation'!$D$3:$AT$44*('Pre ISIC Consolidation'!$C$3:$C$44=$A14)*('Pre ISIC Consolidation'!$D$2:$AT$2=E$1))/SUMPRODUCT('Pre ISIC Consolidation'!$D$3:$AT$44*('Pre ISIC Consolidation'!$C$3:$C$44=$A14)),0)</f>
        <v>2.9471280694566568E-3</v>
      </c>
      <c r="F14">
        <f>IFERROR(SUMPRODUCT('Pre ISIC Consolidation'!$D$3:$AT$44*('Pre ISIC Consolidation'!$C$3:$C$44=$A14)*('Pre ISIC Consolidation'!$D$2:$AT$2=F$1))/SUMPRODUCT('Pre ISIC Consolidation'!$D$3:$AT$44*('Pre ISIC Consolidation'!$C$3:$C$44=$A14)),0)</f>
        <v>2.0365096082019426E-4</v>
      </c>
      <c r="G14">
        <f>IFERROR(SUMPRODUCT('Pre ISIC Consolidation'!$D$3:$AT$44*('Pre ISIC Consolidation'!$C$3:$C$44=$A14)*('Pre ISIC Consolidation'!$D$2:$AT$2=G$1))/SUMPRODUCT('Pre ISIC Consolidation'!$D$3:$AT$44*('Pre ISIC Consolidation'!$C$3:$C$44=$A14)),0)</f>
        <v>5.1933531556272131E-2</v>
      </c>
      <c r="H14">
        <f>IFERROR(SUMPRODUCT('Pre ISIC Consolidation'!$D$3:$AT$44*('Pre ISIC Consolidation'!$C$3:$C$44=$A14)*('Pre ISIC Consolidation'!$D$2:$AT$2=H$1))/SUMPRODUCT('Pre ISIC Consolidation'!$D$3:$AT$44*('Pre ISIC Consolidation'!$C$3:$C$44=$A14)),0)</f>
        <v>4.4222371327036422E-3</v>
      </c>
      <c r="I14">
        <f>IFERROR(SUMPRODUCT('Pre ISIC Consolidation'!$D$3:$AT$44*('Pre ISIC Consolidation'!$C$3:$C$44=$A14)*('Pre ISIC Consolidation'!$D$2:$AT$2=I$1))/SUMPRODUCT('Pre ISIC Consolidation'!$D$3:$AT$44*('Pre ISIC Consolidation'!$C$3:$C$44=$A14)),0)</f>
        <v>1.9003864004253242E-2</v>
      </c>
      <c r="J14">
        <f>IFERROR(SUMPRODUCT('Pre ISIC Consolidation'!$D$3:$AT$44*('Pre ISIC Consolidation'!$C$3:$C$44=$A14)*('Pre ISIC Consolidation'!$D$2:$AT$2=J$1))/SUMPRODUCT('Pre ISIC Consolidation'!$D$3:$AT$44*('Pre ISIC Consolidation'!$C$3:$C$44=$A14)),0)</f>
        <v>2.0135967364176359E-3</v>
      </c>
      <c r="K14">
        <f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>
        <f>IFERROR(SUMPRODUCT('Pre ISIC Consolidation'!$D$3:$AT$44*('Pre ISIC Consolidation'!$C$3:$C$44=$A14)*('Pre ISIC Consolidation'!$D$2:$AT$2=L$1))/SUMPRODUCT('Pre ISIC Consolidation'!$D$3:$AT$44*('Pre ISIC Consolidation'!$C$3:$C$44=$A14)),0)</f>
        <v>2.7076168958400808E-2</v>
      </c>
      <c r="M14">
        <f>IFERROR(SUMPRODUCT('Pre ISIC Consolidation'!$D$3:$AT$44*('Pre ISIC Consolidation'!$C$3:$C$44=$A14)*('Pre ISIC Consolidation'!$D$2:$AT$2=M$1))/SUMPRODUCT('Pre ISIC Consolidation'!$D$3:$AT$44*('Pre ISIC Consolidation'!$C$3:$C$44=$A14)),0)</f>
        <v>9.6986063586868877E-3</v>
      </c>
      <c r="N14">
        <f>IFERROR(SUMPRODUCT('Pre ISIC Consolidation'!$D$3:$AT$44*('Pre ISIC Consolidation'!$C$3:$C$44=$A14)*('Pre ISIC Consolidation'!$D$2:$AT$2=N$1))/SUMPRODUCT('Pre ISIC Consolidation'!$D$3:$AT$44*('Pre ISIC Consolidation'!$C$3:$C$44=$A14)),0)</f>
        <v>1.7633741693885367E-2</v>
      </c>
      <c r="O14">
        <f>IFERROR(SUMPRODUCT('Pre ISIC Consolidation'!$D$3:$AT$44*('Pre ISIC Consolidation'!$C$3:$C$44=$A14)*('Pre ISIC Consolidation'!$D$2:$AT$2=O$1))/SUMPRODUCT('Pre ISIC Consolidation'!$D$3:$AT$44*('Pre ISIC Consolidation'!$C$3:$C$44=$A14)),0)</f>
        <v>3.5327917240032865E-3</v>
      </c>
      <c r="P14">
        <f>IFERROR(SUMPRODUCT('Pre ISIC Consolidation'!$D$3:$AT$44*('Pre ISIC Consolidation'!$C$3:$C$44=$A14)*('Pre ISIC Consolidation'!$D$2:$AT$2=P$1))/SUMPRODUCT('Pre ISIC Consolidation'!$D$3:$AT$44*('Pre ISIC Consolidation'!$C$3:$C$44=$A14)),0)</f>
        <v>0.45356196323800296</v>
      </c>
      <c r="Q14">
        <f>IFERROR(SUMPRODUCT('Pre ISIC Consolidation'!$D$3:$AT$44*('Pre ISIC Consolidation'!$C$3:$C$44=$A14)*('Pre ISIC Consolidation'!$D$2:$AT$2=Q$1))/SUMPRODUCT('Pre ISIC Consolidation'!$D$3:$AT$44*('Pre ISIC Consolidation'!$C$3:$C$44=$A14)),0)</f>
        <v>1.3421093941410811E-2</v>
      </c>
      <c r="R14">
        <f>IFERROR(SUMPRODUCT('Pre ISIC Consolidation'!$D$3:$AT$44*('Pre ISIC Consolidation'!$C$3:$C$44=$A14)*('Pre ISIC Consolidation'!$D$2:$AT$2=R$1))/SUMPRODUCT('Pre ISIC Consolidation'!$D$3:$AT$44*('Pre ISIC Consolidation'!$C$3:$C$44=$A14)),0)</f>
        <v>1.4027357963387558E-2</v>
      </c>
      <c r="S14">
        <f>IFERROR(SUMPRODUCT('Pre ISIC Consolidation'!$D$3:$AT$44*('Pre ISIC Consolidation'!$C$3:$C$44=$A14)*('Pre ISIC Consolidation'!$D$2:$AT$2=S$1))/SUMPRODUCT('Pre ISIC Consolidation'!$D$3:$AT$44*('Pre ISIC Consolidation'!$C$3:$C$44=$A14)),0)</f>
        <v>2.9967384907317922E-2</v>
      </c>
      <c r="T14">
        <f>IFERROR(SUMPRODUCT('Pre ISIC Consolidation'!$D$3:$AT$44*('Pre ISIC Consolidation'!$C$3:$C$44=$A14)*('Pre ISIC Consolidation'!$D$2:$AT$2=T$1))/SUMPRODUCT('Pre ISIC Consolidation'!$D$3:$AT$44*('Pre ISIC Consolidation'!$C$3:$C$44=$A14)),0)</f>
        <v>1.6259260949023087E-2</v>
      </c>
      <c r="U14">
        <f>IFERROR(SUMPRODUCT('Pre ISIC Consolidation'!$D$3:$AT$44*('Pre ISIC Consolidation'!$C$3:$C$44=$A14)*('Pre ISIC Consolidation'!$D$2:$AT$2=U$1))/SUMPRODUCT('Pre ISIC Consolidation'!$D$3:$AT$44*('Pre ISIC Consolidation'!$C$3:$C$44=$A14)),0)</f>
        <v>2.2716281652492197E-2</v>
      </c>
      <c r="V14">
        <f>IFERROR(SUMPRODUCT('Pre ISIC Consolidation'!$D$3:$AT$44*('Pre ISIC Consolidation'!$C$3:$C$44=$A14)*('Pre ISIC Consolidation'!$D$2:$AT$2=V$1))/SUMPRODUCT('Pre ISIC Consolidation'!$D$3:$AT$44*('Pre ISIC Consolidation'!$C$3:$C$44=$A14)),0)</f>
        <v>2.2337218919103331E-2</v>
      </c>
      <c r="W14">
        <f>IFERROR(SUMPRODUCT('Pre ISIC Consolidation'!$D$3:$AT$44*('Pre ISIC Consolidation'!$C$3:$C$44=$A14)*('Pre ISIC Consolidation'!$D$2:$AT$2=W$1))/SUMPRODUCT('Pre ISIC Consolidation'!$D$3:$AT$44*('Pre ISIC Consolidation'!$C$3:$C$44=$A14)),0)</f>
        <v>5.6968249803065314E-2</v>
      </c>
      <c r="X14">
        <f>IFERROR(SUMPRODUCT('Pre ISIC Consolidation'!$D$3:$AT$44*('Pre ISIC Consolidation'!$C$3:$C$44=$A14)*('Pre ISIC Consolidation'!$D$2:$AT$2=X$1))/SUMPRODUCT('Pre ISIC Consolidation'!$D$3:$AT$44*('Pre ISIC Consolidation'!$C$3:$C$44=$A14)),0)</f>
        <v>9.4125235611787813E-3</v>
      </c>
      <c r="Y14">
        <f>IFERROR(SUMPRODUCT('Pre ISIC Consolidation'!$D$3:$AT$44*('Pre ISIC Consolidation'!$C$3:$C$44=$A14)*('Pre ISIC Consolidation'!$D$2:$AT$2=Y$1))/SUMPRODUCT('Pre ISIC Consolidation'!$D$3:$AT$44*('Pre ISIC Consolidation'!$C$3:$C$44=$A14)),0)</f>
        <v>2.6612116752370928E-2</v>
      </c>
      <c r="Z14">
        <f>IFERROR(SUMPRODUCT('Pre ISIC Consolidation'!$D$3:$AT$44*('Pre ISIC Consolidation'!$C$3:$C$44=$A14)*('Pre ISIC Consolidation'!$D$2:$AT$2=Z$1))/SUMPRODUCT('Pre ISIC Consolidation'!$D$3:$AT$44*('Pre ISIC Consolidation'!$C$3:$C$44=$A14)),0)</f>
        <v>1.6970108287914436E-2</v>
      </c>
      <c r="AA14">
        <f>IFERROR(SUMPRODUCT('Pre ISIC Consolidation'!$D$3:$AT$44*('Pre ISIC Consolidation'!$C$3:$C$44=$A14)*('Pre ISIC Consolidation'!$D$2:$AT$2=AA$1))/SUMPRODUCT('Pre ISIC Consolidation'!$D$3:$AT$44*('Pre ISIC Consolidation'!$C$3:$C$44=$A14)),0)</f>
        <v>5.2921697714100038E-3</v>
      </c>
      <c r="AB14">
        <f>IFERROR(SUMPRODUCT('Pre ISIC Consolidation'!$D$3:$AT$44*('Pre ISIC Consolidation'!$C$3:$C$44=$A14)*('Pre ISIC Consolidation'!$D$2:$AT$2=AB$1))/SUMPRODUCT('Pre ISIC Consolidation'!$D$3:$AT$44*('Pre ISIC Consolidation'!$C$3:$C$44=$A14)),0)</f>
        <v>1.0190504118431049E-2</v>
      </c>
      <c r="AC14">
        <f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>
        <f>IFERROR(SUMPRODUCT('Pre ISIC Consolidation'!$D$3:$AT$44*('Pre ISIC Consolidation'!$C$3:$C$44=$A14)*('Pre ISIC Consolidation'!$D$2:$AT$2=AD$1))/SUMPRODUCT('Pre ISIC Consolidation'!$D$3:$AT$44*('Pre ISIC Consolidation'!$C$3:$C$44=$A14)),0)</f>
        <v>3.7938840529969813E-2</v>
      </c>
      <c r="AE14">
        <f>IFERROR(SUMPRODUCT('Pre ISIC Consolidation'!$D$3:$AT$44*('Pre ISIC Consolidation'!$C$3:$C$44=$A14)*('Pre ISIC Consolidation'!$D$2:$AT$2=AE$1))/SUMPRODUCT('Pre ISIC Consolidation'!$D$3:$AT$44*('Pre ISIC Consolidation'!$C$3:$C$44=$A14)),0)</f>
        <v>9.6631335446073878E-3</v>
      </c>
      <c r="AF14">
        <f>IFERROR(SUMPRODUCT('Pre ISIC Consolidation'!$D$3:$AT$44*('Pre ISIC Consolidation'!$C$3:$C$44=$A14)*('Pre ISIC Consolidation'!$D$2:$AT$2=AF$1))/SUMPRODUCT('Pre ISIC Consolidation'!$D$3:$AT$44*('Pre ISIC Consolidation'!$C$3:$C$44=$A14)),0)</f>
        <v>1.0847659186088274E-2</v>
      </c>
      <c r="AG14">
        <f>IFERROR(SUMPRODUCT('Pre ISIC Consolidation'!$D$3:$AT$44*('Pre ISIC Consolidation'!$C$3:$C$44=$A14)*('Pre ISIC Consolidation'!$D$2:$AT$2=AG$1))/SUMPRODUCT('Pre ISIC Consolidation'!$D$3:$AT$44*('Pre ISIC Consolidation'!$C$3:$C$44=$A14)),0)</f>
        <v>5.686546338957211E-4</v>
      </c>
      <c r="AH14">
        <f>IFERROR(SUMPRODUCT('Pre ISIC Consolidation'!$D$3:$AT$44*('Pre ISIC Consolidation'!$C$3:$C$44=$A14)*('Pre ISIC Consolidation'!$D$2:$AT$2=AH$1))/SUMPRODUCT('Pre ISIC Consolidation'!$D$3:$AT$44*('Pre ISIC Consolidation'!$C$3:$C$44=$A14)),0)</f>
        <v>3.1019946837718046E-3</v>
      </c>
      <c r="AI14">
        <f>IFERROR(SUMPRODUCT('Pre ISIC Consolidation'!$D$3:$AT$44*('Pre ISIC Consolidation'!$C$3:$C$44=$A14)*('Pre ISIC Consolidation'!$D$2:$AT$2=AI$1))/SUMPRODUCT('Pre ISIC Consolidation'!$D$3:$AT$44*('Pre ISIC Consolidation'!$C$3:$C$44=$A14)),0)</f>
        <v>9.3682128104856084E-4</v>
      </c>
      <c r="AJ14">
        <f>IFERROR(SUMPRODUCT('Pre ISIC Consolidation'!$D$3:$AT$44*('Pre ISIC Consolidation'!$C$3:$C$44=$A14)*('Pre ISIC Consolidation'!$D$2:$AT$2=AJ$1))/SUMPRODUCT('Pre ISIC Consolidation'!$D$3:$AT$44*('Pre ISIC Consolidation'!$C$3:$C$44=$A14)),0)</f>
        <v>9.2858868255911887E-4</v>
      </c>
      <c r="AK14">
        <f>IFERROR(SUMPRODUCT('Pre ISIC Consolidation'!$D$3:$AT$44*('Pre ISIC Consolidation'!$C$3:$C$44=$A14)*('Pre ISIC Consolidation'!$D$2:$AT$2=AK$1))/SUMPRODUCT('Pre ISIC Consolidation'!$D$3:$AT$44*('Pre ISIC Consolidation'!$C$3:$C$44=$A14)),0)</f>
        <v>3.2907270041422625E-2</v>
      </c>
      <c r="AL14">
        <f>IFERROR(SUMPRODUCT('Pre ISIC Consolidation'!$D$3:$AT$44*('Pre ISIC Consolidation'!$C$3:$C$44=$A14)*('Pre ISIC Consolidation'!$D$2:$AT$2=AL$1))/SUMPRODUCT('Pre ISIC Consolidation'!$D$3:$AT$44*('Pre ISIC Consolidation'!$C$3:$C$44=$A14)),0)</f>
        <v>2.8851020338624616E-2</v>
      </c>
      <c r="AM14">
        <f>IFERROR(SUMPRODUCT('Pre ISIC Consolidation'!$D$3:$AT$44*('Pre ISIC Consolidation'!$C$3:$C$44=$A14)*('Pre ISIC Consolidation'!$D$2:$AT$2=AM$1))/SUMPRODUCT('Pre ISIC Consolidation'!$D$3:$AT$44*('Pre ISIC Consolidation'!$C$3:$C$44=$A14)),0)</f>
        <v>6.8484323345921359E-3</v>
      </c>
      <c r="AN14">
        <f>IFERROR(SUMPRODUCT('Pre ISIC Consolidation'!$D$3:$AT$44*('Pre ISIC Consolidation'!$C$3:$C$44=$A14)*('Pre ISIC Consolidation'!$D$2:$AT$2=AN$1))/SUMPRODUCT('Pre ISIC Consolidation'!$D$3:$AT$44*('Pre ISIC Consolidation'!$C$3:$C$44=$A14)),0)</f>
        <v>3.7350572940849243E-3</v>
      </c>
      <c r="AO14">
        <f>IFERROR(SUMPRODUCT('Pre ISIC Consolidation'!$D$3:$AT$44*('Pre ISIC Consolidation'!$C$3:$C$44=$A14)*('Pre ISIC Consolidation'!$D$2:$AT$2=AO$1))/SUMPRODUCT('Pre ISIC Consolidation'!$D$3:$AT$44*('Pre ISIC Consolidation'!$C$3:$C$44=$A14)),0)</f>
        <v>1.1408081221494552E-2</v>
      </c>
      <c r="AP14">
        <f>IFERROR(SUMPRODUCT('Pre ISIC Consolidation'!$D$3:$AT$44*('Pre ISIC Consolidation'!$C$3:$C$44=$A14)*('Pre ISIC Consolidation'!$D$2:$AT$2=AP$1))/SUMPRODUCT('Pre ISIC Consolidation'!$D$3:$AT$44*('Pre ISIC Consolidation'!$C$3:$C$44=$A14)),0)</f>
        <v>9.7960657966869018E-3</v>
      </c>
      <c r="AQ14">
        <f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35">
      <c r="A15" t="s">
        <v>78</v>
      </c>
      <c r="B15">
        <f>IFERROR(SUMPRODUCT('Pre ISIC Consolidation'!$D$3:$AT$44*('Pre ISIC Consolidation'!$C$3:$C$44=$A15)*('Pre ISIC Consolidation'!$D$2:$AT$2=B$1))/SUMPRODUCT('Pre ISIC Consolidation'!$D$3:$AT$44*('Pre ISIC Consolidation'!$C$3:$C$44=$A15)),0)</f>
        <v>1.8099905906880044E-4</v>
      </c>
      <c r="C15">
        <f>IFERROR(SUMPRODUCT('Pre ISIC Consolidation'!$D$3:$AT$44*('Pre ISIC Consolidation'!$C$3:$C$44=$A15)*('Pre ISIC Consolidation'!$D$2:$AT$2=C$1))/SUMPRODUCT('Pre ISIC Consolidation'!$D$3:$AT$44*('Pre ISIC Consolidation'!$C$3:$C$44=$A15)),0)</f>
        <v>2.9934916691266145E-4</v>
      </c>
      <c r="D15">
        <f>IFERROR(SUMPRODUCT('Pre ISIC Consolidation'!$D$3:$AT$44*('Pre ISIC Consolidation'!$C$3:$C$44=$A15)*('Pre ISIC Consolidation'!$D$2:$AT$2=D$1))/SUMPRODUCT('Pre ISIC Consolidation'!$D$3:$AT$44*('Pre ISIC Consolidation'!$C$3:$C$44=$A15)),0)</f>
        <v>1.2740111317775425E-3</v>
      </c>
      <c r="E15">
        <f>IFERROR(SUMPRODUCT('Pre ISIC Consolidation'!$D$3:$AT$44*('Pre ISIC Consolidation'!$C$3:$C$44=$A15)*('Pre ISIC Consolidation'!$D$2:$AT$2=E$1))/SUMPRODUCT('Pre ISIC Consolidation'!$D$3:$AT$44*('Pre ISIC Consolidation'!$C$3:$C$44=$A15)),0)</f>
        <v>1.1669706984411628E-3</v>
      </c>
      <c r="F15">
        <f>IFERROR(SUMPRODUCT('Pre ISIC Consolidation'!$D$3:$AT$44*('Pre ISIC Consolidation'!$C$3:$C$44=$A15)*('Pre ISIC Consolidation'!$D$2:$AT$2=F$1))/SUMPRODUCT('Pre ISIC Consolidation'!$D$3:$AT$44*('Pre ISIC Consolidation'!$C$3:$C$44=$A15)),0)</f>
        <v>8.0639421967967172E-5</v>
      </c>
      <c r="G15">
        <f>IFERROR(SUMPRODUCT('Pre ISIC Consolidation'!$D$3:$AT$44*('Pre ISIC Consolidation'!$C$3:$C$44=$A15)*('Pre ISIC Consolidation'!$D$2:$AT$2=G$1))/SUMPRODUCT('Pre ISIC Consolidation'!$D$3:$AT$44*('Pre ISIC Consolidation'!$C$3:$C$44=$A15)),0)</f>
        <v>5.7427387772428723E-3</v>
      </c>
      <c r="H15">
        <f>IFERROR(SUMPRODUCT('Pre ISIC Consolidation'!$D$3:$AT$44*('Pre ISIC Consolidation'!$C$3:$C$44=$A15)*('Pre ISIC Consolidation'!$D$2:$AT$2=H$1))/SUMPRODUCT('Pre ISIC Consolidation'!$D$3:$AT$44*('Pre ISIC Consolidation'!$C$3:$C$44=$A15)),0)</f>
        <v>7.7232879445295597E-4</v>
      </c>
      <c r="I15">
        <f>IFERROR(SUMPRODUCT('Pre ISIC Consolidation'!$D$3:$AT$44*('Pre ISIC Consolidation'!$C$3:$C$44=$A15)*('Pre ISIC Consolidation'!$D$2:$AT$2=I$1))/SUMPRODUCT('Pre ISIC Consolidation'!$D$3:$AT$44*('Pre ISIC Consolidation'!$C$3:$C$44=$A15)),0)</f>
        <v>1.4107552348966109E-3</v>
      </c>
      <c r="J15">
        <f>IFERROR(SUMPRODUCT('Pre ISIC Consolidation'!$D$3:$AT$44*('Pre ISIC Consolidation'!$C$3:$C$44=$A15)*('Pre ISIC Consolidation'!$D$2:$AT$2=J$1))/SUMPRODUCT('Pre ISIC Consolidation'!$D$3:$AT$44*('Pre ISIC Consolidation'!$C$3:$C$44=$A15)),0)</f>
        <v>1.9621797441563373E-3</v>
      </c>
      <c r="K15">
        <f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>
        <f>IFERROR(SUMPRODUCT('Pre ISIC Consolidation'!$D$3:$AT$44*('Pre ISIC Consolidation'!$C$3:$C$44=$A15)*('Pre ISIC Consolidation'!$D$2:$AT$2=L$1))/SUMPRODUCT('Pre ISIC Consolidation'!$D$3:$AT$44*('Pre ISIC Consolidation'!$C$3:$C$44=$A15)),0)</f>
        <v>1.5988445862587835E-2</v>
      </c>
      <c r="M15">
        <f>IFERROR(SUMPRODUCT('Pre ISIC Consolidation'!$D$3:$AT$44*('Pre ISIC Consolidation'!$C$3:$C$44=$A15)*('Pre ISIC Consolidation'!$D$2:$AT$2=M$1))/SUMPRODUCT('Pre ISIC Consolidation'!$D$3:$AT$44*('Pre ISIC Consolidation'!$C$3:$C$44=$A15)),0)</f>
        <v>2.2470285612222118E-3</v>
      </c>
      <c r="N15">
        <f>IFERROR(SUMPRODUCT('Pre ISIC Consolidation'!$D$3:$AT$44*('Pre ISIC Consolidation'!$C$3:$C$44=$A15)*('Pre ISIC Consolidation'!$D$2:$AT$2=N$1))/SUMPRODUCT('Pre ISIC Consolidation'!$D$3:$AT$44*('Pre ISIC Consolidation'!$C$3:$C$44=$A15)),0)</f>
        <v>7.7297318097822145E-3</v>
      </c>
      <c r="O15">
        <f>IFERROR(SUMPRODUCT('Pre ISIC Consolidation'!$D$3:$AT$44*('Pre ISIC Consolidation'!$C$3:$C$44=$A15)*('Pre ISIC Consolidation'!$D$2:$AT$2=O$1))/SUMPRODUCT('Pre ISIC Consolidation'!$D$3:$AT$44*('Pre ISIC Consolidation'!$C$3:$C$44=$A15)),0)</f>
        <v>1.5486855570518402E-3</v>
      </c>
      <c r="P15">
        <f>IFERROR(SUMPRODUCT('Pre ISIC Consolidation'!$D$3:$AT$44*('Pre ISIC Consolidation'!$C$3:$C$44=$A15)*('Pre ISIC Consolidation'!$D$2:$AT$2=P$1))/SUMPRODUCT('Pre ISIC Consolidation'!$D$3:$AT$44*('Pre ISIC Consolidation'!$C$3:$C$44=$A15)),0)</f>
        <v>6.6678846373860162E-3</v>
      </c>
      <c r="Q15">
        <f>IFERROR(SUMPRODUCT('Pre ISIC Consolidation'!$D$3:$AT$44*('Pre ISIC Consolidation'!$C$3:$C$44=$A15)*('Pre ISIC Consolidation'!$D$2:$AT$2=Q$1))/SUMPRODUCT('Pre ISIC Consolidation'!$D$3:$AT$44*('Pre ISIC Consolidation'!$C$3:$C$44=$A15)),0)</f>
        <v>0.34546264637797353</v>
      </c>
      <c r="R15">
        <f>IFERROR(SUMPRODUCT('Pre ISIC Consolidation'!$D$3:$AT$44*('Pre ISIC Consolidation'!$C$3:$C$44=$A15)*('Pre ISIC Consolidation'!$D$2:$AT$2=R$1))/SUMPRODUCT('Pre ISIC Consolidation'!$D$3:$AT$44*('Pre ISIC Consolidation'!$C$3:$C$44=$A15)),0)</f>
        <v>0</v>
      </c>
      <c r="S15">
        <f>IFERROR(SUMPRODUCT('Pre ISIC Consolidation'!$D$3:$AT$44*('Pre ISIC Consolidation'!$C$3:$C$44=$A15)*('Pre ISIC Consolidation'!$D$2:$AT$2=S$1))/SUMPRODUCT('Pre ISIC Consolidation'!$D$3:$AT$44*('Pre ISIC Consolidation'!$C$3:$C$44=$A15)),0)</f>
        <v>0.20670354873494737</v>
      </c>
      <c r="T15">
        <f>IFERROR(SUMPRODUCT('Pre ISIC Consolidation'!$D$3:$AT$44*('Pre ISIC Consolidation'!$C$3:$C$44=$A15)*('Pre ISIC Consolidation'!$D$2:$AT$2=T$1))/SUMPRODUCT('Pre ISIC Consolidation'!$D$3:$AT$44*('Pre ISIC Consolidation'!$C$3:$C$44=$A15)),0)</f>
        <v>1.2941872940103327E-2</v>
      </c>
      <c r="U15">
        <f>IFERROR(SUMPRODUCT('Pre ISIC Consolidation'!$D$3:$AT$44*('Pre ISIC Consolidation'!$C$3:$C$44=$A15)*('Pre ISIC Consolidation'!$D$2:$AT$2=U$1))/SUMPRODUCT('Pre ISIC Consolidation'!$D$3:$AT$44*('Pre ISIC Consolidation'!$C$3:$C$44=$A15)),0)</f>
        <v>7.0468871294731714E-2</v>
      </c>
      <c r="V15">
        <f>IFERROR(SUMPRODUCT('Pre ISIC Consolidation'!$D$3:$AT$44*('Pre ISIC Consolidation'!$C$3:$C$44=$A15)*('Pre ISIC Consolidation'!$D$2:$AT$2=V$1))/SUMPRODUCT('Pre ISIC Consolidation'!$D$3:$AT$44*('Pre ISIC Consolidation'!$C$3:$C$44=$A15)),0)</f>
        <v>0.10897885830332457</v>
      </c>
      <c r="W15">
        <f>IFERROR(SUMPRODUCT('Pre ISIC Consolidation'!$D$3:$AT$44*('Pre ISIC Consolidation'!$C$3:$C$44=$A15)*('Pre ISIC Consolidation'!$D$2:$AT$2=W$1))/SUMPRODUCT('Pre ISIC Consolidation'!$D$3:$AT$44*('Pre ISIC Consolidation'!$C$3:$C$44=$A15)),0)</f>
        <v>0.10974177521374871</v>
      </c>
      <c r="X15">
        <f>IFERROR(SUMPRODUCT('Pre ISIC Consolidation'!$D$3:$AT$44*('Pre ISIC Consolidation'!$C$3:$C$44=$A15)*('Pre ISIC Consolidation'!$D$2:$AT$2=X$1))/SUMPRODUCT('Pre ISIC Consolidation'!$D$3:$AT$44*('Pre ISIC Consolidation'!$C$3:$C$44=$A15)),0)</f>
        <v>1.7162145438012873E-2</v>
      </c>
      <c r="Y15">
        <f>IFERROR(SUMPRODUCT('Pre ISIC Consolidation'!$D$3:$AT$44*('Pre ISIC Consolidation'!$C$3:$C$44=$A15)*('Pre ISIC Consolidation'!$D$2:$AT$2=Y$1))/SUMPRODUCT('Pre ISIC Consolidation'!$D$3:$AT$44*('Pre ISIC Consolidation'!$C$3:$C$44=$A15)),0)</f>
        <v>4.052917616835168E-2</v>
      </c>
      <c r="Z15">
        <f>IFERROR(SUMPRODUCT('Pre ISIC Consolidation'!$D$3:$AT$44*('Pre ISIC Consolidation'!$C$3:$C$44=$A15)*('Pre ISIC Consolidation'!$D$2:$AT$2=Z$1))/SUMPRODUCT('Pre ISIC Consolidation'!$D$3:$AT$44*('Pre ISIC Consolidation'!$C$3:$C$44=$A15)),0)</f>
        <v>2.3565201194817517E-3</v>
      </c>
      <c r="AA15">
        <f>IFERROR(SUMPRODUCT('Pre ISIC Consolidation'!$D$3:$AT$44*('Pre ISIC Consolidation'!$C$3:$C$44=$A15)*('Pre ISIC Consolidation'!$D$2:$AT$2=AA$1))/SUMPRODUCT('Pre ISIC Consolidation'!$D$3:$AT$44*('Pre ISIC Consolidation'!$C$3:$C$44=$A15)),0)</f>
        <v>7.5949989211121288E-4</v>
      </c>
      <c r="AB15">
        <f>IFERROR(SUMPRODUCT('Pre ISIC Consolidation'!$D$3:$AT$44*('Pre ISIC Consolidation'!$C$3:$C$44=$A15)*('Pre ISIC Consolidation'!$D$2:$AT$2=AB$1))/SUMPRODUCT('Pre ISIC Consolidation'!$D$3:$AT$44*('Pre ISIC Consolidation'!$C$3:$C$44=$A15)),0)</f>
        <v>1.021962982335565E-2</v>
      </c>
      <c r="AC15">
        <f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>
        <f>IFERROR(SUMPRODUCT('Pre ISIC Consolidation'!$D$3:$AT$44*('Pre ISIC Consolidation'!$C$3:$C$44=$A15)*('Pre ISIC Consolidation'!$D$2:$AT$2=AD$1))/SUMPRODUCT('Pre ISIC Consolidation'!$D$3:$AT$44*('Pre ISIC Consolidation'!$C$3:$C$44=$A15)),0)</f>
        <v>8.3798164327341194E-3</v>
      </c>
      <c r="AE15">
        <f>IFERROR(SUMPRODUCT('Pre ISIC Consolidation'!$D$3:$AT$44*('Pre ISIC Consolidation'!$C$3:$C$44=$A15)*('Pre ISIC Consolidation'!$D$2:$AT$2=AE$1))/SUMPRODUCT('Pre ISIC Consolidation'!$D$3:$AT$44*('Pre ISIC Consolidation'!$C$3:$C$44=$A15)),0)</f>
        <v>2.9175597836016013E-3</v>
      </c>
      <c r="AF15">
        <f>IFERROR(SUMPRODUCT('Pre ISIC Consolidation'!$D$3:$AT$44*('Pre ISIC Consolidation'!$C$3:$C$44=$A15)*('Pre ISIC Consolidation'!$D$2:$AT$2=AF$1))/SUMPRODUCT('Pre ISIC Consolidation'!$D$3:$AT$44*('Pre ISIC Consolidation'!$C$3:$C$44=$A15)),0)</f>
        <v>1.687393959470308E-4</v>
      </c>
      <c r="AG15">
        <f>IFERROR(SUMPRODUCT('Pre ISIC Consolidation'!$D$3:$AT$44*('Pre ISIC Consolidation'!$C$3:$C$44=$A15)*('Pre ISIC Consolidation'!$D$2:$AT$2=AG$1))/SUMPRODUCT('Pre ISIC Consolidation'!$D$3:$AT$44*('Pre ISIC Consolidation'!$C$3:$C$44=$A15)),0)</f>
        <v>3.0015161156345474E-4</v>
      </c>
      <c r="AH15">
        <f>IFERROR(SUMPRODUCT('Pre ISIC Consolidation'!$D$3:$AT$44*('Pre ISIC Consolidation'!$C$3:$C$44=$A15)*('Pre ISIC Consolidation'!$D$2:$AT$2=AH$1))/SUMPRODUCT('Pre ISIC Consolidation'!$D$3:$AT$44*('Pre ISIC Consolidation'!$C$3:$C$44=$A15)),0)</f>
        <v>7.2643994404810613E-4</v>
      </c>
      <c r="AI15">
        <f>IFERROR(SUMPRODUCT('Pre ISIC Consolidation'!$D$3:$AT$44*('Pre ISIC Consolidation'!$C$3:$C$44=$A15)*('Pre ISIC Consolidation'!$D$2:$AT$2=AI$1))/SUMPRODUCT('Pre ISIC Consolidation'!$D$3:$AT$44*('Pre ISIC Consolidation'!$C$3:$C$44=$A15)),0)</f>
        <v>1.9843987823648163E-4</v>
      </c>
      <c r="AJ15">
        <f>IFERROR(SUMPRODUCT('Pre ISIC Consolidation'!$D$3:$AT$44*('Pre ISIC Consolidation'!$C$3:$C$44=$A15)*('Pre ISIC Consolidation'!$D$2:$AT$2=AJ$1))/SUMPRODUCT('Pre ISIC Consolidation'!$D$3:$AT$44*('Pre ISIC Consolidation'!$C$3:$C$44=$A15)),0)</f>
        <v>7.693668327493599E-5</v>
      </c>
      <c r="AK15">
        <f>IFERROR(SUMPRODUCT('Pre ISIC Consolidation'!$D$3:$AT$44*('Pre ISIC Consolidation'!$C$3:$C$44=$A15)*('Pre ISIC Consolidation'!$D$2:$AT$2=AK$1))/SUMPRODUCT('Pre ISIC Consolidation'!$D$3:$AT$44*('Pre ISIC Consolidation'!$C$3:$C$44=$A15)),0)</f>
        <v>2.4725880242303937E-3</v>
      </c>
      <c r="AL15">
        <f>IFERROR(SUMPRODUCT('Pre ISIC Consolidation'!$D$3:$AT$44*('Pre ISIC Consolidation'!$C$3:$C$44=$A15)*('Pre ISIC Consolidation'!$D$2:$AT$2=AL$1))/SUMPRODUCT('Pre ISIC Consolidation'!$D$3:$AT$44*('Pre ISIC Consolidation'!$C$3:$C$44=$A15)),0)</f>
        <v>6.9282759466903852E-3</v>
      </c>
      <c r="AM15">
        <f>IFERROR(SUMPRODUCT('Pre ISIC Consolidation'!$D$3:$AT$44*('Pre ISIC Consolidation'!$C$3:$C$44=$A15)*('Pre ISIC Consolidation'!$D$2:$AT$2=AM$1))/SUMPRODUCT('Pre ISIC Consolidation'!$D$3:$AT$44*('Pre ISIC Consolidation'!$C$3:$C$44=$A15)),0)</f>
        <v>6.0679238836194383E-4</v>
      </c>
      <c r="AN15">
        <f>IFERROR(SUMPRODUCT('Pre ISIC Consolidation'!$D$3:$AT$44*('Pre ISIC Consolidation'!$C$3:$C$44=$A15)*('Pre ISIC Consolidation'!$D$2:$AT$2=AN$1))/SUMPRODUCT('Pre ISIC Consolidation'!$D$3:$AT$44*('Pre ISIC Consolidation'!$C$3:$C$44=$A15)),0)</f>
        <v>1.6240532917472685E-4</v>
      </c>
      <c r="AO15">
        <f>IFERROR(SUMPRODUCT('Pre ISIC Consolidation'!$D$3:$AT$44*('Pre ISIC Consolidation'!$C$3:$C$44=$A15)*('Pre ISIC Consolidation'!$D$2:$AT$2=AO$1))/SUMPRODUCT('Pre ISIC Consolidation'!$D$3:$AT$44*('Pre ISIC Consolidation'!$C$3:$C$44=$A15)),0)</f>
        <v>3.5106719637543657E-3</v>
      </c>
      <c r="AP15">
        <f>IFERROR(SUMPRODUCT('Pre ISIC Consolidation'!$D$3:$AT$44*('Pre ISIC Consolidation'!$C$3:$C$44=$A15)*('Pre ISIC Consolidation'!$D$2:$AT$2=AP$1))/SUMPRODUCT('Pre ISIC Consolidation'!$D$3:$AT$44*('Pre ISIC Consolidation'!$C$3:$C$44=$A15)),0)</f>
        <v>1.1548898552934863E-3</v>
      </c>
      <c r="AQ15">
        <f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35">
      <c r="A16" t="s">
        <v>79</v>
      </c>
      <c r="B16">
        <f>IFERROR(SUMPRODUCT('Pre ISIC Consolidation'!$D$3:$AT$44*('Pre ISIC Consolidation'!$C$3:$C$44=$A16)*('Pre ISIC Consolidation'!$D$2:$AT$2=B$1))/SUMPRODUCT('Pre ISIC Consolidation'!$D$3:$AT$44*('Pre ISIC Consolidation'!$C$3:$C$44=$A16)),0)</f>
        <v>1.1145645675827414E-3</v>
      </c>
      <c r="C16">
        <f>IFERROR(SUMPRODUCT('Pre ISIC Consolidation'!$D$3:$AT$44*('Pre ISIC Consolidation'!$C$3:$C$44=$A16)*('Pre ISIC Consolidation'!$D$2:$AT$2=C$1))/SUMPRODUCT('Pre ISIC Consolidation'!$D$3:$AT$44*('Pre ISIC Consolidation'!$C$3:$C$44=$A16)),0)</f>
        <v>2.9578376053000425E-4</v>
      </c>
      <c r="D16">
        <f>IFERROR(SUMPRODUCT('Pre ISIC Consolidation'!$D$3:$AT$44*('Pre ISIC Consolidation'!$C$3:$C$44=$A16)*('Pre ISIC Consolidation'!$D$2:$AT$2=D$1))/SUMPRODUCT('Pre ISIC Consolidation'!$D$3:$AT$44*('Pre ISIC Consolidation'!$C$3:$C$44=$A16)),0)</f>
        <v>1.2588369875911271E-3</v>
      </c>
      <c r="E16">
        <f>IFERROR(SUMPRODUCT('Pre ISIC Consolidation'!$D$3:$AT$44*('Pre ISIC Consolidation'!$C$3:$C$44=$A16)*('Pre ISIC Consolidation'!$D$2:$AT$2=E$1))/SUMPRODUCT('Pre ISIC Consolidation'!$D$3:$AT$44*('Pre ISIC Consolidation'!$C$3:$C$44=$A16)),0)</f>
        <v>1.1530714622431553E-3</v>
      </c>
      <c r="F16">
        <f>IFERROR(SUMPRODUCT('Pre ISIC Consolidation'!$D$3:$AT$44*('Pre ISIC Consolidation'!$C$3:$C$44=$A16)*('Pre ISIC Consolidation'!$D$2:$AT$2=F$1))/SUMPRODUCT('Pre ISIC Consolidation'!$D$3:$AT$44*('Pre ISIC Consolidation'!$C$3:$C$44=$A16)),0)</f>
        <v>7.9678963942499326E-5</v>
      </c>
      <c r="G16">
        <f>IFERROR(SUMPRODUCT('Pre ISIC Consolidation'!$D$3:$AT$44*('Pre ISIC Consolidation'!$C$3:$C$44=$A16)*('Pre ISIC Consolidation'!$D$2:$AT$2=G$1))/SUMPRODUCT('Pre ISIC Consolidation'!$D$3:$AT$44*('Pre ISIC Consolidation'!$C$3:$C$44=$A16)),0)</f>
        <v>1.3868671611371277E-3</v>
      </c>
      <c r="H16">
        <f>IFERROR(SUMPRODUCT('Pre ISIC Consolidation'!$D$3:$AT$44*('Pre ISIC Consolidation'!$C$3:$C$44=$A16)*('Pre ISIC Consolidation'!$D$2:$AT$2=H$1))/SUMPRODUCT('Pre ISIC Consolidation'!$D$3:$AT$44*('Pre ISIC Consolidation'!$C$3:$C$44=$A16)),0)</f>
        <v>7.4379040783481706E-4</v>
      </c>
      <c r="I16">
        <f>IFERROR(SUMPRODUCT('Pre ISIC Consolidation'!$D$3:$AT$44*('Pre ISIC Consolidation'!$C$3:$C$44=$A16)*('Pre ISIC Consolidation'!$D$2:$AT$2=I$1))/SUMPRODUCT('Pre ISIC Consolidation'!$D$3:$AT$44*('Pre ISIC Consolidation'!$C$3:$C$44=$A16)),0)</f>
        <v>1.3592787361659817E-3</v>
      </c>
      <c r="J16">
        <f>IFERROR(SUMPRODUCT('Pre ISIC Consolidation'!$D$3:$AT$44*('Pre ISIC Consolidation'!$C$3:$C$44=$A16)*('Pre ISIC Consolidation'!$D$2:$AT$2=J$1))/SUMPRODUCT('Pre ISIC Consolidation'!$D$3:$AT$44*('Pre ISIC Consolidation'!$C$3:$C$44=$A16)),0)</f>
        <v>1.9258213471730068E-3</v>
      </c>
      <c r="K16">
        <f>IFERROR(SUMPRODUCT('Pre ISIC Consolidation'!$D$3:$AT$44*('Pre ISIC Consolidation'!$C$3:$C$44=$A16)*('Pre ISIC Consolidation'!$D$2:$AT$2=K$1))/SUMPRODUCT('Pre ISIC Consolidation'!$D$3:$AT$44*('Pre ISIC Consolidation'!$C$3:$C$44=$A16)),0)</f>
        <v>0</v>
      </c>
      <c r="L16">
        <f>IFERROR(SUMPRODUCT('Pre ISIC Consolidation'!$D$3:$AT$44*('Pre ISIC Consolidation'!$C$3:$C$44=$A16)*('Pre ISIC Consolidation'!$D$2:$AT$2=L$1))/SUMPRODUCT('Pre ISIC Consolidation'!$D$3:$AT$44*('Pre ISIC Consolidation'!$C$3:$C$44=$A16)),0)</f>
        <v>1.5778239377946257E-2</v>
      </c>
      <c r="M16">
        <f>IFERROR(SUMPRODUCT('Pre ISIC Consolidation'!$D$3:$AT$44*('Pre ISIC Consolidation'!$C$3:$C$44=$A16)*('Pre ISIC Consolidation'!$D$2:$AT$2=M$1))/SUMPRODUCT('Pre ISIC Consolidation'!$D$3:$AT$44*('Pre ISIC Consolidation'!$C$3:$C$44=$A16)),0)</f>
        <v>2.2166559157557335E-3</v>
      </c>
      <c r="N16">
        <f>IFERROR(SUMPRODUCT('Pre ISIC Consolidation'!$D$3:$AT$44*('Pre ISIC Consolidation'!$C$3:$C$44=$A16)*('Pre ISIC Consolidation'!$D$2:$AT$2=N$1))/SUMPRODUCT('Pre ISIC Consolidation'!$D$3:$AT$44*('Pre ISIC Consolidation'!$C$3:$C$44=$A16)),0)</f>
        <v>7.6158922881301621E-3</v>
      </c>
      <c r="O16">
        <f>IFERROR(SUMPRODUCT('Pre ISIC Consolidation'!$D$3:$AT$44*('Pre ISIC Consolidation'!$C$3:$C$44=$A16)*('Pre ISIC Consolidation'!$D$2:$AT$2=O$1))/SUMPRODUCT('Pre ISIC Consolidation'!$D$3:$AT$44*('Pre ISIC Consolidation'!$C$3:$C$44=$A16)),0)</f>
        <v>1.5303310264628694E-3</v>
      </c>
      <c r="P16">
        <f>IFERROR(SUMPRODUCT('Pre ISIC Consolidation'!$D$3:$AT$44*('Pre ISIC Consolidation'!$C$3:$C$44=$A16)*('Pre ISIC Consolidation'!$D$2:$AT$2=P$1))/SUMPRODUCT('Pre ISIC Consolidation'!$D$3:$AT$44*('Pre ISIC Consolidation'!$C$3:$C$44=$A16)),0)</f>
        <v>6.5888589810910022E-3</v>
      </c>
      <c r="Q16">
        <f>IFERROR(SUMPRODUCT('Pre ISIC Consolidation'!$D$3:$AT$44*('Pre ISIC Consolidation'!$C$3:$C$44=$A16)*('Pre ISIC Consolidation'!$D$2:$AT$2=Q$1))/SUMPRODUCT('Pre ISIC Consolidation'!$D$3:$AT$44*('Pre ISIC Consolidation'!$C$3:$C$44=$A16)),0)</f>
        <v>0</v>
      </c>
      <c r="R16">
        <f>IFERROR(SUMPRODUCT('Pre ISIC Consolidation'!$D$3:$AT$44*('Pre ISIC Consolidation'!$C$3:$C$44=$A16)*('Pre ISIC Consolidation'!$D$2:$AT$2=R$1))/SUMPRODUCT('Pre ISIC Consolidation'!$D$3:$AT$44*('Pre ISIC Consolidation'!$C$3:$C$44=$A16)),0)</f>
        <v>0.35680828858487179</v>
      </c>
      <c r="S16">
        <f>IFERROR(SUMPRODUCT('Pre ISIC Consolidation'!$D$3:$AT$44*('Pre ISIC Consolidation'!$C$3:$C$44=$A16)*('Pre ISIC Consolidation'!$D$2:$AT$2=S$1))/SUMPRODUCT('Pre ISIC Consolidation'!$D$3:$AT$44*('Pre ISIC Consolidation'!$C$3:$C$44=$A16)),0)</f>
        <v>0.20426418627474344</v>
      </c>
      <c r="T16">
        <f>IFERROR(SUMPRODUCT('Pre ISIC Consolidation'!$D$3:$AT$44*('Pre ISIC Consolidation'!$C$3:$C$44=$A16)*('Pre ISIC Consolidation'!$D$2:$AT$2=T$1))/SUMPRODUCT('Pre ISIC Consolidation'!$D$3:$AT$44*('Pre ISIC Consolidation'!$C$3:$C$44=$A16)),0)</f>
        <v>1.2786239871778902E-2</v>
      </c>
      <c r="U16">
        <f>IFERROR(SUMPRODUCT('Pre ISIC Consolidation'!$D$3:$AT$44*('Pre ISIC Consolidation'!$C$3:$C$44=$A16)*('Pre ISIC Consolidation'!$D$2:$AT$2=U$1))/SUMPRODUCT('Pre ISIC Consolidation'!$D$3:$AT$44*('Pre ISIC Consolidation'!$C$3:$C$44=$A16)),0)</f>
        <v>6.9636868224707299E-2</v>
      </c>
      <c r="V16">
        <f>IFERROR(SUMPRODUCT('Pre ISIC Consolidation'!$D$3:$AT$44*('Pre ISIC Consolidation'!$C$3:$C$44=$A16)*('Pre ISIC Consolidation'!$D$2:$AT$2=V$1))/SUMPRODUCT('Pre ISIC Consolidation'!$D$3:$AT$44*('Pre ISIC Consolidation'!$C$3:$C$44=$A16)),0)</f>
        <v>0.10769181531815808</v>
      </c>
      <c r="W16">
        <f>IFERROR(SUMPRODUCT('Pre ISIC Consolidation'!$D$3:$AT$44*('Pre ISIC Consolidation'!$C$3:$C$44=$A16)*('Pre ISIC Consolidation'!$D$2:$AT$2=W$1))/SUMPRODUCT('Pre ISIC Consolidation'!$D$3:$AT$44*('Pre ISIC Consolidation'!$C$3:$C$44=$A16)),0)</f>
        <v>0.108445930782338</v>
      </c>
      <c r="X16">
        <f>IFERROR(SUMPRODUCT('Pre ISIC Consolidation'!$D$3:$AT$44*('Pre ISIC Consolidation'!$C$3:$C$44=$A16)*('Pre ISIC Consolidation'!$D$2:$AT$2=X$1))/SUMPRODUCT('Pre ISIC Consolidation'!$D$3:$AT$44*('Pre ISIC Consolidation'!$C$3:$C$44=$A16)),0)</f>
        <v>1.6959297715169741E-2</v>
      </c>
      <c r="Y16">
        <f>IFERROR(SUMPRODUCT('Pre ISIC Consolidation'!$D$3:$AT$44*('Pre ISIC Consolidation'!$C$3:$C$44=$A16)*('Pre ISIC Consolidation'!$D$2:$AT$2=Y$1))/SUMPRODUCT('Pre ISIC Consolidation'!$D$3:$AT$44*('Pre ISIC Consolidation'!$C$3:$C$44=$A16)),0)</f>
        <v>4.0047472140678143E-2</v>
      </c>
      <c r="Z16">
        <f>IFERROR(SUMPRODUCT('Pre ISIC Consolidation'!$D$3:$AT$44*('Pre ISIC Consolidation'!$C$3:$C$44=$A16)*('Pre ISIC Consolidation'!$D$2:$AT$2=Z$1))/SUMPRODUCT('Pre ISIC Consolidation'!$D$3:$AT$44*('Pre ISIC Consolidation'!$C$3:$C$44=$A16)),0)</f>
        <v>2.3230807500096732E-3</v>
      </c>
      <c r="AA16">
        <f>IFERROR(SUMPRODUCT('Pre ISIC Consolidation'!$D$3:$AT$44*('Pre ISIC Consolidation'!$C$3:$C$44=$A16)*('Pre ISIC Consolidation'!$D$2:$AT$2=AA$1))/SUMPRODUCT('Pre ISIC Consolidation'!$D$3:$AT$44*('Pre ISIC Consolidation'!$C$3:$C$44=$A16)),0)</f>
        <v>7.4879995289601955E-4</v>
      </c>
      <c r="AB16">
        <f>IFERROR(SUMPRODUCT('Pre ISIC Consolidation'!$D$3:$AT$44*('Pre ISIC Consolidation'!$C$3:$C$44=$A16)*('Pre ISIC Consolidation'!$D$2:$AT$2=AB$1))/SUMPRODUCT('Pre ISIC Consolidation'!$D$3:$AT$44*('Pre ISIC Consolidation'!$C$3:$C$44=$A16)),0)</f>
        <v>1.009802078280935E-2</v>
      </c>
      <c r="AC16">
        <f>IFERROR(SUMPRODUCT('Pre ISIC Consolidation'!$D$3:$AT$44*('Pre ISIC Consolidation'!$C$3:$C$44=$A16)*('Pre ISIC Consolidation'!$D$2:$AT$2=AC$1))/SUMPRODUCT('Pre ISIC Consolidation'!$D$3:$AT$44*('Pre ISIC Consolidation'!$C$3:$C$44=$A16)),0)</f>
        <v>0</v>
      </c>
      <c r="AD16">
        <f>IFERROR(SUMPRODUCT('Pre ISIC Consolidation'!$D$3:$AT$44*('Pre ISIC Consolidation'!$C$3:$C$44=$A16)*('Pre ISIC Consolidation'!$D$2:$AT$2=AD$1))/SUMPRODUCT('Pre ISIC Consolidation'!$D$3:$AT$44*('Pre ISIC Consolidation'!$C$3:$C$44=$A16)),0)</f>
        <v>8.2180164000052788E-3</v>
      </c>
      <c r="AE16">
        <f>IFERROR(SUMPRODUCT('Pre ISIC Consolidation'!$D$3:$AT$44*('Pre ISIC Consolidation'!$C$3:$C$44=$A16)*('Pre ISIC Consolidation'!$D$2:$AT$2=AE$1))/SUMPRODUCT('Pre ISIC Consolidation'!$D$3:$AT$44*('Pre ISIC Consolidation'!$C$3:$C$44=$A16)),0)</f>
        <v>2.8811934547437368E-3</v>
      </c>
      <c r="AF16">
        <f>IFERROR(SUMPRODUCT('Pre ISIC Consolidation'!$D$3:$AT$44*('Pre ISIC Consolidation'!$C$3:$C$44=$A16)*('Pre ISIC Consolidation'!$D$2:$AT$2=AF$1))/SUMPRODUCT('Pre ISIC Consolidation'!$D$3:$AT$44*('Pre ISIC Consolidation'!$C$3:$C$44=$A16)),0)</f>
        <v>1.3935049008407968E-4</v>
      </c>
      <c r="AG16">
        <f>IFERROR(SUMPRODUCT('Pre ISIC Consolidation'!$D$3:$AT$44*('Pre ISIC Consolidation'!$C$3:$C$44=$A16)*('Pre ISIC Consolidation'!$D$2:$AT$2=AG$1))/SUMPRODUCT('Pre ISIC Consolidation'!$D$3:$AT$44*('Pre ISIC Consolidation'!$C$3:$C$44=$A16)),0)</f>
        <v>2.9619630128709931E-4</v>
      </c>
      <c r="AH16">
        <f>IFERROR(SUMPRODUCT('Pre ISIC Consolidation'!$D$3:$AT$44*('Pre ISIC Consolidation'!$C$3:$C$44=$A16)*('Pre ISIC Consolidation'!$D$2:$AT$2=AH$1))/SUMPRODUCT('Pre ISIC Consolidation'!$D$3:$AT$44*('Pre ISIC Consolidation'!$C$3:$C$44=$A16)),0)</f>
        <v>7.1764874381889633E-4</v>
      </c>
      <c r="AI16">
        <f>IFERROR(SUMPRODUCT('Pre ISIC Consolidation'!$D$3:$AT$44*('Pre ISIC Consolidation'!$C$3:$C$44=$A16)*('Pre ISIC Consolidation'!$D$2:$AT$2=AI$1))/SUMPRODUCT('Pre ISIC Consolidation'!$D$3:$AT$44*('Pre ISIC Consolidation'!$C$3:$C$44=$A16)),0)</f>
        <v>1.9589663953370695E-4</v>
      </c>
      <c r="AJ16">
        <f>IFERROR(SUMPRODUCT('Pre ISIC Consolidation'!$D$3:$AT$44*('Pre ISIC Consolidation'!$C$3:$C$44=$A16)*('Pre ISIC Consolidation'!$D$2:$AT$2=AJ$1))/SUMPRODUCT('Pre ISIC Consolidation'!$D$3:$AT$44*('Pre ISIC Consolidation'!$C$3:$C$44=$A16)),0)</f>
        <v>7.5962235269302591E-5</v>
      </c>
      <c r="AK16">
        <f>IFERROR(SUMPRODUCT('Pre ISIC Consolidation'!$D$3:$AT$44*('Pre ISIC Consolidation'!$C$3:$C$44=$A16)*('Pre ISIC Consolidation'!$D$2:$AT$2=AK$1))/SUMPRODUCT('Pre ISIC Consolidation'!$D$3:$AT$44*('Pre ISIC Consolidation'!$C$3:$C$44=$A16)),0)</f>
        <v>2.4429032672258146E-3</v>
      </c>
      <c r="AL16">
        <f>IFERROR(SUMPRODUCT('Pre ISIC Consolidation'!$D$3:$AT$44*('Pre ISIC Consolidation'!$C$3:$C$44=$A16)*('Pre ISIC Consolidation'!$D$2:$AT$2=AL$1))/SUMPRODUCT('Pre ISIC Consolidation'!$D$3:$AT$44*('Pre ISIC Consolidation'!$C$3:$C$44=$A16)),0)</f>
        <v>6.8261870051263942E-3</v>
      </c>
      <c r="AM16">
        <f>IFERROR(SUMPRODUCT('Pre ISIC Consolidation'!$D$3:$AT$44*('Pre ISIC Consolidation'!$C$3:$C$44=$A16)*('Pre ISIC Consolidation'!$D$2:$AT$2=AM$1))/SUMPRODUCT('Pre ISIC Consolidation'!$D$3:$AT$44*('Pre ISIC Consolidation'!$C$3:$C$44=$A16)),0)</f>
        <v>5.9669995073497351E-4</v>
      </c>
      <c r="AN16">
        <f>IFERROR(SUMPRODUCT('Pre ISIC Consolidation'!$D$3:$AT$44*('Pre ISIC Consolidation'!$C$3:$C$44=$A16)*('Pre ISIC Consolidation'!$D$2:$AT$2=AN$1))/SUMPRODUCT('Pre ISIC Consolidation'!$D$3:$AT$44*('Pre ISIC Consolidation'!$C$3:$C$44=$A16)),0)</f>
        <v>1.5988036115468842E-4</v>
      </c>
      <c r="AO16">
        <f>IFERROR(SUMPRODUCT('Pre ISIC Consolidation'!$D$3:$AT$44*('Pre ISIC Consolidation'!$C$3:$C$44=$A16)*('Pre ISIC Consolidation'!$D$2:$AT$2=AO$1))/SUMPRODUCT('Pre ISIC Consolidation'!$D$3:$AT$44*('Pre ISIC Consolidation'!$C$3:$C$44=$A16)),0)</f>
        <v>3.4567259828675967E-3</v>
      </c>
      <c r="AP16">
        <f>IFERROR(SUMPRODUCT('Pre ISIC Consolidation'!$D$3:$AT$44*('Pre ISIC Consolidation'!$C$3:$C$44=$A16)*('Pre ISIC Consolidation'!$D$2:$AT$2=AP$1))/SUMPRODUCT('Pre ISIC Consolidation'!$D$3:$AT$44*('Pre ISIC Consolidation'!$C$3:$C$44=$A16)),0)</f>
        <v>1.1356677864015645E-3</v>
      </c>
      <c r="AQ16">
        <f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35">
      <c r="A17" t="s">
        <v>80</v>
      </c>
      <c r="B17">
        <f>IFERROR(SUMPRODUCT('Pre ISIC Consolidation'!$D$3:$AT$44*('Pre ISIC Consolidation'!$C$3:$C$44=$A17)*('Pre ISIC Consolidation'!$D$2:$AT$2=B$1))/SUMPRODUCT('Pre ISIC Consolidation'!$D$3:$AT$44*('Pre ISIC Consolidation'!$C$3:$C$44=$A17)),0)</f>
        <v>6.4456698983729223E-3</v>
      </c>
      <c r="C17">
        <f>IFERROR(SUMPRODUCT('Pre ISIC Consolidation'!$D$3:$AT$44*('Pre ISIC Consolidation'!$C$3:$C$44=$A17)*('Pre ISIC Consolidation'!$D$2:$AT$2=C$1))/SUMPRODUCT('Pre ISIC Consolidation'!$D$3:$AT$44*('Pre ISIC Consolidation'!$C$3:$C$44=$A17)),0)</f>
        <v>3.3195751413595085E-4</v>
      </c>
      <c r="D17">
        <f>IFERROR(SUMPRODUCT('Pre ISIC Consolidation'!$D$3:$AT$44*('Pre ISIC Consolidation'!$C$3:$C$44=$A17)*('Pre ISIC Consolidation'!$D$2:$AT$2=D$1))/SUMPRODUCT('Pre ISIC Consolidation'!$D$3:$AT$44*('Pre ISIC Consolidation'!$C$3:$C$44=$A17)),0)</f>
        <v>1.4127901963054178E-3</v>
      </c>
      <c r="E17">
        <f>IFERROR(SUMPRODUCT('Pre ISIC Consolidation'!$D$3:$AT$44*('Pre ISIC Consolidation'!$C$3:$C$44=$A17)*('Pre ISIC Consolidation'!$D$2:$AT$2=E$1))/SUMPRODUCT('Pre ISIC Consolidation'!$D$3:$AT$44*('Pre ISIC Consolidation'!$C$3:$C$44=$A17)),0)</f>
        <v>1.2940897618634322E-3</v>
      </c>
      <c r="F17">
        <f>IFERROR(SUMPRODUCT('Pre ISIC Consolidation'!$D$3:$AT$44*('Pre ISIC Consolidation'!$C$3:$C$44=$A17)*('Pre ISIC Consolidation'!$D$2:$AT$2=F$1))/SUMPRODUCT('Pre ISIC Consolidation'!$D$3:$AT$44*('Pre ISIC Consolidation'!$C$3:$C$44=$A17)),0)</f>
        <v>8.9423539520510855E-5</v>
      </c>
      <c r="G17">
        <f>IFERROR(SUMPRODUCT('Pre ISIC Consolidation'!$D$3:$AT$44*('Pre ISIC Consolidation'!$C$3:$C$44=$A17)*('Pre ISIC Consolidation'!$D$2:$AT$2=G$1))/SUMPRODUCT('Pre ISIC Consolidation'!$D$3:$AT$44*('Pre ISIC Consolidation'!$C$3:$C$44=$A17)),0)</f>
        <v>1.999341642977925E-2</v>
      </c>
      <c r="H17">
        <f>IFERROR(SUMPRODUCT('Pre ISIC Consolidation'!$D$3:$AT$44*('Pre ISIC Consolidation'!$C$3:$C$44=$A17)*('Pre ISIC Consolidation'!$D$2:$AT$2=H$1))/SUMPRODUCT('Pre ISIC Consolidation'!$D$3:$AT$44*('Pre ISIC Consolidation'!$C$3:$C$44=$A17)),0)</f>
        <v>2.9507248483208962E-3</v>
      </c>
      <c r="I17">
        <f>IFERROR(SUMPRODUCT('Pre ISIC Consolidation'!$D$3:$AT$44*('Pre ISIC Consolidation'!$C$3:$C$44=$A17)*('Pre ISIC Consolidation'!$D$2:$AT$2=I$1))/SUMPRODUCT('Pre ISIC Consolidation'!$D$3:$AT$44*('Pre ISIC Consolidation'!$C$3:$C$44=$A17)),0)</f>
        <v>4.7738535227936528E-3</v>
      </c>
      <c r="J17">
        <f>IFERROR(SUMPRODUCT('Pre ISIC Consolidation'!$D$3:$AT$44*('Pre ISIC Consolidation'!$C$3:$C$44=$A17)*('Pre ISIC Consolidation'!$D$2:$AT$2=J$1))/SUMPRODUCT('Pre ISIC Consolidation'!$D$3:$AT$44*('Pre ISIC Consolidation'!$C$3:$C$44=$A17)),0)</f>
        <v>3.3711168014830335E-3</v>
      </c>
      <c r="K17">
        <f>IFERROR(SUMPRODUCT('Pre ISIC Consolidation'!$D$3:$AT$44*('Pre ISIC Consolidation'!$C$3:$C$44=$A17)*('Pre ISIC Consolidation'!$D$2:$AT$2=K$1))/SUMPRODUCT('Pre ISIC Consolidation'!$D$3:$AT$44*('Pre ISIC Consolidation'!$C$3:$C$44=$A17)),0)</f>
        <v>5.3786226476195782E-3</v>
      </c>
      <c r="L17">
        <f>IFERROR(SUMPRODUCT('Pre ISIC Consolidation'!$D$3:$AT$44*('Pre ISIC Consolidation'!$C$3:$C$44=$A17)*('Pre ISIC Consolidation'!$D$2:$AT$2=L$1))/SUMPRODUCT('Pre ISIC Consolidation'!$D$3:$AT$44*('Pre ISIC Consolidation'!$C$3:$C$44=$A17)),0)</f>
        <v>1.0045780446664423E-2</v>
      </c>
      <c r="M17">
        <f>IFERROR(SUMPRODUCT('Pre ISIC Consolidation'!$D$3:$AT$44*('Pre ISIC Consolidation'!$C$3:$C$44=$A17)*('Pre ISIC Consolidation'!$D$2:$AT$2=M$1))/SUMPRODUCT('Pre ISIC Consolidation'!$D$3:$AT$44*('Pre ISIC Consolidation'!$C$3:$C$44=$A17)),0)</f>
        <v>1.6630850888495433E-3</v>
      </c>
      <c r="N17">
        <f>IFERROR(SUMPRODUCT('Pre ISIC Consolidation'!$D$3:$AT$44*('Pre ISIC Consolidation'!$C$3:$C$44=$A17)*('Pre ISIC Consolidation'!$D$2:$AT$2=N$1))/SUMPRODUCT('Pre ISIC Consolidation'!$D$3:$AT$44*('Pre ISIC Consolidation'!$C$3:$C$44=$A17)),0)</f>
        <v>1.1361234305099539E-2</v>
      </c>
      <c r="O17">
        <f>IFERROR(SUMPRODUCT('Pre ISIC Consolidation'!$D$3:$AT$44*('Pre ISIC Consolidation'!$C$3:$C$44=$A17)*('Pre ISIC Consolidation'!$D$2:$AT$2=O$1))/SUMPRODUCT('Pre ISIC Consolidation'!$D$3:$AT$44*('Pre ISIC Consolidation'!$C$3:$C$44=$A17)),0)</f>
        <v>1.0997928813453578E-3</v>
      </c>
      <c r="P17">
        <f>IFERROR(SUMPRODUCT('Pre ISIC Consolidation'!$D$3:$AT$44*('Pre ISIC Consolidation'!$C$3:$C$44=$A17)*('Pre ISIC Consolidation'!$D$2:$AT$2=P$1))/SUMPRODUCT('Pre ISIC Consolidation'!$D$3:$AT$44*('Pre ISIC Consolidation'!$C$3:$C$44=$A17)),0)</f>
        <v>4.6806489823720968E-3</v>
      </c>
      <c r="Q17">
        <f>IFERROR(SUMPRODUCT('Pre ISIC Consolidation'!$D$3:$AT$44*('Pre ISIC Consolidation'!$C$3:$C$44=$A17)*('Pre ISIC Consolidation'!$D$2:$AT$2=Q$1))/SUMPRODUCT('Pre ISIC Consolidation'!$D$3:$AT$44*('Pre ISIC Consolidation'!$C$3:$C$44=$A17)),0)</f>
        <v>2.5403895283976487E-2</v>
      </c>
      <c r="R17">
        <f>IFERROR(SUMPRODUCT('Pre ISIC Consolidation'!$D$3:$AT$44*('Pre ISIC Consolidation'!$C$3:$C$44=$A17)*('Pre ISIC Consolidation'!$D$2:$AT$2=R$1))/SUMPRODUCT('Pre ISIC Consolidation'!$D$3:$AT$44*('Pre ISIC Consolidation'!$C$3:$C$44=$A17)),0)</f>
        <v>1.7554471883236549E-3</v>
      </c>
      <c r="S17">
        <f>IFERROR(SUMPRODUCT('Pre ISIC Consolidation'!$D$3:$AT$44*('Pre ISIC Consolidation'!$C$3:$C$44=$A17)*('Pre ISIC Consolidation'!$D$2:$AT$2=S$1))/SUMPRODUCT('Pre ISIC Consolidation'!$D$3:$AT$44*('Pre ISIC Consolidation'!$C$3:$C$44=$A17)),0)</f>
        <v>0.23216005342707349</v>
      </c>
      <c r="T17">
        <f>IFERROR(SUMPRODUCT('Pre ISIC Consolidation'!$D$3:$AT$44*('Pre ISIC Consolidation'!$C$3:$C$44=$A17)*('Pre ISIC Consolidation'!$D$2:$AT$2=T$1))/SUMPRODUCT('Pre ISIC Consolidation'!$D$3:$AT$44*('Pre ISIC Consolidation'!$C$3:$C$44=$A17)),0)</f>
        <v>1.4771836925607724E-2</v>
      </c>
      <c r="U17">
        <f>IFERROR(SUMPRODUCT('Pre ISIC Consolidation'!$D$3:$AT$44*('Pre ISIC Consolidation'!$C$3:$C$44=$A17)*('Pre ISIC Consolidation'!$D$2:$AT$2=U$1))/SUMPRODUCT('Pre ISIC Consolidation'!$D$3:$AT$44*('Pre ISIC Consolidation'!$C$3:$C$44=$A17)),0)</f>
        <v>3.3552924694512223E-2</v>
      </c>
      <c r="V17">
        <f>IFERROR(SUMPRODUCT('Pre ISIC Consolidation'!$D$3:$AT$44*('Pre ISIC Consolidation'!$C$3:$C$44=$A17)*('Pre ISIC Consolidation'!$D$2:$AT$2=V$1))/SUMPRODUCT('Pre ISIC Consolidation'!$D$3:$AT$44*('Pre ISIC Consolidation'!$C$3:$C$44=$A17)),0)</f>
        <v>0.16465706551174442</v>
      </c>
      <c r="W17">
        <f>IFERROR(SUMPRODUCT('Pre ISIC Consolidation'!$D$3:$AT$44*('Pre ISIC Consolidation'!$C$3:$C$44=$A17)*('Pre ISIC Consolidation'!$D$2:$AT$2=W$1))/SUMPRODUCT('Pre ISIC Consolidation'!$D$3:$AT$44*('Pre ISIC Consolidation'!$C$3:$C$44=$A17)),0)</f>
        <v>0.12706245519402193</v>
      </c>
      <c r="X17">
        <f>IFERROR(SUMPRODUCT('Pre ISIC Consolidation'!$D$3:$AT$44*('Pre ISIC Consolidation'!$C$3:$C$44=$A17)*('Pre ISIC Consolidation'!$D$2:$AT$2=X$1))/SUMPRODUCT('Pre ISIC Consolidation'!$D$3:$AT$44*('Pre ISIC Consolidation'!$C$3:$C$44=$A17)),0)</f>
        <v>2.9170808902107898E-2</v>
      </c>
      <c r="Y17">
        <f>IFERROR(SUMPRODUCT('Pre ISIC Consolidation'!$D$3:$AT$44*('Pre ISIC Consolidation'!$C$3:$C$44=$A17)*('Pre ISIC Consolidation'!$D$2:$AT$2=Y$1))/SUMPRODUCT('Pre ISIC Consolidation'!$D$3:$AT$44*('Pre ISIC Consolidation'!$C$3:$C$44=$A17)),0)</f>
        <v>0.20728449751639894</v>
      </c>
      <c r="Z17">
        <f>IFERROR(SUMPRODUCT('Pre ISIC Consolidation'!$D$3:$AT$44*('Pre ISIC Consolidation'!$C$3:$C$44=$A17)*('Pre ISIC Consolidation'!$D$2:$AT$2=Z$1))/SUMPRODUCT('Pre ISIC Consolidation'!$D$3:$AT$44*('Pre ISIC Consolidation'!$C$3:$C$44=$A17)),0)</f>
        <v>7.9823619167990138E-3</v>
      </c>
      <c r="AA17">
        <f>IFERROR(SUMPRODUCT('Pre ISIC Consolidation'!$D$3:$AT$44*('Pre ISIC Consolidation'!$C$3:$C$44=$A17)*('Pre ISIC Consolidation'!$D$2:$AT$2=AA$1))/SUMPRODUCT('Pre ISIC Consolidation'!$D$3:$AT$44*('Pre ISIC Consolidation'!$C$3:$C$44=$A17)),0)</f>
        <v>2.4936519333620816E-3</v>
      </c>
      <c r="AB17">
        <f>IFERROR(SUMPRODUCT('Pre ISIC Consolidation'!$D$3:$AT$44*('Pre ISIC Consolidation'!$C$3:$C$44=$A17)*('Pre ISIC Consolidation'!$D$2:$AT$2=AB$1))/SUMPRODUCT('Pre ISIC Consolidation'!$D$3:$AT$44*('Pre ISIC Consolidation'!$C$3:$C$44=$A17)),0)</f>
        <v>1.0021296838515088E-2</v>
      </c>
      <c r="AC17">
        <f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>
        <f>IFERROR(SUMPRODUCT('Pre ISIC Consolidation'!$D$3:$AT$44*('Pre ISIC Consolidation'!$C$3:$C$44=$A17)*('Pre ISIC Consolidation'!$D$2:$AT$2=AD$1))/SUMPRODUCT('Pre ISIC Consolidation'!$D$3:$AT$44*('Pre ISIC Consolidation'!$C$3:$C$44=$A17)),0)</f>
        <v>1.6927714637306097E-2</v>
      </c>
      <c r="AE17">
        <f>IFERROR(SUMPRODUCT('Pre ISIC Consolidation'!$D$3:$AT$44*('Pre ISIC Consolidation'!$C$3:$C$44=$A17)*('Pre ISIC Consolidation'!$D$2:$AT$2=AE$1))/SUMPRODUCT('Pre ISIC Consolidation'!$D$3:$AT$44*('Pre ISIC Consolidation'!$C$3:$C$44=$A17)),0)</f>
        <v>9.5747710340072789E-3</v>
      </c>
      <c r="AF17">
        <f>IFERROR(SUMPRODUCT('Pre ISIC Consolidation'!$D$3:$AT$44*('Pre ISIC Consolidation'!$C$3:$C$44=$A17)*('Pre ISIC Consolidation'!$D$2:$AT$2=AF$1))/SUMPRODUCT('Pre ISIC Consolidation'!$D$3:$AT$44*('Pre ISIC Consolidation'!$C$3:$C$44=$A17)),0)</f>
        <v>2.52814257237089E-3</v>
      </c>
      <c r="AG17">
        <f>IFERROR(SUMPRODUCT('Pre ISIC Consolidation'!$D$3:$AT$44*('Pre ISIC Consolidation'!$C$3:$C$44=$A17)*('Pre ISIC Consolidation'!$D$2:$AT$2=AG$1))/SUMPRODUCT('Pre ISIC Consolidation'!$D$3:$AT$44*('Pre ISIC Consolidation'!$C$3:$C$44=$A17)),0)</f>
        <v>6.0161866054200385E-4</v>
      </c>
      <c r="AH17">
        <f>IFERROR(SUMPRODUCT('Pre ISIC Consolidation'!$D$3:$AT$44*('Pre ISIC Consolidation'!$C$3:$C$44=$A17)*('Pre ISIC Consolidation'!$D$2:$AT$2=AH$1))/SUMPRODUCT('Pre ISIC Consolidation'!$D$3:$AT$44*('Pre ISIC Consolidation'!$C$3:$C$44=$A17)),0)</f>
        <v>1.9455467152194213E-3</v>
      </c>
      <c r="AI17">
        <f>IFERROR(SUMPRODUCT('Pre ISIC Consolidation'!$D$3:$AT$44*('Pre ISIC Consolidation'!$C$3:$C$44=$A17)*('Pre ISIC Consolidation'!$D$2:$AT$2=AI$1))/SUMPRODUCT('Pre ISIC Consolidation'!$D$3:$AT$44*('Pre ISIC Consolidation'!$C$3:$C$44=$A17)),0)</f>
        <v>1.4518539597180432E-3</v>
      </c>
      <c r="AJ17">
        <f>IFERROR(SUMPRODUCT('Pre ISIC Consolidation'!$D$3:$AT$44*('Pre ISIC Consolidation'!$C$3:$C$44=$A17)*('Pre ISIC Consolidation'!$D$2:$AT$2=AJ$1))/SUMPRODUCT('Pre ISIC Consolidation'!$D$3:$AT$44*('Pre ISIC Consolidation'!$C$3:$C$44=$A17)),0)</f>
        <v>7.4783020773771418E-4</v>
      </c>
      <c r="AK17">
        <f>IFERROR(SUMPRODUCT('Pre ISIC Consolidation'!$D$3:$AT$44*('Pre ISIC Consolidation'!$C$3:$C$44=$A17)*('Pre ISIC Consolidation'!$D$2:$AT$2=AK$1))/SUMPRODUCT('Pre ISIC Consolidation'!$D$3:$AT$44*('Pre ISIC Consolidation'!$C$3:$C$44=$A17)),0)</f>
        <v>5.5081817407431318E-3</v>
      </c>
      <c r="AL17">
        <f>IFERROR(SUMPRODUCT('Pre ISIC Consolidation'!$D$3:$AT$44*('Pre ISIC Consolidation'!$C$3:$C$44=$A17)*('Pre ISIC Consolidation'!$D$2:$AT$2=AL$1))/SUMPRODUCT('Pre ISIC Consolidation'!$D$3:$AT$44*('Pre ISIC Consolidation'!$C$3:$C$44=$A17)),0)</f>
        <v>1.5456777865354014E-2</v>
      </c>
      <c r="AM17">
        <f>IFERROR(SUMPRODUCT('Pre ISIC Consolidation'!$D$3:$AT$44*('Pre ISIC Consolidation'!$C$3:$C$44=$A17)*('Pre ISIC Consolidation'!$D$2:$AT$2=AM$1))/SUMPRODUCT('Pre ISIC Consolidation'!$D$3:$AT$44*('Pre ISIC Consolidation'!$C$3:$C$44=$A17)),0)</f>
        <v>7.6098414623363021E-3</v>
      </c>
      <c r="AN17">
        <f>IFERROR(SUMPRODUCT('Pre ISIC Consolidation'!$D$3:$AT$44*('Pre ISIC Consolidation'!$C$3:$C$44=$A17)*('Pre ISIC Consolidation'!$D$2:$AT$2=AN$1))/SUMPRODUCT('Pre ISIC Consolidation'!$D$3:$AT$44*('Pre ISIC Consolidation'!$C$3:$C$44=$A17)),0)</f>
        <v>1.2656765227491572E-3</v>
      </c>
      <c r="AO17">
        <f>IFERROR(SUMPRODUCT('Pre ISIC Consolidation'!$D$3:$AT$44*('Pre ISIC Consolidation'!$C$3:$C$44=$A17)*('Pre ISIC Consolidation'!$D$2:$AT$2=AO$1))/SUMPRODUCT('Pre ISIC Consolidation'!$D$3:$AT$44*('Pre ISIC Consolidation'!$C$3:$C$44=$A17)),0)</f>
        <v>2.1227828345063205E-3</v>
      </c>
      <c r="AP17">
        <f>IFERROR(SUMPRODUCT('Pre ISIC Consolidation'!$D$3:$AT$44*('Pre ISIC Consolidation'!$C$3:$C$44=$A17)*('Pre ISIC Consolidation'!$D$2:$AT$2=AP$1))/SUMPRODUCT('Pre ISIC Consolidation'!$D$3:$AT$44*('Pre ISIC Consolidation'!$C$3:$C$44=$A17)),0)</f>
        <v>3.0507595904408426E-3</v>
      </c>
      <c r="AQ17">
        <f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35">
      <c r="A18" t="s">
        <v>81</v>
      </c>
      <c r="B18">
        <f>IFERROR(SUMPRODUCT('Pre ISIC Consolidation'!$D$3:$AT$44*('Pre ISIC Consolidation'!$C$3:$C$44=$A18)*('Pre ISIC Consolidation'!$D$2:$AT$2=B$1))/SUMPRODUCT('Pre ISIC Consolidation'!$D$3:$AT$44*('Pre ISIC Consolidation'!$C$3:$C$44=$A18)),0)</f>
        <v>7.2651455462191929E-4</v>
      </c>
      <c r="C18">
        <f>IFERROR(SUMPRODUCT('Pre ISIC Consolidation'!$D$3:$AT$44*('Pre ISIC Consolidation'!$C$3:$C$44=$A18)*('Pre ISIC Consolidation'!$D$2:$AT$2=C$1))/SUMPRODUCT('Pre ISIC Consolidation'!$D$3:$AT$44*('Pre ISIC Consolidation'!$C$3:$C$44=$A18)),0)</f>
        <v>5.9244100970975447E-5</v>
      </c>
      <c r="D18">
        <f>IFERROR(SUMPRODUCT('Pre ISIC Consolidation'!$D$3:$AT$44*('Pre ISIC Consolidation'!$C$3:$C$44=$A18)*('Pre ISIC Consolidation'!$D$2:$AT$2=D$1))/SUMPRODUCT('Pre ISIC Consolidation'!$D$3:$AT$44*('Pre ISIC Consolidation'!$C$3:$C$44=$A18)),0)</f>
        <v>2.52139148766019E-4</v>
      </c>
      <c r="E18">
        <f>IFERROR(SUMPRODUCT('Pre ISIC Consolidation'!$D$3:$AT$44*('Pre ISIC Consolidation'!$C$3:$C$44=$A18)*('Pre ISIC Consolidation'!$D$2:$AT$2=E$1))/SUMPRODUCT('Pre ISIC Consolidation'!$D$3:$AT$44*('Pre ISIC Consolidation'!$C$3:$C$44=$A18)),0)</f>
        <v>2.309548097349114E-4</v>
      </c>
      <c r="F18">
        <f>IFERROR(SUMPRODUCT('Pre ISIC Consolidation'!$D$3:$AT$44*('Pre ISIC Consolidation'!$C$3:$C$44=$A18)*('Pre ISIC Consolidation'!$D$2:$AT$2=F$1))/SUMPRODUCT('Pre ISIC Consolidation'!$D$3:$AT$44*('Pre ISIC Consolidation'!$C$3:$C$44=$A18)),0)</f>
        <v>1.5959323042663462E-5</v>
      </c>
      <c r="G18">
        <f>IFERROR(SUMPRODUCT('Pre ISIC Consolidation'!$D$3:$AT$44*('Pre ISIC Consolidation'!$C$3:$C$44=$A18)*('Pre ISIC Consolidation'!$D$2:$AT$2=G$1))/SUMPRODUCT('Pre ISIC Consolidation'!$D$3:$AT$44*('Pre ISIC Consolidation'!$C$3:$C$44=$A18)),0)</f>
        <v>3.0667990718347008E-3</v>
      </c>
      <c r="H18">
        <f>IFERROR(SUMPRODUCT('Pre ISIC Consolidation'!$D$3:$AT$44*('Pre ISIC Consolidation'!$C$3:$C$44=$A18)*('Pre ISIC Consolidation'!$D$2:$AT$2=H$1))/SUMPRODUCT('Pre ISIC Consolidation'!$D$3:$AT$44*('Pre ISIC Consolidation'!$C$3:$C$44=$A18)),0)</f>
        <v>4.5677684355855465E-4</v>
      </c>
      <c r="I18">
        <f>IFERROR(SUMPRODUCT('Pre ISIC Consolidation'!$D$3:$AT$44*('Pre ISIC Consolidation'!$C$3:$C$44=$A18)*('Pre ISIC Consolidation'!$D$2:$AT$2=I$1))/SUMPRODUCT('Pre ISIC Consolidation'!$D$3:$AT$44*('Pre ISIC Consolidation'!$C$3:$C$44=$A18)),0)</f>
        <v>6.3424104150104545E-4</v>
      </c>
      <c r="J18">
        <f>IFERROR(SUMPRODUCT('Pre ISIC Consolidation'!$D$3:$AT$44*('Pre ISIC Consolidation'!$C$3:$C$44=$A18)*('Pre ISIC Consolidation'!$D$2:$AT$2=J$1))/SUMPRODUCT('Pre ISIC Consolidation'!$D$3:$AT$44*('Pre ISIC Consolidation'!$C$3:$C$44=$A18)),0)</f>
        <v>3.5190507750909525E-3</v>
      </c>
      <c r="K18">
        <f>IFERROR(SUMPRODUCT('Pre ISIC Consolidation'!$D$3:$AT$44*('Pre ISIC Consolidation'!$C$3:$C$44=$A18)*('Pre ISIC Consolidation'!$D$2:$AT$2=K$1))/SUMPRODUCT('Pre ISIC Consolidation'!$D$3:$AT$44*('Pre ISIC Consolidation'!$C$3:$C$44=$A18)),0)</f>
        <v>1.7657884440508375E-3</v>
      </c>
      <c r="L18">
        <f>IFERROR(SUMPRODUCT('Pre ISIC Consolidation'!$D$3:$AT$44*('Pre ISIC Consolidation'!$C$3:$C$44=$A18)*('Pre ISIC Consolidation'!$D$2:$AT$2=L$1))/SUMPRODUCT('Pre ISIC Consolidation'!$D$3:$AT$44*('Pre ISIC Consolidation'!$C$3:$C$44=$A18)),0)</f>
        <v>3.7275351377144476E-3</v>
      </c>
      <c r="M18">
        <f>IFERROR(SUMPRODUCT('Pre ISIC Consolidation'!$D$3:$AT$44*('Pre ISIC Consolidation'!$C$3:$C$44=$A18)*('Pre ISIC Consolidation'!$D$2:$AT$2=M$1))/SUMPRODUCT('Pre ISIC Consolidation'!$D$3:$AT$44*('Pre ISIC Consolidation'!$C$3:$C$44=$A18)),0)</f>
        <v>3.0595194983049087E-3</v>
      </c>
      <c r="N18">
        <f>IFERROR(SUMPRODUCT('Pre ISIC Consolidation'!$D$3:$AT$44*('Pre ISIC Consolidation'!$C$3:$C$44=$A18)*('Pre ISIC Consolidation'!$D$2:$AT$2=N$1))/SUMPRODUCT('Pre ISIC Consolidation'!$D$3:$AT$44*('Pre ISIC Consolidation'!$C$3:$C$44=$A18)),0)</f>
        <v>2.856150511675321E-3</v>
      </c>
      <c r="O18">
        <f>IFERROR(SUMPRODUCT('Pre ISIC Consolidation'!$D$3:$AT$44*('Pre ISIC Consolidation'!$C$3:$C$44=$A18)*('Pre ISIC Consolidation'!$D$2:$AT$2=O$1))/SUMPRODUCT('Pre ISIC Consolidation'!$D$3:$AT$44*('Pre ISIC Consolidation'!$C$3:$C$44=$A18)),0)</f>
        <v>3.5983049185041679E-4</v>
      </c>
      <c r="P18">
        <f>IFERROR(SUMPRODUCT('Pre ISIC Consolidation'!$D$3:$AT$44*('Pre ISIC Consolidation'!$C$3:$C$44=$A18)*('Pre ISIC Consolidation'!$D$2:$AT$2=P$1))/SUMPRODUCT('Pre ISIC Consolidation'!$D$3:$AT$44*('Pre ISIC Consolidation'!$C$3:$C$44=$A18)),0)</f>
        <v>1.5314158275381829E-3</v>
      </c>
      <c r="Q18">
        <f>IFERROR(SUMPRODUCT('Pre ISIC Consolidation'!$D$3:$AT$44*('Pre ISIC Consolidation'!$C$3:$C$44=$A18)*('Pre ISIC Consolidation'!$D$2:$AT$2=Q$1))/SUMPRODUCT('Pre ISIC Consolidation'!$D$3:$AT$44*('Pre ISIC Consolidation'!$C$3:$C$44=$A18)),0)</f>
        <v>2.5795286085538677E-3</v>
      </c>
      <c r="R18">
        <f>IFERROR(SUMPRODUCT('Pre ISIC Consolidation'!$D$3:$AT$44*('Pre ISIC Consolidation'!$C$3:$C$44=$A18)*('Pre ISIC Consolidation'!$D$2:$AT$2=R$1))/SUMPRODUCT('Pre ISIC Consolidation'!$D$3:$AT$44*('Pre ISIC Consolidation'!$C$3:$C$44=$A18)),0)</f>
        <v>1.7824928785399718E-4</v>
      </c>
      <c r="S18">
        <f>IFERROR(SUMPRODUCT('Pre ISIC Consolidation'!$D$3:$AT$44*('Pre ISIC Consolidation'!$C$3:$C$44=$A18)*('Pre ISIC Consolidation'!$D$2:$AT$2=S$1))/SUMPRODUCT('Pre ISIC Consolidation'!$D$3:$AT$44*('Pre ISIC Consolidation'!$C$3:$C$44=$A18)),0)</f>
        <v>8.5058865517158612E-3</v>
      </c>
      <c r="T18">
        <f>IFERROR(SUMPRODUCT('Pre ISIC Consolidation'!$D$3:$AT$44*('Pre ISIC Consolidation'!$C$3:$C$44=$A18)*('Pre ISIC Consolidation'!$D$2:$AT$2=T$1))/SUMPRODUCT('Pre ISIC Consolidation'!$D$3:$AT$44*('Pre ISIC Consolidation'!$C$3:$C$44=$A18)),0)</f>
        <v>0.38479773213084395</v>
      </c>
      <c r="U18">
        <f>IFERROR(SUMPRODUCT('Pre ISIC Consolidation'!$D$3:$AT$44*('Pre ISIC Consolidation'!$C$3:$C$44=$A18)*('Pre ISIC Consolidation'!$D$2:$AT$2=U$1))/SUMPRODUCT('Pre ISIC Consolidation'!$D$3:$AT$44*('Pre ISIC Consolidation'!$C$3:$C$44=$A18)),0)</f>
        <v>5.8445728418392635E-2</v>
      </c>
      <c r="V18">
        <f>IFERROR(SUMPRODUCT('Pre ISIC Consolidation'!$D$3:$AT$44*('Pre ISIC Consolidation'!$C$3:$C$44=$A18)*('Pre ISIC Consolidation'!$D$2:$AT$2=V$1))/SUMPRODUCT('Pre ISIC Consolidation'!$D$3:$AT$44*('Pre ISIC Consolidation'!$C$3:$C$44=$A18)),0)</f>
        <v>4.9932890201864547E-2</v>
      </c>
      <c r="W18">
        <f>IFERROR(SUMPRODUCT('Pre ISIC Consolidation'!$D$3:$AT$44*('Pre ISIC Consolidation'!$C$3:$C$44=$A18)*('Pre ISIC Consolidation'!$D$2:$AT$2=W$1))/SUMPRODUCT('Pre ISIC Consolidation'!$D$3:$AT$44*('Pre ISIC Consolidation'!$C$3:$C$44=$A18)),0)</f>
        <v>5.0633499967799367E-2</v>
      </c>
      <c r="X18">
        <f>IFERROR(SUMPRODUCT('Pre ISIC Consolidation'!$D$3:$AT$44*('Pre ISIC Consolidation'!$C$3:$C$44=$A18)*('Pre ISIC Consolidation'!$D$2:$AT$2=X$1))/SUMPRODUCT('Pre ISIC Consolidation'!$D$3:$AT$44*('Pre ISIC Consolidation'!$C$3:$C$44=$A18)),0)</f>
        <v>4.600775727094953E-2</v>
      </c>
      <c r="Y18">
        <f>IFERROR(SUMPRODUCT('Pre ISIC Consolidation'!$D$3:$AT$44*('Pre ISIC Consolidation'!$C$3:$C$44=$A18)*('Pre ISIC Consolidation'!$D$2:$AT$2=Y$1))/SUMPRODUCT('Pre ISIC Consolidation'!$D$3:$AT$44*('Pre ISIC Consolidation'!$C$3:$C$44=$A18)),0)</f>
        <v>8.2381228511321972E-2</v>
      </c>
      <c r="Z18">
        <f>IFERROR(SUMPRODUCT('Pre ISIC Consolidation'!$D$3:$AT$44*('Pre ISIC Consolidation'!$C$3:$C$44=$A18)*('Pre ISIC Consolidation'!$D$2:$AT$2=Z$1))/SUMPRODUCT('Pre ISIC Consolidation'!$D$3:$AT$44*('Pre ISIC Consolidation'!$C$3:$C$44=$A18)),0)</f>
        <v>1.0806659534146015E-2</v>
      </c>
      <c r="AA18">
        <f>IFERROR(SUMPRODUCT('Pre ISIC Consolidation'!$D$3:$AT$44*('Pre ISIC Consolidation'!$C$3:$C$44=$A18)*('Pre ISIC Consolidation'!$D$2:$AT$2=AA$1))/SUMPRODUCT('Pre ISIC Consolidation'!$D$3:$AT$44*('Pre ISIC Consolidation'!$C$3:$C$44=$A18)),0)</f>
        <v>3.3367648533172227E-3</v>
      </c>
      <c r="AB18">
        <f>IFERROR(SUMPRODUCT('Pre ISIC Consolidation'!$D$3:$AT$44*('Pre ISIC Consolidation'!$C$3:$C$44=$A18)*('Pre ISIC Consolidation'!$D$2:$AT$2=AB$1))/SUMPRODUCT('Pre ISIC Consolidation'!$D$3:$AT$44*('Pre ISIC Consolidation'!$C$3:$C$44=$A18)),0)</f>
        <v>2.7102311323619279E-3</v>
      </c>
      <c r="AC18">
        <f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>
        <f>IFERROR(SUMPRODUCT('Pre ISIC Consolidation'!$D$3:$AT$44*('Pre ISIC Consolidation'!$C$3:$C$44=$A18)*('Pre ISIC Consolidation'!$D$2:$AT$2=AD$1))/SUMPRODUCT('Pre ISIC Consolidation'!$D$3:$AT$44*('Pre ISIC Consolidation'!$C$3:$C$44=$A18)),0)</f>
        <v>2.7709663850280553E-2</v>
      </c>
      <c r="AE18">
        <f>IFERROR(SUMPRODUCT('Pre ISIC Consolidation'!$D$3:$AT$44*('Pre ISIC Consolidation'!$C$3:$C$44=$A18)*('Pre ISIC Consolidation'!$D$2:$AT$2=AE$1))/SUMPRODUCT('Pre ISIC Consolidation'!$D$3:$AT$44*('Pre ISIC Consolidation'!$C$3:$C$44=$A18)),0)</f>
        <v>9.6607810549557954E-3</v>
      </c>
      <c r="AF18">
        <f>IFERROR(SUMPRODUCT('Pre ISIC Consolidation'!$D$3:$AT$44*('Pre ISIC Consolidation'!$C$3:$C$44=$A18)*('Pre ISIC Consolidation'!$D$2:$AT$2=AF$1))/SUMPRODUCT('Pre ISIC Consolidation'!$D$3:$AT$44*('Pre ISIC Consolidation'!$C$3:$C$44=$A18)),0)</f>
        <v>3.0129564604116465E-3</v>
      </c>
      <c r="AG18">
        <f>IFERROR(SUMPRODUCT('Pre ISIC Consolidation'!$D$3:$AT$44*('Pre ISIC Consolidation'!$C$3:$C$44=$A18)*('Pre ISIC Consolidation'!$D$2:$AT$2=AG$1))/SUMPRODUCT('Pre ISIC Consolidation'!$D$3:$AT$44*('Pre ISIC Consolidation'!$C$3:$C$44=$A18)),0)</f>
        <v>6.5706348824309526E-3</v>
      </c>
      <c r="AH18">
        <f>IFERROR(SUMPRODUCT('Pre ISIC Consolidation'!$D$3:$AT$44*('Pre ISIC Consolidation'!$C$3:$C$44=$A18)*('Pre ISIC Consolidation'!$D$2:$AT$2=AH$1))/SUMPRODUCT('Pre ISIC Consolidation'!$D$3:$AT$44*('Pre ISIC Consolidation'!$C$3:$C$44=$A18)),0)</f>
        <v>5.9466311510920744E-2</v>
      </c>
      <c r="AI18">
        <f>IFERROR(SUMPRODUCT('Pre ISIC Consolidation'!$D$3:$AT$44*('Pre ISIC Consolidation'!$C$3:$C$44=$A18)*('Pre ISIC Consolidation'!$D$2:$AT$2=AI$1))/SUMPRODUCT('Pre ISIC Consolidation'!$D$3:$AT$44*('Pre ISIC Consolidation'!$C$3:$C$44=$A18)),0)</f>
        <v>3.7293583101840708E-2</v>
      </c>
      <c r="AJ18">
        <f>IFERROR(SUMPRODUCT('Pre ISIC Consolidation'!$D$3:$AT$44*('Pre ISIC Consolidation'!$C$3:$C$44=$A18)*('Pre ISIC Consolidation'!$D$2:$AT$2=AJ$1))/SUMPRODUCT('Pre ISIC Consolidation'!$D$3:$AT$44*('Pre ISIC Consolidation'!$C$3:$C$44=$A18)),0)</f>
        <v>7.5201929467359511E-3</v>
      </c>
      <c r="AK18">
        <f>IFERROR(SUMPRODUCT('Pre ISIC Consolidation'!$D$3:$AT$44*('Pre ISIC Consolidation'!$C$3:$C$44=$A18)*('Pre ISIC Consolidation'!$D$2:$AT$2=AK$1))/SUMPRODUCT('Pre ISIC Consolidation'!$D$3:$AT$44*('Pre ISIC Consolidation'!$C$3:$C$44=$A18)),0)</f>
        <v>2.1439983588824505E-3</v>
      </c>
      <c r="AL18">
        <f>IFERROR(SUMPRODUCT('Pre ISIC Consolidation'!$D$3:$AT$44*('Pre ISIC Consolidation'!$C$3:$C$44=$A18)*('Pre ISIC Consolidation'!$D$2:$AT$2=AL$1))/SUMPRODUCT('Pre ISIC Consolidation'!$D$3:$AT$44*('Pre ISIC Consolidation'!$C$3:$C$44=$A18)),0)</f>
        <v>5.9096561641002125E-2</v>
      </c>
      <c r="AM18">
        <f>IFERROR(SUMPRODUCT('Pre ISIC Consolidation'!$D$3:$AT$44*('Pre ISIC Consolidation'!$C$3:$C$44=$A18)*('Pre ISIC Consolidation'!$D$2:$AT$2=AM$1))/SUMPRODUCT('Pre ISIC Consolidation'!$D$3:$AT$44*('Pre ISIC Consolidation'!$C$3:$C$44=$A18)),0)</f>
        <v>1.7258557204266015E-2</v>
      </c>
      <c r="AN18">
        <f>IFERROR(SUMPRODUCT('Pre ISIC Consolidation'!$D$3:$AT$44*('Pre ISIC Consolidation'!$C$3:$C$44=$A18)*('Pre ISIC Consolidation'!$D$2:$AT$2=AN$1))/SUMPRODUCT('Pre ISIC Consolidation'!$D$3:$AT$44*('Pre ISIC Consolidation'!$C$3:$C$44=$A18)),0)</f>
        <v>5.5274916701348485E-3</v>
      </c>
      <c r="AO18">
        <f>IFERROR(SUMPRODUCT('Pre ISIC Consolidation'!$D$3:$AT$44*('Pre ISIC Consolidation'!$C$3:$C$44=$A18)*('Pre ISIC Consolidation'!$D$2:$AT$2=AO$1))/SUMPRODUCT('Pre ISIC Consolidation'!$D$3:$AT$44*('Pre ISIC Consolidation'!$C$3:$C$44=$A18)),0)</f>
        <v>2.498362751773232E-2</v>
      </c>
      <c r="AP18">
        <f>IFERROR(SUMPRODUCT('Pre ISIC Consolidation'!$D$3:$AT$44*('Pre ISIC Consolidation'!$C$3:$C$44=$A18)*('Pre ISIC Consolidation'!$D$2:$AT$2=AP$1))/SUMPRODUCT('Pre ISIC Consolidation'!$D$3:$AT$44*('Pre ISIC Consolidation'!$C$3:$C$44=$A18)),0)</f>
        <v>1.7177563751029145E-2</v>
      </c>
      <c r="AQ18">
        <f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35">
      <c r="A19" t="s">
        <v>82</v>
      </c>
      <c r="B19">
        <f>IFERROR(SUMPRODUCT('Pre ISIC Consolidation'!$D$3:$AT$44*('Pre ISIC Consolidation'!$C$3:$C$44=$A19)*('Pre ISIC Consolidation'!$D$2:$AT$2=B$1))/SUMPRODUCT('Pre ISIC Consolidation'!$D$3:$AT$44*('Pre ISIC Consolidation'!$C$3:$C$44=$A19)),0)</f>
        <v>2.3542912849650642E-3</v>
      </c>
      <c r="C19">
        <f>IFERROR(SUMPRODUCT('Pre ISIC Consolidation'!$D$3:$AT$44*('Pre ISIC Consolidation'!$C$3:$C$44=$A19)*('Pre ISIC Consolidation'!$D$2:$AT$2=C$1))/SUMPRODUCT('Pre ISIC Consolidation'!$D$3:$AT$44*('Pre ISIC Consolidation'!$C$3:$C$44=$A19)),0)</f>
        <v>1.6442125299110088E-4</v>
      </c>
      <c r="D19">
        <f>IFERROR(SUMPRODUCT('Pre ISIC Consolidation'!$D$3:$AT$44*('Pre ISIC Consolidation'!$C$3:$C$44=$A19)*('Pre ISIC Consolidation'!$D$2:$AT$2=D$1))/SUMPRODUCT('Pre ISIC Consolidation'!$D$3:$AT$44*('Pre ISIC Consolidation'!$C$3:$C$44=$A19)),0)</f>
        <v>6.9976645925522326E-4</v>
      </c>
      <c r="E19">
        <f>IFERROR(SUMPRODUCT('Pre ISIC Consolidation'!$D$3:$AT$44*('Pre ISIC Consolidation'!$C$3:$C$44=$A19)*('Pre ISIC Consolidation'!$D$2:$AT$2=E$1))/SUMPRODUCT('Pre ISIC Consolidation'!$D$3:$AT$44*('Pre ISIC Consolidation'!$C$3:$C$44=$A19)),0)</f>
        <v>6.4097316996234637E-4</v>
      </c>
      <c r="F19">
        <f>IFERROR(SUMPRODUCT('Pre ISIC Consolidation'!$D$3:$AT$44*('Pre ISIC Consolidation'!$C$3:$C$44=$A19)*('Pre ISIC Consolidation'!$D$2:$AT$2=F$1))/SUMPRODUCT('Pre ISIC Consolidation'!$D$3:$AT$44*('Pre ISIC Consolidation'!$C$3:$C$44=$A19)),0)</f>
        <v>4.4292205444218572E-5</v>
      </c>
      <c r="G19">
        <f>IFERROR(SUMPRODUCT('Pre ISIC Consolidation'!$D$3:$AT$44*('Pre ISIC Consolidation'!$C$3:$C$44=$A19)*('Pre ISIC Consolidation'!$D$2:$AT$2=G$1))/SUMPRODUCT('Pre ISIC Consolidation'!$D$3:$AT$44*('Pre ISIC Consolidation'!$C$3:$C$44=$A19)),0)</f>
        <v>5.2637928612460924E-3</v>
      </c>
      <c r="H19">
        <f>IFERROR(SUMPRODUCT('Pre ISIC Consolidation'!$D$3:$AT$44*('Pre ISIC Consolidation'!$C$3:$C$44=$A19)*('Pre ISIC Consolidation'!$D$2:$AT$2=H$1))/SUMPRODUCT('Pre ISIC Consolidation'!$D$3:$AT$44*('Pre ISIC Consolidation'!$C$3:$C$44=$A19)),0)</f>
        <v>9.2502211416907313E-4</v>
      </c>
      <c r="I19">
        <f>IFERROR(SUMPRODUCT('Pre ISIC Consolidation'!$D$3:$AT$44*('Pre ISIC Consolidation'!$C$3:$C$44=$A19)*('Pre ISIC Consolidation'!$D$2:$AT$2=I$1))/SUMPRODUCT('Pre ISIC Consolidation'!$D$3:$AT$44*('Pre ISIC Consolidation'!$C$3:$C$44=$A19)),0)</f>
        <v>8.9014907599912086E-4</v>
      </c>
      <c r="J19">
        <f>IFERROR(SUMPRODUCT('Pre ISIC Consolidation'!$D$3:$AT$44*('Pre ISIC Consolidation'!$C$3:$C$44=$A19)*('Pre ISIC Consolidation'!$D$2:$AT$2=J$1))/SUMPRODUCT('Pre ISIC Consolidation'!$D$3:$AT$44*('Pre ISIC Consolidation'!$C$3:$C$44=$A19)),0)</f>
        <v>1.9925573975072544E-3</v>
      </c>
      <c r="K19">
        <f>IFERROR(SUMPRODUCT('Pre ISIC Consolidation'!$D$3:$AT$44*('Pre ISIC Consolidation'!$C$3:$C$44=$A19)*('Pre ISIC Consolidation'!$D$2:$AT$2=K$1))/SUMPRODUCT('Pre ISIC Consolidation'!$D$3:$AT$44*('Pre ISIC Consolidation'!$C$3:$C$44=$A19)),0)</f>
        <v>2.8433019106024744E-3</v>
      </c>
      <c r="L19">
        <f>IFERROR(SUMPRODUCT('Pre ISIC Consolidation'!$D$3:$AT$44*('Pre ISIC Consolidation'!$C$3:$C$44=$A19)*('Pre ISIC Consolidation'!$D$2:$AT$2=L$1))/SUMPRODUCT('Pre ISIC Consolidation'!$D$3:$AT$44*('Pre ISIC Consolidation'!$C$3:$C$44=$A19)),0)</f>
        <v>4.8327726173489237E-3</v>
      </c>
      <c r="M19">
        <f>IFERROR(SUMPRODUCT('Pre ISIC Consolidation'!$D$3:$AT$44*('Pre ISIC Consolidation'!$C$3:$C$44=$A19)*('Pre ISIC Consolidation'!$D$2:$AT$2=M$1))/SUMPRODUCT('Pre ISIC Consolidation'!$D$3:$AT$44*('Pre ISIC Consolidation'!$C$3:$C$44=$A19)),0)</f>
        <v>6.661998101619509E-4</v>
      </c>
      <c r="N19">
        <f>IFERROR(SUMPRODUCT('Pre ISIC Consolidation'!$D$3:$AT$44*('Pre ISIC Consolidation'!$C$3:$C$44=$A19)*('Pre ISIC Consolidation'!$D$2:$AT$2=N$1))/SUMPRODUCT('Pre ISIC Consolidation'!$D$3:$AT$44*('Pre ISIC Consolidation'!$C$3:$C$44=$A19)),0)</f>
        <v>4.1808897983753902E-3</v>
      </c>
      <c r="O19">
        <f>IFERROR(SUMPRODUCT('Pre ISIC Consolidation'!$D$3:$AT$44*('Pre ISIC Consolidation'!$C$3:$C$44=$A19)*('Pre ISIC Consolidation'!$D$2:$AT$2=O$1))/SUMPRODUCT('Pre ISIC Consolidation'!$D$3:$AT$44*('Pre ISIC Consolidation'!$C$3:$C$44=$A19)),0)</f>
        <v>4.9588669810392055E-4</v>
      </c>
      <c r="P19">
        <f>IFERROR(SUMPRODUCT('Pre ISIC Consolidation'!$D$3:$AT$44*('Pre ISIC Consolidation'!$C$3:$C$44=$A19)*('Pre ISIC Consolidation'!$D$2:$AT$2=P$1))/SUMPRODUCT('Pre ISIC Consolidation'!$D$3:$AT$44*('Pre ISIC Consolidation'!$C$3:$C$44=$A19)),0)</f>
        <v>2.110462440903097E-3</v>
      </c>
      <c r="Q19">
        <f>IFERROR(SUMPRODUCT('Pre ISIC Consolidation'!$D$3:$AT$44*('Pre ISIC Consolidation'!$C$3:$C$44=$A19)*('Pre ISIC Consolidation'!$D$2:$AT$2=Q$1))/SUMPRODUCT('Pre ISIC Consolidation'!$D$3:$AT$44*('Pre ISIC Consolidation'!$C$3:$C$44=$A19)),0)</f>
        <v>7.999091727209964E-3</v>
      </c>
      <c r="R19">
        <f>IFERROR(SUMPRODUCT('Pre ISIC Consolidation'!$D$3:$AT$44*('Pre ISIC Consolidation'!$C$3:$C$44=$A19)*('Pre ISIC Consolidation'!$D$2:$AT$2=R$1))/SUMPRODUCT('Pre ISIC Consolidation'!$D$3:$AT$44*('Pre ISIC Consolidation'!$C$3:$C$44=$A19)),0)</f>
        <v>5.5274921128063118E-4</v>
      </c>
      <c r="S19">
        <f>IFERROR(SUMPRODUCT('Pre ISIC Consolidation'!$D$3:$AT$44*('Pre ISIC Consolidation'!$C$3:$C$44=$A19)*('Pre ISIC Consolidation'!$D$2:$AT$2=S$1))/SUMPRODUCT('Pre ISIC Consolidation'!$D$3:$AT$44*('Pre ISIC Consolidation'!$C$3:$C$44=$A19)),0)</f>
        <v>2.0429426986070424E-2</v>
      </c>
      <c r="T19">
        <f>IFERROR(SUMPRODUCT('Pre ISIC Consolidation'!$D$3:$AT$44*('Pre ISIC Consolidation'!$C$3:$C$44=$A19)*('Pre ISIC Consolidation'!$D$2:$AT$2=T$1))/SUMPRODUCT('Pre ISIC Consolidation'!$D$3:$AT$44*('Pre ISIC Consolidation'!$C$3:$C$44=$A19)),0)</f>
        <v>4.5367524059605188E-2</v>
      </c>
      <c r="U19">
        <f>IFERROR(SUMPRODUCT('Pre ISIC Consolidation'!$D$3:$AT$44*('Pre ISIC Consolidation'!$C$3:$C$44=$A19)*('Pre ISIC Consolidation'!$D$2:$AT$2=U$1))/SUMPRODUCT('Pre ISIC Consolidation'!$D$3:$AT$44*('Pre ISIC Consolidation'!$C$3:$C$44=$A19)),0)</f>
        <v>0.27072583139194717</v>
      </c>
      <c r="V19">
        <f>IFERROR(SUMPRODUCT('Pre ISIC Consolidation'!$D$3:$AT$44*('Pre ISIC Consolidation'!$C$3:$C$44=$A19)*('Pre ISIC Consolidation'!$D$2:$AT$2=V$1))/SUMPRODUCT('Pre ISIC Consolidation'!$D$3:$AT$44*('Pre ISIC Consolidation'!$C$3:$C$44=$A19)),0)</f>
        <v>9.3565937592498122E-2</v>
      </c>
      <c r="W19">
        <f>IFERROR(SUMPRODUCT('Pre ISIC Consolidation'!$D$3:$AT$44*('Pre ISIC Consolidation'!$C$3:$C$44=$A19)*('Pre ISIC Consolidation'!$D$2:$AT$2=W$1))/SUMPRODUCT('Pre ISIC Consolidation'!$D$3:$AT$44*('Pre ISIC Consolidation'!$C$3:$C$44=$A19)),0)</f>
        <v>0.10710363787521929</v>
      </c>
      <c r="X19">
        <f>IFERROR(SUMPRODUCT('Pre ISIC Consolidation'!$D$3:$AT$44*('Pre ISIC Consolidation'!$C$3:$C$44=$A19)*('Pre ISIC Consolidation'!$D$2:$AT$2=X$1))/SUMPRODUCT('Pre ISIC Consolidation'!$D$3:$AT$44*('Pre ISIC Consolidation'!$C$3:$C$44=$A19)),0)</f>
        <v>2.2097947527964602E-2</v>
      </c>
      <c r="Y19">
        <f>IFERROR(SUMPRODUCT('Pre ISIC Consolidation'!$D$3:$AT$44*('Pre ISIC Consolidation'!$C$3:$C$44=$A19)*('Pre ISIC Consolidation'!$D$2:$AT$2=Y$1))/SUMPRODUCT('Pre ISIC Consolidation'!$D$3:$AT$44*('Pre ISIC Consolidation'!$C$3:$C$44=$A19)),0)</f>
        <v>0.2291403572798584</v>
      </c>
      <c r="Z19">
        <f>IFERROR(SUMPRODUCT('Pre ISIC Consolidation'!$D$3:$AT$44*('Pre ISIC Consolidation'!$C$3:$C$44=$A19)*('Pre ISIC Consolidation'!$D$2:$AT$2=Z$1))/SUMPRODUCT('Pre ISIC Consolidation'!$D$3:$AT$44*('Pre ISIC Consolidation'!$C$3:$C$44=$A19)),0)</f>
        <v>3.3106591078166783E-2</v>
      </c>
      <c r="AA19">
        <f>IFERROR(SUMPRODUCT('Pre ISIC Consolidation'!$D$3:$AT$44*('Pre ISIC Consolidation'!$C$3:$C$44=$A19)*('Pre ISIC Consolidation'!$D$2:$AT$2=AA$1))/SUMPRODUCT('Pre ISIC Consolidation'!$D$3:$AT$44*('Pre ISIC Consolidation'!$C$3:$C$44=$A19)),0)</f>
        <v>1.0212092733250076E-2</v>
      </c>
      <c r="AB19">
        <f>IFERROR(SUMPRODUCT('Pre ISIC Consolidation'!$D$3:$AT$44*('Pre ISIC Consolidation'!$C$3:$C$44=$A19)*('Pre ISIC Consolidation'!$D$2:$AT$2=AB$1))/SUMPRODUCT('Pre ISIC Consolidation'!$D$3:$AT$44*('Pre ISIC Consolidation'!$C$3:$C$44=$A19)),0)</f>
        <v>4.0547295228114E-3</v>
      </c>
      <c r="AC19">
        <f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>
        <f>IFERROR(SUMPRODUCT('Pre ISIC Consolidation'!$D$3:$AT$44*('Pre ISIC Consolidation'!$C$3:$C$44=$A19)*('Pre ISIC Consolidation'!$D$2:$AT$2=AD$1))/SUMPRODUCT('Pre ISIC Consolidation'!$D$3:$AT$44*('Pre ISIC Consolidation'!$C$3:$C$44=$A19)),0)</f>
        <v>2.5373977213523413E-2</v>
      </c>
      <c r="AE19">
        <f>IFERROR(SUMPRODUCT('Pre ISIC Consolidation'!$D$3:$AT$44*('Pre ISIC Consolidation'!$C$3:$C$44=$A19)*('Pre ISIC Consolidation'!$D$2:$AT$2=AE$1))/SUMPRODUCT('Pre ISIC Consolidation'!$D$3:$AT$44*('Pre ISIC Consolidation'!$C$3:$C$44=$A19)),0)</f>
        <v>1.3144836790569284E-2</v>
      </c>
      <c r="AF19">
        <f>IFERROR(SUMPRODUCT('Pre ISIC Consolidation'!$D$3:$AT$44*('Pre ISIC Consolidation'!$C$3:$C$44=$A19)*('Pre ISIC Consolidation'!$D$2:$AT$2=AF$1))/SUMPRODUCT('Pre ISIC Consolidation'!$D$3:$AT$44*('Pre ISIC Consolidation'!$C$3:$C$44=$A19)),0)</f>
        <v>7.988815408865358E-3</v>
      </c>
      <c r="AG19">
        <f>IFERROR(SUMPRODUCT('Pre ISIC Consolidation'!$D$3:$AT$44*('Pre ISIC Consolidation'!$C$3:$C$44=$A19)*('Pre ISIC Consolidation'!$D$2:$AT$2=AG$1))/SUMPRODUCT('Pre ISIC Consolidation'!$D$3:$AT$44*('Pre ISIC Consolidation'!$C$3:$C$44=$A19)),0)</f>
        <v>1.3207752742672512E-3</v>
      </c>
      <c r="AH19">
        <f>IFERROR(SUMPRODUCT('Pre ISIC Consolidation'!$D$3:$AT$44*('Pre ISIC Consolidation'!$C$3:$C$44=$A19)*('Pre ISIC Consolidation'!$D$2:$AT$2=AH$1))/SUMPRODUCT('Pre ISIC Consolidation'!$D$3:$AT$44*('Pre ISIC Consolidation'!$C$3:$C$44=$A19)),0)</f>
        <v>1.7939189959086901E-2</v>
      </c>
      <c r="AI19">
        <f>IFERROR(SUMPRODUCT('Pre ISIC Consolidation'!$D$3:$AT$44*('Pre ISIC Consolidation'!$C$3:$C$44=$A19)*('Pre ISIC Consolidation'!$D$2:$AT$2=AI$1))/SUMPRODUCT('Pre ISIC Consolidation'!$D$3:$AT$44*('Pre ISIC Consolidation'!$C$3:$C$44=$A19)),0)</f>
        <v>7.0909824430999769E-3</v>
      </c>
      <c r="AJ19">
        <f>IFERROR(SUMPRODUCT('Pre ISIC Consolidation'!$D$3:$AT$44*('Pre ISIC Consolidation'!$C$3:$C$44=$A19)*('Pre ISIC Consolidation'!$D$2:$AT$2=AJ$1))/SUMPRODUCT('Pre ISIC Consolidation'!$D$3:$AT$44*('Pre ISIC Consolidation'!$C$3:$C$44=$A19)),0)</f>
        <v>1.0375878155312167E-3</v>
      </c>
      <c r="AK19">
        <f>IFERROR(SUMPRODUCT('Pre ISIC Consolidation'!$D$3:$AT$44*('Pre ISIC Consolidation'!$C$3:$C$44=$A19)*('Pre ISIC Consolidation'!$D$2:$AT$2=AK$1))/SUMPRODUCT('Pre ISIC Consolidation'!$D$3:$AT$44*('Pre ISIC Consolidation'!$C$3:$C$44=$A19)),0)</f>
        <v>7.1295989147457991E-3</v>
      </c>
      <c r="AL19">
        <f>IFERROR(SUMPRODUCT('Pre ISIC Consolidation'!$D$3:$AT$44*('Pre ISIC Consolidation'!$C$3:$C$44=$A19)*('Pre ISIC Consolidation'!$D$2:$AT$2=AL$1))/SUMPRODUCT('Pre ISIC Consolidation'!$D$3:$AT$44*('Pre ISIC Consolidation'!$C$3:$C$44=$A19)),0)</f>
        <v>2.8620584825447316E-2</v>
      </c>
      <c r="AM19">
        <f>IFERROR(SUMPRODUCT('Pre ISIC Consolidation'!$D$3:$AT$44*('Pre ISIC Consolidation'!$C$3:$C$44=$A19)*('Pre ISIC Consolidation'!$D$2:$AT$2=AM$1))/SUMPRODUCT('Pre ISIC Consolidation'!$D$3:$AT$44*('Pre ISIC Consolidation'!$C$3:$C$44=$A19)),0)</f>
        <v>4.185486997380845E-3</v>
      </c>
      <c r="AN19">
        <f>IFERROR(SUMPRODUCT('Pre ISIC Consolidation'!$D$3:$AT$44*('Pre ISIC Consolidation'!$C$3:$C$44=$A19)*('Pre ISIC Consolidation'!$D$2:$AT$2=AN$1))/SUMPRODUCT('Pre ISIC Consolidation'!$D$3:$AT$44*('Pre ISIC Consolidation'!$C$3:$C$44=$A19)),0)</f>
        <v>1.5771019559571262E-3</v>
      </c>
      <c r="AO19">
        <f>IFERROR(SUMPRODUCT('Pre ISIC Consolidation'!$D$3:$AT$44*('Pre ISIC Consolidation'!$C$3:$C$44=$A19)*('Pre ISIC Consolidation'!$D$2:$AT$2=AO$1))/SUMPRODUCT('Pre ISIC Consolidation'!$D$3:$AT$44*('Pre ISIC Consolidation'!$C$3:$C$44=$A19)),0)</f>
        <v>3.0595672866733838E-3</v>
      </c>
      <c r="AP19">
        <f>IFERROR(SUMPRODUCT('Pre ISIC Consolidation'!$D$3:$AT$44*('Pre ISIC Consolidation'!$C$3:$C$44=$A19)*('Pre ISIC Consolidation'!$D$2:$AT$2=AP$1))/SUMPRODUCT('Pre ISIC Consolidation'!$D$3:$AT$44*('Pre ISIC Consolidation'!$C$3:$C$44=$A19)),0)</f>
        <v>9.0658077873004769E-3</v>
      </c>
      <c r="AQ19">
        <f>IFERROR(SUMPRODUCT('Pre ISIC Consolidation'!$D$3:$AT$44*('Pre ISIC Consolidation'!$C$3:$C$44=$A19)*('Pre ISIC Consolidation'!$D$2:$AT$2=AQ$1))/SUMPRODUCT('Pre ISIC Consolidation'!$D$3:$AT$44*('Pre ISIC Consolidation'!$C$3:$C$44=$A19)),0)</f>
        <v>4.9912446344941112E-6</v>
      </c>
    </row>
    <row r="20" spans="1:43" x14ac:dyDescent="0.35">
      <c r="A20" t="s">
        <v>83</v>
      </c>
      <c r="B20">
        <f>IFERROR(SUMPRODUCT('Pre ISIC Consolidation'!$D$3:$AT$44*('Pre ISIC Consolidation'!$C$3:$C$44=$A20)*('Pre ISIC Consolidation'!$D$2:$AT$2=B$1))/SUMPRODUCT('Pre ISIC Consolidation'!$D$3:$AT$44*('Pre ISIC Consolidation'!$C$3:$C$44=$A20)),0)</f>
        <v>1.2474894004191552E-2</v>
      </c>
      <c r="C20">
        <f>IFERROR(SUMPRODUCT('Pre ISIC Consolidation'!$D$3:$AT$44*('Pre ISIC Consolidation'!$C$3:$C$44=$A20)*('Pre ISIC Consolidation'!$D$2:$AT$2=C$1))/SUMPRODUCT('Pre ISIC Consolidation'!$D$3:$AT$44*('Pre ISIC Consolidation'!$C$3:$C$44=$A20)),0)</f>
        <v>7.1994571789603455E-4</v>
      </c>
      <c r="D20">
        <f>IFERROR(SUMPRODUCT('Pre ISIC Consolidation'!$D$3:$AT$44*('Pre ISIC Consolidation'!$C$3:$C$44=$A20)*('Pre ISIC Consolidation'!$D$2:$AT$2=D$1))/SUMPRODUCT('Pre ISIC Consolidation'!$D$3:$AT$44*('Pre ISIC Consolidation'!$C$3:$C$44=$A20)),0)</f>
        <v>3.0640434658123889E-3</v>
      </c>
      <c r="E20">
        <f>IFERROR(SUMPRODUCT('Pre ISIC Consolidation'!$D$3:$AT$44*('Pre ISIC Consolidation'!$C$3:$C$44=$A20)*('Pre ISIC Consolidation'!$D$2:$AT$2=E$1))/SUMPRODUCT('Pre ISIC Consolidation'!$D$3:$AT$44*('Pre ISIC Consolidation'!$C$3:$C$44=$A20)),0)</f>
        <v>2.8066073004906172E-3</v>
      </c>
      <c r="F20">
        <f>IFERROR(SUMPRODUCT('Pre ISIC Consolidation'!$D$3:$AT$44*('Pre ISIC Consolidation'!$C$3:$C$44=$A20)*('Pre ISIC Consolidation'!$D$2:$AT$2=F$1))/SUMPRODUCT('Pre ISIC Consolidation'!$D$3:$AT$44*('Pre ISIC Consolidation'!$C$3:$C$44=$A20)),0)</f>
        <v>1.939407653550876E-4</v>
      </c>
      <c r="G20">
        <f>IFERROR(SUMPRODUCT('Pre ISIC Consolidation'!$D$3:$AT$44*('Pre ISIC Consolidation'!$C$3:$C$44=$A20)*('Pre ISIC Consolidation'!$D$2:$AT$2=G$1))/SUMPRODUCT('Pre ISIC Consolidation'!$D$3:$AT$44*('Pre ISIC Consolidation'!$C$3:$C$44=$A20)),0)</f>
        <v>1.3572633723453985E-2</v>
      </c>
      <c r="H20">
        <f>IFERROR(SUMPRODUCT('Pre ISIC Consolidation'!$D$3:$AT$44*('Pre ISIC Consolidation'!$C$3:$C$44=$A20)*('Pre ISIC Consolidation'!$D$2:$AT$2=H$1))/SUMPRODUCT('Pre ISIC Consolidation'!$D$3:$AT$44*('Pre ISIC Consolidation'!$C$3:$C$44=$A20)),0)</f>
        <v>3.6304556645453544E-3</v>
      </c>
      <c r="I20">
        <f>IFERROR(SUMPRODUCT('Pre ISIC Consolidation'!$D$3:$AT$44*('Pre ISIC Consolidation'!$C$3:$C$44=$A20)*('Pre ISIC Consolidation'!$D$2:$AT$2=I$1))/SUMPRODUCT('Pre ISIC Consolidation'!$D$3:$AT$44*('Pre ISIC Consolidation'!$C$3:$C$44=$A20)),0)</f>
        <v>2.0533446241920387E-3</v>
      </c>
      <c r="J20">
        <f>IFERROR(SUMPRODUCT('Pre ISIC Consolidation'!$D$3:$AT$44*('Pre ISIC Consolidation'!$C$3:$C$44=$A20)*('Pre ISIC Consolidation'!$D$2:$AT$2=J$1))/SUMPRODUCT('Pre ISIC Consolidation'!$D$3:$AT$44*('Pre ISIC Consolidation'!$C$3:$C$44=$A20)),0)</f>
        <v>6.0969513042379558E-3</v>
      </c>
      <c r="K20">
        <f>IFERROR(SUMPRODUCT('Pre ISIC Consolidation'!$D$3:$AT$44*('Pre ISIC Consolidation'!$C$3:$C$44=$A20)*('Pre ISIC Consolidation'!$D$2:$AT$2=K$1))/SUMPRODUCT('Pre ISIC Consolidation'!$D$3:$AT$44*('Pre ISIC Consolidation'!$C$3:$C$44=$A20)),0)</f>
        <v>5.8041582699022588E-3</v>
      </c>
      <c r="L20">
        <f>IFERROR(SUMPRODUCT('Pre ISIC Consolidation'!$D$3:$AT$44*('Pre ISIC Consolidation'!$C$3:$C$44=$A20)*('Pre ISIC Consolidation'!$D$2:$AT$2=L$1))/SUMPRODUCT('Pre ISIC Consolidation'!$D$3:$AT$44*('Pre ISIC Consolidation'!$C$3:$C$44=$A20)),0)</f>
        <v>9.0561185244186458E-3</v>
      </c>
      <c r="M20">
        <f>IFERROR(SUMPRODUCT('Pre ISIC Consolidation'!$D$3:$AT$44*('Pre ISIC Consolidation'!$C$3:$C$44=$A20)*('Pre ISIC Consolidation'!$D$2:$AT$2=M$1))/SUMPRODUCT('Pre ISIC Consolidation'!$D$3:$AT$44*('Pre ISIC Consolidation'!$C$3:$C$44=$A20)),0)</f>
        <v>3.8196097057612657E-3</v>
      </c>
      <c r="N20">
        <f>IFERROR(SUMPRODUCT('Pre ISIC Consolidation'!$D$3:$AT$44*('Pre ISIC Consolidation'!$C$3:$C$44=$A20)*('Pre ISIC Consolidation'!$D$2:$AT$2=N$1))/SUMPRODUCT('Pre ISIC Consolidation'!$D$3:$AT$44*('Pre ISIC Consolidation'!$C$3:$C$44=$A20)),0)</f>
        <v>8.846639438912637E-3</v>
      </c>
      <c r="O20">
        <f>IFERROR(SUMPRODUCT('Pre ISIC Consolidation'!$D$3:$AT$44*('Pre ISIC Consolidation'!$C$3:$C$44=$A20)*('Pre ISIC Consolidation'!$D$2:$AT$2=O$1))/SUMPRODUCT('Pre ISIC Consolidation'!$D$3:$AT$44*('Pre ISIC Consolidation'!$C$3:$C$44=$A20)),0)</f>
        <v>1.1395008186363383E-3</v>
      </c>
      <c r="P20">
        <f>IFERROR(SUMPRODUCT('Pre ISIC Consolidation'!$D$3:$AT$44*('Pre ISIC Consolidation'!$C$3:$C$44=$A20)*('Pre ISIC Consolidation'!$D$2:$AT$2=P$1))/SUMPRODUCT('Pre ISIC Consolidation'!$D$3:$AT$44*('Pre ISIC Consolidation'!$C$3:$C$44=$A20)),0)</f>
        <v>4.8496434534453826E-3</v>
      </c>
      <c r="Q20">
        <f>IFERROR(SUMPRODUCT('Pre ISIC Consolidation'!$D$3:$AT$44*('Pre ISIC Consolidation'!$C$3:$C$44=$A20)*('Pre ISIC Consolidation'!$D$2:$AT$2=Q$1))/SUMPRODUCT('Pre ISIC Consolidation'!$D$3:$AT$44*('Pre ISIC Consolidation'!$C$3:$C$44=$A20)),0)</f>
        <v>1.2137421808177931E-2</v>
      </c>
      <c r="R20">
        <f>IFERROR(SUMPRODUCT('Pre ISIC Consolidation'!$D$3:$AT$44*('Pre ISIC Consolidation'!$C$3:$C$44=$A20)*('Pre ISIC Consolidation'!$D$2:$AT$2=R$1))/SUMPRODUCT('Pre ISIC Consolidation'!$D$3:$AT$44*('Pre ISIC Consolidation'!$C$3:$C$44=$A20)),0)</f>
        <v>8.3871401407103585E-4</v>
      </c>
      <c r="S20">
        <f>IFERROR(SUMPRODUCT('Pre ISIC Consolidation'!$D$3:$AT$44*('Pre ISIC Consolidation'!$C$3:$C$44=$A20)*('Pre ISIC Consolidation'!$D$2:$AT$2=S$1))/SUMPRODUCT('Pre ISIC Consolidation'!$D$3:$AT$44*('Pre ISIC Consolidation'!$C$3:$C$44=$A20)),0)</f>
        <v>2.6466158075362557E-2</v>
      </c>
      <c r="T20">
        <f>IFERROR(SUMPRODUCT('Pre ISIC Consolidation'!$D$3:$AT$44*('Pre ISIC Consolidation'!$C$3:$C$44=$A20)*('Pre ISIC Consolidation'!$D$2:$AT$2=T$1))/SUMPRODUCT('Pre ISIC Consolidation'!$D$3:$AT$44*('Pre ISIC Consolidation'!$C$3:$C$44=$A20)),0)</f>
        <v>1.0916562555451899E-2</v>
      </c>
      <c r="U20">
        <f>IFERROR(SUMPRODUCT('Pre ISIC Consolidation'!$D$3:$AT$44*('Pre ISIC Consolidation'!$C$3:$C$44=$A20)*('Pre ISIC Consolidation'!$D$2:$AT$2=U$1))/SUMPRODUCT('Pre ISIC Consolidation'!$D$3:$AT$44*('Pre ISIC Consolidation'!$C$3:$C$44=$A20)),0)</f>
        <v>2.0478606087856555E-2</v>
      </c>
      <c r="V20">
        <f>IFERROR(SUMPRODUCT('Pre ISIC Consolidation'!$D$3:$AT$44*('Pre ISIC Consolidation'!$C$3:$C$44=$A20)*('Pre ISIC Consolidation'!$D$2:$AT$2=V$1))/SUMPRODUCT('Pre ISIC Consolidation'!$D$3:$AT$44*('Pre ISIC Consolidation'!$C$3:$C$44=$A20)),0)</f>
        <v>0.43085117866758288</v>
      </c>
      <c r="W20">
        <f>IFERROR(SUMPRODUCT('Pre ISIC Consolidation'!$D$3:$AT$44*('Pre ISIC Consolidation'!$C$3:$C$44=$A20)*('Pre ISIC Consolidation'!$D$2:$AT$2=W$1))/SUMPRODUCT('Pre ISIC Consolidation'!$D$3:$AT$44*('Pre ISIC Consolidation'!$C$3:$C$44=$A20)),0)</f>
        <v>0.15598047802911888</v>
      </c>
      <c r="X20">
        <f>IFERROR(SUMPRODUCT('Pre ISIC Consolidation'!$D$3:$AT$44*('Pre ISIC Consolidation'!$C$3:$C$44=$A20)*('Pre ISIC Consolidation'!$D$2:$AT$2=X$1))/SUMPRODUCT('Pre ISIC Consolidation'!$D$3:$AT$44*('Pre ISIC Consolidation'!$C$3:$C$44=$A20)),0)</f>
        <v>3.4579971954248806E-2</v>
      </c>
      <c r="Y20">
        <f>IFERROR(SUMPRODUCT('Pre ISIC Consolidation'!$D$3:$AT$44*('Pre ISIC Consolidation'!$C$3:$C$44=$A20)*('Pre ISIC Consolidation'!$D$2:$AT$2=Y$1))/SUMPRODUCT('Pre ISIC Consolidation'!$D$3:$AT$44*('Pre ISIC Consolidation'!$C$3:$C$44=$A20)),0)</f>
        <v>0.12834015057485926</v>
      </c>
      <c r="Z20">
        <f>IFERROR(SUMPRODUCT('Pre ISIC Consolidation'!$D$3:$AT$44*('Pre ISIC Consolidation'!$C$3:$C$44=$A20)*('Pre ISIC Consolidation'!$D$2:$AT$2=Z$1))/SUMPRODUCT('Pre ISIC Consolidation'!$D$3:$AT$44*('Pre ISIC Consolidation'!$C$3:$C$44=$A20)),0)</f>
        <v>1.0226791247520147E-2</v>
      </c>
      <c r="AA20">
        <f>IFERROR(SUMPRODUCT('Pre ISIC Consolidation'!$D$3:$AT$44*('Pre ISIC Consolidation'!$C$3:$C$44=$A20)*('Pre ISIC Consolidation'!$D$2:$AT$2=AA$1))/SUMPRODUCT('Pre ISIC Consolidation'!$D$3:$AT$44*('Pre ISIC Consolidation'!$C$3:$C$44=$A20)),0)</f>
        <v>3.2369583100940271E-3</v>
      </c>
      <c r="AB20">
        <f>IFERROR(SUMPRODUCT('Pre ISIC Consolidation'!$D$3:$AT$44*('Pre ISIC Consolidation'!$C$3:$C$44=$A20)*('Pre ISIC Consolidation'!$D$2:$AT$2=AB$1))/SUMPRODUCT('Pre ISIC Consolidation'!$D$3:$AT$44*('Pre ISIC Consolidation'!$C$3:$C$44=$A20)),0)</f>
        <v>9.7452499224112525E-3</v>
      </c>
      <c r="AC20">
        <f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>
        <f>IFERROR(SUMPRODUCT('Pre ISIC Consolidation'!$D$3:$AT$44*('Pre ISIC Consolidation'!$C$3:$C$44=$A20)*('Pre ISIC Consolidation'!$D$2:$AT$2=AD$1))/SUMPRODUCT('Pre ISIC Consolidation'!$D$3:$AT$44*('Pre ISIC Consolidation'!$C$3:$C$44=$A20)),0)</f>
        <v>2.3640227608650363E-2</v>
      </c>
      <c r="AE20">
        <f>IFERROR(SUMPRODUCT('Pre ISIC Consolidation'!$D$3:$AT$44*('Pre ISIC Consolidation'!$C$3:$C$44=$A20)*('Pre ISIC Consolidation'!$D$2:$AT$2=AE$1))/SUMPRODUCT('Pre ISIC Consolidation'!$D$3:$AT$44*('Pre ISIC Consolidation'!$C$3:$C$44=$A20)),0)</f>
        <v>9.7520873797070015E-3</v>
      </c>
      <c r="AF20">
        <f>IFERROR(SUMPRODUCT('Pre ISIC Consolidation'!$D$3:$AT$44*('Pre ISIC Consolidation'!$C$3:$C$44=$A20)*('Pre ISIC Consolidation'!$D$2:$AT$2=AF$1))/SUMPRODUCT('Pre ISIC Consolidation'!$D$3:$AT$44*('Pre ISIC Consolidation'!$C$3:$C$44=$A20)),0)</f>
        <v>3.2923761836001534E-3</v>
      </c>
      <c r="AG20">
        <f>IFERROR(SUMPRODUCT('Pre ISIC Consolidation'!$D$3:$AT$44*('Pre ISIC Consolidation'!$C$3:$C$44=$A20)*('Pre ISIC Consolidation'!$D$2:$AT$2=AG$1))/SUMPRODUCT('Pre ISIC Consolidation'!$D$3:$AT$44*('Pre ISIC Consolidation'!$C$3:$C$44=$A20)),0)</f>
        <v>1.3263262196771064E-3</v>
      </c>
      <c r="AH20">
        <f>IFERROR(SUMPRODUCT('Pre ISIC Consolidation'!$D$3:$AT$44*('Pre ISIC Consolidation'!$C$3:$C$44=$A20)*('Pre ISIC Consolidation'!$D$2:$AT$2=AH$1))/SUMPRODUCT('Pre ISIC Consolidation'!$D$3:$AT$44*('Pre ISIC Consolidation'!$C$3:$C$44=$A20)),0)</f>
        <v>2.9052637041025735E-3</v>
      </c>
      <c r="AI20">
        <f>IFERROR(SUMPRODUCT('Pre ISIC Consolidation'!$D$3:$AT$44*('Pre ISIC Consolidation'!$C$3:$C$44=$A20)*('Pre ISIC Consolidation'!$D$2:$AT$2=AI$1))/SUMPRODUCT('Pre ISIC Consolidation'!$D$3:$AT$44*('Pre ISIC Consolidation'!$C$3:$C$44=$A20)),0)</f>
        <v>1.7913201476872046E-3</v>
      </c>
      <c r="AJ20">
        <f>IFERROR(SUMPRODUCT('Pre ISIC Consolidation'!$D$3:$AT$44*('Pre ISIC Consolidation'!$C$3:$C$44=$A20)*('Pre ISIC Consolidation'!$D$2:$AT$2=AJ$1))/SUMPRODUCT('Pre ISIC Consolidation'!$D$3:$AT$44*('Pre ISIC Consolidation'!$C$3:$C$44=$A20)),0)</f>
        <v>1.3290893017349769E-3</v>
      </c>
      <c r="AK20">
        <f>IFERROR(SUMPRODUCT('Pre ISIC Consolidation'!$D$3:$AT$44*('Pre ISIC Consolidation'!$C$3:$C$44=$A20)*('Pre ISIC Consolidation'!$D$2:$AT$2=AK$1))/SUMPRODUCT('Pre ISIC Consolidation'!$D$3:$AT$44*('Pre ISIC Consolidation'!$C$3:$C$44=$A20)),0)</f>
        <v>1.6972816939210373E-3</v>
      </c>
      <c r="AL20">
        <f>IFERROR(SUMPRODUCT('Pre ISIC Consolidation'!$D$3:$AT$44*('Pre ISIC Consolidation'!$C$3:$C$44=$A20)*('Pre ISIC Consolidation'!$D$2:$AT$2=AL$1))/SUMPRODUCT('Pre ISIC Consolidation'!$D$3:$AT$44*('Pre ISIC Consolidation'!$C$3:$C$44=$A20)),0)</f>
        <v>2.0731451512101342E-2</v>
      </c>
      <c r="AM20">
        <f>IFERROR(SUMPRODUCT('Pre ISIC Consolidation'!$D$3:$AT$44*('Pre ISIC Consolidation'!$C$3:$C$44=$A20)*('Pre ISIC Consolidation'!$D$2:$AT$2=AM$1))/SUMPRODUCT('Pre ISIC Consolidation'!$D$3:$AT$44*('Pre ISIC Consolidation'!$C$3:$C$44=$A20)),0)</f>
        <v>2.7576027256540048E-3</v>
      </c>
      <c r="AN20">
        <f>IFERROR(SUMPRODUCT('Pre ISIC Consolidation'!$D$3:$AT$44*('Pre ISIC Consolidation'!$C$3:$C$44=$A20)*('Pre ISIC Consolidation'!$D$2:$AT$2=AN$1))/SUMPRODUCT('Pre ISIC Consolidation'!$D$3:$AT$44*('Pre ISIC Consolidation'!$C$3:$C$44=$A20)),0)</f>
        <v>7.9689159824955491E-4</v>
      </c>
      <c r="AO20">
        <f>IFERROR(SUMPRODUCT('Pre ISIC Consolidation'!$D$3:$AT$44*('Pre ISIC Consolidation'!$C$3:$C$44=$A20)*('Pre ISIC Consolidation'!$D$2:$AT$2=AO$1))/SUMPRODUCT('Pre ISIC Consolidation'!$D$3:$AT$44*('Pre ISIC Consolidation'!$C$3:$C$44=$A20)),0)</f>
        <v>3.8276179605391614E-3</v>
      </c>
      <c r="AP20">
        <f>IFERROR(SUMPRODUCT('Pre ISIC Consolidation'!$D$3:$AT$44*('Pre ISIC Consolidation'!$C$3:$C$44=$A20)*('Pre ISIC Consolidation'!$D$2:$AT$2=AP$1))/SUMPRODUCT('Pre ISIC Consolidation'!$D$3:$AT$44*('Pre ISIC Consolidation'!$C$3:$C$44=$A20)),0)</f>
        <v>4.2257359363689368E-3</v>
      </c>
      <c r="AQ20">
        <f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35">
      <c r="A21" t="s">
        <v>84</v>
      </c>
      <c r="B21">
        <f>IFERROR(SUMPRODUCT('Pre ISIC Consolidation'!$D$3:$AT$44*('Pre ISIC Consolidation'!$C$3:$C$44=$A21)*('Pre ISIC Consolidation'!$D$2:$AT$2=B$1))/SUMPRODUCT('Pre ISIC Consolidation'!$D$3:$AT$44*('Pre ISIC Consolidation'!$C$3:$C$44=$A21)),0)</f>
        <v>2.4355007199362779E-3</v>
      </c>
      <c r="C21">
        <f>IFERROR(SUMPRODUCT('Pre ISIC Consolidation'!$D$3:$AT$44*('Pre ISIC Consolidation'!$C$3:$C$44=$A21)*('Pre ISIC Consolidation'!$D$2:$AT$2=C$1))/SUMPRODUCT('Pre ISIC Consolidation'!$D$3:$AT$44*('Pre ISIC Consolidation'!$C$3:$C$44=$A21)),0)</f>
        <v>4.0609090223226822E-5</v>
      </c>
      <c r="D21">
        <f>IFERROR(SUMPRODUCT('Pre ISIC Consolidation'!$D$3:$AT$44*('Pre ISIC Consolidation'!$C$3:$C$44=$A21)*('Pre ISIC Consolidation'!$D$2:$AT$2=D$1))/SUMPRODUCT('Pre ISIC Consolidation'!$D$3:$AT$44*('Pre ISIC Consolidation'!$C$3:$C$44=$A21)),0)</f>
        <v>1.7282972098881519E-4</v>
      </c>
      <c r="E21">
        <f>IFERROR(SUMPRODUCT('Pre ISIC Consolidation'!$D$3:$AT$44*('Pre ISIC Consolidation'!$C$3:$C$44=$A21)*('Pre ISIC Consolidation'!$D$2:$AT$2=E$1))/SUMPRODUCT('Pre ISIC Consolidation'!$D$3:$AT$44*('Pre ISIC Consolidation'!$C$3:$C$44=$A21)),0)</f>
        <v>1.5830883669933738E-4</v>
      </c>
      <c r="F21">
        <f>IFERROR(SUMPRODUCT('Pre ISIC Consolidation'!$D$3:$AT$44*('Pre ISIC Consolidation'!$C$3:$C$44=$A21)*('Pre ISIC Consolidation'!$D$2:$AT$2=F$1))/SUMPRODUCT('Pre ISIC Consolidation'!$D$3:$AT$44*('Pre ISIC Consolidation'!$C$3:$C$44=$A21)),0)</f>
        <v>1.0939377570412503E-5</v>
      </c>
      <c r="G21">
        <f>IFERROR(SUMPRODUCT('Pre ISIC Consolidation'!$D$3:$AT$44*('Pre ISIC Consolidation'!$C$3:$C$44=$A21)*('Pre ISIC Consolidation'!$D$2:$AT$2=G$1))/SUMPRODUCT('Pre ISIC Consolidation'!$D$3:$AT$44*('Pre ISIC Consolidation'!$C$3:$C$44=$A21)),0)</f>
        <v>1.2097626878851935E-3</v>
      </c>
      <c r="H21">
        <f>IFERROR(SUMPRODUCT('Pre ISIC Consolidation'!$D$3:$AT$44*('Pre ISIC Consolidation'!$C$3:$C$44=$A21)*('Pre ISIC Consolidation'!$D$2:$AT$2=H$1))/SUMPRODUCT('Pre ISIC Consolidation'!$D$3:$AT$44*('Pre ISIC Consolidation'!$C$3:$C$44=$A21)),0)</f>
        <v>1.4464357889252427E-4</v>
      </c>
      <c r="I21">
        <f>IFERROR(SUMPRODUCT('Pre ISIC Consolidation'!$D$3:$AT$44*('Pre ISIC Consolidation'!$C$3:$C$44=$A21)*('Pre ISIC Consolidation'!$D$2:$AT$2=I$1))/SUMPRODUCT('Pre ISIC Consolidation'!$D$3:$AT$44*('Pre ISIC Consolidation'!$C$3:$C$44=$A21)),0)</f>
        <v>4.3320950217798403E-4</v>
      </c>
      <c r="J21">
        <f>IFERROR(SUMPRODUCT('Pre ISIC Consolidation'!$D$3:$AT$44*('Pre ISIC Consolidation'!$C$3:$C$44=$A21)*('Pre ISIC Consolidation'!$D$2:$AT$2=J$1))/SUMPRODUCT('Pre ISIC Consolidation'!$D$3:$AT$44*('Pre ISIC Consolidation'!$C$3:$C$44=$A21)),0)</f>
        <v>1.0584116281464938E-4</v>
      </c>
      <c r="K21">
        <f>IFERROR(SUMPRODUCT('Pre ISIC Consolidation'!$D$3:$AT$44*('Pre ISIC Consolidation'!$C$3:$C$44=$A21)*('Pre ISIC Consolidation'!$D$2:$AT$2=K$1))/SUMPRODUCT('Pre ISIC Consolidation'!$D$3:$AT$44*('Pre ISIC Consolidation'!$C$3:$C$44=$A21)),0)</f>
        <v>9.6616573564909248E-4</v>
      </c>
      <c r="L21">
        <f>IFERROR(SUMPRODUCT('Pre ISIC Consolidation'!$D$3:$AT$44*('Pre ISIC Consolidation'!$C$3:$C$44=$A21)*('Pre ISIC Consolidation'!$D$2:$AT$2=L$1))/SUMPRODUCT('Pre ISIC Consolidation'!$D$3:$AT$44*('Pre ISIC Consolidation'!$C$3:$C$44=$A21)),0)</f>
        <v>2.9438989186963893E-3</v>
      </c>
      <c r="M21">
        <f>IFERROR(SUMPRODUCT('Pre ISIC Consolidation'!$D$3:$AT$44*('Pre ISIC Consolidation'!$C$3:$C$44=$A21)*('Pre ISIC Consolidation'!$D$2:$AT$2=M$1))/SUMPRODUCT('Pre ISIC Consolidation'!$D$3:$AT$44*('Pre ISIC Consolidation'!$C$3:$C$44=$A21)),0)</f>
        <v>3.4799564605157295E-5</v>
      </c>
      <c r="N21">
        <f>IFERROR(SUMPRODUCT('Pre ISIC Consolidation'!$D$3:$AT$44*('Pre ISIC Consolidation'!$C$3:$C$44=$A21)*('Pre ISIC Consolidation'!$D$2:$AT$2=N$1))/SUMPRODUCT('Pre ISIC Consolidation'!$D$3:$AT$44*('Pre ISIC Consolidation'!$C$3:$C$44=$A21)),0)</f>
        <v>1.8613980582636311E-3</v>
      </c>
      <c r="O21">
        <f>IFERROR(SUMPRODUCT('Pre ISIC Consolidation'!$D$3:$AT$44*('Pre ISIC Consolidation'!$C$3:$C$44=$A21)*('Pre ISIC Consolidation'!$D$2:$AT$2=O$1))/SUMPRODUCT('Pre ISIC Consolidation'!$D$3:$AT$44*('Pre ISIC Consolidation'!$C$3:$C$44=$A21)),0)</f>
        <v>4.2429983932607029E-4</v>
      </c>
      <c r="P21">
        <f>IFERROR(SUMPRODUCT('Pre ISIC Consolidation'!$D$3:$AT$44*('Pre ISIC Consolidation'!$C$3:$C$44=$A21)*('Pre ISIC Consolidation'!$D$2:$AT$2=P$1))/SUMPRODUCT('Pre ISIC Consolidation'!$D$3:$AT$44*('Pre ISIC Consolidation'!$C$3:$C$44=$A21)),0)</f>
        <v>1.805793295127331E-3</v>
      </c>
      <c r="Q21">
        <f>IFERROR(SUMPRODUCT('Pre ISIC Consolidation'!$D$3:$AT$44*('Pre ISIC Consolidation'!$C$3:$C$44=$A21)*('Pre ISIC Consolidation'!$D$2:$AT$2=Q$1))/SUMPRODUCT('Pre ISIC Consolidation'!$D$3:$AT$44*('Pre ISIC Consolidation'!$C$3:$C$44=$A21)),0)</f>
        <v>6.6294654424899643E-4</v>
      </c>
      <c r="R21">
        <f>IFERROR(SUMPRODUCT('Pre ISIC Consolidation'!$D$3:$AT$44*('Pre ISIC Consolidation'!$C$3:$C$44=$A21)*('Pre ISIC Consolidation'!$D$2:$AT$2=R$1))/SUMPRODUCT('Pre ISIC Consolidation'!$D$3:$AT$44*('Pre ISIC Consolidation'!$C$3:$C$44=$A21)),0)</f>
        <v>4.5810598496870312E-5</v>
      </c>
      <c r="S21">
        <f>IFERROR(SUMPRODUCT('Pre ISIC Consolidation'!$D$3:$AT$44*('Pre ISIC Consolidation'!$C$3:$C$44=$A21)*('Pre ISIC Consolidation'!$D$2:$AT$2=S$1))/SUMPRODUCT('Pre ISIC Consolidation'!$D$3:$AT$44*('Pre ISIC Consolidation'!$C$3:$C$44=$A21)),0)</f>
        <v>4.6400260913792585E-3</v>
      </c>
      <c r="T21">
        <f>IFERROR(SUMPRODUCT('Pre ISIC Consolidation'!$D$3:$AT$44*('Pre ISIC Consolidation'!$C$3:$C$44=$A21)*('Pre ISIC Consolidation'!$D$2:$AT$2=T$1))/SUMPRODUCT('Pre ISIC Consolidation'!$D$3:$AT$44*('Pre ISIC Consolidation'!$C$3:$C$44=$A21)),0)</f>
        <v>1.1813460486013966E-3</v>
      </c>
      <c r="U21">
        <f>IFERROR(SUMPRODUCT('Pre ISIC Consolidation'!$D$3:$AT$44*('Pre ISIC Consolidation'!$C$3:$C$44=$A21)*('Pre ISIC Consolidation'!$D$2:$AT$2=U$1))/SUMPRODUCT('Pre ISIC Consolidation'!$D$3:$AT$44*('Pre ISIC Consolidation'!$C$3:$C$44=$A21)),0)</f>
        <v>7.5597275926144441E-3</v>
      </c>
      <c r="V21">
        <f>IFERROR(SUMPRODUCT('Pre ISIC Consolidation'!$D$3:$AT$44*('Pre ISIC Consolidation'!$C$3:$C$44=$A21)*('Pre ISIC Consolidation'!$D$2:$AT$2=V$1))/SUMPRODUCT('Pre ISIC Consolidation'!$D$3:$AT$44*('Pre ISIC Consolidation'!$C$3:$C$44=$A21)),0)</f>
        <v>4.5208240594597271E-2</v>
      </c>
      <c r="W21">
        <f>IFERROR(SUMPRODUCT('Pre ISIC Consolidation'!$D$3:$AT$44*('Pre ISIC Consolidation'!$C$3:$C$44=$A21)*('Pre ISIC Consolidation'!$D$2:$AT$2=W$1))/SUMPRODUCT('Pre ISIC Consolidation'!$D$3:$AT$44*('Pre ISIC Consolidation'!$C$3:$C$44=$A21)),0)</f>
        <v>0.80466618526667943</v>
      </c>
      <c r="X21">
        <f>IFERROR(SUMPRODUCT('Pre ISIC Consolidation'!$D$3:$AT$44*('Pre ISIC Consolidation'!$C$3:$C$44=$A21)*('Pre ISIC Consolidation'!$D$2:$AT$2=X$1))/SUMPRODUCT('Pre ISIC Consolidation'!$D$3:$AT$44*('Pre ISIC Consolidation'!$C$3:$C$44=$A21)),0)</f>
        <v>4.7514928832906997E-3</v>
      </c>
      <c r="Y21">
        <f>IFERROR(SUMPRODUCT('Pre ISIC Consolidation'!$D$3:$AT$44*('Pre ISIC Consolidation'!$C$3:$C$44=$A21)*('Pre ISIC Consolidation'!$D$2:$AT$2=Y$1))/SUMPRODUCT('Pre ISIC Consolidation'!$D$3:$AT$44*('Pre ISIC Consolidation'!$C$3:$C$44=$A21)),0)</f>
        <v>1.7053914298300863E-2</v>
      </c>
      <c r="Z21">
        <f>IFERROR(SUMPRODUCT('Pre ISIC Consolidation'!$D$3:$AT$44*('Pre ISIC Consolidation'!$C$3:$C$44=$A21)*('Pre ISIC Consolidation'!$D$2:$AT$2=Z$1))/SUMPRODUCT('Pre ISIC Consolidation'!$D$3:$AT$44*('Pre ISIC Consolidation'!$C$3:$C$44=$A21)),0)</f>
        <v>7.302186784529809E-4</v>
      </c>
      <c r="AA21">
        <f>IFERROR(SUMPRODUCT('Pre ISIC Consolidation'!$D$3:$AT$44*('Pre ISIC Consolidation'!$C$3:$C$44=$A21)*('Pre ISIC Consolidation'!$D$2:$AT$2=AA$1))/SUMPRODUCT('Pre ISIC Consolidation'!$D$3:$AT$44*('Pre ISIC Consolidation'!$C$3:$C$44=$A21)),0)</f>
        <v>2.2913139117499771E-4</v>
      </c>
      <c r="AB21">
        <f>IFERROR(SUMPRODUCT('Pre ISIC Consolidation'!$D$3:$AT$44*('Pre ISIC Consolidation'!$C$3:$C$44=$A21)*('Pre ISIC Consolidation'!$D$2:$AT$2=AB$1))/SUMPRODUCT('Pre ISIC Consolidation'!$D$3:$AT$44*('Pre ISIC Consolidation'!$C$3:$C$44=$A21)),0)</f>
        <v>3.654855826666002E-3</v>
      </c>
      <c r="AC21">
        <f>IFERROR(SUMPRODUCT('Pre ISIC Consolidation'!$D$3:$AT$44*('Pre ISIC Consolidation'!$C$3:$C$44=$A21)*('Pre ISIC Consolidation'!$D$2:$AT$2=AC$1))/SUMPRODUCT('Pre ISIC Consolidation'!$D$3:$AT$44*('Pre ISIC Consolidation'!$C$3:$C$44=$A21)),0)</f>
        <v>0</v>
      </c>
      <c r="AD21">
        <f>IFERROR(SUMPRODUCT('Pre ISIC Consolidation'!$D$3:$AT$44*('Pre ISIC Consolidation'!$C$3:$C$44=$A21)*('Pre ISIC Consolidation'!$D$2:$AT$2=AD$1))/SUMPRODUCT('Pre ISIC Consolidation'!$D$3:$AT$44*('Pre ISIC Consolidation'!$C$3:$C$44=$A21)),0)</f>
        <v>5.9678332298121424E-2</v>
      </c>
      <c r="AE21">
        <f>IFERROR(SUMPRODUCT('Pre ISIC Consolidation'!$D$3:$AT$44*('Pre ISIC Consolidation'!$C$3:$C$44=$A21)*('Pre ISIC Consolidation'!$D$2:$AT$2=AE$1))/SUMPRODUCT('Pre ISIC Consolidation'!$D$3:$AT$44*('Pre ISIC Consolidation'!$C$3:$C$44=$A21)),0)</f>
        <v>2.5494413461813092E-2</v>
      </c>
      <c r="AF21">
        <f>IFERROR(SUMPRODUCT('Pre ISIC Consolidation'!$D$3:$AT$44*('Pre ISIC Consolidation'!$C$3:$C$44=$A21)*('Pre ISIC Consolidation'!$D$2:$AT$2=AF$1))/SUMPRODUCT('Pre ISIC Consolidation'!$D$3:$AT$44*('Pre ISIC Consolidation'!$C$3:$C$44=$A21)),0)</f>
        <v>1.6642486078010456E-4</v>
      </c>
      <c r="AG21">
        <f>IFERROR(SUMPRODUCT('Pre ISIC Consolidation'!$D$3:$AT$44*('Pre ISIC Consolidation'!$C$3:$C$44=$A21)*('Pre ISIC Consolidation'!$D$2:$AT$2=AG$1))/SUMPRODUCT('Pre ISIC Consolidation'!$D$3:$AT$44*('Pre ISIC Consolidation'!$C$3:$C$44=$A21)),0)</f>
        <v>3.399899431061378E-4</v>
      </c>
      <c r="AH21">
        <f>IFERROR(SUMPRODUCT('Pre ISIC Consolidation'!$D$3:$AT$44*('Pre ISIC Consolidation'!$C$3:$C$44=$A21)*('Pre ISIC Consolidation'!$D$2:$AT$2=AH$1))/SUMPRODUCT('Pre ISIC Consolidation'!$D$3:$AT$44*('Pre ISIC Consolidation'!$C$3:$C$44=$A21)),0)</f>
        <v>3.7125545866331021E-4</v>
      </c>
      <c r="AI21">
        <f>IFERROR(SUMPRODUCT('Pre ISIC Consolidation'!$D$3:$AT$44*('Pre ISIC Consolidation'!$C$3:$C$44=$A21)*('Pre ISIC Consolidation'!$D$2:$AT$2=AI$1))/SUMPRODUCT('Pre ISIC Consolidation'!$D$3:$AT$44*('Pre ISIC Consolidation'!$C$3:$C$44=$A21)),0)</f>
        <v>2.2516941077160843E-4</v>
      </c>
      <c r="AJ21">
        <f>IFERROR(SUMPRODUCT('Pre ISIC Consolidation'!$D$3:$AT$44*('Pre ISIC Consolidation'!$C$3:$C$44=$A21)*('Pre ISIC Consolidation'!$D$2:$AT$2=AJ$1))/SUMPRODUCT('Pre ISIC Consolidation'!$D$3:$AT$44*('Pre ISIC Consolidation'!$C$3:$C$44=$A21)),0)</f>
        <v>5.4986918248646466E-4</v>
      </c>
      <c r="AK21">
        <f>IFERROR(SUMPRODUCT('Pre ISIC Consolidation'!$D$3:$AT$44*('Pre ISIC Consolidation'!$C$3:$C$44=$A21)*('Pre ISIC Consolidation'!$D$2:$AT$2=AK$1))/SUMPRODUCT('Pre ISIC Consolidation'!$D$3:$AT$44*('Pre ISIC Consolidation'!$C$3:$C$44=$A21)),0)</f>
        <v>2.4716706300906543E-4</v>
      </c>
      <c r="AL21">
        <f>IFERROR(SUMPRODUCT('Pre ISIC Consolidation'!$D$3:$AT$44*('Pre ISIC Consolidation'!$C$3:$C$44=$A21)*('Pre ISIC Consolidation'!$D$2:$AT$2=AL$1))/SUMPRODUCT('Pre ISIC Consolidation'!$D$3:$AT$44*('Pre ISIC Consolidation'!$C$3:$C$44=$A21)),0)</f>
        <v>6.0678900919400904E-3</v>
      </c>
      <c r="AM21">
        <f>IFERROR(SUMPRODUCT('Pre ISIC Consolidation'!$D$3:$AT$44*('Pre ISIC Consolidation'!$C$3:$C$44=$A21)*('Pre ISIC Consolidation'!$D$2:$AT$2=AM$1))/SUMPRODUCT('Pre ISIC Consolidation'!$D$3:$AT$44*('Pre ISIC Consolidation'!$C$3:$C$44=$A21)),0)</f>
        <v>1.5190280413088506E-3</v>
      </c>
      <c r="AN21">
        <f>IFERROR(SUMPRODUCT('Pre ISIC Consolidation'!$D$3:$AT$44*('Pre ISIC Consolidation'!$C$3:$C$44=$A21)*('Pre ISIC Consolidation'!$D$2:$AT$2=AN$1))/SUMPRODUCT('Pre ISIC Consolidation'!$D$3:$AT$44*('Pre ISIC Consolidation'!$C$3:$C$44=$A21)),0)</f>
        <v>1.6588393490541301E-4</v>
      </c>
      <c r="AO21">
        <f>IFERROR(SUMPRODUCT('Pre ISIC Consolidation'!$D$3:$AT$44*('Pre ISIC Consolidation'!$C$3:$C$44=$A21)*('Pre ISIC Consolidation'!$D$2:$AT$2=AO$1))/SUMPRODUCT('Pre ISIC Consolidation'!$D$3:$AT$44*('Pre ISIC Consolidation'!$C$3:$C$44=$A21)),0)</f>
        <v>8.6793359680510445E-4</v>
      </c>
      <c r="AP21">
        <f>IFERROR(SUMPRODUCT('Pre ISIC Consolidation'!$D$3:$AT$44*('Pre ISIC Consolidation'!$C$3:$C$44=$A21)*('Pre ISIC Consolidation'!$D$2:$AT$2=AP$1))/SUMPRODUCT('Pre ISIC Consolidation'!$D$3:$AT$44*('Pre ISIC Consolidation'!$C$3:$C$44=$A21)),0)</f>
        <v>1.1747467529301594E-3</v>
      </c>
      <c r="AQ21">
        <f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35">
      <c r="A22" t="s">
        <v>85</v>
      </c>
      <c r="B22">
        <f>IFERROR(SUMPRODUCT('Pre ISIC Consolidation'!$D$3:$AT$44*('Pre ISIC Consolidation'!$C$3:$C$44=$A22)*('Pre ISIC Consolidation'!$D$2:$AT$2=B$1))/SUMPRODUCT('Pre ISIC Consolidation'!$D$3:$AT$44*('Pre ISIC Consolidation'!$C$3:$C$44=$A22)),0)</f>
        <v>3.0376194464656302E-3</v>
      </c>
      <c r="C22">
        <f>IFERROR(SUMPRODUCT('Pre ISIC Consolidation'!$D$3:$AT$44*('Pre ISIC Consolidation'!$C$3:$C$44=$A22)*('Pre ISIC Consolidation'!$D$2:$AT$2=C$1))/SUMPRODUCT('Pre ISIC Consolidation'!$D$3:$AT$44*('Pre ISIC Consolidation'!$C$3:$C$44=$A22)),0)</f>
        <v>7.9465844722869899E-5</v>
      </c>
      <c r="D22">
        <f>IFERROR(SUMPRODUCT('Pre ISIC Consolidation'!$D$3:$AT$44*('Pre ISIC Consolidation'!$C$3:$C$44=$A22)*('Pre ISIC Consolidation'!$D$2:$AT$2=D$1))/SUMPRODUCT('Pre ISIC Consolidation'!$D$3:$AT$44*('Pre ISIC Consolidation'!$C$3:$C$44=$A22)),0)</f>
        <v>3.3820161190754194E-4</v>
      </c>
      <c r="E22">
        <f>IFERROR(SUMPRODUCT('Pre ISIC Consolidation'!$D$3:$AT$44*('Pre ISIC Consolidation'!$C$3:$C$44=$A22)*('Pre ISIC Consolidation'!$D$2:$AT$2=E$1))/SUMPRODUCT('Pre ISIC Consolidation'!$D$3:$AT$44*('Pre ISIC Consolidation'!$C$3:$C$44=$A22)),0)</f>
        <v>3.0978643860906681E-4</v>
      </c>
      <c r="F22">
        <f>IFERROR(SUMPRODUCT('Pre ISIC Consolidation'!$D$3:$AT$44*('Pre ISIC Consolidation'!$C$3:$C$44=$A22)*('Pre ISIC Consolidation'!$D$2:$AT$2=F$1))/SUMPRODUCT('Pre ISIC Consolidation'!$D$3:$AT$44*('Pre ISIC Consolidation'!$C$3:$C$44=$A22)),0)</f>
        <v>2.1406706591964895E-5</v>
      </c>
      <c r="G22">
        <f>IFERROR(SUMPRODUCT('Pre ISIC Consolidation'!$D$3:$AT$44*('Pre ISIC Consolidation'!$C$3:$C$44=$A22)*('Pre ISIC Consolidation'!$D$2:$AT$2=G$1))/SUMPRODUCT('Pre ISIC Consolidation'!$D$3:$AT$44*('Pre ISIC Consolidation'!$C$3:$C$44=$A22)),0)</f>
        <v>4.9187153921032077E-4</v>
      </c>
      <c r="H22">
        <f>IFERROR(SUMPRODUCT('Pre ISIC Consolidation'!$D$3:$AT$44*('Pre ISIC Consolidation'!$C$3:$C$44=$A22)*('Pre ISIC Consolidation'!$D$2:$AT$2=H$1))/SUMPRODUCT('Pre ISIC Consolidation'!$D$3:$AT$44*('Pre ISIC Consolidation'!$C$3:$C$44=$A22)),0)</f>
        <v>1.1547782440360577E-4</v>
      </c>
      <c r="I22">
        <f>IFERROR(SUMPRODUCT('Pre ISIC Consolidation'!$D$3:$AT$44*('Pre ISIC Consolidation'!$C$3:$C$44=$A22)*('Pre ISIC Consolidation'!$D$2:$AT$2=I$1))/SUMPRODUCT('Pre ISIC Consolidation'!$D$3:$AT$44*('Pre ISIC Consolidation'!$C$3:$C$44=$A22)),0)</f>
        <v>2.1830253706525473E-4</v>
      </c>
      <c r="J22">
        <f>IFERROR(SUMPRODUCT('Pre ISIC Consolidation'!$D$3:$AT$44*('Pre ISIC Consolidation'!$C$3:$C$44=$A22)*('Pre ISIC Consolidation'!$D$2:$AT$2=J$1))/SUMPRODUCT('Pre ISIC Consolidation'!$D$3:$AT$44*('Pre ISIC Consolidation'!$C$3:$C$44=$A22)),0)</f>
        <v>1.0311558879364797E-4</v>
      </c>
      <c r="K22">
        <f>IFERROR(SUMPRODUCT('Pre ISIC Consolidation'!$D$3:$AT$44*('Pre ISIC Consolidation'!$C$3:$C$44=$A22)*('Pre ISIC Consolidation'!$D$2:$AT$2=K$1))/SUMPRODUCT('Pre ISIC Consolidation'!$D$3:$AT$44*('Pre ISIC Consolidation'!$C$3:$C$44=$A22)),0)</f>
        <v>7.9554622101728399E-5</v>
      </c>
      <c r="L22">
        <f>IFERROR(SUMPRODUCT('Pre ISIC Consolidation'!$D$3:$AT$44*('Pre ISIC Consolidation'!$C$3:$C$44=$A22)*('Pre ISIC Consolidation'!$D$2:$AT$2=L$1))/SUMPRODUCT('Pre ISIC Consolidation'!$D$3:$AT$44*('Pre ISIC Consolidation'!$C$3:$C$44=$A22)),0)</f>
        <v>1.3918422916152484E-4</v>
      </c>
      <c r="M22">
        <f>IFERROR(SUMPRODUCT('Pre ISIC Consolidation'!$D$3:$AT$44*('Pre ISIC Consolidation'!$C$3:$C$44=$A22)*('Pre ISIC Consolidation'!$D$2:$AT$2=M$1))/SUMPRODUCT('Pre ISIC Consolidation'!$D$3:$AT$44*('Pre ISIC Consolidation'!$C$3:$C$44=$A22)),0)</f>
        <v>5.4539274749813809E-5</v>
      </c>
      <c r="N22">
        <f>IFERROR(SUMPRODUCT('Pre ISIC Consolidation'!$D$3:$AT$44*('Pre ISIC Consolidation'!$C$3:$C$44=$A22)*('Pre ISIC Consolidation'!$D$2:$AT$2=N$1))/SUMPRODUCT('Pre ISIC Consolidation'!$D$3:$AT$44*('Pre ISIC Consolidation'!$C$3:$C$44=$A22)),0)</f>
        <v>2.1479747967466669E-3</v>
      </c>
      <c r="O22">
        <f>IFERROR(SUMPRODUCT('Pre ISIC Consolidation'!$D$3:$AT$44*('Pre ISIC Consolidation'!$C$3:$C$44=$A22)*('Pre ISIC Consolidation'!$D$2:$AT$2=O$1))/SUMPRODUCT('Pre ISIC Consolidation'!$D$3:$AT$44*('Pre ISIC Consolidation'!$C$3:$C$44=$A22)),0)</f>
        <v>3.4588997137673803E-5</v>
      </c>
      <c r="P22">
        <f>IFERROR(SUMPRODUCT('Pre ISIC Consolidation'!$D$3:$AT$44*('Pre ISIC Consolidation'!$C$3:$C$44=$A22)*('Pre ISIC Consolidation'!$D$2:$AT$2=P$1))/SUMPRODUCT('Pre ISIC Consolidation'!$D$3:$AT$44*('Pre ISIC Consolidation'!$C$3:$C$44=$A22)),0)</f>
        <v>1.4720858536170558E-4</v>
      </c>
      <c r="Q22">
        <f>IFERROR(SUMPRODUCT('Pre ISIC Consolidation'!$D$3:$AT$44*('Pre ISIC Consolidation'!$C$3:$C$44=$A22)*('Pre ISIC Consolidation'!$D$2:$AT$2=Q$1))/SUMPRODUCT('Pre ISIC Consolidation'!$D$3:$AT$44*('Pre ISIC Consolidation'!$C$3:$C$44=$A22)),0)</f>
        <v>4.848382204873761E-4</v>
      </c>
      <c r="R22">
        <f>IFERROR(SUMPRODUCT('Pre ISIC Consolidation'!$D$3:$AT$44*('Pre ISIC Consolidation'!$C$3:$C$44=$A22)*('Pre ISIC Consolidation'!$D$2:$AT$2=R$1))/SUMPRODUCT('Pre ISIC Consolidation'!$D$3:$AT$44*('Pre ISIC Consolidation'!$C$3:$C$44=$A22)),0)</f>
        <v>3.3503046734854323E-5</v>
      </c>
      <c r="S22">
        <f>IFERROR(SUMPRODUCT('Pre ISIC Consolidation'!$D$3:$AT$44*('Pre ISIC Consolidation'!$C$3:$C$44=$A22)*('Pre ISIC Consolidation'!$D$2:$AT$2=S$1))/SUMPRODUCT('Pre ISIC Consolidation'!$D$3:$AT$44*('Pre ISIC Consolidation'!$C$3:$C$44=$A22)),0)</f>
        <v>2.077437334736908E-3</v>
      </c>
      <c r="T22">
        <f>IFERROR(SUMPRODUCT('Pre ISIC Consolidation'!$D$3:$AT$44*('Pre ISIC Consolidation'!$C$3:$C$44=$A22)*('Pre ISIC Consolidation'!$D$2:$AT$2=T$1))/SUMPRODUCT('Pre ISIC Consolidation'!$D$3:$AT$44*('Pre ISIC Consolidation'!$C$3:$C$44=$A22)),0)</f>
        <v>7.6064108517740316E-4</v>
      </c>
      <c r="U22">
        <f>IFERROR(SUMPRODUCT('Pre ISIC Consolidation'!$D$3:$AT$44*('Pre ISIC Consolidation'!$C$3:$C$44=$A22)*('Pre ISIC Consolidation'!$D$2:$AT$2=U$1))/SUMPRODUCT('Pre ISIC Consolidation'!$D$3:$AT$44*('Pre ISIC Consolidation'!$C$3:$C$44=$A22)),0)</f>
        <v>5.4817061455872864E-3</v>
      </c>
      <c r="V22">
        <f>IFERROR(SUMPRODUCT('Pre ISIC Consolidation'!$D$3:$AT$44*('Pre ISIC Consolidation'!$C$3:$C$44=$A22)*('Pre ISIC Consolidation'!$D$2:$AT$2=V$1))/SUMPRODUCT('Pre ISIC Consolidation'!$D$3:$AT$44*('Pre ISIC Consolidation'!$C$3:$C$44=$A22)),0)</f>
        <v>3.8202216796089585E-3</v>
      </c>
      <c r="W22">
        <f>IFERROR(SUMPRODUCT('Pre ISIC Consolidation'!$D$3:$AT$44*('Pre ISIC Consolidation'!$C$3:$C$44=$A22)*('Pre ISIC Consolidation'!$D$2:$AT$2=W$1))/SUMPRODUCT('Pre ISIC Consolidation'!$D$3:$AT$44*('Pre ISIC Consolidation'!$C$3:$C$44=$A22)),0)</f>
        <v>1.121603821181571E-2</v>
      </c>
      <c r="X22">
        <f>IFERROR(SUMPRODUCT('Pre ISIC Consolidation'!$D$3:$AT$44*('Pre ISIC Consolidation'!$C$3:$C$44=$A22)*('Pre ISIC Consolidation'!$D$2:$AT$2=X$1))/SUMPRODUCT('Pre ISIC Consolidation'!$D$3:$AT$44*('Pre ISIC Consolidation'!$C$3:$C$44=$A22)),0)</f>
        <v>0.67657570145870016</v>
      </c>
      <c r="Y22">
        <f>IFERROR(SUMPRODUCT('Pre ISIC Consolidation'!$D$3:$AT$44*('Pre ISIC Consolidation'!$C$3:$C$44=$A22)*('Pre ISIC Consolidation'!$D$2:$AT$2=Y$1))/SUMPRODUCT('Pre ISIC Consolidation'!$D$3:$AT$44*('Pre ISIC Consolidation'!$C$3:$C$44=$A22)),0)</f>
        <v>7.6960007004297268E-2</v>
      </c>
      <c r="Z22">
        <f>IFERROR(SUMPRODUCT('Pre ISIC Consolidation'!$D$3:$AT$44*('Pre ISIC Consolidation'!$C$3:$C$44=$A22)*('Pre ISIC Consolidation'!$D$2:$AT$2=Z$1))/SUMPRODUCT('Pre ISIC Consolidation'!$D$3:$AT$44*('Pre ISIC Consolidation'!$C$3:$C$44=$A22)),0)</f>
        <v>1.0124933461336326E-3</v>
      </c>
      <c r="AA22">
        <f>IFERROR(SUMPRODUCT('Pre ISIC Consolidation'!$D$3:$AT$44*('Pre ISIC Consolidation'!$C$3:$C$44=$A22)*('Pre ISIC Consolidation'!$D$2:$AT$2=AA$1))/SUMPRODUCT('Pre ISIC Consolidation'!$D$3:$AT$44*('Pre ISIC Consolidation'!$C$3:$C$44=$A22)),0)</f>
        <v>3.1811951969582485E-4</v>
      </c>
      <c r="AB22">
        <f>IFERROR(SUMPRODUCT('Pre ISIC Consolidation'!$D$3:$AT$44*('Pre ISIC Consolidation'!$C$3:$C$44=$A22)*('Pre ISIC Consolidation'!$D$2:$AT$2=AB$1))/SUMPRODUCT('Pre ISIC Consolidation'!$D$3:$AT$44*('Pre ISIC Consolidation'!$C$3:$C$44=$A22)),0)</f>
        <v>2.9872978756298013E-4</v>
      </c>
      <c r="AC22">
        <f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>
        <f>IFERROR(SUMPRODUCT('Pre ISIC Consolidation'!$D$3:$AT$44*('Pre ISIC Consolidation'!$C$3:$C$44=$A22)*('Pre ISIC Consolidation'!$D$2:$AT$2=AD$1))/SUMPRODUCT('Pre ISIC Consolidation'!$D$3:$AT$44*('Pre ISIC Consolidation'!$C$3:$C$44=$A22)),0)</f>
        <v>1.1687112107588099E-2</v>
      </c>
      <c r="AE22">
        <f>IFERROR(SUMPRODUCT('Pre ISIC Consolidation'!$D$3:$AT$44*('Pre ISIC Consolidation'!$C$3:$C$44=$A22)*('Pre ISIC Consolidation'!$D$2:$AT$2=AE$1))/SUMPRODUCT('Pre ISIC Consolidation'!$D$3:$AT$44*('Pre ISIC Consolidation'!$C$3:$C$44=$A22)),0)</f>
        <v>7.7399520839747771E-2</v>
      </c>
      <c r="AF22">
        <f>IFERROR(SUMPRODUCT('Pre ISIC Consolidation'!$D$3:$AT$44*('Pre ISIC Consolidation'!$C$3:$C$44=$A22)*('Pre ISIC Consolidation'!$D$2:$AT$2=AF$1))/SUMPRODUCT('Pre ISIC Consolidation'!$D$3:$AT$44*('Pre ISIC Consolidation'!$C$3:$C$44=$A22)),0)</f>
        <v>7.3533486169348971E-4</v>
      </c>
      <c r="AG22">
        <f>IFERROR(SUMPRODUCT('Pre ISIC Consolidation'!$D$3:$AT$44*('Pre ISIC Consolidation'!$C$3:$C$44=$A22)*('Pre ISIC Consolidation'!$D$2:$AT$2=AG$1))/SUMPRODUCT('Pre ISIC Consolidation'!$D$3:$AT$44*('Pre ISIC Consolidation'!$C$3:$C$44=$A22)),0)</f>
        <v>4.2322477205855519E-5</v>
      </c>
      <c r="AH22">
        <f>IFERROR(SUMPRODUCT('Pre ISIC Consolidation'!$D$3:$AT$44*('Pre ISIC Consolidation'!$C$3:$C$44=$A22)*('Pre ISIC Consolidation'!$D$2:$AT$2=AH$1))/SUMPRODUCT('Pre ISIC Consolidation'!$D$3:$AT$44*('Pre ISIC Consolidation'!$C$3:$C$44=$A22)),0)</f>
        <v>1.2813093614556258E-4</v>
      </c>
      <c r="AI22">
        <f>IFERROR(SUMPRODUCT('Pre ISIC Consolidation'!$D$3:$AT$44*('Pre ISIC Consolidation'!$C$3:$C$44=$A22)*('Pre ISIC Consolidation'!$D$2:$AT$2=AI$1))/SUMPRODUCT('Pre ISIC Consolidation'!$D$3:$AT$44*('Pre ISIC Consolidation'!$C$3:$C$44=$A22)),0)</f>
        <v>1.9101835588374789E-3</v>
      </c>
      <c r="AJ22">
        <f>IFERROR(SUMPRODUCT('Pre ISIC Consolidation'!$D$3:$AT$44*('Pre ISIC Consolidation'!$C$3:$C$44=$A22)*('Pre ISIC Consolidation'!$D$2:$AT$2=AJ$1))/SUMPRODUCT('Pre ISIC Consolidation'!$D$3:$AT$44*('Pre ISIC Consolidation'!$C$3:$C$44=$A22)),0)</f>
        <v>1.5081927444148512E-4</v>
      </c>
      <c r="AK22">
        <f>IFERROR(SUMPRODUCT('Pre ISIC Consolidation'!$D$3:$AT$44*('Pre ISIC Consolidation'!$C$3:$C$44=$A22)*('Pre ISIC Consolidation'!$D$2:$AT$2=AK$1))/SUMPRODUCT('Pre ISIC Consolidation'!$D$3:$AT$44*('Pre ISIC Consolidation'!$C$3:$C$44=$A22)),0)</f>
        <v>1.8616072447936447E-5</v>
      </c>
      <c r="AL22">
        <f>IFERROR(SUMPRODUCT('Pre ISIC Consolidation'!$D$3:$AT$44*('Pre ISIC Consolidation'!$C$3:$C$44=$A22)*('Pre ISIC Consolidation'!$D$2:$AT$2=AL$1))/SUMPRODUCT('Pre ISIC Consolidation'!$D$3:$AT$44*('Pre ISIC Consolidation'!$C$3:$C$44=$A22)),0)</f>
        <v>2.9060561719624792E-2</v>
      </c>
      <c r="AM22">
        <f>IFERROR(SUMPRODUCT('Pre ISIC Consolidation'!$D$3:$AT$44*('Pre ISIC Consolidation'!$C$3:$C$44=$A22)*('Pre ISIC Consolidation'!$D$2:$AT$2=AM$1))/SUMPRODUCT('Pre ISIC Consolidation'!$D$3:$AT$44*('Pre ISIC Consolidation'!$C$3:$C$44=$A22)),0)</f>
        <v>8.5739666734489295E-2</v>
      </c>
      <c r="AN22">
        <f>IFERROR(SUMPRODUCT('Pre ISIC Consolidation'!$D$3:$AT$44*('Pre ISIC Consolidation'!$C$3:$C$44=$A22)*('Pre ISIC Consolidation'!$D$2:$AT$2=AN$1))/SUMPRODUCT('Pre ISIC Consolidation'!$D$3:$AT$44*('Pre ISIC Consolidation'!$C$3:$C$44=$A22)),0)</f>
        <v>3.5486888103878847E-4</v>
      </c>
      <c r="AO22">
        <f>IFERROR(SUMPRODUCT('Pre ISIC Consolidation'!$D$3:$AT$44*('Pre ISIC Consolidation'!$C$3:$C$44=$A22)*('Pre ISIC Consolidation'!$D$2:$AT$2=AO$1))/SUMPRODUCT('Pre ISIC Consolidation'!$D$3:$AT$44*('Pre ISIC Consolidation'!$C$3:$C$44=$A22)),0)</f>
        <v>2.59228808837515E-3</v>
      </c>
      <c r="AP22">
        <f>IFERROR(SUMPRODUCT('Pre ISIC Consolidation'!$D$3:$AT$44*('Pre ISIC Consolidation'!$C$3:$C$44=$A22)*('Pre ISIC Consolidation'!$D$2:$AT$2=AP$1))/SUMPRODUCT('Pre ISIC Consolidation'!$D$3:$AT$44*('Pre ISIC Consolidation'!$C$3:$C$44=$A22)),0)</f>
        <v>3.8228395647969494E-3</v>
      </c>
      <c r="AQ22">
        <f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35">
      <c r="A23" t="s">
        <v>86</v>
      </c>
      <c r="B23">
        <f>IFERROR(SUMPRODUCT('Pre ISIC Consolidation'!$D$3:$AT$44*('Pre ISIC Consolidation'!$C$3:$C$44=$A23)*('Pre ISIC Consolidation'!$D$2:$AT$2=B$1))/SUMPRODUCT('Pre ISIC Consolidation'!$D$3:$AT$44*('Pre ISIC Consolidation'!$C$3:$C$44=$A23)),0)</f>
        <v>1.7345853940663892E-2</v>
      </c>
      <c r="C23">
        <f>IFERROR(SUMPRODUCT('Pre ISIC Consolidation'!$D$3:$AT$44*('Pre ISIC Consolidation'!$C$3:$C$44=$A23)*('Pre ISIC Consolidation'!$D$2:$AT$2=C$1))/SUMPRODUCT('Pre ISIC Consolidation'!$D$3:$AT$44*('Pre ISIC Consolidation'!$C$3:$C$44=$A23)),0)</f>
        <v>4.5379635610370318E-4</v>
      </c>
      <c r="D23">
        <f>IFERROR(SUMPRODUCT('Pre ISIC Consolidation'!$D$3:$AT$44*('Pre ISIC Consolidation'!$C$3:$C$44=$A23)*('Pre ISIC Consolidation'!$D$2:$AT$2=D$1))/SUMPRODUCT('Pre ISIC Consolidation'!$D$3:$AT$44*('Pre ISIC Consolidation'!$C$3:$C$44=$A23)),0)</f>
        <v>1.9313286059850065E-3</v>
      </c>
      <c r="E23">
        <f>IFERROR(SUMPRODUCT('Pre ISIC Consolidation'!$D$3:$AT$44*('Pre ISIC Consolidation'!$C$3:$C$44=$A23)*('Pre ISIC Consolidation'!$D$2:$AT$2=E$1))/SUMPRODUCT('Pre ISIC Consolidation'!$D$3:$AT$44*('Pre ISIC Consolidation'!$C$3:$C$44=$A23)),0)</f>
        <v>1.7690613810423614E-3</v>
      </c>
      <c r="F23">
        <f>IFERROR(SUMPRODUCT('Pre ISIC Consolidation'!$D$3:$AT$44*('Pre ISIC Consolidation'!$C$3:$C$44=$A23)*('Pre ISIC Consolidation'!$D$2:$AT$2=F$1))/SUMPRODUCT('Pre ISIC Consolidation'!$D$3:$AT$44*('Pre ISIC Consolidation'!$C$3:$C$44=$A23)),0)</f>
        <v>1.2224478933675839E-4</v>
      </c>
      <c r="G23">
        <f>IFERROR(SUMPRODUCT('Pre ISIC Consolidation'!$D$3:$AT$44*('Pre ISIC Consolidation'!$C$3:$C$44=$A23)*('Pre ISIC Consolidation'!$D$2:$AT$2=G$1))/SUMPRODUCT('Pre ISIC Consolidation'!$D$3:$AT$44*('Pre ISIC Consolidation'!$C$3:$C$44=$A23)),0)</f>
        <v>1.1703499116186785E-2</v>
      </c>
      <c r="H23">
        <f>IFERROR(SUMPRODUCT('Pre ISIC Consolidation'!$D$3:$AT$44*('Pre ISIC Consolidation'!$C$3:$C$44=$A23)*('Pre ISIC Consolidation'!$D$2:$AT$2=H$1))/SUMPRODUCT('Pre ISIC Consolidation'!$D$3:$AT$44*('Pre ISIC Consolidation'!$C$3:$C$44=$A23)),0)</f>
        <v>3.2387872512473267E-3</v>
      </c>
      <c r="I23">
        <f>IFERROR(SUMPRODUCT('Pre ISIC Consolidation'!$D$3:$AT$44*('Pre ISIC Consolidation'!$C$3:$C$44=$A23)*('Pre ISIC Consolidation'!$D$2:$AT$2=I$1))/SUMPRODUCT('Pre ISIC Consolidation'!$D$3:$AT$44*('Pre ISIC Consolidation'!$C$3:$C$44=$A23)),0)</f>
        <v>3.5652654480215827E-3</v>
      </c>
      <c r="J23">
        <f>IFERROR(SUMPRODUCT('Pre ISIC Consolidation'!$D$3:$AT$44*('Pre ISIC Consolidation'!$C$3:$C$44=$A23)*('Pre ISIC Consolidation'!$D$2:$AT$2=J$1))/SUMPRODUCT('Pre ISIC Consolidation'!$D$3:$AT$44*('Pre ISIC Consolidation'!$C$3:$C$44=$A23)),0)</f>
        <v>6.2828572036871463E-3</v>
      </c>
      <c r="K23">
        <f>IFERROR(SUMPRODUCT('Pre ISIC Consolidation'!$D$3:$AT$44*('Pre ISIC Consolidation'!$C$3:$C$44=$A23)*('Pre ISIC Consolidation'!$D$2:$AT$2=K$1))/SUMPRODUCT('Pre ISIC Consolidation'!$D$3:$AT$44*('Pre ISIC Consolidation'!$C$3:$C$44=$A23)),0)</f>
        <v>4.2148759869716987E-3</v>
      </c>
      <c r="L23">
        <f>IFERROR(SUMPRODUCT('Pre ISIC Consolidation'!$D$3:$AT$44*('Pre ISIC Consolidation'!$C$3:$C$44=$A23)*('Pre ISIC Consolidation'!$D$2:$AT$2=L$1))/SUMPRODUCT('Pre ISIC Consolidation'!$D$3:$AT$44*('Pre ISIC Consolidation'!$C$3:$C$44=$A23)),0)</f>
        <v>1.0796257773160178E-2</v>
      </c>
      <c r="M23">
        <f>IFERROR(SUMPRODUCT('Pre ISIC Consolidation'!$D$3:$AT$44*('Pre ISIC Consolidation'!$C$3:$C$44=$A23)*('Pre ISIC Consolidation'!$D$2:$AT$2=M$1))/SUMPRODUCT('Pre ISIC Consolidation'!$D$3:$AT$44*('Pre ISIC Consolidation'!$C$3:$C$44=$A23)),0)</f>
        <v>3.5067558881214274E-3</v>
      </c>
      <c r="N23">
        <f>IFERROR(SUMPRODUCT('Pre ISIC Consolidation'!$D$3:$AT$44*('Pre ISIC Consolidation'!$C$3:$C$44=$A23)*('Pre ISIC Consolidation'!$D$2:$AT$2=N$1))/SUMPRODUCT('Pre ISIC Consolidation'!$D$3:$AT$44*('Pre ISIC Consolidation'!$C$3:$C$44=$A23)),0)</f>
        <v>4.2244988935730681E-3</v>
      </c>
      <c r="O23">
        <f>IFERROR(SUMPRODUCT('Pre ISIC Consolidation'!$D$3:$AT$44*('Pre ISIC Consolidation'!$C$3:$C$44=$A23)*('Pre ISIC Consolidation'!$D$2:$AT$2=O$1))/SUMPRODUCT('Pre ISIC Consolidation'!$D$3:$AT$44*('Pre ISIC Consolidation'!$C$3:$C$44=$A23)),0)</f>
        <v>6.257175701055792E-4</v>
      </c>
      <c r="P23">
        <f>IFERROR(SUMPRODUCT('Pre ISIC Consolidation'!$D$3:$AT$44*('Pre ISIC Consolidation'!$C$3:$C$44=$A23)*('Pre ISIC Consolidation'!$D$2:$AT$2=P$1))/SUMPRODUCT('Pre ISIC Consolidation'!$D$3:$AT$44*('Pre ISIC Consolidation'!$C$3:$C$44=$A23)),0)</f>
        <v>2.6630144252109663E-3</v>
      </c>
      <c r="Q23">
        <f>IFERROR(SUMPRODUCT('Pre ISIC Consolidation'!$D$3:$AT$44*('Pre ISIC Consolidation'!$C$3:$C$44=$A23)*('Pre ISIC Consolidation'!$D$2:$AT$2=Q$1))/SUMPRODUCT('Pre ISIC Consolidation'!$D$3:$AT$44*('Pre ISIC Consolidation'!$C$3:$C$44=$A23)),0)</f>
        <v>7.5275852039877597E-3</v>
      </c>
      <c r="R23">
        <f>IFERROR(SUMPRODUCT('Pre ISIC Consolidation'!$D$3:$AT$44*('Pre ISIC Consolidation'!$C$3:$C$44=$A23)*('Pre ISIC Consolidation'!$D$2:$AT$2=R$1))/SUMPRODUCT('Pre ISIC Consolidation'!$D$3:$AT$44*('Pre ISIC Consolidation'!$C$3:$C$44=$A23)),0)</f>
        <v>5.2016740478150105E-4</v>
      </c>
      <c r="S23">
        <f>IFERROR(SUMPRODUCT('Pre ISIC Consolidation'!$D$3:$AT$44*('Pre ISIC Consolidation'!$C$3:$C$44=$A23)*('Pre ISIC Consolidation'!$D$2:$AT$2=S$1))/SUMPRODUCT('Pre ISIC Consolidation'!$D$3:$AT$44*('Pre ISIC Consolidation'!$C$3:$C$44=$A23)),0)</f>
        <v>1.1712764559690034E-2</v>
      </c>
      <c r="T23">
        <f>IFERROR(SUMPRODUCT('Pre ISIC Consolidation'!$D$3:$AT$44*('Pre ISIC Consolidation'!$C$3:$C$44=$A23)*('Pre ISIC Consolidation'!$D$2:$AT$2=T$1))/SUMPRODUCT('Pre ISIC Consolidation'!$D$3:$AT$44*('Pre ISIC Consolidation'!$C$3:$C$44=$A23)),0)</f>
        <v>6.4929883112855562E-3</v>
      </c>
      <c r="U23">
        <f>IFERROR(SUMPRODUCT('Pre ISIC Consolidation'!$D$3:$AT$44*('Pre ISIC Consolidation'!$C$3:$C$44=$A23)*('Pre ISIC Consolidation'!$D$2:$AT$2=U$1))/SUMPRODUCT('Pre ISIC Consolidation'!$D$3:$AT$44*('Pre ISIC Consolidation'!$C$3:$C$44=$A23)),0)</f>
        <v>6.3971167083699777E-3</v>
      </c>
      <c r="V23">
        <f>IFERROR(SUMPRODUCT('Pre ISIC Consolidation'!$D$3:$AT$44*('Pre ISIC Consolidation'!$C$3:$C$44=$A23)*('Pre ISIC Consolidation'!$D$2:$AT$2=V$1))/SUMPRODUCT('Pre ISIC Consolidation'!$D$3:$AT$44*('Pre ISIC Consolidation'!$C$3:$C$44=$A23)),0)</f>
        <v>1.612497447534747E-2</v>
      </c>
      <c r="W23">
        <f>IFERROR(SUMPRODUCT('Pre ISIC Consolidation'!$D$3:$AT$44*('Pre ISIC Consolidation'!$C$3:$C$44=$A23)*('Pre ISIC Consolidation'!$D$2:$AT$2=W$1))/SUMPRODUCT('Pre ISIC Consolidation'!$D$3:$AT$44*('Pre ISIC Consolidation'!$C$3:$C$44=$A23)),0)</f>
        <v>1.7868121825540012E-2</v>
      </c>
      <c r="X23">
        <f>IFERROR(SUMPRODUCT('Pre ISIC Consolidation'!$D$3:$AT$44*('Pre ISIC Consolidation'!$C$3:$C$44=$A23)*('Pre ISIC Consolidation'!$D$2:$AT$2=X$1))/SUMPRODUCT('Pre ISIC Consolidation'!$D$3:$AT$44*('Pre ISIC Consolidation'!$C$3:$C$44=$A23)),0)</f>
        <v>1.5426934835864164E-2</v>
      </c>
      <c r="Y23">
        <f>IFERROR(SUMPRODUCT('Pre ISIC Consolidation'!$D$3:$AT$44*('Pre ISIC Consolidation'!$C$3:$C$44=$A23)*('Pre ISIC Consolidation'!$D$2:$AT$2=Y$1))/SUMPRODUCT('Pre ISIC Consolidation'!$D$3:$AT$44*('Pre ISIC Consolidation'!$C$3:$C$44=$A23)),0)</f>
        <v>0.43221117707322038</v>
      </c>
      <c r="Z23">
        <f>IFERROR(SUMPRODUCT('Pre ISIC Consolidation'!$D$3:$AT$44*('Pre ISIC Consolidation'!$C$3:$C$44=$A23)*('Pre ISIC Consolidation'!$D$2:$AT$2=Z$1))/SUMPRODUCT('Pre ISIC Consolidation'!$D$3:$AT$44*('Pre ISIC Consolidation'!$C$3:$C$44=$A23)),0)</f>
        <v>7.5749394472300969E-3</v>
      </c>
      <c r="AA23">
        <f>IFERROR(SUMPRODUCT('Pre ISIC Consolidation'!$D$3:$AT$44*('Pre ISIC Consolidation'!$C$3:$C$44=$A23)*('Pre ISIC Consolidation'!$D$2:$AT$2=AA$1))/SUMPRODUCT('Pre ISIC Consolidation'!$D$3:$AT$44*('Pre ISIC Consolidation'!$C$3:$C$44=$A23)),0)</f>
        <v>2.3867992755848499E-3</v>
      </c>
      <c r="AB23">
        <f>IFERROR(SUMPRODUCT('Pre ISIC Consolidation'!$D$3:$AT$44*('Pre ISIC Consolidation'!$C$3:$C$44=$A23)*('Pre ISIC Consolidation'!$D$2:$AT$2=AB$1))/SUMPRODUCT('Pre ISIC Consolidation'!$D$3:$AT$44*('Pre ISIC Consolidation'!$C$3:$C$44=$A23)),0)</f>
        <v>1.2336351785097071E-2</v>
      </c>
      <c r="AC23">
        <f>IFERROR(SUMPRODUCT('Pre ISIC Consolidation'!$D$3:$AT$44*('Pre ISIC Consolidation'!$C$3:$C$44=$A23)*('Pre ISIC Consolidation'!$D$2:$AT$2=AC$1))/SUMPRODUCT('Pre ISIC Consolidation'!$D$3:$AT$44*('Pre ISIC Consolidation'!$C$3:$C$44=$A23)),0)</f>
        <v>0</v>
      </c>
      <c r="AD23">
        <f>IFERROR(SUMPRODUCT('Pre ISIC Consolidation'!$D$3:$AT$44*('Pre ISIC Consolidation'!$C$3:$C$44=$A23)*('Pre ISIC Consolidation'!$D$2:$AT$2=AD$1))/SUMPRODUCT('Pre ISIC Consolidation'!$D$3:$AT$44*('Pre ISIC Consolidation'!$C$3:$C$44=$A23)),0)</f>
        <v>3.5923754493829452E-2</v>
      </c>
      <c r="AE23">
        <f>IFERROR(SUMPRODUCT('Pre ISIC Consolidation'!$D$3:$AT$44*('Pre ISIC Consolidation'!$C$3:$C$44=$A23)*('Pre ISIC Consolidation'!$D$2:$AT$2=AE$1))/SUMPRODUCT('Pre ISIC Consolidation'!$D$3:$AT$44*('Pre ISIC Consolidation'!$C$3:$C$44=$A23)),0)</f>
        <v>4.8249082116980521E-2</v>
      </c>
      <c r="AF23">
        <f>IFERROR(SUMPRODUCT('Pre ISIC Consolidation'!$D$3:$AT$44*('Pre ISIC Consolidation'!$C$3:$C$44=$A23)*('Pre ISIC Consolidation'!$D$2:$AT$2=AF$1))/SUMPRODUCT('Pre ISIC Consolidation'!$D$3:$AT$44*('Pre ISIC Consolidation'!$C$3:$C$44=$A23)),0)</f>
        <v>1.0245149765527798E-2</v>
      </c>
      <c r="AG23">
        <f>IFERROR(SUMPRODUCT('Pre ISIC Consolidation'!$D$3:$AT$44*('Pre ISIC Consolidation'!$C$3:$C$44=$A23)*('Pre ISIC Consolidation'!$D$2:$AT$2=AG$1))/SUMPRODUCT('Pre ISIC Consolidation'!$D$3:$AT$44*('Pre ISIC Consolidation'!$C$3:$C$44=$A23)),0)</f>
        <v>3.960419455206505E-3</v>
      </c>
      <c r="AH23">
        <f>IFERROR(SUMPRODUCT('Pre ISIC Consolidation'!$D$3:$AT$44*('Pre ISIC Consolidation'!$C$3:$C$44=$A23)*('Pre ISIC Consolidation'!$D$2:$AT$2=AH$1))/SUMPRODUCT('Pre ISIC Consolidation'!$D$3:$AT$44*('Pre ISIC Consolidation'!$C$3:$C$44=$A23)),0)</f>
        <v>9.7447872193044214E-3</v>
      </c>
      <c r="AI23">
        <f>IFERROR(SUMPRODUCT('Pre ISIC Consolidation'!$D$3:$AT$44*('Pre ISIC Consolidation'!$C$3:$C$44=$A23)*('Pre ISIC Consolidation'!$D$2:$AT$2=AI$1))/SUMPRODUCT('Pre ISIC Consolidation'!$D$3:$AT$44*('Pre ISIC Consolidation'!$C$3:$C$44=$A23)),0)</f>
        <v>4.4269516938238752E-3</v>
      </c>
      <c r="AJ23">
        <f>IFERROR(SUMPRODUCT('Pre ISIC Consolidation'!$D$3:$AT$44*('Pre ISIC Consolidation'!$C$3:$C$44=$A23)*('Pre ISIC Consolidation'!$D$2:$AT$2=AJ$1))/SUMPRODUCT('Pre ISIC Consolidation'!$D$3:$AT$44*('Pre ISIC Consolidation'!$C$3:$C$44=$A23)),0)</f>
        <v>9.9775957858475161E-3</v>
      </c>
      <c r="AK23">
        <f>IFERROR(SUMPRODUCT('Pre ISIC Consolidation'!$D$3:$AT$44*('Pre ISIC Consolidation'!$C$3:$C$44=$A23)*('Pre ISIC Consolidation'!$D$2:$AT$2=AK$1))/SUMPRODUCT('Pre ISIC Consolidation'!$D$3:$AT$44*('Pre ISIC Consolidation'!$C$3:$C$44=$A23)),0)</f>
        <v>0.11684336234422808</v>
      </c>
      <c r="AL23">
        <f>IFERROR(SUMPRODUCT('Pre ISIC Consolidation'!$D$3:$AT$44*('Pre ISIC Consolidation'!$C$3:$C$44=$A23)*('Pre ISIC Consolidation'!$D$2:$AT$2=AL$1))/SUMPRODUCT('Pre ISIC Consolidation'!$D$3:$AT$44*('Pre ISIC Consolidation'!$C$3:$C$44=$A23)),0)</f>
        <v>3.9208111140825015E-2</v>
      </c>
      <c r="AM23">
        <f>IFERROR(SUMPRODUCT('Pre ISIC Consolidation'!$D$3:$AT$44*('Pre ISIC Consolidation'!$C$3:$C$44=$A23)*('Pre ISIC Consolidation'!$D$2:$AT$2=AM$1))/SUMPRODUCT('Pre ISIC Consolidation'!$D$3:$AT$44*('Pre ISIC Consolidation'!$C$3:$C$44=$A23)),0)</f>
        <v>4.1306719795787324E-2</v>
      </c>
      <c r="AN23">
        <f>IFERROR(SUMPRODUCT('Pre ISIC Consolidation'!$D$3:$AT$44*('Pre ISIC Consolidation'!$C$3:$C$44=$A23)*('Pre ISIC Consolidation'!$D$2:$AT$2=AN$1))/SUMPRODUCT('Pre ISIC Consolidation'!$D$3:$AT$44*('Pre ISIC Consolidation'!$C$3:$C$44=$A23)),0)</f>
        <v>1.251917271199917E-2</v>
      </c>
      <c r="AO23">
        <f>IFERROR(SUMPRODUCT('Pre ISIC Consolidation'!$D$3:$AT$44*('Pre ISIC Consolidation'!$C$3:$C$44=$A23)*('Pre ISIC Consolidation'!$D$2:$AT$2=AO$1))/SUMPRODUCT('Pre ISIC Consolidation'!$D$3:$AT$44*('Pre ISIC Consolidation'!$C$3:$C$44=$A23)),0)</f>
        <v>4.3899342452350408E-2</v>
      </c>
      <c r="AP23">
        <f>IFERROR(SUMPRODUCT('Pre ISIC Consolidation'!$D$3:$AT$44*('Pre ISIC Consolidation'!$C$3:$C$44=$A23)*('Pre ISIC Consolidation'!$D$2:$AT$2=AP$1))/SUMPRODUCT('Pre ISIC Consolidation'!$D$3:$AT$44*('Pre ISIC Consolidation'!$C$3:$C$44=$A23)),0)</f>
        <v>1.4671815488873176E-2</v>
      </c>
      <c r="AQ23">
        <f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35">
      <c r="A24" t="s">
        <v>87</v>
      </c>
      <c r="B24">
        <f>IFERROR(SUMPRODUCT('Pre ISIC Consolidation'!$D$3:$AT$44*('Pre ISIC Consolidation'!$C$3:$C$44=$A24)*('Pre ISIC Consolidation'!$D$2:$AT$2=B$1))/SUMPRODUCT('Pre ISIC Consolidation'!$D$3:$AT$44*('Pre ISIC Consolidation'!$C$3:$C$44=$A24)),0)</f>
        <v>2.1258810072646385E-2</v>
      </c>
      <c r="C24">
        <f>IFERROR(SUMPRODUCT('Pre ISIC Consolidation'!$D$3:$AT$44*('Pre ISIC Consolidation'!$C$3:$C$44=$A24)*('Pre ISIC Consolidation'!$D$2:$AT$2=C$1))/SUMPRODUCT('Pre ISIC Consolidation'!$D$3:$AT$44*('Pre ISIC Consolidation'!$C$3:$C$44=$A24)),0)</f>
        <v>1.3748480327810469E-3</v>
      </c>
      <c r="D24">
        <f>IFERROR(SUMPRODUCT('Pre ISIC Consolidation'!$D$3:$AT$44*('Pre ISIC Consolidation'!$C$3:$C$44=$A24)*('Pre ISIC Consolidation'!$D$2:$AT$2=D$1))/SUMPRODUCT('Pre ISIC Consolidation'!$D$3:$AT$44*('Pre ISIC Consolidation'!$C$3:$C$44=$A24)),0)</f>
        <v>5.851266319964573E-3</v>
      </c>
      <c r="E24">
        <f>IFERROR(SUMPRODUCT('Pre ISIC Consolidation'!$D$3:$AT$44*('Pre ISIC Consolidation'!$C$3:$C$44=$A24)*('Pre ISIC Consolidation'!$D$2:$AT$2=E$1))/SUMPRODUCT('Pre ISIC Consolidation'!$D$3:$AT$44*('Pre ISIC Consolidation'!$C$3:$C$44=$A24)),0)</f>
        <v>5.3596520264680113E-3</v>
      </c>
      <c r="F24">
        <f>IFERROR(SUMPRODUCT('Pre ISIC Consolidation'!$D$3:$AT$44*('Pre ISIC Consolidation'!$C$3:$C$44=$A24)*('Pre ISIC Consolidation'!$D$2:$AT$2=F$1))/SUMPRODUCT('Pre ISIC Consolidation'!$D$3:$AT$44*('Pre ISIC Consolidation'!$C$3:$C$44=$A24)),0)</f>
        <v>3.7035997728233916E-4</v>
      </c>
      <c r="G24">
        <f>IFERROR(SUMPRODUCT('Pre ISIC Consolidation'!$D$3:$AT$44*('Pre ISIC Consolidation'!$C$3:$C$44=$A24)*('Pre ISIC Consolidation'!$D$2:$AT$2=G$1))/SUMPRODUCT('Pre ISIC Consolidation'!$D$3:$AT$44*('Pre ISIC Consolidation'!$C$3:$C$44=$A24)),0)</f>
        <v>4.4519873253911692E-2</v>
      </c>
      <c r="H24">
        <f>IFERROR(SUMPRODUCT('Pre ISIC Consolidation'!$D$3:$AT$44*('Pre ISIC Consolidation'!$C$3:$C$44=$A24)*('Pre ISIC Consolidation'!$D$2:$AT$2=H$1))/SUMPRODUCT('Pre ISIC Consolidation'!$D$3:$AT$44*('Pre ISIC Consolidation'!$C$3:$C$44=$A24)),0)</f>
        <v>8.18533383331683E-3</v>
      </c>
      <c r="I24">
        <f>IFERROR(SUMPRODUCT('Pre ISIC Consolidation'!$D$3:$AT$44*('Pre ISIC Consolidation'!$C$3:$C$44=$A24)*('Pre ISIC Consolidation'!$D$2:$AT$2=I$1))/SUMPRODUCT('Pre ISIC Consolidation'!$D$3:$AT$44*('Pre ISIC Consolidation'!$C$3:$C$44=$A24)),0)</f>
        <v>7.9950890378957199E-3</v>
      </c>
      <c r="J24">
        <f>IFERROR(SUMPRODUCT('Pre ISIC Consolidation'!$D$3:$AT$44*('Pre ISIC Consolidation'!$C$3:$C$44=$A24)*('Pre ISIC Consolidation'!$D$2:$AT$2=J$1))/SUMPRODUCT('Pre ISIC Consolidation'!$D$3:$AT$44*('Pre ISIC Consolidation'!$C$3:$C$44=$A24)),0)</f>
        <v>2.5474758363954946E-2</v>
      </c>
      <c r="K24">
        <f>IFERROR(SUMPRODUCT('Pre ISIC Consolidation'!$D$3:$AT$44*('Pre ISIC Consolidation'!$C$3:$C$44=$A24)*('Pre ISIC Consolidation'!$D$2:$AT$2=K$1))/SUMPRODUCT('Pre ISIC Consolidation'!$D$3:$AT$44*('Pre ISIC Consolidation'!$C$3:$C$44=$A24)),0)</f>
        <v>1.3838107971237865E-2</v>
      </c>
      <c r="L24">
        <f>IFERROR(SUMPRODUCT('Pre ISIC Consolidation'!$D$3:$AT$44*('Pre ISIC Consolidation'!$C$3:$C$44=$A24)*('Pre ISIC Consolidation'!$D$2:$AT$2=L$1))/SUMPRODUCT('Pre ISIC Consolidation'!$D$3:$AT$44*('Pre ISIC Consolidation'!$C$3:$C$44=$A24)),0)</f>
        <v>4.8031566156328753E-2</v>
      </c>
      <c r="M24">
        <f>IFERROR(SUMPRODUCT('Pre ISIC Consolidation'!$D$3:$AT$44*('Pre ISIC Consolidation'!$C$3:$C$44=$A24)*('Pre ISIC Consolidation'!$D$2:$AT$2=M$1))/SUMPRODUCT('Pre ISIC Consolidation'!$D$3:$AT$44*('Pre ISIC Consolidation'!$C$3:$C$44=$A24)),0)</f>
        <v>5.0486985239731504E-3</v>
      </c>
      <c r="N24">
        <f>IFERROR(SUMPRODUCT('Pre ISIC Consolidation'!$D$3:$AT$44*('Pre ISIC Consolidation'!$C$3:$C$44=$A24)*('Pre ISIC Consolidation'!$D$2:$AT$2=N$1))/SUMPRODUCT('Pre ISIC Consolidation'!$D$3:$AT$44*('Pre ISIC Consolidation'!$C$3:$C$44=$A24)),0)</f>
        <v>1.6577707949408976E-2</v>
      </c>
      <c r="O24">
        <f>IFERROR(SUMPRODUCT('Pre ISIC Consolidation'!$D$3:$AT$44*('Pre ISIC Consolidation'!$C$3:$C$44=$A24)*('Pre ISIC Consolidation'!$D$2:$AT$2=O$1))/SUMPRODUCT('Pre ISIC Consolidation'!$D$3:$AT$44*('Pre ISIC Consolidation'!$C$3:$C$44=$A24)),0)</f>
        <v>5.2285057740120737E-3</v>
      </c>
      <c r="P24">
        <f>IFERROR(SUMPRODUCT('Pre ISIC Consolidation'!$D$3:$AT$44*('Pre ISIC Consolidation'!$C$3:$C$44=$A24)*('Pre ISIC Consolidation'!$D$2:$AT$2=P$1))/SUMPRODUCT('Pre ISIC Consolidation'!$D$3:$AT$44*('Pre ISIC Consolidation'!$C$3:$C$44=$A24)),0)</f>
        <v>2.2511395659546535E-2</v>
      </c>
      <c r="Q24">
        <f>IFERROR(SUMPRODUCT('Pre ISIC Consolidation'!$D$3:$AT$44*('Pre ISIC Consolidation'!$C$3:$C$44=$A24)*('Pre ISIC Consolidation'!$D$2:$AT$2=Q$1))/SUMPRODUCT('Pre ISIC Consolidation'!$D$3:$AT$44*('Pre ISIC Consolidation'!$C$3:$C$44=$A24)),0)</f>
        <v>2.7203995371638826E-2</v>
      </c>
      <c r="R24">
        <f>IFERROR(SUMPRODUCT('Pre ISIC Consolidation'!$D$3:$AT$44*('Pre ISIC Consolidation'!$C$3:$C$44=$A24)*('Pre ISIC Consolidation'!$D$2:$AT$2=R$1))/SUMPRODUCT('Pre ISIC Consolidation'!$D$3:$AT$44*('Pre ISIC Consolidation'!$C$3:$C$44=$A24)),0)</f>
        <v>2.8432867155104864E-2</v>
      </c>
      <c r="S24">
        <f>IFERROR(SUMPRODUCT('Pre ISIC Consolidation'!$D$3:$AT$44*('Pre ISIC Consolidation'!$C$3:$C$44=$A24)*('Pre ISIC Consolidation'!$D$2:$AT$2=S$1))/SUMPRODUCT('Pre ISIC Consolidation'!$D$3:$AT$44*('Pre ISIC Consolidation'!$C$3:$C$44=$A24)),0)</f>
        <v>1.7986780657995621E-2</v>
      </c>
      <c r="T24">
        <f>IFERROR(SUMPRODUCT('Pre ISIC Consolidation'!$D$3:$AT$44*('Pre ISIC Consolidation'!$C$3:$C$44=$A24)*('Pre ISIC Consolidation'!$D$2:$AT$2=T$1))/SUMPRODUCT('Pre ISIC Consolidation'!$D$3:$AT$44*('Pre ISIC Consolidation'!$C$3:$C$44=$A24)),0)</f>
        <v>5.9114808362562389E-3</v>
      </c>
      <c r="U24">
        <f>IFERROR(SUMPRODUCT('Pre ISIC Consolidation'!$D$3:$AT$44*('Pre ISIC Consolidation'!$C$3:$C$44=$A24)*('Pre ISIC Consolidation'!$D$2:$AT$2=U$1))/SUMPRODUCT('Pre ISIC Consolidation'!$D$3:$AT$44*('Pre ISIC Consolidation'!$C$3:$C$44=$A24)),0)</f>
        <v>6.6086496533458638E-3</v>
      </c>
      <c r="V24">
        <f>IFERROR(SUMPRODUCT('Pre ISIC Consolidation'!$D$3:$AT$44*('Pre ISIC Consolidation'!$C$3:$C$44=$A24)*('Pre ISIC Consolidation'!$D$2:$AT$2=V$1))/SUMPRODUCT('Pre ISIC Consolidation'!$D$3:$AT$44*('Pre ISIC Consolidation'!$C$3:$C$44=$A24)),0)</f>
        <v>1.5199229251244475E-2</v>
      </c>
      <c r="W24">
        <f>IFERROR(SUMPRODUCT('Pre ISIC Consolidation'!$D$3:$AT$44*('Pre ISIC Consolidation'!$C$3:$C$44=$A24)*('Pre ISIC Consolidation'!$D$2:$AT$2=W$1))/SUMPRODUCT('Pre ISIC Consolidation'!$D$3:$AT$44*('Pre ISIC Consolidation'!$C$3:$C$44=$A24)),0)</f>
        <v>1.6754216658518086E-2</v>
      </c>
      <c r="X24">
        <f>IFERROR(SUMPRODUCT('Pre ISIC Consolidation'!$D$3:$AT$44*('Pre ISIC Consolidation'!$C$3:$C$44=$A24)*('Pre ISIC Consolidation'!$D$2:$AT$2=X$1))/SUMPRODUCT('Pre ISIC Consolidation'!$D$3:$AT$44*('Pre ISIC Consolidation'!$C$3:$C$44=$A24)),0)</f>
        <v>2.8528290351111066E-3</v>
      </c>
      <c r="Y24">
        <f>IFERROR(SUMPRODUCT('Pre ISIC Consolidation'!$D$3:$AT$44*('Pre ISIC Consolidation'!$C$3:$C$44=$A24)*('Pre ISIC Consolidation'!$D$2:$AT$2=Y$1))/SUMPRODUCT('Pre ISIC Consolidation'!$D$3:$AT$44*('Pre ISIC Consolidation'!$C$3:$C$44=$A24)),0)</f>
        <v>1.011522274177391E-2</v>
      </c>
      <c r="Z24">
        <f>IFERROR(SUMPRODUCT('Pre ISIC Consolidation'!$D$3:$AT$44*('Pre ISIC Consolidation'!$C$3:$C$44=$A24)*('Pre ISIC Consolidation'!$D$2:$AT$2=Z$1))/SUMPRODUCT('Pre ISIC Consolidation'!$D$3:$AT$44*('Pre ISIC Consolidation'!$C$3:$C$44=$A24)),0)</f>
        <v>0</v>
      </c>
      <c r="AA24">
        <f>IFERROR(SUMPRODUCT('Pre ISIC Consolidation'!$D$3:$AT$44*('Pre ISIC Consolidation'!$C$3:$C$44=$A24)*('Pre ISIC Consolidation'!$D$2:$AT$2=AA$1))/SUMPRODUCT('Pre ISIC Consolidation'!$D$3:$AT$44*('Pre ISIC Consolidation'!$C$3:$C$44=$A24)),0)</f>
        <v>0.25273002560412011</v>
      </c>
      <c r="AB24">
        <f>IFERROR(SUMPRODUCT('Pre ISIC Consolidation'!$D$3:$AT$44*('Pre ISIC Consolidation'!$C$3:$C$44=$A24)*('Pre ISIC Consolidation'!$D$2:$AT$2=AB$1))/SUMPRODUCT('Pre ISIC Consolidation'!$D$3:$AT$44*('Pre ISIC Consolidation'!$C$3:$C$44=$A24)),0)</f>
        <v>1.6394549725789735E-2</v>
      </c>
      <c r="AC24">
        <f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>
        <f>IFERROR(SUMPRODUCT('Pre ISIC Consolidation'!$D$3:$AT$44*('Pre ISIC Consolidation'!$C$3:$C$44=$A24)*('Pre ISIC Consolidation'!$D$2:$AT$2=AD$1))/SUMPRODUCT('Pre ISIC Consolidation'!$D$3:$AT$44*('Pre ISIC Consolidation'!$C$3:$C$44=$A24)),0)</f>
        <v>7.8812481007472734E-2</v>
      </c>
      <c r="AE24">
        <f>IFERROR(SUMPRODUCT('Pre ISIC Consolidation'!$D$3:$AT$44*('Pre ISIC Consolidation'!$C$3:$C$44=$A24)*('Pre ISIC Consolidation'!$D$2:$AT$2=AE$1))/SUMPRODUCT('Pre ISIC Consolidation'!$D$3:$AT$44*('Pre ISIC Consolidation'!$C$3:$C$44=$A24)),0)</f>
        <v>4.7482934381676542E-2</v>
      </c>
      <c r="AF24">
        <f>IFERROR(SUMPRODUCT('Pre ISIC Consolidation'!$D$3:$AT$44*('Pre ISIC Consolidation'!$C$3:$C$44=$A24)*('Pre ISIC Consolidation'!$D$2:$AT$2=AF$1))/SUMPRODUCT('Pre ISIC Consolidation'!$D$3:$AT$44*('Pre ISIC Consolidation'!$C$3:$C$44=$A24)),0)</f>
        <v>3.1050485545016906E-2</v>
      </c>
      <c r="AG24">
        <f>IFERROR(SUMPRODUCT('Pre ISIC Consolidation'!$D$3:$AT$44*('Pre ISIC Consolidation'!$C$3:$C$44=$A24)*('Pre ISIC Consolidation'!$D$2:$AT$2=AG$1))/SUMPRODUCT('Pre ISIC Consolidation'!$D$3:$AT$44*('Pre ISIC Consolidation'!$C$3:$C$44=$A24)),0)</f>
        <v>8.0476295680390938E-3</v>
      </c>
      <c r="AH24">
        <f>IFERROR(SUMPRODUCT('Pre ISIC Consolidation'!$D$3:$AT$44*('Pre ISIC Consolidation'!$C$3:$C$44=$A24)*('Pre ISIC Consolidation'!$D$2:$AT$2=AH$1))/SUMPRODUCT('Pre ISIC Consolidation'!$D$3:$AT$44*('Pre ISIC Consolidation'!$C$3:$C$44=$A24)),0)</f>
        <v>1.2492346133198301E-2</v>
      </c>
      <c r="AI24">
        <f>IFERROR(SUMPRODUCT('Pre ISIC Consolidation'!$D$3:$AT$44*('Pre ISIC Consolidation'!$C$3:$C$44=$A24)*('Pre ISIC Consolidation'!$D$2:$AT$2=AI$1))/SUMPRODUCT('Pre ISIC Consolidation'!$D$3:$AT$44*('Pre ISIC Consolidation'!$C$3:$C$44=$A24)),0)</f>
        <v>5.1600856966122237E-3</v>
      </c>
      <c r="AJ24">
        <f>IFERROR(SUMPRODUCT('Pre ISIC Consolidation'!$D$3:$AT$44*('Pre ISIC Consolidation'!$C$3:$C$44=$A24)*('Pre ISIC Consolidation'!$D$2:$AT$2=AJ$1))/SUMPRODUCT('Pre ISIC Consolidation'!$D$3:$AT$44*('Pre ISIC Consolidation'!$C$3:$C$44=$A24)),0)</f>
        <v>1.0789165085645074E-2</v>
      </c>
      <c r="AK24">
        <f>IFERROR(SUMPRODUCT('Pre ISIC Consolidation'!$D$3:$AT$44*('Pre ISIC Consolidation'!$C$3:$C$44=$A24)*('Pre ISIC Consolidation'!$D$2:$AT$2=AK$1))/SUMPRODUCT('Pre ISIC Consolidation'!$D$3:$AT$44*('Pre ISIC Consolidation'!$C$3:$C$44=$A24)),0)</f>
        <v>2.6748187220210676E-2</v>
      </c>
      <c r="AL24">
        <f>IFERROR(SUMPRODUCT('Pre ISIC Consolidation'!$D$3:$AT$44*('Pre ISIC Consolidation'!$C$3:$C$44=$A24)*('Pre ISIC Consolidation'!$D$2:$AT$2=AL$1))/SUMPRODUCT('Pre ISIC Consolidation'!$D$3:$AT$44*('Pre ISIC Consolidation'!$C$3:$C$44=$A24)),0)</f>
        <v>3.5986548161231709E-2</v>
      </c>
      <c r="AM24">
        <f>IFERROR(SUMPRODUCT('Pre ISIC Consolidation'!$D$3:$AT$44*('Pre ISIC Consolidation'!$C$3:$C$44=$A24)*('Pre ISIC Consolidation'!$D$2:$AT$2=AM$1))/SUMPRODUCT('Pre ISIC Consolidation'!$D$3:$AT$44*('Pre ISIC Consolidation'!$C$3:$C$44=$A24)),0)</f>
        <v>3.0503726873043591E-2</v>
      </c>
      <c r="AN24">
        <f>IFERROR(SUMPRODUCT('Pre ISIC Consolidation'!$D$3:$AT$44*('Pre ISIC Consolidation'!$C$3:$C$44=$A24)*('Pre ISIC Consolidation'!$D$2:$AT$2=AN$1))/SUMPRODUCT('Pre ISIC Consolidation'!$D$3:$AT$44*('Pre ISIC Consolidation'!$C$3:$C$44=$A24)),0)</f>
        <v>1.8711733831489063E-2</v>
      </c>
      <c r="AO24">
        <f>IFERROR(SUMPRODUCT('Pre ISIC Consolidation'!$D$3:$AT$44*('Pre ISIC Consolidation'!$C$3:$C$44=$A24)*('Pre ISIC Consolidation'!$D$2:$AT$2=AO$1))/SUMPRODUCT('Pre ISIC Consolidation'!$D$3:$AT$44*('Pre ISIC Consolidation'!$C$3:$C$44=$A24)),0)</f>
        <v>3.4367032366669707E-2</v>
      </c>
      <c r="AP24">
        <f>IFERROR(SUMPRODUCT('Pre ISIC Consolidation'!$D$3:$AT$44*('Pre ISIC Consolidation'!$C$3:$C$44=$A24)*('Pre ISIC Consolidation'!$D$2:$AT$2=AP$1))/SUMPRODUCT('Pre ISIC Consolidation'!$D$3:$AT$44*('Pre ISIC Consolidation'!$C$3:$C$44=$A24)),0)</f>
        <v>2.8031824486066448E-2</v>
      </c>
      <c r="AQ24">
        <f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35">
      <c r="A25" t="s">
        <v>88</v>
      </c>
      <c r="B25">
        <f>IFERROR(SUMPRODUCT('Pre ISIC Consolidation'!$D$3:$AT$44*('Pre ISIC Consolidation'!$C$3:$C$44=$A25)*('Pre ISIC Consolidation'!$D$2:$AT$2=B$1))/SUMPRODUCT('Pre ISIC Consolidation'!$D$3:$AT$44*('Pre ISIC Consolidation'!$C$3:$C$44=$A25)),0)</f>
        <v>1.8944697610303329E-2</v>
      </c>
      <c r="C25">
        <f>IFERROR(SUMPRODUCT('Pre ISIC Consolidation'!$D$3:$AT$44*('Pre ISIC Consolidation'!$C$3:$C$44=$A25)*('Pre ISIC Consolidation'!$D$2:$AT$2=C$1))/SUMPRODUCT('Pre ISIC Consolidation'!$D$3:$AT$44*('Pre ISIC Consolidation'!$C$3:$C$44=$A25)),0)</f>
        <v>4.5904557667524585E-4</v>
      </c>
      <c r="D25">
        <f>IFERROR(SUMPRODUCT('Pre ISIC Consolidation'!$D$3:$AT$44*('Pre ISIC Consolidation'!$C$3:$C$44=$A25)*('Pre ISIC Consolidation'!$D$2:$AT$2=D$1))/SUMPRODUCT('Pre ISIC Consolidation'!$D$3:$AT$44*('Pre ISIC Consolidation'!$C$3:$C$44=$A25)),0)</f>
        <v>1.4836357351779171E-3</v>
      </c>
      <c r="E25">
        <f>IFERROR(SUMPRODUCT('Pre ISIC Consolidation'!$D$3:$AT$44*('Pre ISIC Consolidation'!$C$3:$C$44=$A25)*('Pre ISIC Consolidation'!$D$2:$AT$2=E$1))/SUMPRODUCT('Pre ISIC Consolidation'!$D$3:$AT$44*('Pre ISIC Consolidation'!$C$3:$C$44=$A25)),0)</f>
        <v>2.6452178188408979E-4</v>
      </c>
      <c r="F25">
        <f>IFERROR(SUMPRODUCT('Pre ISIC Consolidation'!$D$3:$AT$44*('Pre ISIC Consolidation'!$C$3:$C$44=$A25)*('Pre ISIC Consolidation'!$D$2:$AT$2=F$1))/SUMPRODUCT('Pre ISIC Consolidation'!$D$3:$AT$44*('Pre ISIC Consolidation'!$C$3:$C$44=$A25)),0)</f>
        <v>1.2426111694923788E-5</v>
      </c>
      <c r="G25">
        <f>IFERROR(SUMPRODUCT('Pre ISIC Consolidation'!$D$3:$AT$44*('Pre ISIC Consolidation'!$C$3:$C$44=$A25)*('Pre ISIC Consolidation'!$D$2:$AT$2=G$1))/SUMPRODUCT('Pre ISIC Consolidation'!$D$3:$AT$44*('Pre ISIC Consolidation'!$C$3:$C$44=$A25)),0)</f>
        <v>3.4524034906086722E-2</v>
      </c>
      <c r="H25">
        <f>IFERROR(SUMPRODUCT('Pre ISIC Consolidation'!$D$3:$AT$44*('Pre ISIC Consolidation'!$C$3:$C$44=$A25)*('Pre ISIC Consolidation'!$D$2:$AT$2=H$1))/SUMPRODUCT('Pre ISIC Consolidation'!$D$3:$AT$44*('Pre ISIC Consolidation'!$C$3:$C$44=$A25)),0)</f>
        <v>7.8023945737725926E-3</v>
      </c>
      <c r="I25">
        <f>IFERROR(SUMPRODUCT('Pre ISIC Consolidation'!$D$3:$AT$44*('Pre ISIC Consolidation'!$C$3:$C$44=$A25)*('Pre ISIC Consolidation'!$D$2:$AT$2=I$1))/SUMPRODUCT('Pre ISIC Consolidation'!$D$3:$AT$44*('Pre ISIC Consolidation'!$C$3:$C$44=$A25)),0)</f>
        <v>5.8173658300118523E-3</v>
      </c>
      <c r="J25">
        <f>IFERROR(SUMPRODUCT('Pre ISIC Consolidation'!$D$3:$AT$44*('Pre ISIC Consolidation'!$C$3:$C$44=$A25)*('Pre ISIC Consolidation'!$D$2:$AT$2=J$1))/SUMPRODUCT('Pre ISIC Consolidation'!$D$3:$AT$44*('Pre ISIC Consolidation'!$C$3:$C$44=$A25)),0)</f>
        <v>2.790083756605747E-2</v>
      </c>
      <c r="K25">
        <f>IFERROR(SUMPRODUCT('Pre ISIC Consolidation'!$D$3:$AT$44*('Pre ISIC Consolidation'!$C$3:$C$44=$A25)*('Pre ISIC Consolidation'!$D$2:$AT$2=K$1))/SUMPRODUCT('Pre ISIC Consolidation'!$D$3:$AT$44*('Pre ISIC Consolidation'!$C$3:$C$44=$A25)),0)</f>
        <v>7.7262547121462154E-3</v>
      </c>
      <c r="L25">
        <f>IFERROR(SUMPRODUCT('Pre ISIC Consolidation'!$D$3:$AT$44*('Pre ISIC Consolidation'!$C$3:$C$44=$A25)*('Pre ISIC Consolidation'!$D$2:$AT$2=L$1))/SUMPRODUCT('Pre ISIC Consolidation'!$D$3:$AT$44*('Pre ISIC Consolidation'!$C$3:$C$44=$A25)),0)</f>
        <v>2.1554429113937703E-2</v>
      </c>
      <c r="M25">
        <f>IFERROR(SUMPRODUCT('Pre ISIC Consolidation'!$D$3:$AT$44*('Pre ISIC Consolidation'!$C$3:$C$44=$A25)*('Pre ISIC Consolidation'!$D$2:$AT$2=M$1))/SUMPRODUCT('Pre ISIC Consolidation'!$D$3:$AT$44*('Pre ISIC Consolidation'!$C$3:$C$44=$A25)),0)</f>
        <v>3.9954014924537748E-3</v>
      </c>
      <c r="N25">
        <f>IFERROR(SUMPRODUCT('Pre ISIC Consolidation'!$D$3:$AT$44*('Pre ISIC Consolidation'!$C$3:$C$44=$A25)*('Pre ISIC Consolidation'!$D$2:$AT$2=N$1))/SUMPRODUCT('Pre ISIC Consolidation'!$D$3:$AT$44*('Pre ISIC Consolidation'!$C$3:$C$44=$A25)),0)</f>
        <v>2.2525805507236246E-2</v>
      </c>
      <c r="O25">
        <f>IFERROR(SUMPRODUCT('Pre ISIC Consolidation'!$D$3:$AT$44*('Pre ISIC Consolidation'!$C$3:$C$44=$A25)*('Pre ISIC Consolidation'!$D$2:$AT$2=O$1))/SUMPRODUCT('Pre ISIC Consolidation'!$D$3:$AT$44*('Pre ISIC Consolidation'!$C$3:$C$44=$A25)),0)</f>
        <v>2.2767117067149056E-3</v>
      </c>
      <c r="P25">
        <f>IFERROR(SUMPRODUCT('Pre ISIC Consolidation'!$D$3:$AT$44*('Pre ISIC Consolidation'!$C$3:$C$44=$A25)*('Pre ISIC Consolidation'!$D$2:$AT$2=P$1))/SUMPRODUCT('Pre ISIC Consolidation'!$D$3:$AT$44*('Pre ISIC Consolidation'!$C$3:$C$44=$A25)),0)</f>
        <v>9.6895411071890817E-3</v>
      </c>
      <c r="Q25">
        <f>IFERROR(SUMPRODUCT('Pre ISIC Consolidation'!$D$3:$AT$44*('Pre ISIC Consolidation'!$C$3:$C$44=$A25)*('Pre ISIC Consolidation'!$D$2:$AT$2=Q$1))/SUMPRODUCT('Pre ISIC Consolidation'!$D$3:$AT$44*('Pre ISIC Consolidation'!$C$3:$C$44=$A25)),0)</f>
        <v>0.12968999380013868</v>
      </c>
      <c r="R25">
        <f>IFERROR(SUMPRODUCT('Pre ISIC Consolidation'!$D$3:$AT$44*('Pre ISIC Consolidation'!$C$3:$C$44=$A25)*('Pre ISIC Consolidation'!$D$2:$AT$2=R$1))/SUMPRODUCT('Pre ISIC Consolidation'!$D$3:$AT$44*('Pre ISIC Consolidation'!$C$3:$C$44=$A25)),0)</f>
        <v>8.9617726897876539E-3</v>
      </c>
      <c r="S25">
        <f>IFERROR(SUMPRODUCT('Pre ISIC Consolidation'!$D$3:$AT$44*('Pre ISIC Consolidation'!$C$3:$C$44=$A25)*('Pre ISIC Consolidation'!$D$2:$AT$2=S$1))/SUMPRODUCT('Pre ISIC Consolidation'!$D$3:$AT$44*('Pre ISIC Consolidation'!$C$3:$C$44=$A25)),0)</f>
        <v>3.3822976590927721E-2</v>
      </c>
      <c r="T25">
        <f>IFERROR(SUMPRODUCT('Pre ISIC Consolidation'!$D$3:$AT$44*('Pre ISIC Consolidation'!$C$3:$C$44=$A25)*('Pre ISIC Consolidation'!$D$2:$AT$2=T$1))/SUMPRODUCT('Pre ISIC Consolidation'!$D$3:$AT$44*('Pre ISIC Consolidation'!$C$3:$C$44=$A25)),0)</f>
        <v>3.1109496437315195E-3</v>
      </c>
      <c r="U25">
        <f>IFERROR(SUMPRODUCT('Pre ISIC Consolidation'!$D$3:$AT$44*('Pre ISIC Consolidation'!$C$3:$C$44=$A25)*('Pre ISIC Consolidation'!$D$2:$AT$2=U$1))/SUMPRODUCT('Pre ISIC Consolidation'!$D$3:$AT$44*('Pre ISIC Consolidation'!$C$3:$C$44=$A25)),0)</f>
        <v>3.844469854569761E-3</v>
      </c>
      <c r="V25">
        <f>IFERROR(SUMPRODUCT('Pre ISIC Consolidation'!$D$3:$AT$44*('Pre ISIC Consolidation'!$C$3:$C$44=$A25)*('Pre ISIC Consolidation'!$D$2:$AT$2=V$1))/SUMPRODUCT('Pre ISIC Consolidation'!$D$3:$AT$44*('Pre ISIC Consolidation'!$C$3:$C$44=$A25)),0)</f>
        <v>9.6228490557176815E-3</v>
      </c>
      <c r="W25">
        <f>IFERROR(SUMPRODUCT('Pre ISIC Consolidation'!$D$3:$AT$44*('Pre ISIC Consolidation'!$C$3:$C$44=$A25)*('Pre ISIC Consolidation'!$D$2:$AT$2=W$1))/SUMPRODUCT('Pre ISIC Consolidation'!$D$3:$AT$44*('Pre ISIC Consolidation'!$C$3:$C$44=$A25)),0)</f>
        <v>9.3680609210260186E-3</v>
      </c>
      <c r="X25">
        <f>IFERROR(SUMPRODUCT('Pre ISIC Consolidation'!$D$3:$AT$44*('Pre ISIC Consolidation'!$C$3:$C$44=$A25)*('Pre ISIC Consolidation'!$D$2:$AT$2=X$1))/SUMPRODUCT('Pre ISIC Consolidation'!$D$3:$AT$44*('Pre ISIC Consolidation'!$C$3:$C$44=$A25)),0)</f>
        <v>3.9603512728665618E-3</v>
      </c>
      <c r="Y25">
        <f>IFERROR(SUMPRODUCT('Pre ISIC Consolidation'!$D$3:$AT$44*('Pre ISIC Consolidation'!$C$3:$C$44=$A25)*('Pre ISIC Consolidation'!$D$2:$AT$2=Y$1))/SUMPRODUCT('Pre ISIC Consolidation'!$D$3:$AT$44*('Pre ISIC Consolidation'!$C$3:$C$44=$A25)),0)</f>
        <v>4.4434619302908047E-2</v>
      </c>
      <c r="Z25">
        <f>IFERROR(SUMPRODUCT('Pre ISIC Consolidation'!$D$3:$AT$44*('Pre ISIC Consolidation'!$C$3:$C$44=$A25)*('Pre ISIC Consolidation'!$D$2:$AT$2=Z$1))/SUMPRODUCT('Pre ISIC Consolidation'!$D$3:$AT$44*('Pre ISIC Consolidation'!$C$3:$C$44=$A25)),0)</f>
        <v>1.2948073773694781E-2</v>
      </c>
      <c r="AA25">
        <f>IFERROR(SUMPRODUCT('Pre ISIC Consolidation'!$D$3:$AT$44*('Pre ISIC Consolidation'!$C$3:$C$44=$A25)*('Pre ISIC Consolidation'!$D$2:$AT$2=AA$1))/SUMPRODUCT('Pre ISIC Consolidation'!$D$3:$AT$44*('Pre ISIC Consolidation'!$C$3:$C$44=$A25)),0)</f>
        <v>4.0436256012090456E-3</v>
      </c>
      <c r="AB25">
        <f>IFERROR(SUMPRODUCT('Pre ISIC Consolidation'!$D$3:$AT$44*('Pre ISIC Consolidation'!$C$3:$C$44=$A25)*('Pre ISIC Consolidation'!$D$2:$AT$2=AB$1))/SUMPRODUCT('Pre ISIC Consolidation'!$D$3:$AT$44*('Pre ISIC Consolidation'!$C$3:$C$44=$A25)),0)</f>
        <v>0.2246925062984691</v>
      </c>
      <c r="AC25">
        <f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>
        <f>IFERROR(SUMPRODUCT('Pre ISIC Consolidation'!$D$3:$AT$44*('Pre ISIC Consolidation'!$C$3:$C$44=$A25)*('Pre ISIC Consolidation'!$D$2:$AT$2=AD$1))/SUMPRODUCT('Pre ISIC Consolidation'!$D$3:$AT$44*('Pre ISIC Consolidation'!$C$3:$C$44=$A25)),0)</f>
        <v>4.7213778175685527E-2</v>
      </c>
      <c r="AE25">
        <f>IFERROR(SUMPRODUCT('Pre ISIC Consolidation'!$D$3:$AT$44*('Pre ISIC Consolidation'!$C$3:$C$44=$A25)*('Pre ISIC Consolidation'!$D$2:$AT$2=AE$1))/SUMPRODUCT('Pre ISIC Consolidation'!$D$3:$AT$44*('Pre ISIC Consolidation'!$C$3:$C$44=$A25)),0)</f>
        <v>1.4998150731612652E-2</v>
      </c>
      <c r="AF25">
        <f>IFERROR(SUMPRODUCT('Pre ISIC Consolidation'!$D$3:$AT$44*('Pre ISIC Consolidation'!$C$3:$C$44=$A25)*('Pre ISIC Consolidation'!$D$2:$AT$2=AF$1))/SUMPRODUCT('Pre ISIC Consolidation'!$D$3:$AT$44*('Pre ISIC Consolidation'!$C$3:$C$44=$A25)),0)</f>
        <v>2.5447430041782067E-2</v>
      </c>
      <c r="AG25">
        <f>IFERROR(SUMPRODUCT('Pre ISIC Consolidation'!$D$3:$AT$44*('Pre ISIC Consolidation'!$C$3:$C$44=$A25)*('Pre ISIC Consolidation'!$D$2:$AT$2=AG$1))/SUMPRODUCT('Pre ISIC Consolidation'!$D$3:$AT$44*('Pre ISIC Consolidation'!$C$3:$C$44=$A25)),0)</f>
        <v>5.2694500127415892E-3</v>
      </c>
      <c r="AH25">
        <f>IFERROR(SUMPRODUCT('Pre ISIC Consolidation'!$D$3:$AT$44*('Pre ISIC Consolidation'!$C$3:$C$44=$A25)*('Pre ISIC Consolidation'!$D$2:$AT$2=AH$1))/SUMPRODUCT('Pre ISIC Consolidation'!$D$3:$AT$44*('Pre ISIC Consolidation'!$C$3:$C$44=$A25)),0)</f>
        <v>6.2074478123101571E-3</v>
      </c>
      <c r="AI25">
        <f>IFERROR(SUMPRODUCT('Pre ISIC Consolidation'!$D$3:$AT$44*('Pre ISIC Consolidation'!$C$3:$C$44=$A25)*('Pre ISIC Consolidation'!$D$2:$AT$2=AI$1))/SUMPRODUCT('Pre ISIC Consolidation'!$D$3:$AT$44*('Pre ISIC Consolidation'!$C$3:$C$44=$A25)),0)</f>
        <v>5.6287417252178958E-3</v>
      </c>
      <c r="AJ25">
        <f>IFERROR(SUMPRODUCT('Pre ISIC Consolidation'!$D$3:$AT$44*('Pre ISIC Consolidation'!$C$3:$C$44=$A25)*('Pre ISIC Consolidation'!$D$2:$AT$2=AJ$1))/SUMPRODUCT('Pre ISIC Consolidation'!$D$3:$AT$44*('Pre ISIC Consolidation'!$C$3:$C$44=$A25)),0)</f>
        <v>6.7450642573632534E-3</v>
      </c>
      <c r="AK25">
        <f>IFERROR(SUMPRODUCT('Pre ISIC Consolidation'!$D$3:$AT$44*('Pre ISIC Consolidation'!$C$3:$C$44=$A25)*('Pre ISIC Consolidation'!$D$2:$AT$2=AK$1))/SUMPRODUCT('Pre ISIC Consolidation'!$D$3:$AT$44*('Pre ISIC Consolidation'!$C$3:$C$44=$A25)),0)</f>
        <v>4.9468423993194066E-2</v>
      </c>
      <c r="AL25">
        <f>IFERROR(SUMPRODUCT('Pre ISIC Consolidation'!$D$3:$AT$44*('Pre ISIC Consolidation'!$C$3:$C$44=$A25)*('Pre ISIC Consolidation'!$D$2:$AT$2=AL$1))/SUMPRODUCT('Pre ISIC Consolidation'!$D$3:$AT$44*('Pre ISIC Consolidation'!$C$3:$C$44=$A25)),0)</f>
        <v>4.126866777613198E-2</v>
      </c>
      <c r="AM25">
        <f>IFERROR(SUMPRODUCT('Pre ISIC Consolidation'!$D$3:$AT$44*('Pre ISIC Consolidation'!$C$3:$C$44=$A25)*('Pre ISIC Consolidation'!$D$2:$AT$2=AM$1))/SUMPRODUCT('Pre ISIC Consolidation'!$D$3:$AT$44*('Pre ISIC Consolidation'!$C$3:$C$44=$A25)),0)</f>
        <v>8.6148694484871377E-2</v>
      </c>
      <c r="AN25">
        <f>IFERROR(SUMPRODUCT('Pre ISIC Consolidation'!$D$3:$AT$44*('Pre ISIC Consolidation'!$C$3:$C$44=$A25)*('Pre ISIC Consolidation'!$D$2:$AT$2=AN$1))/SUMPRODUCT('Pre ISIC Consolidation'!$D$3:$AT$44*('Pre ISIC Consolidation'!$C$3:$C$44=$A25)),0)</f>
        <v>1.2575587400573995E-2</v>
      </c>
      <c r="AO25">
        <f>IFERROR(SUMPRODUCT('Pre ISIC Consolidation'!$D$3:$AT$44*('Pre ISIC Consolidation'!$C$3:$C$44=$A25)*('Pre ISIC Consolidation'!$D$2:$AT$2=AO$1))/SUMPRODUCT('Pre ISIC Consolidation'!$D$3:$AT$44*('Pre ISIC Consolidation'!$C$3:$C$44=$A25)),0)</f>
        <v>2.8128232606056357E-2</v>
      </c>
      <c r="AP25">
        <f>IFERROR(SUMPRODUCT('Pre ISIC Consolidation'!$D$3:$AT$44*('Pre ISIC Consolidation'!$C$3:$C$44=$A25)*('Pre ISIC Consolidation'!$D$2:$AT$2=AP$1))/SUMPRODUCT('Pre ISIC Consolidation'!$D$3:$AT$44*('Pre ISIC Consolidation'!$C$3:$C$44=$A25)),0)</f>
        <v>1.7422978846070792E-2</v>
      </c>
      <c r="AQ25">
        <f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35">
      <c r="A26" t="s">
        <v>89</v>
      </c>
      <c r="B26">
        <f>IFERROR(SUMPRODUCT('Pre ISIC Consolidation'!$D$3:$AT$44*('Pre ISIC Consolidation'!$C$3:$C$44=$A26)*('Pre ISIC Consolidation'!$D$2:$AT$2=B$1))/SUMPRODUCT('Pre ISIC Consolidation'!$D$3:$AT$44*('Pre ISIC Consolidation'!$C$3:$C$44=$A26)),0)</f>
        <v>0</v>
      </c>
      <c r="C26">
        <f>IFERROR(SUMPRODUCT('Pre ISIC Consolidation'!$D$3:$AT$44*('Pre ISIC Consolidation'!$C$3:$C$44=$A26)*('Pre ISIC Consolidation'!$D$2:$AT$2=C$1))/SUMPRODUCT('Pre ISIC Consolidation'!$D$3:$AT$44*('Pre ISIC Consolidation'!$C$3:$C$44=$A26)),0)</f>
        <v>0</v>
      </c>
      <c r="D26">
        <f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>
        <f>IFERROR(SUMPRODUCT('Pre ISIC Consolidation'!$D$3:$AT$44*('Pre ISIC Consolidation'!$C$3:$C$44=$A26)*('Pre ISIC Consolidation'!$D$2:$AT$2=E$1))/SUMPRODUCT('Pre ISIC Consolidation'!$D$3:$AT$44*('Pre ISIC Consolidation'!$C$3:$C$44=$A26)),0)</f>
        <v>0</v>
      </c>
      <c r="F26">
        <f>IFERROR(SUMPRODUCT('Pre ISIC Consolidation'!$D$3:$AT$44*('Pre ISIC Consolidation'!$C$3:$C$44=$A26)*('Pre ISIC Consolidation'!$D$2:$AT$2=F$1))/SUMPRODUCT('Pre ISIC Consolidation'!$D$3:$AT$44*('Pre ISIC Consolidation'!$C$3:$C$44=$A26)),0)</f>
        <v>0</v>
      </c>
      <c r="G26">
        <f>IFERROR(SUMPRODUCT('Pre ISIC Consolidation'!$D$3:$AT$44*('Pre ISIC Consolidation'!$C$3:$C$44=$A26)*('Pre ISIC Consolidation'!$D$2:$AT$2=G$1))/SUMPRODUCT('Pre ISIC Consolidation'!$D$3:$AT$44*('Pre ISIC Consolidation'!$C$3:$C$44=$A26)),0)</f>
        <v>0</v>
      </c>
      <c r="H26">
        <f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>
        <f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>
        <f>IFERROR(SUMPRODUCT('Pre ISIC Consolidation'!$D$3:$AT$44*('Pre ISIC Consolidation'!$C$3:$C$44=$A26)*('Pre ISIC Consolidation'!$D$2:$AT$2=J$1))/SUMPRODUCT('Pre ISIC Consolidation'!$D$3:$AT$44*('Pre ISIC Consolidation'!$C$3:$C$44=$A26)),0)</f>
        <v>0</v>
      </c>
      <c r="K26">
        <f>IFERROR(SUMPRODUCT('Pre ISIC Consolidation'!$D$3:$AT$44*('Pre ISIC Consolidation'!$C$3:$C$44=$A26)*('Pre ISIC Consolidation'!$D$2:$AT$2=K$1))/SUMPRODUCT('Pre ISIC Consolidation'!$D$3:$AT$44*('Pre ISIC Consolidation'!$C$3:$C$44=$A26)),0)</f>
        <v>0</v>
      </c>
      <c r="L26">
        <f>IFERROR(SUMPRODUCT('Pre ISIC Consolidation'!$D$3:$AT$44*('Pre ISIC Consolidation'!$C$3:$C$44=$A26)*('Pre ISIC Consolidation'!$D$2:$AT$2=L$1))/SUMPRODUCT('Pre ISIC Consolidation'!$D$3:$AT$44*('Pre ISIC Consolidation'!$C$3:$C$44=$A26)),0)</f>
        <v>0</v>
      </c>
      <c r="M26">
        <f>IFERROR(SUMPRODUCT('Pre ISIC Consolidation'!$D$3:$AT$44*('Pre ISIC Consolidation'!$C$3:$C$44=$A26)*('Pre ISIC Consolidation'!$D$2:$AT$2=M$1))/SUMPRODUCT('Pre ISIC Consolidation'!$D$3:$AT$44*('Pre ISIC Consolidation'!$C$3:$C$44=$A26)),0)</f>
        <v>0</v>
      </c>
      <c r="N26">
        <f>IFERROR(SUMPRODUCT('Pre ISIC Consolidation'!$D$3:$AT$44*('Pre ISIC Consolidation'!$C$3:$C$44=$A26)*('Pre ISIC Consolidation'!$D$2:$AT$2=N$1))/SUMPRODUCT('Pre ISIC Consolidation'!$D$3:$AT$44*('Pre ISIC Consolidation'!$C$3:$C$44=$A26)),0)</f>
        <v>0</v>
      </c>
      <c r="O26">
        <f>IFERROR(SUMPRODUCT('Pre ISIC Consolidation'!$D$3:$AT$44*('Pre ISIC Consolidation'!$C$3:$C$44=$A26)*('Pre ISIC Consolidation'!$D$2:$AT$2=O$1))/SUMPRODUCT('Pre ISIC Consolidation'!$D$3:$AT$44*('Pre ISIC Consolidation'!$C$3:$C$44=$A26)),0)</f>
        <v>0</v>
      </c>
      <c r="P26">
        <f>IFERROR(SUMPRODUCT('Pre ISIC Consolidation'!$D$3:$AT$44*('Pre ISIC Consolidation'!$C$3:$C$44=$A26)*('Pre ISIC Consolidation'!$D$2:$AT$2=P$1))/SUMPRODUCT('Pre ISIC Consolidation'!$D$3:$AT$44*('Pre ISIC Consolidation'!$C$3:$C$44=$A26)),0)</f>
        <v>0</v>
      </c>
      <c r="Q26">
        <f>IFERROR(SUMPRODUCT('Pre ISIC Consolidation'!$D$3:$AT$44*('Pre ISIC Consolidation'!$C$3:$C$44=$A26)*('Pre ISIC Consolidation'!$D$2:$AT$2=Q$1))/SUMPRODUCT('Pre ISIC Consolidation'!$D$3:$AT$44*('Pre ISIC Consolidation'!$C$3:$C$44=$A26)),0)</f>
        <v>0</v>
      </c>
      <c r="R26">
        <f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>
        <f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>
        <f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>
        <f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>
        <f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>
        <f>IFERROR(SUMPRODUCT('Pre ISIC Consolidation'!$D$3:$AT$44*('Pre ISIC Consolidation'!$C$3:$C$44=$A26)*('Pre ISIC Consolidation'!$D$2:$AT$2=W$1))/SUMPRODUCT('Pre ISIC Consolidation'!$D$3:$AT$44*('Pre ISIC Consolidation'!$C$3:$C$44=$A26)),0)</f>
        <v>0</v>
      </c>
      <c r="X26">
        <f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>
        <f>IFERROR(SUMPRODUCT('Pre ISIC Consolidation'!$D$3:$AT$44*('Pre ISIC Consolidation'!$C$3:$C$44=$A26)*('Pre ISIC Consolidation'!$D$2:$AT$2=Y$1))/SUMPRODUCT('Pre ISIC Consolidation'!$D$3:$AT$44*('Pre ISIC Consolidation'!$C$3:$C$44=$A26)),0)</f>
        <v>0</v>
      </c>
      <c r="Z26">
        <f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>
        <f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>
        <f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>
        <f>IFERROR(SUMPRODUCT('Pre ISIC Consolidation'!$D$3:$AT$44*('Pre ISIC Consolidation'!$C$3:$C$44=$A26)*('Pre ISIC Consolidation'!$D$2:$AT$2=AC$1))/SUMPRODUCT('Pre ISIC Consolidation'!$D$3:$AT$44*('Pre ISIC Consolidation'!$C$3:$C$44=$A26)),0)</f>
        <v>0</v>
      </c>
      <c r="AD26">
        <f>IFERROR(SUMPRODUCT('Pre ISIC Consolidation'!$D$3:$AT$44*('Pre ISIC Consolidation'!$C$3:$C$44=$A26)*('Pre ISIC Consolidation'!$D$2:$AT$2=AD$1))/SUMPRODUCT('Pre ISIC Consolidation'!$D$3:$AT$44*('Pre ISIC Consolidation'!$C$3:$C$44=$A26)),0)</f>
        <v>0</v>
      </c>
      <c r="AE26">
        <f>IFERROR(SUMPRODUCT('Pre ISIC Consolidation'!$D$3:$AT$44*('Pre ISIC Consolidation'!$C$3:$C$44=$A26)*('Pre ISIC Consolidation'!$D$2:$AT$2=AE$1))/SUMPRODUCT('Pre ISIC Consolidation'!$D$3:$AT$44*('Pre ISIC Consolidation'!$C$3:$C$44=$A26)),0)</f>
        <v>0</v>
      </c>
      <c r="AF26">
        <f>IFERROR(SUMPRODUCT('Pre ISIC Consolidation'!$D$3:$AT$44*('Pre ISIC Consolidation'!$C$3:$C$44=$A26)*('Pre ISIC Consolidation'!$D$2:$AT$2=AF$1))/SUMPRODUCT('Pre ISIC Consolidation'!$D$3:$AT$44*('Pre ISIC Consolidation'!$C$3:$C$44=$A26)),0)</f>
        <v>0</v>
      </c>
      <c r="AG26">
        <f>IFERROR(SUMPRODUCT('Pre ISIC Consolidation'!$D$3:$AT$44*('Pre ISIC Consolidation'!$C$3:$C$44=$A26)*('Pre ISIC Consolidation'!$D$2:$AT$2=AG$1))/SUMPRODUCT('Pre ISIC Consolidation'!$D$3:$AT$44*('Pre ISIC Consolidation'!$C$3:$C$44=$A26)),0)</f>
        <v>0</v>
      </c>
      <c r="AH26">
        <f>IFERROR(SUMPRODUCT('Pre ISIC Consolidation'!$D$3:$AT$44*('Pre ISIC Consolidation'!$C$3:$C$44=$A26)*('Pre ISIC Consolidation'!$D$2:$AT$2=AH$1))/SUMPRODUCT('Pre ISIC Consolidation'!$D$3:$AT$44*('Pre ISIC Consolidation'!$C$3:$C$44=$A26)),0)</f>
        <v>0</v>
      </c>
      <c r="AI26">
        <f>IFERROR(SUMPRODUCT('Pre ISIC Consolidation'!$D$3:$AT$44*('Pre ISIC Consolidation'!$C$3:$C$44=$A26)*('Pre ISIC Consolidation'!$D$2:$AT$2=AI$1))/SUMPRODUCT('Pre ISIC Consolidation'!$D$3:$AT$44*('Pre ISIC Consolidation'!$C$3:$C$44=$A26)),0)</f>
        <v>0</v>
      </c>
      <c r="AJ26">
        <f>IFERROR(SUMPRODUCT('Pre ISIC Consolidation'!$D$3:$AT$44*('Pre ISIC Consolidation'!$C$3:$C$44=$A26)*('Pre ISIC Consolidation'!$D$2:$AT$2=AJ$1))/SUMPRODUCT('Pre ISIC Consolidation'!$D$3:$AT$44*('Pre ISIC Consolidation'!$C$3:$C$44=$A26)),0)</f>
        <v>0</v>
      </c>
      <c r="AK26">
        <f>IFERROR(SUMPRODUCT('Pre ISIC Consolidation'!$D$3:$AT$44*('Pre ISIC Consolidation'!$C$3:$C$44=$A26)*('Pre ISIC Consolidation'!$D$2:$AT$2=AK$1))/SUMPRODUCT('Pre ISIC Consolidation'!$D$3:$AT$44*('Pre ISIC Consolidation'!$C$3:$C$44=$A26)),0)</f>
        <v>0</v>
      </c>
      <c r="AL26">
        <f>IFERROR(SUMPRODUCT('Pre ISIC Consolidation'!$D$3:$AT$44*('Pre ISIC Consolidation'!$C$3:$C$44=$A26)*('Pre ISIC Consolidation'!$D$2:$AT$2=AL$1))/SUMPRODUCT('Pre ISIC Consolidation'!$D$3:$AT$44*('Pre ISIC Consolidation'!$C$3:$C$44=$A26)),0)</f>
        <v>0</v>
      </c>
      <c r="AM26">
        <f>IFERROR(SUMPRODUCT('Pre ISIC Consolidation'!$D$3:$AT$44*('Pre ISIC Consolidation'!$C$3:$C$44=$A26)*('Pre ISIC Consolidation'!$D$2:$AT$2=AM$1))/SUMPRODUCT('Pre ISIC Consolidation'!$D$3:$AT$44*('Pre ISIC Consolidation'!$C$3:$C$44=$A26)),0)</f>
        <v>0</v>
      </c>
      <c r="AN26">
        <f>IFERROR(SUMPRODUCT('Pre ISIC Consolidation'!$D$3:$AT$44*('Pre ISIC Consolidation'!$C$3:$C$44=$A26)*('Pre ISIC Consolidation'!$D$2:$AT$2=AN$1))/SUMPRODUCT('Pre ISIC Consolidation'!$D$3:$AT$44*('Pre ISIC Consolidation'!$C$3:$C$44=$A26)),0)</f>
        <v>0</v>
      </c>
      <c r="AO26">
        <f>IFERROR(SUMPRODUCT('Pre ISIC Consolidation'!$D$3:$AT$44*('Pre ISIC Consolidation'!$C$3:$C$44=$A26)*('Pre ISIC Consolidation'!$D$2:$AT$2=AO$1))/SUMPRODUCT('Pre ISIC Consolidation'!$D$3:$AT$44*('Pre ISIC Consolidation'!$C$3:$C$44=$A26)),0)</f>
        <v>0</v>
      </c>
      <c r="AP26">
        <f>IFERROR(SUMPRODUCT('Pre ISIC Consolidation'!$D$3:$AT$44*('Pre ISIC Consolidation'!$C$3:$C$44=$A26)*('Pre ISIC Consolidation'!$D$2:$AT$2=AP$1))/SUMPRODUCT('Pre ISIC Consolidation'!$D$3:$AT$44*('Pre ISIC Consolidation'!$C$3:$C$44=$A26)),0)</f>
        <v>0</v>
      </c>
      <c r="AQ26">
        <f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35">
      <c r="A28" s="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59999389629810485"/>
  </sheetPr>
  <dimension ref="A1:E205"/>
  <sheetViews>
    <sheetView workbookViewId="0">
      <selection activeCell="C7" sqref="C7"/>
    </sheetView>
    <sheetView workbookViewId="1">
      <selection activeCell="D10" sqref="D10"/>
    </sheetView>
  </sheetViews>
  <sheetFormatPr defaultRowHeight="14.5" x14ac:dyDescent="0.35"/>
  <cols>
    <col min="1" max="1" width="59.7265625" customWidth="1"/>
  </cols>
  <sheetData>
    <row r="1" spans="1:5" x14ac:dyDescent="0.35">
      <c r="A1" t="s">
        <v>307</v>
      </c>
    </row>
    <row r="2" spans="1:5" x14ac:dyDescent="0.35">
      <c r="A2" t="s">
        <v>306</v>
      </c>
    </row>
    <row r="3" spans="1:5" x14ac:dyDescent="0.35">
      <c r="A3" t="s">
        <v>721</v>
      </c>
    </row>
    <row r="5" spans="1:5" x14ac:dyDescent="0.35">
      <c r="A5" t="s">
        <v>305</v>
      </c>
      <c r="B5" t="s">
        <v>304</v>
      </c>
      <c r="C5" t="s">
        <v>303</v>
      </c>
      <c r="D5" t="s">
        <v>302</v>
      </c>
      <c r="E5" s="21" t="s">
        <v>301</v>
      </c>
    </row>
    <row r="6" spans="1:5" x14ac:dyDescent="0.35">
      <c r="A6" t="s">
        <v>300</v>
      </c>
      <c r="B6">
        <v>1</v>
      </c>
      <c r="C6">
        <v>11.141877582370334</v>
      </c>
      <c r="D6">
        <v>39.803333071618674</v>
      </c>
      <c r="E6" s="21" t="str">
        <f>VLOOKUP(A6,'ISIC Code Mapping'!$A$2:$C$201, 3, FALSE)</f>
        <v>ISIC 01T03</v>
      </c>
    </row>
    <row r="7" spans="1:5" x14ac:dyDescent="0.35">
      <c r="A7" t="s">
        <v>299</v>
      </c>
      <c r="B7">
        <v>2</v>
      </c>
      <c r="C7">
        <v>890.43143231185923</v>
      </c>
      <c r="D7">
        <v>9291.9264832432054</v>
      </c>
      <c r="E7" s="21" t="str">
        <f>VLOOKUP(A7,'ISIC Code Mapping'!$A$2:$C$201, 3, FALSE)</f>
        <v>ISIC 01T03</v>
      </c>
    </row>
    <row r="8" spans="1:5" x14ac:dyDescent="0.35">
      <c r="A8" t="s">
        <v>298</v>
      </c>
      <c r="B8">
        <v>3</v>
      </c>
      <c r="C8">
        <v>2232.8883799998302</v>
      </c>
      <c r="D8">
        <v>3217.5690092489567</v>
      </c>
      <c r="E8" s="21" t="str">
        <f>VLOOKUP(A8,'ISIC Code Mapping'!$A$2:$C$201, 3, FALSE)</f>
        <v>ISIC 01T03</v>
      </c>
    </row>
    <row r="9" spans="1:5" x14ac:dyDescent="0.35">
      <c r="A9" t="s">
        <v>297</v>
      </c>
      <c r="B9">
        <v>4</v>
      </c>
      <c r="C9">
        <v>30614.038138864307</v>
      </c>
      <c r="D9">
        <v>7092.9937904807794</v>
      </c>
      <c r="E9" s="21" t="str">
        <f>VLOOKUP(A9,'ISIC Code Mapping'!$A$2:$C$201, 3, FALSE)</f>
        <v>ISIC 01T03</v>
      </c>
    </row>
    <row r="10" spans="1:5" x14ac:dyDescent="0.35">
      <c r="A10" t="s">
        <v>296</v>
      </c>
      <c r="B10">
        <v>5</v>
      </c>
      <c r="C10">
        <v>7668.6915619983383</v>
      </c>
      <c r="D10">
        <v>1002.2209258360692</v>
      </c>
      <c r="E10" s="21" t="str">
        <f>VLOOKUP(A10,'ISIC Code Mapping'!$A$2:$C$201, 3, FALSE)</f>
        <v>ISIC 01T03</v>
      </c>
    </row>
    <row r="11" spans="1:5" x14ac:dyDescent="0.35">
      <c r="A11" t="s">
        <v>295</v>
      </c>
      <c r="B11">
        <v>6</v>
      </c>
      <c r="C11">
        <v>4.7824559134690743</v>
      </c>
      <c r="D11">
        <v>5.5505994603397184</v>
      </c>
      <c r="E11" s="21" t="str">
        <f>VLOOKUP(A11,'ISIC Code Mapping'!$A$2:$C$201, 3, FALSE)</f>
        <v>ISIC 01T03</v>
      </c>
    </row>
    <row r="12" spans="1:5" x14ac:dyDescent="0.35">
      <c r="A12" t="s">
        <v>294</v>
      </c>
      <c r="B12">
        <v>7</v>
      </c>
      <c r="C12">
        <v>214.51903442070562</v>
      </c>
      <c r="D12">
        <v>406.24800420174898</v>
      </c>
      <c r="E12" s="21" t="str">
        <f>VLOOKUP(A12,'ISIC Code Mapping'!$A$2:$C$201, 3, FALSE)</f>
        <v>ISIC 01T03</v>
      </c>
    </row>
    <row r="13" spans="1:5" x14ac:dyDescent="0.35">
      <c r="A13" t="s">
        <v>293</v>
      </c>
      <c r="B13">
        <v>8</v>
      </c>
      <c r="C13">
        <v>16018.973290414147</v>
      </c>
      <c r="D13">
        <v>838.56398643578063</v>
      </c>
      <c r="E13" s="21" t="str">
        <f>VLOOKUP(A13,'ISIC Code Mapping'!$A$2:$C$201, 3, FALSE)</f>
        <v>ISIC 01T03</v>
      </c>
    </row>
    <row r="14" spans="1:5" x14ac:dyDescent="0.35">
      <c r="A14" t="s">
        <v>292</v>
      </c>
      <c r="B14">
        <v>9</v>
      </c>
      <c r="C14">
        <v>3.7591904763628077</v>
      </c>
      <c r="D14">
        <v>860.8061673761747</v>
      </c>
      <c r="E14" s="21" t="str">
        <f>VLOOKUP(A14,'ISIC Code Mapping'!$A$2:$C$201, 3, FALSE)</f>
        <v>ISIC 01T03</v>
      </c>
    </row>
    <row r="15" spans="1:5" x14ac:dyDescent="0.35">
      <c r="A15" t="s">
        <v>291</v>
      </c>
      <c r="B15">
        <v>10</v>
      </c>
      <c r="C15">
        <v>1.733150485060208</v>
      </c>
      <c r="D15">
        <v>111.11366801289091</v>
      </c>
      <c r="E15" s="21" t="str">
        <f>VLOOKUP(A15,'ISIC Code Mapping'!$A$2:$C$201, 3, FALSE)</f>
        <v>ISIC 01T03</v>
      </c>
    </row>
    <row r="16" spans="1:5" x14ac:dyDescent="0.35">
      <c r="A16" t="s">
        <v>290</v>
      </c>
      <c r="B16">
        <v>11</v>
      </c>
      <c r="C16">
        <v>11.594304661437985</v>
      </c>
      <c r="D16">
        <v>508.57022257597089</v>
      </c>
      <c r="E16" s="21" t="str">
        <f>VLOOKUP(A16,'ISIC Code Mapping'!$A$2:$C$201, 3, FALSE)</f>
        <v>ISIC 01T03</v>
      </c>
    </row>
    <row r="17" spans="1:5" x14ac:dyDescent="0.35">
      <c r="A17" t="s">
        <v>289</v>
      </c>
      <c r="B17">
        <v>12</v>
      </c>
      <c r="C17">
        <v>346.15640732889699</v>
      </c>
      <c r="D17">
        <v>1199.7528973848603</v>
      </c>
      <c r="E17" s="21" t="str">
        <f>VLOOKUP(A17,'ISIC Code Mapping'!$A$2:$C$201, 3, FALSE)</f>
        <v>ISIC 01T03</v>
      </c>
    </row>
    <row r="18" spans="1:5" x14ac:dyDescent="0.35">
      <c r="A18" t="s">
        <v>288</v>
      </c>
      <c r="B18">
        <v>13</v>
      </c>
      <c r="C18">
        <v>655.94603383204662</v>
      </c>
      <c r="D18">
        <v>345.03880570204319</v>
      </c>
      <c r="E18" s="21" t="str">
        <f>VLOOKUP(A18,'ISIC Code Mapping'!$A$2:$C$201, 3, FALSE)</f>
        <v>ISIC 01T03</v>
      </c>
    </row>
    <row r="19" spans="1:5" x14ac:dyDescent="0.35">
      <c r="A19" t="s">
        <v>287</v>
      </c>
      <c r="B19">
        <v>14</v>
      </c>
      <c r="C19">
        <v>0</v>
      </c>
      <c r="D19">
        <v>0</v>
      </c>
      <c r="E19" s="21" t="str">
        <f>VLOOKUP(A19,'ISIC Code Mapping'!$A$2:$C$201, 3, FALSE)</f>
        <v>ISIC 01T03</v>
      </c>
    </row>
    <row r="20" spans="1:5" x14ac:dyDescent="0.35">
      <c r="A20" t="s">
        <v>286</v>
      </c>
      <c r="B20">
        <v>15</v>
      </c>
      <c r="C20">
        <v>278.39516773450958</v>
      </c>
      <c r="D20">
        <v>61.51955011459853</v>
      </c>
      <c r="E20" s="21" t="str">
        <f>VLOOKUP(A20,'ISIC Code Mapping'!$A$2:$C$201, 3, FALSE)</f>
        <v>ISIC 01T03</v>
      </c>
    </row>
    <row r="21" spans="1:5" x14ac:dyDescent="0.35">
      <c r="A21" t="s">
        <v>285</v>
      </c>
      <c r="B21">
        <v>16</v>
      </c>
      <c r="C21">
        <v>0</v>
      </c>
      <c r="D21">
        <v>0</v>
      </c>
      <c r="E21" s="21" t="str">
        <f>VLOOKUP(A21,'ISIC Code Mapping'!$A$2:$C$201, 3, FALSE)</f>
        <v>ISIC 01T03</v>
      </c>
    </row>
    <row r="22" spans="1:5" x14ac:dyDescent="0.35">
      <c r="A22" t="s">
        <v>284</v>
      </c>
      <c r="B22">
        <v>17</v>
      </c>
      <c r="C22">
        <v>0</v>
      </c>
      <c r="D22">
        <v>0</v>
      </c>
      <c r="E22" s="21" t="str">
        <f>VLOOKUP(A22,'ISIC Code Mapping'!$A$2:$C$201, 3, FALSE)</f>
        <v>ISIC 01T03</v>
      </c>
    </row>
    <row r="23" spans="1:5" x14ac:dyDescent="0.35">
      <c r="A23" t="s">
        <v>283</v>
      </c>
      <c r="B23">
        <v>18</v>
      </c>
      <c r="C23">
        <v>1966.2355209065981</v>
      </c>
      <c r="D23">
        <v>1589.2048719500428</v>
      </c>
      <c r="E23" s="21" t="str">
        <f>VLOOKUP(A23,'ISIC Code Mapping'!$A$2:$C$201, 3, FALSE)</f>
        <v>ISIC 01T03</v>
      </c>
    </row>
    <row r="24" spans="1:5" x14ac:dyDescent="0.35">
      <c r="A24" t="s">
        <v>282</v>
      </c>
      <c r="B24">
        <v>19</v>
      </c>
      <c r="C24">
        <v>5518.2504983795707</v>
      </c>
      <c r="D24">
        <v>1152.731040943416</v>
      </c>
      <c r="E24" s="21" t="str">
        <f>VLOOKUP(A24,'ISIC Code Mapping'!$A$2:$C$201, 3, FALSE)</f>
        <v>ISIC 01T03</v>
      </c>
    </row>
    <row r="25" spans="1:5" x14ac:dyDescent="0.35">
      <c r="A25" t="s">
        <v>281</v>
      </c>
      <c r="B25">
        <v>20</v>
      </c>
      <c r="C25">
        <v>471.14322049606187</v>
      </c>
      <c r="D25">
        <v>13.336262500338009</v>
      </c>
      <c r="E25" s="21" t="str">
        <f>VLOOKUP(A25,'ISIC Code Mapping'!$A$2:$C$201, 3, FALSE)</f>
        <v>ISIC 05</v>
      </c>
    </row>
    <row r="26" spans="1:5" x14ac:dyDescent="0.35">
      <c r="A26" t="s">
        <v>280</v>
      </c>
      <c r="B26">
        <v>21</v>
      </c>
      <c r="C26">
        <v>421.72315999905362</v>
      </c>
      <c r="D26">
        <v>10.476206170953988</v>
      </c>
      <c r="E26" s="21" t="str">
        <f>VLOOKUP(A26,'ISIC Code Mapping'!$A$2:$C$201, 3, FALSE)</f>
        <v>ISIC 05</v>
      </c>
    </row>
    <row r="27" spans="1:5" x14ac:dyDescent="0.35">
      <c r="A27" t="s">
        <v>279</v>
      </c>
      <c r="B27">
        <v>22</v>
      </c>
      <c r="C27">
        <v>7925.9517025842424</v>
      </c>
      <c r="D27">
        <v>164.38835296921579</v>
      </c>
      <c r="E27" s="21" t="str">
        <f>VLOOKUP(A27,'ISIC Code Mapping'!$A$2:$C$201, 3, FALSE)</f>
        <v>ISIC 05</v>
      </c>
    </row>
    <row r="28" spans="1:5" x14ac:dyDescent="0.35">
      <c r="A28" t="s">
        <v>278</v>
      </c>
      <c r="B28">
        <v>23</v>
      </c>
      <c r="C28">
        <v>310.43244744663747</v>
      </c>
      <c r="D28">
        <v>2.0603881296297137</v>
      </c>
      <c r="E28" s="21" t="str">
        <f>VLOOKUP(A28,'ISIC Code Mapping'!$A$2:$C$201, 3, FALSE)</f>
        <v>ISIC 05</v>
      </c>
    </row>
    <row r="29" spans="1:5" x14ac:dyDescent="0.35">
      <c r="A29" t="s">
        <v>277</v>
      </c>
      <c r="B29">
        <v>24</v>
      </c>
      <c r="C29">
        <v>6.2871836509572787E-2</v>
      </c>
      <c r="D29">
        <v>0.7708531846656278</v>
      </c>
      <c r="E29" s="21" t="str">
        <f>VLOOKUP(A29,'ISIC Code Mapping'!$A$2:$C$201, 3, FALSE)</f>
        <v>ISIC 05</v>
      </c>
    </row>
    <row r="30" spans="1:5" x14ac:dyDescent="0.35">
      <c r="A30" t="s">
        <v>276</v>
      </c>
      <c r="B30">
        <v>25</v>
      </c>
      <c r="C30">
        <v>22.044613399454683</v>
      </c>
      <c r="D30">
        <v>18.427092348782544</v>
      </c>
      <c r="E30" s="21" t="str">
        <f>VLOOKUP(A30,'ISIC Code Mapping'!$A$2:$C$201, 3, FALSE)</f>
        <v>ISIC 05</v>
      </c>
    </row>
    <row r="31" spans="1:5" x14ac:dyDescent="0.35">
      <c r="A31" t="s">
        <v>275</v>
      </c>
      <c r="B31">
        <v>26</v>
      </c>
      <c r="C31">
        <v>17.382051264307531</v>
      </c>
      <c r="D31">
        <v>51.619710928112752</v>
      </c>
      <c r="E31" s="21" t="str">
        <f>VLOOKUP(A31,'ISIC Code Mapping'!$A$2:$C$201, 3, FALSE)</f>
        <v>ISIC 05</v>
      </c>
    </row>
    <row r="32" spans="1:5" x14ac:dyDescent="0.35">
      <c r="A32" t="s">
        <v>274</v>
      </c>
      <c r="B32">
        <v>27</v>
      </c>
      <c r="C32">
        <v>7.2398335144376293</v>
      </c>
      <c r="D32">
        <v>24.824904487394324</v>
      </c>
      <c r="E32" s="21" t="str">
        <f>VLOOKUP(A32,'ISIC Code Mapping'!$A$2:$C$201, 3, FALSE)</f>
        <v>ISIC 05</v>
      </c>
    </row>
    <row r="33" spans="1:5" x14ac:dyDescent="0.35">
      <c r="A33" t="s">
        <v>273</v>
      </c>
      <c r="B33">
        <v>28</v>
      </c>
      <c r="C33">
        <v>105742.04702406097</v>
      </c>
      <c r="D33">
        <v>6687.5898142599108</v>
      </c>
      <c r="E33" s="21" t="str">
        <f>VLOOKUP(A33,'ISIC Code Mapping'!$A$2:$C$201, 3, FALSE)</f>
        <v>ISIC 06</v>
      </c>
    </row>
    <row r="34" spans="1:5" x14ac:dyDescent="0.35">
      <c r="A34" t="s">
        <v>272</v>
      </c>
      <c r="B34">
        <v>29</v>
      </c>
      <c r="C34">
        <v>50035.56911154266</v>
      </c>
      <c r="D34">
        <v>996.16111918138472</v>
      </c>
      <c r="E34" s="21" t="str">
        <f>VLOOKUP(A34,'ISIC Code Mapping'!$A$2:$C$201, 3, FALSE)</f>
        <v>ISIC 06</v>
      </c>
    </row>
    <row r="35" spans="1:5" x14ac:dyDescent="0.35">
      <c r="A35" t="s">
        <v>271</v>
      </c>
      <c r="B35">
        <v>30</v>
      </c>
      <c r="C35">
        <v>2455.7009434388774</v>
      </c>
      <c r="D35">
        <v>121.96656579148942</v>
      </c>
      <c r="E35" s="21" t="str">
        <f>VLOOKUP(A35,'ISIC Code Mapping'!$A$2:$C$201, 3, FALSE)</f>
        <v>ISIC 06</v>
      </c>
    </row>
    <row r="36" spans="1:5" x14ac:dyDescent="0.35">
      <c r="A36" t="s">
        <v>270</v>
      </c>
      <c r="B36">
        <v>31</v>
      </c>
      <c r="C36">
        <v>1.0306205966231521</v>
      </c>
      <c r="D36">
        <v>3.0582795380904516E-2</v>
      </c>
      <c r="E36" s="21" t="str">
        <f>VLOOKUP(A36,'ISIC Code Mapping'!$A$2:$C$201, 3, FALSE)</f>
        <v>ISIC 06</v>
      </c>
    </row>
    <row r="37" spans="1:5" x14ac:dyDescent="0.35">
      <c r="A37" t="s">
        <v>269</v>
      </c>
      <c r="B37">
        <v>32</v>
      </c>
      <c r="C37">
        <v>0.3226659757692793</v>
      </c>
      <c r="D37">
        <v>4.5992678426185511E-3</v>
      </c>
      <c r="E37" s="21" t="str">
        <f>VLOOKUP(A37,'ISIC Code Mapping'!$A$2:$C$201, 3, FALSE)</f>
        <v>ISIC 07T08</v>
      </c>
    </row>
    <row r="38" spans="1:5" x14ac:dyDescent="0.35">
      <c r="A38" t="s">
        <v>268</v>
      </c>
      <c r="B38">
        <v>33</v>
      </c>
      <c r="C38">
        <v>5109.7073517775643</v>
      </c>
      <c r="D38">
        <v>163.35962400906004</v>
      </c>
      <c r="E38" s="21" t="str">
        <f>VLOOKUP(A38,'ISIC Code Mapping'!$A$2:$C$201, 3, FALSE)</f>
        <v>ISIC 07T08</v>
      </c>
    </row>
    <row r="39" spans="1:5" x14ac:dyDescent="0.35">
      <c r="A39" t="s">
        <v>267</v>
      </c>
      <c r="B39">
        <v>34</v>
      </c>
      <c r="C39">
        <v>10121.965617505877</v>
      </c>
      <c r="D39">
        <v>867.01476300630975</v>
      </c>
      <c r="E39" s="21" t="str">
        <f>VLOOKUP(A39,'ISIC Code Mapping'!$A$2:$C$201, 3, FALSE)</f>
        <v>ISIC 07T08</v>
      </c>
    </row>
    <row r="40" spans="1:5" x14ac:dyDescent="0.35">
      <c r="A40" t="s">
        <v>266</v>
      </c>
      <c r="B40">
        <v>35</v>
      </c>
      <c r="C40">
        <v>414.42240033188028</v>
      </c>
      <c r="D40">
        <v>317.18232952884864</v>
      </c>
      <c r="E40" s="21" t="str">
        <f>VLOOKUP(A40,'ISIC Code Mapping'!$A$2:$C$201, 3, FALSE)</f>
        <v>ISIC 07T08</v>
      </c>
    </row>
    <row r="41" spans="1:5" x14ac:dyDescent="0.35">
      <c r="A41" t="s">
        <v>265</v>
      </c>
      <c r="B41">
        <v>36</v>
      </c>
      <c r="C41">
        <v>169.3260405232416</v>
      </c>
      <c r="D41">
        <v>16.815962543983513</v>
      </c>
      <c r="E41" s="21" t="str">
        <f>VLOOKUP(A41,'ISIC Code Mapping'!$A$2:$C$201, 3, FALSE)</f>
        <v>ISIC 07T08</v>
      </c>
    </row>
    <row r="42" spans="1:5" x14ac:dyDescent="0.35">
      <c r="A42" t="s">
        <v>264</v>
      </c>
      <c r="B42">
        <v>37</v>
      </c>
      <c r="C42">
        <v>533.25938885994913</v>
      </c>
      <c r="D42">
        <v>421.07137724840135</v>
      </c>
      <c r="E42" s="21" t="str">
        <f>VLOOKUP(A42,'ISIC Code Mapping'!$A$2:$C$201, 3, FALSE)</f>
        <v>ISIC 07T08</v>
      </c>
    </row>
    <row r="43" spans="1:5" x14ac:dyDescent="0.35">
      <c r="A43" t="s">
        <v>263</v>
      </c>
      <c r="B43">
        <v>38</v>
      </c>
      <c r="C43">
        <v>1725.1236806904999</v>
      </c>
      <c r="D43">
        <v>384.40723643000962</v>
      </c>
      <c r="E43" s="21" t="str">
        <f>VLOOKUP(A43,'ISIC Code Mapping'!$A$2:$C$201, 3, FALSE)</f>
        <v>ISIC 07T08</v>
      </c>
    </row>
    <row r="44" spans="1:5" x14ac:dyDescent="0.35">
      <c r="A44" t="s">
        <v>262</v>
      </c>
      <c r="B44">
        <v>39</v>
      </c>
      <c r="C44">
        <v>1370.5866029337139</v>
      </c>
      <c r="D44">
        <v>67.783606703090072</v>
      </c>
      <c r="E44" s="21" t="str">
        <f>VLOOKUP(A44,'ISIC Code Mapping'!$A$2:$C$201, 3, FALSE)</f>
        <v>ISIC 07T08</v>
      </c>
    </row>
    <row r="45" spans="1:5" x14ac:dyDescent="0.35">
      <c r="A45" t="s">
        <v>261</v>
      </c>
      <c r="B45">
        <v>40</v>
      </c>
      <c r="C45">
        <v>855.43698287638995</v>
      </c>
      <c r="D45">
        <v>1724.5428084673231</v>
      </c>
      <c r="E45" s="21" t="str">
        <f>VLOOKUP(A45,'ISIC Code Mapping'!$A$2:$C$201, 3, FALSE)</f>
        <v>ISIC 07T08</v>
      </c>
    </row>
    <row r="46" spans="1:5" x14ac:dyDescent="0.35">
      <c r="A46" t="s">
        <v>260</v>
      </c>
      <c r="B46">
        <v>41</v>
      </c>
      <c r="C46">
        <v>1762.028183940962</v>
      </c>
      <c r="D46">
        <v>806.52448204873247</v>
      </c>
      <c r="E46" s="21" t="str">
        <f>VLOOKUP(A46,'ISIC Code Mapping'!$A$2:$C$201, 3, FALSE)</f>
        <v>ISIC 07T08</v>
      </c>
    </row>
    <row r="47" spans="1:5" x14ac:dyDescent="0.35">
      <c r="A47" t="s">
        <v>259</v>
      </c>
      <c r="B47">
        <v>42</v>
      </c>
      <c r="C47">
        <v>3598.9206868388978</v>
      </c>
      <c r="D47">
        <v>2467.1989159588911</v>
      </c>
      <c r="E47" s="21" t="str">
        <f>VLOOKUP(A47,'ISIC Code Mapping'!$A$2:$C$201, 3, FALSE)</f>
        <v>ISIC 07T08</v>
      </c>
    </row>
    <row r="48" spans="1:5" x14ac:dyDescent="0.35">
      <c r="A48" t="s">
        <v>258</v>
      </c>
      <c r="B48">
        <v>43</v>
      </c>
      <c r="C48">
        <v>1660.4602282377298</v>
      </c>
      <c r="D48">
        <v>686.64653544295936</v>
      </c>
      <c r="E48" s="21" t="str">
        <f>VLOOKUP(A48,'ISIC Code Mapping'!$A$2:$C$201, 3, FALSE)</f>
        <v>ISIC 10T12</v>
      </c>
    </row>
    <row r="49" spans="1:5" x14ac:dyDescent="0.35">
      <c r="A49" t="s">
        <v>257</v>
      </c>
      <c r="B49">
        <v>44</v>
      </c>
      <c r="C49">
        <v>99.783446004306029</v>
      </c>
      <c r="D49">
        <v>6294.32728507101</v>
      </c>
      <c r="E49" s="21" t="str">
        <f>VLOOKUP(A49,'ISIC Code Mapping'!$A$2:$C$201, 3, FALSE)</f>
        <v>ISIC 10T12</v>
      </c>
    </row>
    <row r="50" spans="1:5" x14ac:dyDescent="0.35">
      <c r="A50" t="s">
        <v>256</v>
      </c>
      <c r="B50">
        <v>45</v>
      </c>
      <c r="C50">
        <v>977.48949403562131</v>
      </c>
      <c r="D50">
        <v>2179.5326480909275</v>
      </c>
      <c r="E50" s="21" t="str">
        <f>VLOOKUP(A50,'ISIC Code Mapping'!$A$2:$C$201, 3, FALSE)</f>
        <v>ISIC 10T12</v>
      </c>
    </row>
    <row r="51" spans="1:5" x14ac:dyDescent="0.35">
      <c r="A51" t="s">
        <v>255</v>
      </c>
      <c r="B51">
        <v>46</v>
      </c>
      <c r="C51">
        <v>2273.0388790913103</v>
      </c>
      <c r="D51">
        <v>2533.6813745541995</v>
      </c>
      <c r="E51" s="21" t="str">
        <f>VLOOKUP(A51,'ISIC Code Mapping'!$A$2:$C$201, 3, FALSE)</f>
        <v>ISIC 10T12</v>
      </c>
    </row>
    <row r="52" spans="1:5" x14ac:dyDescent="0.35">
      <c r="A52" t="s">
        <v>254</v>
      </c>
      <c r="B52">
        <v>47</v>
      </c>
      <c r="C52">
        <v>5087.3475388958577</v>
      </c>
      <c r="D52">
        <v>4513.983733375173</v>
      </c>
      <c r="E52" s="21" t="str">
        <f>VLOOKUP(A52,'ISIC Code Mapping'!$A$2:$C$201, 3, FALSE)</f>
        <v>ISIC 10T12</v>
      </c>
    </row>
    <row r="53" spans="1:5" x14ac:dyDescent="0.35">
      <c r="A53" t="s">
        <v>253</v>
      </c>
      <c r="B53">
        <v>48</v>
      </c>
      <c r="C53">
        <v>1079.8747174891496</v>
      </c>
      <c r="D53">
        <v>20327.804407579981</v>
      </c>
      <c r="E53" s="21" t="str">
        <f>VLOOKUP(A53,'ISIC Code Mapping'!$A$2:$C$201, 3, FALSE)</f>
        <v>ISIC 10T12</v>
      </c>
    </row>
    <row r="54" spans="1:5" x14ac:dyDescent="0.35">
      <c r="A54" t="s">
        <v>252</v>
      </c>
      <c r="B54">
        <v>49</v>
      </c>
      <c r="C54">
        <v>607.50610706358077</v>
      </c>
      <c r="D54">
        <v>196.87787536728015</v>
      </c>
      <c r="E54" s="21" t="str">
        <f>VLOOKUP(A54,'ISIC Code Mapping'!$A$2:$C$201, 3, FALSE)</f>
        <v>ISIC 10T12</v>
      </c>
    </row>
    <row r="55" spans="1:5" x14ac:dyDescent="0.35">
      <c r="A55" t="s">
        <v>251</v>
      </c>
      <c r="B55">
        <v>50</v>
      </c>
      <c r="C55">
        <v>778.80183738533856</v>
      </c>
      <c r="D55">
        <v>1216.6587270740938</v>
      </c>
      <c r="E55" s="21" t="str">
        <f>VLOOKUP(A55,'ISIC Code Mapping'!$A$2:$C$201, 3, FALSE)</f>
        <v>ISIC 10T12</v>
      </c>
    </row>
    <row r="56" spans="1:5" x14ac:dyDescent="0.35">
      <c r="A56" t="s">
        <v>250</v>
      </c>
      <c r="B56">
        <v>51</v>
      </c>
      <c r="C56">
        <v>28235.076320574415</v>
      </c>
      <c r="D56">
        <v>66821.438270189916</v>
      </c>
      <c r="E56" s="21" t="str">
        <f>VLOOKUP(A56,'ISIC Code Mapping'!$A$2:$C$201, 3, FALSE)</f>
        <v>ISIC 10T12</v>
      </c>
    </row>
    <row r="57" spans="1:5" x14ac:dyDescent="0.35">
      <c r="A57" t="s">
        <v>249</v>
      </c>
      <c r="B57">
        <v>52</v>
      </c>
      <c r="C57">
        <v>7626.8161118833323</v>
      </c>
      <c r="D57">
        <v>35499.435874629635</v>
      </c>
      <c r="E57" s="21" t="str">
        <f>VLOOKUP(A57,'ISIC Code Mapping'!$A$2:$C$201, 3, FALSE)</f>
        <v>ISIC 10T12</v>
      </c>
    </row>
    <row r="58" spans="1:5" x14ac:dyDescent="0.35">
      <c r="A58" t="s">
        <v>248</v>
      </c>
      <c r="B58">
        <v>53</v>
      </c>
      <c r="C58">
        <v>11640.631056238099</v>
      </c>
      <c r="D58">
        <v>5944.2498507892806</v>
      </c>
      <c r="E58" s="21" t="str">
        <f>VLOOKUP(A58,'ISIC Code Mapping'!$A$2:$C$201, 3, FALSE)</f>
        <v>ISIC 10T12</v>
      </c>
    </row>
    <row r="59" spans="1:5" x14ac:dyDescent="0.35">
      <c r="A59" t="s">
        <v>247</v>
      </c>
      <c r="B59">
        <v>54</v>
      </c>
      <c r="C59">
        <v>738.49956059031035</v>
      </c>
      <c r="D59">
        <v>5614.2218673931447</v>
      </c>
      <c r="E59" s="21" t="str">
        <f>VLOOKUP(A59,'ISIC Code Mapping'!$A$2:$C$201, 3, FALSE)</f>
        <v>ISIC 10T12</v>
      </c>
    </row>
    <row r="60" spans="1:5" x14ac:dyDescent="0.35">
      <c r="A60" t="s">
        <v>246</v>
      </c>
      <c r="B60">
        <v>55</v>
      </c>
      <c r="C60">
        <v>37102.348203255351</v>
      </c>
      <c r="D60">
        <v>26658.863994629952</v>
      </c>
      <c r="E60" s="21" t="str">
        <f>VLOOKUP(A60,'ISIC Code Mapping'!$A$2:$C$201, 3, FALSE)</f>
        <v>ISIC 13T15</v>
      </c>
    </row>
    <row r="61" spans="1:5" x14ac:dyDescent="0.35">
      <c r="A61" t="s">
        <v>245</v>
      </c>
      <c r="B61">
        <v>56</v>
      </c>
      <c r="C61">
        <v>45692.02018474591</v>
      </c>
      <c r="D61">
        <v>22263.960249470409</v>
      </c>
      <c r="E61" s="21" t="str">
        <f>VLOOKUP(A61,'ISIC Code Mapping'!$A$2:$C$201, 3, FALSE)</f>
        <v>ISIC 13T15</v>
      </c>
    </row>
    <row r="62" spans="1:5" x14ac:dyDescent="0.35">
      <c r="A62" t="s">
        <v>244</v>
      </c>
      <c r="B62">
        <v>57</v>
      </c>
      <c r="C62">
        <v>22987.676896700134</v>
      </c>
      <c r="D62">
        <v>19675.889658820488</v>
      </c>
      <c r="E62" s="21" t="str">
        <f>VLOOKUP(A62,'ISIC Code Mapping'!$A$2:$C$201, 3, FALSE)</f>
        <v>ISIC 13T15</v>
      </c>
    </row>
    <row r="63" spans="1:5" x14ac:dyDescent="0.35">
      <c r="A63" t="s">
        <v>243</v>
      </c>
      <c r="B63">
        <v>58</v>
      </c>
      <c r="C63">
        <v>10769.887064800936</v>
      </c>
      <c r="D63">
        <v>18009.071646368429</v>
      </c>
      <c r="E63" s="21" t="str">
        <f>VLOOKUP(A63,'ISIC Code Mapping'!$A$2:$C$201, 3, FALSE)</f>
        <v>ISIC 16</v>
      </c>
    </row>
    <row r="64" spans="1:5" x14ac:dyDescent="0.35">
      <c r="A64" t="s">
        <v>242</v>
      </c>
      <c r="B64">
        <v>59</v>
      </c>
      <c r="C64">
        <v>0</v>
      </c>
      <c r="D64">
        <v>0</v>
      </c>
      <c r="E64" s="21" t="str">
        <f>VLOOKUP(A64,'ISIC Code Mapping'!$A$2:$C$201, 3, FALSE)</f>
        <v>ISIC 16</v>
      </c>
    </row>
    <row r="65" spans="1:5" x14ac:dyDescent="0.35">
      <c r="A65" t="s">
        <v>241</v>
      </c>
      <c r="B65">
        <v>60</v>
      </c>
      <c r="C65">
        <v>2289.7366274193159</v>
      </c>
      <c r="D65">
        <v>5390.7007709045083</v>
      </c>
      <c r="E65" s="21" t="str">
        <f>VLOOKUP(A65,'ISIC Code Mapping'!$A$2:$C$201, 3, FALSE)</f>
        <v>ISIC 17T18</v>
      </c>
    </row>
    <row r="66" spans="1:5" x14ac:dyDescent="0.35">
      <c r="A66" t="s">
        <v>240</v>
      </c>
      <c r="B66">
        <v>61</v>
      </c>
      <c r="C66">
        <v>0</v>
      </c>
      <c r="D66">
        <v>0</v>
      </c>
      <c r="E66" s="21" t="str">
        <f>VLOOKUP(A66,'ISIC Code Mapping'!$A$2:$C$201, 3, FALSE)</f>
        <v>ISIC 17T18</v>
      </c>
    </row>
    <row r="67" spans="1:5" x14ac:dyDescent="0.35">
      <c r="A67" t="s">
        <v>239</v>
      </c>
      <c r="B67">
        <v>62</v>
      </c>
      <c r="C67">
        <v>8886.3029983786309</v>
      </c>
      <c r="D67">
        <v>27161.614450236542</v>
      </c>
      <c r="E67" s="21" t="str">
        <f>VLOOKUP(A67,'ISIC Code Mapping'!$A$2:$C$201, 3, FALSE)</f>
        <v>ISIC 17T18</v>
      </c>
    </row>
    <row r="68" spans="1:5" x14ac:dyDescent="0.35">
      <c r="A68" t="s">
        <v>238</v>
      </c>
      <c r="B68">
        <v>63</v>
      </c>
      <c r="C68">
        <v>5427.6867152260747</v>
      </c>
      <c r="D68">
        <v>15227.470531067162</v>
      </c>
      <c r="E68" s="21" t="str">
        <f>VLOOKUP(A68,'ISIC Code Mapping'!$A$2:$C$201, 3, FALSE)</f>
        <v>ISIC 17T18</v>
      </c>
    </row>
    <row r="69" spans="1:5" x14ac:dyDescent="0.35">
      <c r="A69" t="s">
        <v>237</v>
      </c>
      <c r="B69">
        <v>64</v>
      </c>
      <c r="C69">
        <v>363.54993791085121</v>
      </c>
      <c r="D69">
        <v>545.83307620892663</v>
      </c>
      <c r="E69" s="21" t="str">
        <f>VLOOKUP(A69,'ISIC Code Mapping'!$A$2:$C$201, 3, FALSE)</f>
        <v>ISIC 19</v>
      </c>
    </row>
    <row r="70" spans="1:5" x14ac:dyDescent="0.35">
      <c r="A70" t="s">
        <v>236</v>
      </c>
      <c r="B70">
        <v>65</v>
      </c>
      <c r="C70">
        <v>0</v>
      </c>
      <c r="D70">
        <v>0</v>
      </c>
      <c r="E70" s="21" t="str">
        <f>VLOOKUP(A70,'ISIC Code Mapping'!$A$2:$C$201, 3, FALSE)</f>
        <v>ISIC 19</v>
      </c>
    </row>
    <row r="71" spans="1:5" x14ac:dyDescent="0.35">
      <c r="A71" t="s">
        <v>235</v>
      </c>
      <c r="B71">
        <v>66</v>
      </c>
      <c r="C71">
        <v>35.79234360444984</v>
      </c>
      <c r="D71">
        <v>2.0551042651767162</v>
      </c>
      <c r="E71" s="21" t="str">
        <f>VLOOKUP(A71,'ISIC Code Mapping'!$A$2:$C$201, 3, FALSE)</f>
        <v>ISIC 19</v>
      </c>
    </row>
    <row r="72" spans="1:5" x14ac:dyDescent="0.35">
      <c r="A72" t="s">
        <v>234</v>
      </c>
      <c r="B72">
        <v>67</v>
      </c>
      <c r="C72">
        <v>4877.568800598393</v>
      </c>
      <c r="D72">
        <v>14278.040982406685</v>
      </c>
      <c r="E72" s="21" t="str">
        <f>VLOOKUP(A72,'ISIC Code Mapping'!$A$2:$C$201, 3, FALSE)</f>
        <v>ISIC 19</v>
      </c>
    </row>
    <row r="73" spans="1:5" x14ac:dyDescent="0.35">
      <c r="A73" t="s">
        <v>233</v>
      </c>
      <c r="B73">
        <v>68</v>
      </c>
      <c r="C73">
        <v>0</v>
      </c>
      <c r="D73">
        <v>0</v>
      </c>
      <c r="E73" s="21" t="str">
        <f>VLOOKUP(A73,'ISIC Code Mapping'!$A$2:$C$201, 3, FALSE)</f>
        <v>ISIC 19</v>
      </c>
    </row>
    <row r="74" spans="1:5" x14ac:dyDescent="0.35">
      <c r="A74" t="s">
        <v>232</v>
      </c>
      <c r="B74">
        <v>69</v>
      </c>
      <c r="C74">
        <v>0.33775852572627063</v>
      </c>
      <c r="D74">
        <v>0</v>
      </c>
      <c r="E74" s="21" t="str">
        <f>VLOOKUP(A74,'ISIC Code Mapping'!$A$2:$C$201, 3, FALSE)</f>
        <v>ISIC 19</v>
      </c>
    </row>
    <row r="75" spans="1:5" x14ac:dyDescent="0.35">
      <c r="A75" t="s">
        <v>231</v>
      </c>
      <c r="B75">
        <v>70</v>
      </c>
      <c r="C75">
        <v>3925.230606529758</v>
      </c>
      <c r="D75">
        <v>4982.1325518746426</v>
      </c>
      <c r="E75" s="21" t="str">
        <f>VLOOKUP(A75,'ISIC Code Mapping'!$A$2:$C$201, 3, FALSE)</f>
        <v>ISIC 19</v>
      </c>
    </row>
    <row r="76" spans="1:5" x14ac:dyDescent="0.35">
      <c r="A76" t="s">
        <v>230</v>
      </c>
      <c r="B76">
        <v>71</v>
      </c>
      <c r="C76">
        <v>845.2056397044114</v>
      </c>
      <c r="D76">
        <v>1773.4092916731481</v>
      </c>
      <c r="E76" s="21" t="str">
        <f>VLOOKUP(A76,'ISIC Code Mapping'!$A$2:$C$201, 3, FALSE)</f>
        <v>ISIC 19</v>
      </c>
    </row>
    <row r="77" spans="1:5" x14ac:dyDescent="0.35">
      <c r="A77" t="s">
        <v>229</v>
      </c>
      <c r="B77">
        <v>72</v>
      </c>
      <c r="C77">
        <v>0</v>
      </c>
      <c r="D77">
        <v>0</v>
      </c>
      <c r="E77" s="21" t="str">
        <f>VLOOKUP(A77,'ISIC Code Mapping'!$A$2:$C$201, 3, FALSE)</f>
        <v>ISIC 19</v>
      </c>
    </row>
    <row r="78" spans="1:5" x14ac:dyDescent="0.35">
      <c r="A78" t="s">
        <v>228</v>
      </c>
      <c r="B78">
        <v>73</v>
      </c>
      <c r="C78">
        <v>11019.046251212376</v>
      </c>
      <c r="D78">
        <v>7331.5067189654355</v>
      </c>
      <c r="E78" s="21" t="str">
        <f>VLOOKUP(A78,'ISIC Code Mapping'!$A$2:$C$201, 3, FALSE)</f>
        <v>ISIC 19</v>
      </c>
    </row>
    <row r="79" spans="1:5" x14ac:dyDescent="0.35">
      <c r="A79" t="s">
        <v>227</v>
      </c>
      <c r="B79">
        <v>74</v>
      </c>
      <c r="C79">
        <v>0.51468668512263982</v>
      </c>
      <c r="D79">
        <v>0.7746293275532975</v>
      </c>
      <c r="E79" s="21" t="str">
        <f>VLOOKUP(A79,'ISIC Code Mapping'!$A$2:$C$201, 3, FALSE)</f>
        <v>ISIC 19</v>
      </c>
    </row>
    <row r="80" spans="1:5" x14ac:dyDescent="0.35">
      <c r="A80" t="s">
        <v>226</v>
      </c>
      <c r="B80">
        <v>75</v>
      </c>
      <c r="C80">
        <v>4114.1564747480561</v>
      </c>
      <c r="D80">
        <v>1389.6685930275492</v>
      </c>
      <c r="E80" s="21" t="str">
        <f>VLOOKUP(A80,'ISIC Code Mapping'!$A$2:$C$201, 3, FALSE)</f>
        <v>ISIC 19</v>
      </c>
    </row>
    <row r="81" spans="1:5" x14ac:dyDescent="0.35">
      <c r="A81" t="s">
        <v>225</v>
      </c>
      <c r="B81">
        <v>76</v>
      </c>
      <c r="C81">
        <v>88.95604561559648</v>
      </c>
      <c r="D81">
        <v>253.18440517618615</v>
      </c>
      <c r="E81" s="21" t="str">
        <f>VLOOKUP(A81,'ISIC Code Mapping'!$A$2:$C$201, 3, FALSE)</f>
        <v>ISIC 19</v>
      </c>
    </row>
    <row r="82" spans="1:5" x14ac:dyDescent="0.35">
      <c r="A82" t="s">
        <v>224</v>
      </c>
      <c r="B82">
        <v>77</v>
      </c>
      <c r="C82">
        <v>0</v>
      </c>
      <c r="D82">
        <v>0</v>
      </c>
      <c r="E82" s="21" t="str">
        <f>VLOOKUP(A82,'ISIC Code Mapping'!$A$2:$C$201, 3, FALSE)</f>
        <v>ISIC 19</v>
      </c>
    </row>
    <row r="83" spans="1:5" x14ac:dyDescent="0.35">
      <c r="A83" t="s">
        <v>223</v>
      </c>
      <c r="B83">
        <v>78</v>
      </c>
      <c r="C83">
        <v>2822.2184386343656</v>
      </c>
      <c r="D83">
        <v>3169.47906200236</v>
      </c>
      <c r="E83" s="21" t="str">
        <f>VLOOKUP(A83,'ISIC Code Mapping'!$A$2:$C$201, 3, FALSE)</f>
        <v>ISIC 19</v>
      </c>
    </row>
    <row r="84" spans="1:5" x14ac:dyDescent="0.35">
      <c r="A84" t="s">
        <v>222</v>
      </c>
      <c r="B84">
        <v>79</v>
      </c>
      <c r="C84">
        <v>134.78301803831906</v>
      </c>
      <c r="D84">
        <v>380.06990429450968</v>
      </c>
      <c r="E84" s="21" t="str">
        <f>VLOOKUP(A84,'ISIC Code Mapping'!$A$2:$C$201, 3, FALSE)</f>
        <v>ISIC 19</v>
      </c>
    </row>
    <row r="85" spans="1:5" x14ac:dyDescent="0.35">
      <c r="A85" t="s">
        <v>221</v>
      </c>
      <c r="B85">
        <v>80</v>
      </c>
      <c r="C85">
        <v>31.959399661346499</v>
      </c>
      <c r="D85">
        <v>114.72338526607383</v>
      </c>
      <c r="E85" s="21" t="str">
        <f>VLOOKUP(A85,'ISIC Code Mapping'!$A$2:$C$201, 3, FALSE)</f>
        <v>ISIC 19</v>
      </c>
    </row>
    <row r="86" spans="1:5" x14ac:dyDescent="0.35">
      <c r="A86" t="s">
        <v>220</v>
      </c>
      <c r="B86">
        <v>81</v>
      </c>
      <c r="C86">
        <v>90.294815699176297</v>
      </c>
      <c r="D86">
        <v>622.84279552476642</v>
      </c>
      <c r="E86" s="21" t="str">
        <f>VLOOKUP(A86,'ISIC Code Mapping'!$A$2:$C$201, 3, FALSE)</f>
        <v>ISIC 19</v>
      </c>
    </row>
    <row r="87" spans="1:5" x14ac:dyDescent="0.35">
      <c r="A87" t="s">
        <v>219</v>
      </c>
      <c r="B87">
        <v>82</v>
      </c>
      <c r="C87">
        <v>117.00461914637427</v>
      </c>
      <c r="D87">
        <v>30.371662920083075</v>
      </c>
      <c r="E87" s="21" t="str">
        <f>VLOOKUP(A87,'ISIC Code Mapping'!$A$2:$C$201, 3, FALSE)</f>
        <v>ISIC 19</v>
      </c>
    </row>
    <row r="88" spans="1:5" x14ac:dyDescent="0.35">
      <c r="A88" t="s">
        <v>218</v>
      </c>
      <c r="B88">
        <v>83</v>
      </c>
      <c r="C88">
        <v>220.7015800829985</v>
      </c>
      <c r="D88">
        <v>77.030205060241272</v>
      </c>
      <c r="E88" s="21" t="str">
        <f>VLOOKUP(A88,'ISIC Code Mapping'!$A$2:$C$201, 3, FALSE)</f>
        <v>ISIC 19</v>
      </c>
    </row>
    <row r="89" spans="1:5" x14ac:dyDescent="0.35">
      <c r="A89" t="s">
        <v>217</v>
      </c>
      <c r="B89">
        <v>84</v>
      </c>
      <c r="C89">
        <v>474.72554705413836</v>
      </c>
      <c r="D89">
        <v>204.81243813832927</v>
      </c>
      <c r="E89" s="21" t="str">
        <f>VLOOKUP(A89,'ISIC Code Mapping'!$A$2:$C$201, 3, FALSE)</f>
        <v>ISIC 19</v>
      </c>
    </row>
    <row r="90" spans="1:5" x14ac:dyDescent="0.35">
      <c r="A90" t="s">
        <v>216</v>
      </c>
      <c r="B90">
        <v>85</v>
      </c>
      <c r="C90">
        <v>1396.3152709305714</v>
      </c>
      <c r="D90">
        <v>2281.1604157416918</v>
      </c>
      <c r="E90" s="21" t="str">
        <f>VLOOKUP(A90,'ISIC Code Mapping'!$A$2:$C$201, 3, FALSE)</f>
        <v>ISIC 20</v>
      </c>
    </row>
    <row r="91" spans="1:5" x14ac:dyDescent="0.35">
      <c r="A91" t="s">
        <v>215</v>
      </c>
      <c r="B91">
        <v>86</v>
      </c>
      <c r="C91">
        <v>10483.691424411729</v>
      </c>
      <c r="D91">
        <v>18333.750503962045</v>
      </c>
      <c r="E91" s="21" t="str">
        <f>VLOOKUP(A91,'ISIC Code Mapping'!$A$2:$C$201, 3, FALSE)</f>
        <v>ISIC 20</v>
      </c>
    </row>
    <row r="92" spans="1:5" x14ac:dyDescent="0.35">
      <c r="A92" t="s">
        <v>214</v>
      </c>
      <c r="B92">
        <v>87</v>
      </c>
      <c r="C92">
        <v>0</v>
      </c>
      <c r="D92">
        <v>0</v>
      </c>
      <c r="E92" s="21" t="str">
        <f>VLOOKUP(A92,'ISIC Code Mapping'!$A$2:$C$201, 3, FALSE)</f>
        <v>ISIC 20</v>
      </c>
    </row>
    <row r="93" spans="1:5" x14ac:dyDescent="0.35">
      <c r="A93" t="s">
        <v>213</v>
      </c>
      <c r="B93">
        <v>88</v>
      </c>
      <c r="C93">
        <v>179.3430592845385</v>
      </c>
      <c r="D93">
        <v>93.82040485651892</v>
      </c>
      <c r="E93" s="21" t="str">
        <f>VLOOKUP(A93,'ISIC Code Mapping'!$A$2:$C$201, 3, FALSE)</f>
        <v>ISIC 20</v>
      </c>
    </row>
    <row r="94" spans="1:5" x14ac:dyDescent="0.35">
      <c r="A94" t="s">
        <v>212</v>
      </c>
      <c r="B94">
        <v>89</v>
      </c>
      <c r="C94">
        <v>2421.2003306887555</v>
      </c>
      <c r="D94">
        <v>2146.4254550088949</v>
      </c>
      <c r="E94" s="21" t="str">
        <f>VLOOKUP(A94,'ISIC Code Mapping'!$A$2:$C$201, 3, FALSE)</f>
        <v>ISIC 20</v>
      </c>
    </row>
    <row r="95" spans="1:5" x14ac:dyDescent="0.35">
      <c r="A95" t="s">
        <v>211</v>
      </c>
      <c r="B95">
        <v>90</v>
      </c>
      <c r="C95">
        <v>168932.11055123113</v>
      </c>
      <c r="D95">
        <v>79910.613197454455</v>
      </c>
      <c r="E95" s="21" t="str">
        <f>VLOOKUP(A95,'ISIC Code Mapping'!$A$2:$C$201, 3, FALSE)</f>
        <v>ISIC 20</v>
      </c>
    </row>
    <row r="96" spans="1:5" x14ac:dyDescent="0.35">
      <c r="A96" t="s">
        <v>210</v>
      </c>
      <c r="B96">
        <v>91</v>
      </c>
      <c r="C96">
        <v>160.68161493576241</v>
      </c>
      <c r="D96">
        <v>3.6993078626390794</v>
      </c>
      <c r="E96" s="21" t="str">
        <f>VLOOKUP(A96,'ISIC Code Mapping'!$A$2:$C$201, 3, FALSE)</f>
        <v>ISIC 20</v>
      </c>
    </row>
    <row r="97" spans="1:5" x14ac:dyDescent="0.35">
      <c r="A97" t="s">
        <v>209</v>
      </c>
      <c r="B97">
        <v>92</v>
      </c>
      <c r="C97">
        <v>86.257322764292084</v>
      </c>
      <c r="D97">
        <v>160.84866588375735</v>
      </c>
      <c r="E97" s="21" t="str">
        <f>VLOOKUP(A97,'ISIC Code Mapping'!$A$2:$C$201, 3, FALSE)</f>
        <v>ISIC 20</v>
      </c>
    </row>
    <row r="98" spans="1:5" x14ac:dyDescent="0.35">
      <c r="A98" t="s">
        <v>208</v>
      </c>
      <c r="B98">
        <v>93</v>
      </c>
      <c r="C98">
        <v>112.85451353771863</v>
      </c>
      <c r="D98">
        <v>34.932859005335082</v>
      </c>
      <c r="E98" s="21" t="str">
        <f>VLOOKUP(A98,'ISIC Code Mapping'!$A$2:$C$201, 3, FALSE)</f>
        <v>ISIC 19</v>
      </c>
    </row>
    <row r="99" spans="1:5" x14ac:dyDescent="0.35">
      <c r="A99" t="s">
        <v>207</v>
      </c>
      <c r="B99">
        <v>94</v>
      </c>
      <c r="C99">
        <v>33.860351314141752</v>
      </c>
      <c r="D99">
        <v>0.29065481183610681</v>
      </c>
      <c r="E99" s="21" t="str">
        <f>VLOOKUP(A99,'ISIC Code Mapping'!$A$2:$C$201, 3, FALSE)</f>
        <v>ISIC 19</v>
      </c>
    </row>
    <row r="100" spans="1:5" x14ac:dyDescent="0.35">
      <c r="A100" t="s">
        <v>206</v>
      </c>
      <c r="B100">
        <v>95</v>
      </c>
      <c r="C100">
        <v>12.72263389978214</v>
      </c>
      <c r="D100">
        <v>13.362086205367877</v>
      </c>
      <c r="E100" s="21" t="str">
        <f>VLOOKUP(A100,'ISIC Code Mapping'!$A$2:$C$201, 3, FALSE)</f>
        <v>ISIC 19</v>
      </c>
    </row>
    <row r="101" spans="1:5" x14ac:dyDescent="0.35">
      <c r="A101" t="s">
        <v>205</v>
      </c>
      <c r="B101">
        <v>96</v>
      </c>
      <c r="C101">
        <v>40578.784250686098</v>
      </c>
      <c r="D101">
        <v>56296.600571812523</v>
      </c>
      <c r="E101" s="21" t="str">
        <f>VLOOKUP(A101,'ISIC Code Mapping'!$A$2:$C$201, 3, FALSE)</f>
        <v>ISIC 22</v>
      </c>
    </row>
    <row r="102" spans="1:5" x14ac:dyDescent="0.35">
      <c r="A102" t="s">
        <v>204</v>
      </c>
      <c r="B102">
        <v>97</v>
      </c>
      <c r="C102">
        <v>5539.062513732616</v>
      </c>
      <c r="D102">
        <v>8565.8204264879823</v>
      </c>
      <c r="E102" s="21" t="str">
        <f>VLOOKUP(A102,'ISIC Code Mapping'!$A$2:$C$201, 3, FALSE)</f>
        <v>ISIC 231</v>
      </c>
    </row>
    <row r="103" spans="1:5" x14ac:dyDescent="0.35">
      <c r="A103" t="s">
        <v>203</v>
      </c>
      <c r="B103">
        <v>98</v>
      </c>
      <c r="C103">
        <v>0</v>
      </c>
      <c r="D103">
        <v>0</v>
      </c>
      <c r="E103" s="21" t="str">
        <f>VLOOKUP(A103,'ISIC Code Mapping'!$A$2:$C$201, 3, FALSE)</f>
        <v>ISIC 231</v>
      </c>
    </row>
    <row r="104" spans="1:5" x14ac:dyDescent="0.35">
      <c r="A104" t="s">
        <v>202</v>
      </c>
      <c r="B104">
        <v>99</v>
      </c>
      <c r="C104">
        <v>3482.9086082866652</v>
      </c>
      <c r="D104">
        <v>7277.9236225546492</v>
      </c>
      <c r="E104" s="21" t="str">
        <f>VLOOKUP(A104,'ISIC Code Mapping'!$A$2:$C$201, 3, FALSE)</f>
        <v>ISIC 239</v>
      </c>
    </row>
    <row r="105" spans="1:5" x14ac:dyDescent="0.35">
      <c r="A105" t="s">
        <v>201</v>
      </c>
      <c r="B105">
        <v>100</v>
      </c>
      <c r="C105">
        <v>55.20029126809392</v>
      </c>
      <c r="D105">
        <v>451.4563189464879</v>
      </c>
      <c r="E105" s="21" t="str">
        <f>VLOOKUP(A105,'ISIC Code Mapping'!$A$2:$C$201, 3, FALSE)</f>
        <v>ISIC 239</v>
      </c>
    </row>
    <row r="106" spans="1:5" x14ac:dyDescent="0.35">
      <c r="A106" t="s">
        <v>200</v>
      </c>
      <c r="B106">
        <v>101</v>
      </c>
      <c r="C106">
        <v>891.81343446025073</v>
      </c>
      <c r="D106">
        <v>5119.4079826641037</v>
      </c>
      <c r="E106" s="21" t="str">
        <f>VLOOKUP(A106,'ISIC Code Mapping'!$A$2:$C$201, 3, FALSE)</f>
        <v>ISIC 239</v>
      </c>
    </row>
    <row r="107" spans="1:5" x14ac:dyDescent="0.35">
      <c r="A107" t="s">
        <v>199</v>
      </c>
      <c r="B107">
        <v>102</v>
      </c>
      <c r="C107">
        <v>0</v>
      </c>
      <c r="D107">
        <v>0</v>
      </c>
      <c r="E107" s="21" t="str">
        <f>VLOOKUP(A107,'ISIC Code Mapping'!$A$2:$C$201, 3, FALSE)</f>
        <v>ISIC 239</v>
      </c>
    </row>
    <row r="108" spans="1:5" x14ac:dyDescent="0.35">
      <c r="A108" t="s">
        <v>198</v>
      </c>
      <c r="B108">
        <v>103</v>
      </c>
      <c r="C108">
        <v>4918.8978040523862</v>
      </c>
      <c r="D108">
        <v>8354.6613702778977</v>
      </c>
      <c r="E108" s="21" t="str">
        <f>VLOOKUP(A108,'ISIC Code Mapping'!$A$2:$C$201, 3, FALSE)</f>
        <v>ISIC 239</v>
      </c>
    </row>
    <row r="109" spans="1:5" x14ac:dyDescent="0.35">
      <c r="A109" t="s">
        <v>197</v>
      </c>
      <c r="B109">
        <v>104</v>
      </c>
      <c r="C109">
        <v>28135.388303342461</v>
      </c>
      <c r="D109">
        <v>48323.753630099549</v>
      </c>
      <c r="E109" s="21" t="str">
        <f>VLOOKUP(A109,'ISIC Code Mapping'!$A$2:$C$201, 3, FALSE)</f>
        <v>ISIC 241</v>
      </c>
    </row>
    <row r="110" spans="1:5" x14ac:dyDescent="0.35">
      <c r="A110" t="s">
        <v>196</v>
      </c>
      <c r="B110">
        <v>105</v>
      </c>
      <c r="C110">
        <v>0</v>
      </c>
      <c r="D110">
        <v>0</v>
      </c>
      <c r="E110" s="21" t="str">
        <f>VLOOKUP(A110,'ISIC Code Mapping'!$A$2:$C$201, 3, FALSE)</f>
        <v>ISIC 241</v>
      </c>
    </row>
    <row r="111" spans="1:5" x14ac:dyDescent="0.35">
      <c r="A111" t="s">
        <v>195</v>
      </c>
      <c r="B111">
        <v>106</v>
      </c>
      <c r="C111">
        <v>4860.0940547876489</v>
      </c>
      <c r="D111">
        <v>9091.7467751802233</v>
      </c>
      <c r="E111" s="21" t="str">
        <f>VLOOKUP(A111,'ISIC Code Mapping'!$A$2:$C$201, 3, FALSE)</f>
        <v>ISIC 242</v>
      </c>
    </row>
    <row r="112" spans="1:5" x14ac:dyDescent="0.35">
      <c r="A112" t="s">
        <v>194</v>
      </c>
      <c r="B112">
        <v>107</v>
      </c>
      <c r="C112">
        <v>0</v>
      </c>
      <c r="D112">
        <v>0</v>
      </c>
      <c r="E112" s="21" t="str">
        <f>VLOOKUP(A112,'ISIC Code Mapping'!$A$2:$C$201, 3, FALSE)</f>
        <v>ISIC 242</v>
      </c>
    </row>
    <row r="113" spans="1:5" x14ac:dyDescent="0.35">
      <c r="A113" t="s">
        <v>193</v>
      </c>
      <c r="B113">
        <v>108</v>
      </c>
      <c r="C113">
        <v>13123.824226352981</v>
      </c>
      <c r="D113">
        <v>11686.00729814381</v>
      </c>
      <c r="E113" s="21" t="str">
        <f>VLOOKUP(A113,'ISIC Code Mapping'!$A$2:$C$201, 3, FALSE)</f>
        <v>ISIC 242</v>
      </c>
    </row>
    <row r="114" spans="1:5" x14ac:dyDescent="0.35">
      <c r="A114" t="s">
        <v>192</v>
      </c>
      <c r="B114">
        <v>109</v>
      </c>
      <c r="C114">
        <v>0</v>
      </c>
      <c r="D114">
        <v>0</v>
      </c>
      <c r="E114" s="21" t="str">
        <f>VLOOKUP(A114,'ISIC Code Mapping'!$A$2:$C$201, 3, FALSE)</f>
        <v>ISIC 242</v>
      </c>
    </row>
    <row r="115" spans="1:5" x14ac:dyDescent="0.35">
      <c r="A115" t="s">
        <v>191</v>
      </c>
      <c r="B115">
        <v>110</v>
      </c>
      <c r="C115">
        <v>1933.0983483946334</v>
      </c>
      <c r="D115">
        <v>1660.576974666855</v>
      </c>
      <c r="E115" s="21" t="str">
        <f>VLOOKUP(A115,'ISIC Code Mapping'!$A$2:$C$201, 3, FALSE)</f>
        <v>ISIC 242</v>
      </c>
    </row>
    <row r="116" spans="1:5" x14ac:dyDescent="0.35">
      <c r="A116" t="s">
        <v>190</v>
      </c>
      <c r="B116">
        <v>111</v>
      </c>
      <c r="C116">
        <v>0</v>
      </c>
      <c r="D116">
        <v>0</v>
      </c>
      <c r="E116" s="21" t="str">
        <f>VLOOKUP(A116,'ISIC Code Mapping'!$A$2:$C$201, 3, FALSE)</f>
        <v>ISIC 242</v>
      </c>
    </row>
    <row r="117" spans="1:5" x14ac:dyDescent="0.35">
      <c r="A117" t="s">
        <v>189</v>
      </c>
      <c r="B117">
        <v>112</v>
      </c>
      <c r="C117">
        <v>9723.1973186227333</v>
      </c>
      <c r="D117">
        <v>18353.830860996284</v>
      </c>
      <c r="E117" s="21" t="str">
        <f>VLOOKUP(A117,'ISIC Code Mapping'!$A$2:$C$201, 3, FALSE)</f>
        <v>ISIC 242</v>
      </c>
    </row>
    <row r="118" spans="1:5" x14ac:dyDescent="0.35">
      <c r="A118" t="s">
        <v>188</v>
      </c>
      <c r="B118">
        <v>113</v>
      </c>
      <c r="C118">
        <v>0</v>
      </c>
      <c r="D118">
        <v>0</v>
      </c>
      <c r="E118" s="21" t="str">
        <f>VLOOKUP(A118,'ISIC Code Mapping'!$A$2:$C$201, 3, FALSE)</f>
        <v>ISIC 242</v>
      </c>
    </row>
    <row r="119" spans="1:5" x14ac:dyDescent="0.35">
      <c r="A119" t="s">
        <v>187</v>
      </c>
      <c r="B119">
        <v>114</v>
      </c>
      <c r="C119">
        <v>8617.1269619716404</v>
      </c>
      <c r="D119">
        <v>4106.8866260875957</v>
      </c>
      <c r="E119" s="21" t="str">
        <f>VLOOKUP(A119,'ISIC Code Mapping'!$A$2:$C$201, 3, FALSE)</f>
        <v>ISIC 242</v>
      </c>
    </row>
    <row r="120" spans="1:5" x14ac:dyDescent="0.35">
      <c r="A120" t="s">
        <v>186</v>
      </c>
      <c r="B120">
        <v>115</v>
      </c>
      <c r="C120">
        <v>0</v>
      </c>
      <c r="D120">
        <v>0</v>
      </c>
      <c r="E120" s="21" t="str">
        <f>VLOOKUP(A120,'ISIC Code Mapping'!$A$2:$C$201, 3, FALSE)</f>
        <v>ISIC 242</v>
      </c>
    </row>
    <row r="121" spans="1:5" x14ac:dyDescent="0.35">
      <c r="A121" t="s">
        <v>185</v>
      </c>
      <c r="B121">
        <v>116</v>
      </c>
      <c r="C121">
        <v>0</v>
      </c>
      <c r="D121">
        <v>0</v>
      </c>
      <c r="E121" s="21" t="str">
        <f>VLOOKUP(A121,'ISIC Code Mapping'!$A$2:$C$201, 3, FALSE)</f>
        <v>ISIC 242</v>
      </c>
    </row>
    <row r="122" spans="1:5" x14ac:dyDescent="0.35">
      <c r="A122" t="s">
        <v>184</v>
      </c>
      <c r="B122">
        <v>117</v>
      </c>
      <c r="C122">
        <v>36886.009597211632</v>
      </c>
      <c r="D122">
        <v>74781.482465497349</v>
      </c>
      <c r="E122" s="21" t="str">
        <f>VLOOKUP(A122,'ISIC Code Mapping'!$A$2:$C$201, 3, FALSE)</f>
        <v>ISIC 25</v>
      </c>
    </row>
    <row r="123" spans="1:5" x14ac:dyDescent="0.35">
      <c r="A123" t="s">
        <v>183</v>
      </c>
      <c r="B123">
        <v>118</v>
      </c>
      <c r="C123">
        <v>113677.11828902224</v>
      </c>
      <c r="D123">
        <v>318224.89867417247</v>
      </c>
      <c r="E123" s="21" t="str">
        <f>VLOOKUP(A123,'ISIC Code Mapping'!$A$2:$C$201, 3, FALSE)</f>
        <v>ISIC 28</v>
      </c>
    </row>
    <row r="124" spans="1:5" x14ac:dyDescent="0.35">
      <c r="A124" t="s">
        <v>182</v>
      </c>
      <c r="B124">
        <v>119</v>
      </c>
      <c r="C124">
        <v>48863.556105692456</v>
      </c>
      <c r="D124">
        <v>19502.913140733723</v>
      </c>
      <c r="E124" s="21" t="str">
        <f>VLOOKUP(A124,'ISIC Code Mapping'!$A$2:$C$201, 3, FALSE)</f>
        <v>ISIC 26</v>
      </c>
    </row>
    <row r="125" spans="1:5" x14ac:dyDescent="0.35">
      <c r="A125" t="s">
        <v>181</v>
      </c>
      <c r="B125">
        <v>120</v>
      </c>
      <c r="C125">
        <v>59891.439041999169</v>
      </c>
      <c r="D125">
        <v>119335.82533749365</v>
      </c>
      <c r="E125" s="21" t="str">
        <f>VLOOKUP(A125,'ISIC Code Mapping'!$A$2:$C$201, 3, FALSE)</f>
        <v>ISIC 27</v>
      </c>
    </row>
    <row r="126" spans="1:5" x14ac:dyDescent="0.35">
      <c r="A126" t="s">
        <v>180</v>
      </c>
      <c r="B126">
        <v>121</v>
      </c>
      <c r="C126">
        <v>79484.1672651478</v>
      </c>
      <c r="D126">
        <v>55802.53611344927</v>
      </c>
      <c r="E126" s="21" t="str">
        <f>VLOOKUP(A126,'ISIC Code Mapping'!$A$2:$C$201, 3, FALSE)</f>
        <v>ISIC 26</v>
      </c>
    </row>
    <row r="127" spans="1:5" x14ac:dyDescent="0.35">
      <c r="A127" t="s">
        <v>179</v>
      </c>
      <c r="B127">
        <v>122</v>
      </c>
      <c r="C127">
        <v>56802.235142775913</v>
      </c>
      <c r="D127">
        <v>103903.11467674693</v>
      </c>
      <c r="E127" s="21" t="str">
        <f>VLOOKUP(A127,'ISIC Code Mapping'!$A$2:$C$201, 3, FALSE)</f>
        <v>ISIC 26</v>
      </c>
    </row>
    <row r="128" spans="1:5" x14ac:dyDescent="0.35">
      <c r="A128" t="s">
        <v>178</v>
      </c>
      <c r="B128">
        <v>123</v>
      </c>
      <c r="C128">
        <v>60040.503102398397</v>
      </c>
      <c r="D128">
        <v>293087.78066746646</v>
      </c>
      <c r="E128" s="21" t="str">
        <f>VLOOKUP(A128,'ISIC Code Mapping'!$A$2:$C$201, 3, FALSE)</f>
        <v>ISIC 29</v>
      </c>
    </row>
    <row r="129" spans="1:5" x14ac:dyDescent="0.35">
      <c r="A129" t="s">
        <v>177</v>
      </c>
      <c r="B129">
        <v>124</v>
      </c>
      <c r="C129">
        <v>56193.734809267153</v>
      </c>
      <c r="D129">
        <v>123058.47076602079</v>
      </c>
      <c r="E129" s="21" t="str">
        <f>VLOOKUP(A129,'ISIC Code Mapping'!$A$2:$C$201, 3, FALSE)</f>
        <v>ISIC 30</v>
      </c>
    </row>
    <row r="130" spans="1:5" x14ac:dyDescent="0.35">
      <c r="A130" t="s">
        <v>176</v>
      </c>
      <c r="B130">
        <v>125</v>
      </c>
      <c r="C130">
        <v>39841.812753851373</v>
      </c>
      <c r="D130">
        <v>58057.573519096673</v>
      </c>
      <c r="E130" s="21" t="str">
        <f>VLOOKUP(A130,'ISIC Code Mapping'!$A$2:$C$201, 3, FALSE)</f>
        <v>ISIC 31T33</v>
      </c>
    </row>
    <row r="131" spans="1:5" x14ac:dyDescent="0.35">
      <c r="A131" t="s">
        <v>175</v>
      </c>
      <c r="B131">
        <v>126</v>
      </c>
      <c r="C131">
        <v>0</v>
      </c>
      <c r="D131">
        <v>0</v>
      </c>
      <c r="E131" s="21" t="str">
        <f>VLOOKUP(A131,'ISIC Code Mapping'!$A$2:$C$201, 3, FALSE)</f>
        <v>ISIC 36T39</v>
      </c>
    </row>
    <row r="132" spans="1:5" x14ac:dyDescent="0.35">
      <c r="A132" t="s">
        <v>174</v>
      </c>
      <c r="B132">
        <v>127</v>
      </c>
      <c r="C132">
        <v>0</v>
      </c>
      <c r="D132">
        <v>0</v>
      </c>
      <c r="E132" s="21" t="str">
        <f>VLOOKUP(A132,'ISIC Code Mapping'!$A$2:$C$201, 3, FALSE)</f>
        <v>ISIC 36T39</v>
      </c>
    </row>
    <row r="133" spans="1:5" x14ac:dyDescent="0.35">
      <c r="A133" t="s">
        <v>173</v>
      </c>
      <c r="B133">
        <v>128</v>
      </c>
      <c r="C133">
        <v>0</v>
      </c>
      <c r="D133">
        <v>0</v>
      </c>
      <c r="E133" s="21" t="str">
        <f>VLOOKUP(A133,'ISIC Code Mapping'!$A$2:$C$201, 3, FALSE)</f>
        <v>ISIC 351</v>
      </c>
    </row>
    <row r="134" spans="1:5" x14ac:dyDescent="0.35">
      <c r="A134" t="s">
        <v>172</v>
      </c>
      <c r="B134">
        <v>129</v>
      </c>
      <c r="C134">
        <v>0</v>
      </c>
      <c r="D134">
        <v>0</v>
      </c>
      <c r="E134" s="21" t="str">
        <f>VLOOKUP(A134,'ISIC Code Mapping'!$A$2:$C$201, 3, FALSE)</f>
        <v>ISIC 351</v>
      </c>
    </row>
    <row r="135" spans="1:5" x14ac:dyDescent="0.35">
      <c r="A135" t="s">
        <v>171</v>
      </c>
      <c r="B135">
        <v>130</v>
      </c>
      <c r="C135">
        <v>0</v>
      </c>
      <c r="D135">
        <v>0</v>
      </c>
      <c r="E135" s="21" t="str">
        <f>VLOOKUP(A135,'ISIC Code Mapping'!$A$2:$C$201, 3, FALSE)</f>
        <v>ISIC 351</v>
      </c>
    </row>
    <row r="136" spans="1:5" x14ac:dyDescent="0.35">
      <c r="A136" t="s">
        <v>170</v>
      </c>
      <c r="B136">
        <v>131</v>
      </c>
      <c r="C136">
        <v>0</v>
      </c>
      <c r="D136">
        <v>0</v>
      </c>
      <c r="E136" s="21" t="str">
        <f>VLOOKUP(A136,'ISIC Code Mapping'!$A$2:$C$201, 3, FALSE)</f>
        <v>ISIC 351</v>
      </c>
    </row>
    <row r="137" spans="1:5" x14ac:dyDescent="0.35">
      <c r="A137" t="s">
        <v>169</v>
      </c>
      <c r="B137">
        <v>132</v>
      </c>
      <c r="C137">
        <v>0</v>
      </c>
      <c r="D137">
        <v>0</v>
      </c>
      <c r="E137" s="21" t="str">
        <f>VLOOKUP(A137,'ISIC Code Mapping'!$A$2:$C$201, 3, FALSE)</f>
        <v>ISIC 351</v>
      </c>
    </row>
    <row r="138" spans="1:5" x14ac:dyDescent="0.35">
      <c r="A138" t="s">
        <v>168</v>
      </c>
      <c r="B138">
        <v>133</v>
      </c>
      <c r="C138">
        <v>0</v>
      </c>
      <c r="D138">
        <v>0</v>
      </c>
      <c r="E138" s="21" t="str">
        <f>VLOOKUP(A138,'ISIC Code Mapping'!$A$2:$C$201, 3, FALSE)</f>
        <v>ISIC 351</v>
      </c>
    </row>
    <row r="139" spans="1:5" x14ac:dyDescent="0.35">
      <c r="A139" t="s">
        <v>167</v>
      </c>
      <c r="B139">
        <v>134</v>
      </c>
      <c r="C139">
        <v>0</v>
      </c>
      <c r="D139">
        <v>0</v>
      </c>
      <c r="E139" s="21" t="str">
        <f>VLOOKUP(A139,'ISIC Code Mapping'!$A$2:$C$201, 3, FALSE)</f>
        <v>ISIC 351</v>
      </c>
    </row>
    <row r="140" spans="1:5" x14ac:dyDescent="0.35">
      <c r="A140" t="s">
        <v>166</v>
      </c>
      <c r="B140">
        <v>135</v>
      </c>
      <c r="C140">
        <v>0</v>
      </c>
      <c r="D140">
        <v>0</v>
      </c>
      <c r="E140" s="21" t="str">
        <f>VLOOKUP(A140,'ISIC Code Mapping'!$A$2:$C$201, 3, FALSE)</f>
        <v>ISIC 351</v>
      </c>
    </row>
    <row r="141" spans="1:5" x14ac:dyDescent="0.35">
      <c r="A141" t="s">
        <v>165</v>
      </c>
      <c r="B141">
        <v>136</v>
      </c>
      <c r="C141">
        <v>0</v>
      </c>
      <c r="D141">
        <v>0</v>
      </c>
      <c r="E141" s="21" t="str">
        <f>VLOOKUP(A141,'ISIC Code Mapping'!$A$2:$C$201, 3, FALSE)</f>
        <v>ISIC 351</v>
      </c>
    </row>
    <row r="142" spans="1:5" x14ac:dyDescent="0.35">
      <c r="A142" t="s">
        <v>164</v>
      </c>
      <c r="B142">
        <v>137</v>
      </c>
      <c r="C142">
        <v>0</v>
      </c>
      <c r="D142">
        <v>0</v>
      </c>
      <c r="E142" s="21" t="str">
        <f>VLOOKUP(A142,'ISIC Code Mapping'!$A$2:$C$201, 3, FALSE)</f>
        <v>ISIC 351</v>
      </c>
    </row>
    <row r="143" spans="1:5" x14ac:dyDescent="0.35">
      <c r="A143" t="s">
        <v>163</v>
      </c>
      <c r="B143">
        <v>138</v>
      </c>
      <c r="C143">
        <v>0</v>
      </c>
      <c r="D143">
        <v>0</v>
      </c>
      <c r="E143" s="21" t="str">
        <f>VLOOKUP(A143,'ISIC Code Mapping'!$A$2:$C$201, 3, FALSE)</f>
        <v>ISIC 351</v>
      </c>
    </row>
    <row r="144" spans="1:5" x14ac:dyDescent="0.35">
      <c r="A144" t="s">
        <v>162</v>
      </c>
      <c r="B144">
        <v>139</v>
      </c>
      <c r="C144">
        <v>0</v>
      </c>
      <c r="D144">
        <v>0</v>
      </c>
      <c r="E144" s="21" t="str">
        <f>VLOOKUP(A144,'ISIC Code Mapping'!$A$2:$C$201, 3, FALSE)</f>
        <v>ISIC 351</v>
      </c>
    </row>
    <row r="145" spans="1:5" x14ac:dyDescent="0.35">
      <c r="A145" t="s">
        <v>161</v>
      </c>
      <c r="B145">
        <v>140</v>
      </c>
      <c r="C145">
        <v>0</v>
      </c>
      <c r="D145">
        <v>0</v>
      </c>
      <c r="E145" s="21" t="str">
        <f>VLOOKUP(A145,'ISIC Code Mapping'!$A$2:$C$201, 3, FALSE)</f>
        <v>ISIC 351</v>
      </c>
    </row>
    <row r="146" spans="1:5" x14ac:dyDescent="0.35">
      <c r="A146" t="s">
        <v>160</v>
      </c>
      <c r="B146">
        <v>141</v>
      </c>
      <c r="C146">
        <v>0</v>
      </c>
      <c r="D146">
        <v>0</v>
      </c>
      <c r="E146" s="21" t="str">
        <f>VLOOKUP(A146,'ISIC Code Mapping'!$A$2:$C$201, 3, FALSE)</f>
        <v>ISIC 351</v>
      </c>
    </row>
    <row r="147" spans="1:5" x14ac:dyDescent="0.35">
      <c r="A147" t="s">
        <v>159</v>
      </c>
      <c r="B147">
        <v>142</v>
      </c>
      <c r="C147">
        <v>4.4845043064668196E-2</v>
      </c>
      <c r="D147">
        <v>1.1042049715167628</v>
      </c>
      <c r="E147" s="21" t="str">
        <f>VLOOKUP(A147,'ISIC Code Mapping'!$A$2:$C$201, 3, FALSE)</f>
        <v>ISIC 352T353</v>
      </c>
    </row>
    <row r="148" spans="1:5" x14ac:dyDescent="0.35">
      <c r="A148" t="s">
        <v>158</v>
      </c>
      <c r="B148">
        <v>143</v>
      </c>
      <c r="C148">
        <v>0.11539275873892153</v>
      </c>
      <c r="D148">
        <v>2.4832764474852458</v>
      </c>
      <c r="E148" s="21" t="str">
        <f>VLOOKUP(A148,'ISIC Code Mapping'!$A$2:$C$201, 3, FALSE)</f>
        <v>ISIC 352T353</v>
      </c>
    </row>
    <row r="149" spans="1:5" x14ac:dyDescent="0.35">
      <c r="A149" t="s">
        <v>157</v>
      </c>
      <c r="B149">
        <v>144</v>
      </c>
      <c r="C149">
        <v>0</v>
      </c>
      <c r="D149">
        <v>0</v>
      </c>
      <c r="E149" s="21" t="str">
        <f>VLOOKUP(A149,'ISIC Code Mapping'!$A$2:$C$201, 3, FALSE)</f>
        <v>ISIC 352T353</v>
      </c>
    </row>
    <row r="150" spans="1:5" x14ac:dyDescent="0.35">
      <c r="A150" t="s">
        <v>156</v>
      </c>
      <c r="B150">
        <v>145</v>
      </c>
      <c r="C150">
        <v>4.322806463541805E-3</v>
      </c>
      <c r="D150">
        <v>2.4990157721566431E-3</v>
      </c>
      <c r="E150" s="21" t="str">
        <f>VLOOKUP(A150,'ISIC Code Mapping'!$A$2:$C$201, 3, FALSE)</f>
        <v>ISIC 352T353</v>
      </c>
    </row>
    <row r="151" spans="1:5" x14ac:dyDescent="0.35">
      <c r="A151" t="s">
        <v>155</v>
      </c>
      <c r="B151">
        <v>146</v>
      </c>
      <c r="C151">
        <v>0.54236211260811795</v>
      </c>
      <c r="D151">
        <v>4.0447737253917779</v>
      </c>
      <c r="E151" s="21" t="str">
        <f>VLOOKUP(A151,'ISIC Code Mapping'!$A$2:$C$201, 3, FALSE)</f>
        <v>ISIC 352T353</v>
      </c>
    </row>
    <row r="152" spans="1:5" x14ac:dyDescent="0.35">
      <c r="A152" t="s">
        <v>154</v>
      </c>
      <c r="B152">
        <v>147</v>
      </c>
      <c r="C152">
        <v>0</v>
      </c>
      <c r="D152">
        <v>0</v>
      </c>
      <c r="E152" s="21" t="str">
        <f>VLOOKUP(A152,'ISIC Code Mapping'!$A$2:$C$201, 3, FALSE)</f>
        <v>ISIC 352T353</v>
      </c>
    </row>
    <row r="153" spans="1:5" x14ac:dyDescent="0.35">
      <c r="A153" t="s">
        <v>153</v>
      </c>
      <c r="B153">
        <v>148</v>
      </c>
      <c r="C153">
        <v>0</v>
      </c>
      <c r="D153">
        <v>0</v>
      </c>
      <c r="E153" s="21" t="str">
        <f>VLOOKUP(A153,'ISIC Code Mapping'!$A$2:$C$201, 3, FALSE)</f>
        <v>ISIC 36T39</v>
      </c>
    </row>
    <row r="154" spans="1:5" x14ac:dyDescent="0.35">
      <c r="A154" t="s">
        <v>152</v>
      </c>
      <c r="B154">
        <v>149</v>
      </c>
      <c r="C154">
        <v>0</v>
      </c>
      <c r="D154">
        <v>0</v>
      </c>
      <c r="E154" s="21" t="str">
        <f>VLOOKUP(A154,'ISIC Code Mapping'!$A$2:$C$201, 3, FALSE)</f>
        <v>ISIC 36T39</v>
      </c>
    </row>
    <row r="155" spans="1:5" x14ac:dyDescent="0.35">
      <c r="A155" t="s">
        <v>151</v>
      </c>
      <c r="B155">
        <v>150</v>
      </c>
      <c r="C155">
        <v>79129.629776992428</v>
      </c>
      <c r="D155">
        <v>53835.676423045836</v>
      </c>
      <c r="E155" s="21" t="str">
        <f>VLOOKUP(A155,'ISIC Code Mapping'!$A$2:$C$201, 3, FALSE)</f>
        <v>ISIC 41T43</v>
      </c>
    </row>
    <row r="156" spans="1:5" x14ac:dyDescent="0.35">
      <c r="A156" t="s">
        <v>150</v>
      </c>
      <c r="B156">
        <v>151</v>
      </c>
      <c r="C156">
        <v>0</v>
      </c>
      <c r="D156">
        <v>0</v>
      </c>
      <c r="E156" s="21" t="str">
        <f>VLOOKUP(A156,'ISIC Code Mapping'!$A$2:$C$201, 3, FALSE)</f>
        <v>ISIC 41T43</v>
      </c>
    </row>
    <row r="157" spans="1:5" x14ac:dyDescent="0.35">
      <c r="A157" t="s">
        <v>149</v>
      </c>
      <c r="B157">
        <v>152</v>
      </c>
      <c r="C157">
        <v>15189.280510539387</v>
      </c>
      <c r="D157">
        <v>11715.396918062865</v>
      </c>
      <c r="E157" s="21" t="str">
        <f>VLOOKUP(A157,'ISIC Code Mapping'!$A$2:$C$201, 3, FALSE)</f>
        <v>ISIC 45T47</v>
      </c>
    </row>
    <row r="158" spans="1:5" x14ac:dyDescent="0.35">
      <c r="A158" t="s">
        <v>148</v>
      </c>
      <c r="B158">
        <v>153</v>
      </c>
      <c r="C158">
        <v>1690.2511063838235</v>
      </c>
      <c r="D158">
        <v>1222.4605255392858</v>
      </c>
      <c r="E158" s="21" t="str">
        <f>VLOOKUP(A158,'ISIC Code Mapping'!$A$2:$C$201, 3, FALSE)</f>
        <v>ISIC 45T47</v>
      </c>
    </row>
    <row r="159" spans="1:5" x14ac:dyDescent="0.35">
      <c r="A159" t="s">
        <v>147</v>
      </c>
      <c r="B159">
        <v>154</v>
      </c>
      <c r="C159">
        <v>62105.025834940323</v>
      </c>
      <c r="D159">
        <v>46574.494302217361</v>
      </c>
      <c r="E159" s="21" t="str">
        <f>VLOOKUP(A159,'ISIC Code Mapping'!$A$2:$C$201, 3, FALSE)</f>
        <v>ISIC 45T47</v>
      </c>
    </row>
    <row r="160" spans="1:5" x14ac:dyDescent="0.35">
      <c r="A160" t="s">
        <v>720</v>
      </c>
      <c r="B160">
        <v>155</v>
      </c>
      <c r="C160">
        <v>40256.008177388598</v>
      </c>
      <c r="D160">
        <v>32471.495085709095</v>
      </c>
      <c r="E160" s="21" t="e">
        <f>VLOOKUP(A160,'ISIC Code Mapping'!$A$2:$C$201, 3, FALSE)</f>
        <v>#N/A</v>
      </c>
    </row>
    <row r="161" spans="1:5" x14ac:dyDescent="0.35">
      <c r="A161" t="s">
        <v>145</v>
      </c>
      <c r="B161">
        <v>156</v>
      </c>
      <c r="C161">
        <v>103316.54378794067</v>
      </c>
      <c r="D161">
        <v>107631.11673598325</v>
      </c>
      <c r="E161" s="21" t="str">
        <f>VLOOKUP(A161,'ISIC Code Mapping'!$A$2:$C$201, 3, FALSE)</f>
        <v>ISIC 55T56</v>
      </c>
    </row>
    <row r="162" spans="1:5" x14ac:dyDescent="0.35">
      <c r="A162" t="s">
        <v>144</v>
      </c>
      <c r="B162">
        <v>157</v>
      </c>
      <c r="C162">
        <v>10825.719491618042</v>
      </c>
      <c r="D162">
        <v>7162.2617405468782</v>
      </c>
      <c r="E162" s="21" t="str">
        <f>VLOOKUP(A162,'ISIC Code Mapping'!$A$2:$C$201, 3, FALSE)</f>
        <v>ISIC 49T53</v>
      </c>
    </row>
    <row r="163" spans="1:5" x14ac:dyDescent="0.35">
      <c r="A163" t="s">
        <v>143</v>
      </c>
      <c r="B163">
        <v>158</v>
      </c>
      <c r="C163">
        <v>41829.247005677687</v>
      </c>
      <c r="D163">
        <v>27161.18342918533</v>
      </c>
      <c r="E163" s="21" t="str">
        <f>VLOOKUP(A163,'ISIC Code Mapping'!$A$2:$C$201, 3, FALSE)</f>
        <v>ISIC 49T53</v>
      </c>
    </row>
    <row r="164" spans="1:5" x14ac:dyDescent="0.35">
      <c r="A164" t="s">
        <v>142</v>
      </c>
      <c r="B164">
        <v>159</v>
      </c>
      <c r="C164">
        <v>2297.3517102378223</v>
      </c>
      <c r="D164">
        <v>1144.5459661032289</v>
      </c>
      <c r="E164" s="21" t="str">
        <f>VLOOKUP(A164,'ISIC Code Mapping'!$A$2:$C$201, 3, FALSE)</f>
        <v>ISIC 49T53</v>
      </c>
    </row>
    <row r="165" spans="1:5" x14ac:dyDescent="0.35">
      <c r="A165" t="s">
        <v>141</v>
      </c>
      <c r="B165">
        <v>160</v>
      </c>
      <c r="C165">
        <v>40935.192970195531</v>
      </c>
      <c r="D165">
        <v>37992.832289074773</v>
      </c>
      <c r="E165" s="21" t="str">
        <f>VLOOKUP(A165,'ISIC Code Mapping'!$A$2:$C$201, 3, FALSE)</f>
        <v>ISIC 49T53</v>
      </c>
    </row>
    <row r="166" spans="1:5" x14ac:dyDescent="0.35">
      <c r="A166" t="s">
        <v>140</v>
      </c>
      <c r="B166">
        <v>161</v>
      </c>
      <c r="C166">
        <v>757.52826926737953</v>
      </c>
      <c r="D166">
        <v>790.80818067598364</v>
      </c>
      <c r="E166" s="21" t="str">
        <f>VLOOKUP(A166,'ISIC Code Mapping'!$A$2:$C$201, 3, FALSE)</f>
        <v>ISIC 49T53</v>
      </c>
    </row>
    <row r="167" spans="1:5" x14ac:dyDescent="0.35">
      <c r="A167" t="s">
        <v>139</v>
      </c>
      <c r="B167">
        <v>162</v>
      </c>
      <c r="C167">
        <v>39315.383587928809</v>
      </c>
      <c r="D167">
        <v>46366.162866123115</v>
      </c>
      <c r="E167" s="21" t="str">
        <f>VLOOKUP(A167,'ISIC Code Mapping'!$A$2:$C$201, 3, FALSE)</f>
        <v>ISIC 49T53</v>
      </c>
    </row>
    <row r="168" spans="1:5" x14ac:dyDescent="0.35">
      <c r="A168" t="s">
        <v>138</v>
      </c>
      <c r="B168">
        <v>163</v>
      </c>
      <c r="C168">
        <v>36148.129636549442</v>
      </c>
      <c r="D168">
        <v>22426.106759827187</v>
      </c>
      <c r="E168" s="21" t="str">
        <f>VLOOKUP(A168,'ISIC Code Mapping'!$A$2:$C$201, 3, FALSE)</f>
        <v>ISIC 49T53</v>
      </c>
    </row>
    <row r="169" spans="1:5" x14ac:dyDescent="0.35">
      <c r="A169" t="s">
        <v>137</v>
      </c>
      <c r="B169">
        <v>164</v>
      </c>
      <c r="C169">
        <v>34965.282094884176</v>
      </c>
      <c r="D169">
        <v>31585.837999905019</v>
      </c>
      <c r="E169" s="21" t="str">
        <f>VLOOKUP(A169,'ISIC Code Mapping'!$A$2:$C$201, 3, FALSE)</f>
        <v>ISIC 61</v>
      </c>
    </row>
    <row r="170" spans="1:5" x14ac:dyDescent="0.35">
      <c r="A170" t="s">
        <v>136</v>
      </c>
      <c r="B170">
        <v>165</v>
      </c>
      <c r="C170">
        <v>53628.83517657753</v>
      </c>
      <c r="D170">
        <v>44337.537748546325</v>
      </c>
      <c r="E170" s="21" t="str">
        <f>VLOOKUP(A170,'ISIC Code Mapping'!$A$2:$C$201, 3, FALSE)</f>
        <v>ISIC 64T66</v>
      </c>
    </row>
    <row r="171" spans="1:5" x14ac:dyDescent="0.35">
      <c r="A171" t="s">
        <v>135</v>
      </c>
      <c r="B171">
        <v>166</v>
      </c>
      <c r="C171">
        <v>19467.23030709245</v>
      </c>
      <c r="D171">
        <v>26633.14539489551</v>
      </c>
      <c r="E171" s="21" t="str">
        <f>VLOOKUP(A171,'ISIC Code Mapping'!$A$2:$C$201, 3, FALSE)</f>
        <v>ISIC 64T66</v>
      </c>
    </row>
    <row r="172" spans="1:5" x14ac:dyDescent="0.35">
      <c r="A172" t="s">
        <v>134</v>
      </c>
      <c r="B172">
        <v>167</v>
      </c>
      <c r="C172">
        <v>10849.46157637905</v>
      </c>
      <c r="D172">
        <v>9387.2839802873368</v>
      </c>
      <c r="E172" s="21" t="str">
        <f>VLOOKUP(A172,'ISIC Code Mapping'!$A$2:$C$201, 3, FALSE)</f>
        <v>ISIC 64T66</v>
      </c>
    </row>
    <row r="173" spans="1:5" x14ac:dyDescent="0.35">
      <c r="A173" t="s">
        <v>133</v>
      </c>
      <c r="B173">
        <v>168</v>
      </c>
      <c r="C173">
        <v>69450.636729313352</v>
      </c>
      <c r="D173">
        <v>50052.798522012548</v>
      </c>
      <c r="E173" s="21" t="str">
        <f>VLOOKUP(A173,'ISIC Code Mapping'!$A$2:$C$201, 3, FALSE)</f>
        <v>ISIC 68</v>
      </c>
    </row>
    <row r="174" spans="1:5" x14ac:dyDescent="0.35">
      <c r="A174" t="s">
        <v>132</v>
      </c>
      <c r="B174">
        <v>169</v>
      </c>
      <c r="C174">
        <v>17308.350695353936</v>
      </c>
      <c r="D174">
        <v>17724.410141584369</v>
      </c>
      <c r="E174" s="21" t="str">
        <f>VLOOKUP(A174,'ISIC Code Mapping'!$A$2:$C$201, 3, FALSE)</f>
        <v>ISIC 69T82</v>
      </c>
    </row>
    <row r="175" spans="1:5" x14ac:dyDescent="0.35">
      <c r="A175" t="s">
        <v>131</v>
      </c>
      <c r="B175">
        <v>170</v>
      </c>
      <c r="C175">
        <v>34327.550353966151</v>
      </c>
      <c r="D175">
        <v>44801.282225036863</v>
      </c>
      <c r="E175" s="21" t="str">
        <f>VLOOKUP(A175,'ISIC Code Mapping'!$A$2:$C$201, 3, FALSE)</f>
        <v>ISIC 62T63</v>
      </c>
    </row>
    <row r="176" spans="1:5" x14ac:dyDescent="0.35">
      <c r="A176" t="s">
        <v>130</v>
      </c>
      <c r="B176">
        <v>171</v>
      </c>
      <c r="C176">
        <v>26762.47598723846</v>
      </c>
      <c r="D176">
        <v>26210.698401773363</v>
      </c>
      <c r="E176" s="21" t="str">
        <f>VLOOKUP(A176,'ISIC Code Mapping'!$A$2:$C$201, 3, FALSE)</f>
        <v>ISIC 69T82</v>
      </c>
    </row>
    <row r="177" spans="1:5" x14ac:dyDescent="0.35">
      <c r="A177" t="s">
        <v>129</v>
      </c>
      <c r="B177">
        <v>172</v>
      </c>
      <c r="C177">
        <v>171491.77198308814</v>
      </c>
      <c r="D177">
        <v>178898.40953109323</v>
      </c>
      <c r="E177" s="21" t="str">
        <f>VLOOKUP(A177,'ISIC Code Mapping'!$A$2:$C$201, 3, FALSE)</f>
        <v>ISIC 69T82</v>
      </c>
    </row>
    <row r="178" spans="1:5" x14ac:dyDescent="0.35">
      <c r="A178" t="s">
        <v>128</v>
      </c>
      <c r="B178">
        <v>173</v>
      </c>
      <c r="C178">
        <v>42106.905415775625</v>
      </c>
      <c r="D178">
        <v>33129.224115962148</v>
      </c>
      <c r="E178" s="21" t="str">
        <f>VLOOKUP(A178,'ISIC Code Mapping'!$A$2:$C$201, 3, FALSE)</f>
        <v>ISIC 84</v>
      </c>
    </row>
    <row r="179" spans="1:5" x14ac:dyDescent="0.35">
      <c r="A179" t="s">
        <v>127</v>
      </c>
      <c r="B179">
        <v>174</v>
      </c>
      <c r="C179">
        <v>30019.10043109208</v>
      </c>
      <c r="D179">
        <v>17287.680472099953</v>
      </c>
      <c r="E179" s="21" t="str">
        <f>VLOOKUP(A179,'ISIC Code Mapping'!$A$2:$C$201, 3, FALSE)</f>
        <v>ISIC 85</v>
      </c>
    </row>
    <row r="180" spans="1:5" x14ac:dyDescent="0.35">
      <c r="A180" t="s">
        <v>126</v>
      </c>
      <c r="B180">
        <v>175</v>
      </c>
      <c r="C180">
        <v>50879.521707787986</v>
      </c>
      <c r="D180">
        <v>30769.060532019321</v>
      </c>
      <c r="E180" s="21" t="str">
        <f>VLOOKUP(A180,'ISIC Code Mapping'!$A$2:$C$201, 3, FALSE)</f>
        <v>ISIC 86T88</v>
      </c>
    </row>
    <row r="181" spans="1:5" x14ac:dyDescent="0.35">
      <c r="A181" t="s">
        <v>125</v>
      </c>
      <c r="B181">
        <v>176</v>
      </c>
      <c r="C181">
        <v>575.37652208775137</v>
      </c>
      <c r="D181">
        <v>1139.1223206586214</v>
      </c>
      <c r="E181" s="21" t="str">
        <f>VLOOKUP(A181,'ISIC Code Mapping'!$A$2:$C$201, 3, FALSE)</f>
        <v>ISIC 36T39</v>
      </c>
    </row>
    <row r="182" spans="1:5" x14ac:dyDescent="0.35">
      <c r="A182" t="s">
        <v>124</v>
      </c>
      <c r="B182">
        <v>177</v>
      </c>
      <c r="C182">
        <v>594.44706338796811</v>
      </c>
      <c r="D182">
        <v>1198.3888122120509</v>
      </c>
      <c r="E182" s="21" t="str">
        <f>VLOOKUP(A182,'ISIC Code Mapping'!$A$2:$C$201, 3, FALSE)</f>
        <v>ISIC 36T39</v>
      </c>
    </row>
    <row r="183" spans="1:5" x14ac:dyDescent="0.35">
      <c r="A183" t="s">
        <v>123</v>
      </c>
      <c r="B183">
        <v>178</v>
      </c>
      <c r="C183">
        <v>340.51841142709492</v>
      </c>
      <c r="D183">
        <v>747.38980118609982</v>
      </c>
      <c r="E183" s="21" t="str">
        <f>VLOOKUP(A183,'ISIC Code Mapping'!$A$2:$C$201, 3, FALSE)</f>
        <v>ISIC 36T39</v>
      </c>
    </row>
    <row r="184" spans="1:5" x14ac:dyDescent="0.35">
      <c r="A184" t="s">
        <v>122</v>
      </c>
      <c r="B184">
        <v>179</v>
      </c>
      <c r="C184">
        <v>1440.0872542926777</v>
      </c>
      <c r="D184">
        <v>2367.4939001834432</v>
      </c>
      <c r="E184" s="21" t="str">
        <f>VLOOKUP(A184,'ISIC Code Mapping'!$A$2:$C$201, 3, FALSE)</f>
        <v>ISIC 36T39</v>
      </c>
    </row>
    <row r="185" spans="1:5" x14ac:dyDescent="0.35">
      <c r="A185" t="s">
        <v>121</v>
      </c>
      <c r="B185">
        <v>180</v>
      </c>
      <c r="C185">
        <v>151.55747167243922</v>
      </c>
      <c r="D185">
        <v>258.6607648847824</v>
      </c>
      <c r="E185" s="21" t="str">
        <f>VLOOKUP(A185,'ISIC Code Mapping'!$A$2:$C$201, 3, FALSE)</f>
        <v>ISIC 36T39</v>
      </c>
    </row>
    <row r="186" spans="1:5" x14ac:dyDescent="0.35">
      <c r="A186" t="s">
        <v>120</v>
      </c>
      <c r="B186">
        <v>181</v>
      </c>
      <c r="C186">
        <v>285.62539068068304</v>
      </c>
      <c r="D186">
        <v>480.78934564752257</v>
      </c>
      <c r="E186" s="21" t="str">
        <f>VLOOKUP(A186,'ISIC Code Mapping'!$A$2:$C$201, 3, FALSE)</f>
        <v>ISIC 36T39</v>
      </c>
    </row>
    <row r="187" spans="1:5" x14ac:dyDescent="0.35">
      <c r="A187" t="s">
        <v>119</v>
      </c>
      <c r="B187">
        <v>182</v>
      </c>
      <c r="C187">
        <v>621.20231787060413</v>
      </c>
      <c r="D187">
        <v>1171.0516853398999</v>
      </c>
      <c r="E187" s="21" t="str">
        <f>VLOOKUP(A187,'ISIC Code Mapping'!$A$2:$C$201, 3, FALSE)</f>
        <v>ISIC 36T39</v>
      </c>
    </row>
    <row r="188" spans="1:5" x14ac:dyDescent="0.35">
      <c r="A188" t="s">
        <v>118</v>
      </c>
      <c r="B188">
        <v>183</v>
      </c>
      <c r="C188">
        <v>66.598819228679346</v>
      </c>
      <c r="D188">
        <v>249.57823211712181</v>
      </c>
      <c r="E188" s="21" t="str">
        <f>VLOOKUP(A188,'ISIC Code Mapping'!$A$2:$C$201, 3, FALSE)</f>
        <v>ISIC 36T39</v>
      </c>
    </row>
    <row r="189" spans="1:5" x14ac:dyDescent="0.35">
      <c r="A189" t="s">
        <v>117</v>
      </c>
      <c r="B189">
        <v>184</v>
      </c>
      <c r="C189">
        <v>12.25923254423801</v>
      </c>
      <c r="D189">
        <v>31.653108627764254</v>
      </c>
      <c r="E189" s="21" t="str">
        <f>VLOOKUP(A189,'ISIC Code Mapping'!$A$2:$C$201, 3, FALSE)</f>
        <v>ISIC 36T39</v>
      </c>
    </row>
    <row r="190" spans="1:5" x14ac:dyDescent="0.35">
      <c r="A190" t="s">
        <v>116</v>
      </c>
      <c r="B190">
        <v>185</v>
      </c>
      <c r="C190">
        <v>535.76832676611934</v>
      </c>
      <c r="D190">
        <v>1034.6373945462894</v>
      </c>
      <c r="E190" s="21" t="str">
        <f>VLOOKUP(A190,'ISIC Code Mapping'!$A$2:$C$201, 3, FALSE)</f>
        <v>ISIC 36T39</v>
      </c>
    </row>
    <row r="191" spans="1:5" x14ac:dyDescent="0.35">
      <c r="A191" t="s">
        <v>115</v>
      </c>
      <c r="B191">
        <v>186</v>
      </c>
      <c r="C191">
        <v>860.01579951363647</v>
      </c>
      <c r="D191">
        <v>2877.4627122478319</v>
      </c>
      <c r="E191" s="21" t="str">
        <f>VLOOKUP(A191,'ISIC Code Mapping'!$A$2:$C$201, 3, FALSE)</f>
        <v>ISIC 36T39</v>
      </c>
    </row>
    <row r="192" spans="1:5" x14ac:dyDescent="0.35">
      <c r="A192" t="s">
        <v>114</v>
      </c>
      <c r="B192">
        <v>187</v>
      </c>
      <c r="C192">
        <v>18.33394334354805</v>
      </c>
      <c r="D192">
        <v>3.2169900537386269</v>
      </c>
      <c r="E192" s="21" t="str">
        <f>VLOOKUP(A192,'ISIC Code Mapping'!$A$2:$C$201, 3, FALSE)</f>
        <v>ISIC 36T39</v>
      </c>
    </row>
    <row r="193" spans="1:5" x14ac:dyDescent="0.35">
      <c r="A193" t="s">
        <v>113</v>
      </c>
      <c r="B193">
        <v>188</v>
      </c>
      <c r="C193">
        <v>417.89638690055699</v>
      </c>
      <c r="D193">
        <v>453.04296307720148</v>
      </c>
      <c r="E193" s="21" t="str">
        <f>VLOOKUP(A193,'ISIC Code Mapping'!$A$2:$C$201, 3, FALSE)</f>
        <v>ISIC 36T39</v>
      </c>
    </row>
    <row r="194" spans="1:5" x14ac:dyDescent="0.35">
      <c r="A194" t="s">
        <v>112</v>
      </c>
      <c r="B194">
        <v>189</v>
      </c>
      <c r="C194">
        <v>730.59895380335774</v>
      </c>
      <c r="D194">
        <v>834.38136453290656</v>
      </c>
      <c r="E194" s="21" t="str">
        <f>VLOOKUP(A194,'ISIC Code Mapping'!$A$2:$C$201, 3, FALSE)</f>
        <v>ISIC 36T39</v>
      </c>
    </row>
    <row r="195" spans="1:5" x14ac:dyDescent="0.35">
      <c r="A195" t="s">
        <v>111</v>
      </c>
      <c r="B195">
        <v>190</v>
      </c>
      <c r="C195">
        <v>935.51561972034108</v>
      </c>
      <c r="D195">
        <v>895.10606747172847</v>
      </c>
      <c r="E195" s="21" t="str">
        <f>VLOOKUP(A195,'ISIC Code Mapping'!$A$2:$C$201, 3, FALSE)</f>
        <v>ISIC 36T39</v>
      </c>
    </row>
    <row r="196" spans="1:5" x14ac:dyDescent="0.35">
      <c r="A196" t="s">
        <v>110</v>
      </c>
      <c r="B196">
        <v>191</v>
      </c>
      <c r="C196">
        <v>593.33131098738875</v>
      </c>
      <c r="D196">
        <v>656.50334296867334</v>
      </c>
      <c r="E196" s="21" t="str">
        <f>VLOOKUP(A196,'ISIC Code Mapping'!$A$2:$C$201, 3, FALSE)</f>
        <v>ISIC 36T39</v>
      </c>
    </row>
    <row r="197" spans="1:5" x14ac:dyDescent="0.35">
      <c r="A197" t="s">
        <v>109</v>
      </c>
      <c r="B197">
        <v>192</v>
      </c>
      <c r="C197">
        <v>259.86720845053907</v>
      </c>
      <c r="D197">
        <v>273.73083825474623</v>
      </c>
      <c r="E197" s="21" t="str">
        <f>VLOOKUP(A197,'ISIC Code Mapping'!$A$2:$C$201, 3, FALSE)</f>
        <v>ISIC 36T39</v>
      </c>
    </row>
    <row r="198" spans="1:5" x14ac:dyDescent="0.35">
      <c r="A198" t="s">
        <v>108</v>
      </c>
      <c r="B198">
        <v>193</v>
      </c>
      <c r="C198">
        <v>905.60594840134547</v>
      </c>
      <c r="D198">
        <v>1082.4941450627971</v>
      </c>
      <c r="E198" s="21" t="str">
        <f>VLOOKUP(A198,'ISIC Code Mapping'!$A$2:$C$201, 3, FALSE)</f>
        <v>ISIC 36T39</v>
      </c>
    </row>
    <row r="199" spans="1:5" x14ac:dyDescent="0.35">
      <c r="A199" t="s">
        <v>107</v>
      </c>
      <c r="B199">
        <v>194</v>
      </c>
      <c r="C199">
        <v>143.01438406911979</v>
      </c>
      <c r="D199">
        <v>119.35905591013096</v>
      </c>
      <c r="E199" s="21" t="str">
        <f>VLOOKUP(A199,'ISIC Code Mapping'!$A$2:$C$201, 3, FALSE)</f>
        <v>ISIC 36T39</v>
      </c>
    </row>
    <row r="200" spans="1:5" x14ac:dyDescent="0.35">
      <c r="A200" t="s">
        <v>106</v>
      </c>
      <c r="B200">
        <v>195</v>
      </c>
      <c r="C200">
        <v>226.3622196090748</v>
      </c>
      <c r="D200">
        <v>194.71549298119186</v>
      </c>
      <c r="E200" s="21" t="str">
        <f>VLOOKUP(A200,'ISIC Code Mapping'!$A$2:$C$201, 3, FALSE)</f>
        <v>ISIC 36T39</v>
      </c>
    </row>
    <row r="201" spans="1:5" x14ac:dyDescent="0.35">
      <c r="A201" t="s">
        <v>105</v>
      </c>
      <c r="B201">
        <v>196</v>
      </c>
      <c r="C201">
        <v>10882.974015528558</v>
      </c>
      <c r="D201">
        <v>37892.919025624964</v>
      </c>
      <c r="E201" s="21" t="str">
        <f>VLOOKUP(A201,'ISIC Code Mapping'!$A$2:$C$201, 3, FALSE)</f>
        <v>ISIC 90T96</v>
      </c>
    </row>
    <row r="202" spans="1:5" x14ac:dyDescent="0.35">
      <c r="A202" t="s">
        <v>104</v>
      </c>
      <c r="B202">
        <v>197</v>
      </c>
      <c r="C202">
        <v>18921.855887813337</v>
      </c>
      <c r="D202">
        <v>12432.945613979384</v>
      </c>
      <c r="E202" s="21" t="str">
        <f>VLOOKUP(A202,'ISIC Code Mapping'!$A$2:$C$201, 3, FALSE)</f>
        <v>ISIC 90T96</v>
      </c>
    </row>
    <row r="203" spans="1:5" x14ac:dyDescent="0.35">
      <c r="A203" t="s">
        <v>103</v>
      </c>
      <c r="B203">
        <v>198</v>
      </c>
      <c r="C203">
        <v>5789.6093665046747</v>
      </c>
      <c r="D203">
        <v>3128.96811259982</v>
      </c>
      <c r="E203" s="21" t="str">
        <f>VLOOKUP(A203,'ISIC Code Mapping'!$A$2:$C$201, 3, FALSE)</f>
        <v>ISIC 90T96</v>
      </c>
    </row>
    <row r="204" spans="1:5" x14ac:dyDescent="0.35">
      <c r="A204" t="s">
        <v>102</v>
      </c>
      <c r="B204">
        <v>199</v>
      </c>
      <c r="C204">
        <v>2400.2537081898708</v>
      </c>
      <c r="D204">
        <v>1487.8656380822645</v>
      </c>
      <c r="E204" s="21" t="str">
        <f>VLOOKUP(A204,'ISIC Code Mapping'!$A$2:$C$201, 3, FALSE)</f>
        <v>ISIC 97T98</v>
      </c>
    </row>
    <row r="205" spans="1:5" x14ac:dyDescent="0.35">
      <c r="A205" t="s">
        <v>101</v>
      </c>
      <c r="B205">
        <v>200</v>
      </c>
      <c r="C205">
        <v>0</v>
      </c>
      <c r="D205">
        <v>0</v>
      </c>
      <c r="E205" s="21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59999389629810485"/>
  </sheetPr>
  <dimension ref="A1:C201"/>
  <sheetViews>
    <sheetView workbookViewId="0">
      <selection activeCell="B5" sqref="B5"/>
    </sheetView>
    <sheetView workbookViewId="1"/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722</v>
      </c>
      <c r="C1" s="1" t="s">
        <v>301</v>
      </c>
    </row>
    <row r="2" spans="1:3" x14ac:dyDescent="0.35">
      <c r="A2" s="234" t="s">
        <v>300</v>
      </c>
      <c r="B2" s="234">
        <v>1</v>
      </c>
      <c r="C2" t="s">
        <v>2</v>
      </c>
    </row>
    <row r="3" spans="1:3" x14ac:dyDescent="0.35">
      <c r="A3" s="234" t="s">
        <v>299</v>
      </c>
      <c r="B3" s="234">
        <v>2</v>
      </c>
      <c r="C3" t="s">
        <v>2</v>
      </c>
    </row>
    <row r="4" spans="1:3" x14ac:dyDescent="0.35">
      <c r="A4" s="234" t="s">
        <v>298</v>
      </c>
      <c r="B4" s="234">
        <v>3</v>
      </c>
      <c r="C4" t="s">
        <v>2</v>
      </c>
    </row>
    <row r="5" spans="1:3" x14ac:dyDescent="0.35">
      <c r="A5" s="234" t="s">
        <v>297</v>
      </c>
      <c r="B5" s="234">
        <v>4</v>
      </c>
      <c r="C5" t="s">
        <v>2</v>
      </c>
    </row>
    <row r="6" spans="1:3" x14ac:dyDescent="0.35">
      <c r="A6" s="234" t="s">
        <v>296</v>
      </c>
      <c r="B6" s="234">
        <v>5</v>
      </c>
      <c r="C6" t="s">
        <v>2</v>
      </c>
    </row>
    <row r="7" spans="1:3" x14ac:dyDescent="0.35">
      <c r="A7" s="234" t="s">
        <v>295</v>
      </c>
      <c r="B7" s="234">
        <v>6</v>
      </c>
      <c r="C7" t="s">
        <v>2</v>
      </c>
    </row>
    <row r="8" spans="1:3" x14ac:dyDescent="0.35">
      <c r="A8" s="234" t="s">
        <v>294</v>
      </c>
      <c r="B8" s="234">
        <v>7</v>
      </c>
      <c r="C8" t="s">
        <v>2</v>
      </c>
    </row>
    <row r="9" spans="1:3" x14ac:dyDescent="0.35">
      <c r="A9" s="234" t="s">
        <v>293</v>
      </c>
      <c r="B9" s="234">
        <v>8</v>
      </c>
      <c r="C9" t="s">
        <v>2</v>
      </c>
    </row>
    <row r="10" spans="1:3" x14ac:dyDescent="0.35">
      <c r="A10" s="234" t="s">
        <v>292</v>
      </c>
      <c r="B10" s="234">
        <v>9</v>
      </c>
      <c r="C10" t="s">
        <v>2</v>
      </c>
    </row>
    <row r="11" spans="1:3" x14ac:dyDescent="0.35">
      <c r="A11" s="234" t="s">
        <v>291</v>
      </c>
      <c r="B11" s="234">
        <v>10</v>
      </c>
      <c r="C11" t="s">
        <v>2</v>
      </c>
    </row>
    <row r="12" spans="1:3" x14ac:dyDescent="0.35">
      <c r="A12" s="234" t="s">
        <v>290</v>
      </c>
      <c r="B12" s="234">
        <v>11</v>
      </c>
      <c r="C12" t="s">
        <v>2</v>
      </c>
    </row>
    <row r="13" spans="1:3" x14ac:dyDescent="0.35">
      <c r="A13" s="234" t="s">
        <v>289</v>
      </c>
      <c r="B13" s="234">
        <v>12</v>
      </c>
      <c r="C13" t="s">
        <v>2</v>
      </c>
    </row>
    <row r="14" spans="1:3" x14ac:dyDescent="0.35">
      <c r="A14" s="234" t="s">
        <v>288</v>
      </c>
      <c r="B14" s="234">
        <v>13</v>
      </c>
      <c r="C14" t="s">
        <v>2</v>
      </c>
    </row>
    <row r="15" spans="1:3" x14ac:dyDescent="0.35">
      <c r="A15" s="234" t="s">
        <v>287</v>
      </c>
      <c r="B15" s="234">
        <v>14</v>
      </c>
      <c r="C15" t="s">
        <v>2</v>
      </c>
    </row>
    <row r="16" spans="1:3" x14ac:dyDescent="0.35">
      <c r="A16" s="234" t="s">
        <v>286</v>
      </c>
      <c r="B16" s="234">
        <v>15</v>
      </c>
      <c r="C16" t="s">
        <v>2</v>
      </c>
    </row>
    <row r="17" spans="1:3" x14ac:dyDescent="0.35">
      <c r="A17" s="234" t="s">
        <v>285</v>
      </c>
      <c r="B17" s="234">
        <v>16</v>
      </c>
      <c r="C17" t="s">
        <v>2</v>
      </c>
    </row>
    <row r="18" spans="1:3" x14ac:dyDescent="0.35">
      <c r="A18" s="234" t="s">
        <v>284</v>
      </c>
      <c r="B18" s="234">
        <v>17</v>
      </c>
      <c r="C18" t="s">
        <v>2</v>
      </c>
    </row>
    <row r="19" spans="1:3" ht="29" x14ac:dyDescent="0.35">
      <c r="A19" s="234" t="s">
        <v>283</v>
      </c>
      <c r="B19" s="234">
        <v>18</v>
      </c>
      <c r="C19" t="s">
        <v>2</v>
      </c>
    </row>
    <row r="20" spans="1:3" ht="29" x14ac:dyDescent="0.35">
      <c r="A20" s="234" t="s">
        <v>282</v>
      </c>
      <c r="B20" s="234">
        <v>19</v>
      </c>
      <c r="C20" t="s">
        <v>2</v>
      </c>
    </row>
    <row r="21" spans="1:3" x14ac:dyDescent="0.35">
      <c r="A21" s="234" t="s">
        <v>281</v>
      </c>
      <c r="B21" s="234">
        <v>20</v>
      </c>
      <c r="C21" t="s">
        <v>57</v>
      </c>
    </row>
    <row r="22" spans="1:3" x14ac:dyDescent="0.35">
      <c r="A22" s="234" t="s">
        <v>280</v>
      </c>
      <c r="B22" s="234">
        <v>21</v>
      </c>
      <c r="C22" t="s">
        <v>57</v>
      </c>
    </row>
    <row r="23" spans="1:3" x14ac:dyDescent="0.35">
      <c r="A23" s="234" t="s">
        <v>279</v>
      </c>
      <c r="B23" s="234">
        <v>22</v>
      </c>
      <c r="C23" t="s">
        <v>57</v>
      </c>
    </row>
    <row r="24" spans="1:3" x14ac:dyDescent="0.35">
      <c r="A24" s="234" t="s">
        <v>278</v>
      </c>
      <c r="B24" s="234">
        <v>23</v>
      </c>
      <c r="C24" t="s">
        <v>57</v>
      </c>
    </row>
    <row r="25" spans="1:3" x14ac:dyDescent="0.35">
      <c r="A25" s="234" t="s">
        <v>277</v>
      </c>
      <c r="B25" s="234">
        <v>24</v>
      </c>
      <c r="C25" t="s">
        <v>57</v>
      </c>
    </row>
    <row r="26" spans="1:3" x14ac:dyDescent="0.35">
      <c r="A26" s="234" t="s">
        <v>276</v>
      </c>
      <c r="B26" s="234">
        <v>25</v>
      </c>
      <c r="C26" t="s">
        <v>57</v>
      </c>
    </row>
    <row r="27" spans="1:3" x14ac:dyDescent="0.35">
      <c r="A27" s="234" t="s">
        <v>275</v>
      </c>
      <c r="B27" s="234">
        <v>26</v>
      </c>
      <c r="C27" t="s">
        <v>57</v>
      </c>
    </row>
    <row r="28" spans="1:3" x14ac:dyDescent="0.35">
      <c r="A28" s="234" t="s">
        <v>274</v>
      </c>
      <c r="B28" s="234">
        <v>27</v>
      </c>
      <c r="C28" t="s">
        <v>57</v>
      </c>
    </row>
    <row r="29" spans="1:3" ht="43.5" x14ac:dyDescent="0.35">
      <c r="A29" s="234" t="s">
        <v>273</v>
      </c>
      <c r="B29" s="234">
        <v>28</v>
      </c>
      <c r="C29" t="s">
        <v>56</v>
      </c>
    </row>
    <row r="30" spans="1:3" ht="43.5" x14ac:dyDescent="0.35">
      <c r="A30" s="234" t="s">
        <v>272</v>
      </c>
      <c r="B30" s="234">
        <v>29</v>
      </c>
      <c r="C30" t="s">
        <v>56</v>
      </c>
    </row>
    <row r="31" spans="1:3" x14ac:dyDescent="0.35">
      <c r="A31" s="234" t="s">
        <v>271</v>
      </c>
      <c r="B31" s="234">
        <v>30</v>
      </c>
      <c r="C31" t="s">
        <v>56</v>
      </c>
    </row>
    <row r="32" spans="1:3" x14ac:dyDescent="0.35">
      <c r="A32" s="234" t="s">
        <v>270</v>
      </c>
      <c r="B32" s="234">
        <v>31</v>
      </c>
      <c r="C32" t="s">
        <v>56</v>
      </c>
    </row>
    <row r="33" spans="1:3" x14ac:dyDescent="0.35">
      <c r="A33" s="234" t="s">
        <v>269</v>
      </c>
      <c r="B33" s="234">
        <v>32</v>
      </c>
      <c r="C33" t="s">
        <v>3</v>
      </c>
    </row>
    <row r="34" spans="1:3" x14ac:dyDescent="0.35">
      <c r="A34" s="234" t="s">
        <v>268</v>
      </c>
      <c r="B34" s="234">
        <v>33</v>
      </c>
      <c r="C34" t="s">
        <v>3</v>
      </c>
    </row>
    <row r="35" spans="1:3" x14ac:dyDescent="0.35">
      <c r="A35" s="234" t="s">
        <v>267</v>
      </c>
      <c r="B35" s="234">
        <v>34</v>
      </c>
      <c r="C35" t="s">
        <v>3</v>
      </c>
    </row>
    <row r="36" spans="1:3" x14ac:dyDescent="0.35">
      <c r="A36" s="234" t="s">
        <v>266</v>
      </c>
      <c r="B36" s="234">
        <v>35</v>
      </c>
      <c r="C36" t="s">
        <v>3</v>
      </c>
    </row>
    <row r="37" spans="1:3" x14ac:dyDescent="0.35">
      <c r="A37" s="234" t="s">
        <v>265</v>
      </c>
      <c r="B37" s="234">
        <v>36</v>
      </c>
      <c r="C37" t="s">
        <v>3</v>
      </c>
    </row>
    <row r="38" spans="1:3" ht="29" x14ac:dyDescent="0.35">
      <c r="A38" s="234" t="s">
        <v>264</v>
      </c>
      <c r="B38" s="234">
        <v>37</v>
      </c>
      <c r="C38" t="s">
        <v>3</v>
      </c>
    </row>
    <row r="39" spans="1:3" ht="29" x14ac:dyDescent="0.35">
      <c r="A39" s="234" t="s">
        <v>263</v>
      </c>
      <c r="B39" s="234">
        <v>38</v>
      </c>
      <c r="C39" t="s">
        <v>3</v>
      </c>
    </row>
    <row r="40" spans="1:3" ht="29" x14ac:dyDescent="0.35">
      <c r="A40" s="234" t="s">
        <v>262</v>
      </c>
      <c r="B40" s="234">
        <v>39</v>
      </c>
      <c r="C40" t="s">
        <v>3</v>
      </c>
    </row>
    <row r="41" spans="1:3" x14ac:dyDescent="0.35">
      <c r="A41" s="234" t="s">
        <v>261</v>
      </c>
      <c r="B41" s="234">
        <v>40</v>
      </c>
      <c r="C41" t="s">
        <v>3</v>
      </c>
    </row>
    <row r="42" spans="1:3" x14ac:dyDescent="0.35">
      <c r="A42" s="234" t="s">
        <v>260</v>
      </c>
      <c r="B42" s="234">
        <v>41</v>
      </c>
      <c r="C42" t="s">
        <v>3</v>
      </c>
    </row>
    <row r="43" spans="1:3" ht="43.5" x14ac:dyDescent="0.35">
      <c r="A43" s="234" t="s">
        <v>259</v>
      </c>
      <c r="B43" s="234">
        <v>42</v>
      </c>
      <c r="C43" t="s">
        <v>3</v>
      </c>
    </row>
    <row r="44" spans="1:3" x14ac:dyDescent="0.35">
      <c r="A44" s="234" t="s">
        <v>258</v>
      </c>
      <c r="B44" s="234">
        <v>43</v>
      </c>
      <c r="C44" t="s">
        <v>5</v>
      </c>
    </row>
    <row r="45" spans="1:3" x14ac:dyDescent="0.35">
      <c r="A45" s="234" t="s">
        <v>257</v>
      </c>
      <c r="B45" s="234">
        <v>44</v>
      </c>
      <c r="C45" t="s">
        <v>5</v>
      </c>
    </row>
    <row r="46" spans="1:3" x14ac:dyDescent="0.35">
      <c r="A46" s="234" t="s">
        <v>256</v>
      </c>
      <c r="B46" s="234">
        <v>45</v>
      </c>
      <c r="C46" t="s">
        <v>5</v>
      </c>
    </row>
    <row r="47" spans="1:3" x14ac:dyDescent="0.35">
      <c r="A47" s="234" t="s">
        <v>255</v>
      </c>
      <c r="B47" s="234">
        <v>46</v>
      </c>
      <c r="C47" t="s">
        <v>5</v>
      </c>
    </row>
    <row r="48" spans="1:3" x14ac:dyDescent="0.35">
      <c r="A48" s="234" t="s">
        <v>254</v>
      </c>
      <c r="B48" s="234">
        <v>47</v>
      </c>
      <c r="C48" t="s">
        <v>5</v>
      </c>
    </row>
    <row r="49" spans="1:3" x14ac:dyDescent="0.35">
      <c r="A49" s="234" t="s">
        <v>253</v>
      </c>
      <c r="B49" s="234">
        <v>48</v>
      </c>
      <c r="C49" t="s">
        <v>5</v>
      </c>
    </row>
    <row r="50" spans="1:3" x14ac:dyDescent="0.35">
      <c r="A50" s="234" t="s">
        <v>252</v>
      </c>
      <c r="B50" s="234">
        <v>49</v>
      </c>
      <c r="C50" t="s">
        <v>5</v>
      </c>
    </row>
    <row r="51" spans="1:3" x14ac:dyDescent="0.35">
      <c r="A51" s="234" t="s">
        <v>251</v>
      </c>
      <c r="B51" s="234">
        <v>50</v>
      </c>
      <c r="C51" t="s">
        <v>5</v>
      </c>
    </row>
    <row r="52" spans="1:3" x14ac:dyDescent="0.35">
      <c r="A52" s="234" t="s">
        <v>250</v>
      </c>
      <c r="B52" s="234">
        <v>51</v>
      </c>
      <c r="C52" t="s">
        <v>5</v>
      </c>
    </row>
    <row r="53" spans="1:3" x14ac:dyDescent="0.35">
      <c r="A53" s="234" t="s">
        <v>249</v>
      </c>
      <c r="B53" s="234">
        <v>52</v>
      </c>
      <c r="C53" t="s">
        <v>5</v>
      </c>
    </row>
    <row r="54" spans="1:3" x14ac:dyDescent="0.35">
      <c r="A54" s="234" t="s">
        <v>248</v>
      </c>
      <c r="B54" s="234">
        <v>53</v>
      </c>
      <c r="C54" t="s">
        <v>5</v>
      </c>
    </row>
    <row r="55" spans="1:3" x14ac:dyDescent="0.35">
      <c r="A55" s="234" t="s">
        <v>247</v>
      </c>
      <c r="B55" s="234">
        <v>54</v>
      </c>
      <c r="C55" t="s">
        <v>5</v>
      </c>
    </row>
    <row r="56" spans="1:3" x14ac:dyDescent="0.35">
      <c r="A56" s="234" t="s">
        <v>246</v>
      </c>
      <c r="B56" s="234">
        <v>55</v>
      </c>
      <c r="C56" t="s">
        <v>6</v>
      </c>
    </row>
    <row r="57" spans="1:3" x14ac:dyDescent="0.35">
      <c r="A57" s="234" t="s">
        <v>245</v>
      </c>
      <c r="B57" s="234">
        <v>56</v>
      </c>
      <c r="C57" t="s">
        <v>6</v>
      </c>
    </row>
    <row r="58" spans="1:3" x14ac:dyDescent="0.35">
      <c r="A58" s="234" t="s">
        <v>244</v>
      </c>
      <c r="B58" s="234">
        <v>57</v>
      </c>
      <c r="C58" t="s">
        <v>6</v>
      </c>
    </row>
    <row r="59" spans="1:3" ht="43.5" x14ac:dyDescent="0.35">
      <c r="A59" s="234" t="s">
        <v>243</v>
      </c>
      <c r="B59" s="234">
        <v>58</v>
      </c>
      <c r="C59" t="s">
        <v>7</v>
      </c>
    </row>
    <row r="60" spans="1:3" ht="43.5" x14ac:dyDescent="0.35">
      <c r="A60" s="234" t="s">
        <v>242</v>
      </c>
      <c r="B60" s="234">
        <v>59</v>
      </c>
      <c r="C60" t="s">
        <v>7</v>
      </c>
    </row>
    <row r="61" spans="1:3" x14ac:dyDescent="0.35">
      <c r="A61" s="234" t="s">
        <v>241</v>
      </c>
      <c r="B61" s="234">
        <v>60</v>
      </c>
      <c r="C61" t="s">
        <v>8</v>
      </c>
    </row>
    <row r="62" spans="1:3" ht="43.5" x14ac:dyDescent="0.35">
      <c r="A62" s="234" t="s">
        <v>240</v>
      </c>
      <c r="B62" s="234">
        <v>61</v>
      </c>
      <c r="C62" t="s">
        <v>8</v>
      </c>
    </row>
    <row r="63" spans="1:3" x14ac:dyDescent="0.35">
      <c r="A63" s="234" t="s">
        <v>239</v>
      </c>
      <c r="B63" s="234">
        <v>62</v>
      </c>
      <c r="C63" t="s">
        <v>8</v>
      </c>
    </row>
    <row r="64" spans="1:3" ht="29" x14ac:dyDescent="0.35">
      <c r="A64" s="234" t="s">
        <v>238</v>
      </c>
      <c r="B64" s="234">
        <v>63</v>
      </c>
      <c r="C64" t="s">
        <v>8</v>
      </c>
    </row>
    <row r="65" spans="1:3" x14ac:dyDescent="0.35">
      <c r="A65" s="234" t="s">
        <v>237</v>
      </c>
      <c r="B65" s="234">
        <v>64</v>
      </c>
      <c r="C65" t="s">
        <v>9</v>
      </c>
    </row>
    <row r="66" spans="1:3" x14ac:dyDescent="0.35">
      <c r="A66" s="234" t="s">
        <v>236</v>
      </c>
      <c r="B66" s="234">
        <v>65</v>
      </c>
      <c r="C66" t="s">
        <v>9</v>
      </c>
    </row>
    <row r="67" spans="1:3" x14ac:dyDescent="0.35">
      <c r="A67" s="234" t="s">
        <v>235</v>
      </c>
      <c r="B67" s="234">
        <v>66</v>
      </c>
      <c r="C67" t="s">
        <v>9</v>
      </c>
    </row>
    <row r="68" spans="1:3" x14ac:dyDescent="0.35">
      <c r="A68" s="234" t="s">
        <v>234</v>
      </c>
      <c r="B68" s="234">
        <v>67</v>
      </c>
      <c r="C68" t="s">
        <v>9</v>
      </c>
    </row>
    <row r="69" spans="1:3" x14ac:dyDescent="0.35">
      <c r="A69" s="234" t="s">
        <v>233</v>
      </c>
      <c r="B69" s="234">
        <v>68</v>
      </c>
      <c r="C69" t="s">
        <v>9</v>
      </c>
    </row>
    <row r="70" spans="1:3" x14ac:dyDescent="0.35">
      <c r="A70" s="234" t="s">
        <v>232</v>
      </c>
      <c r="B70" s="234">
        <v>69</v>
      </c>
      <c r="C70" t="s">
        <v>9</v>
      </c>
    </row>
    <row r="71" spans="1:3" x14ac:dyDescent="0.35">
      <c r="A71" s="234" t="s">
        <v>231</v>
      </c>
      <c r="B71" s="234">
        <v>70</v>
      </c>
      <c r="C71" t="s">
        <v>9</v>
      </c>
    </row>
    <row r="72" spans="1:3" x14ac:dyDescent="0.35">
      <c r="A72" s="234" t="s">
        <v>230</v>
      </c>
      <c r="B72" s="234">
        <v>71</v>
      </c>
      <c r="C72" t="s">
        <v>9</v>
      </c>
    </row>
    <row r="73" spans="1:3" x14ac:dyDescent="0.35">
      <c r="A73" s="234" t="s">
        <v>229</v>
      </c>
      <c r="B73" s="234">
        <v>72</v>
      </c>
      <c r="C73" t="s">
        <v>9</v>
      </c>
    </row>
    <row r="74" spans="1:3" x14ac:dyDescent="0.35">
      <c r="A74" s="234" t="s">
        <v>228</v>
      </c>
      <c r="B74" s="234">
        <v>73</v>
      </c>
      <c r="C74" t="s">
        <v>9</v>
      </c>
    </row>
    <row r="75" spans="1:3" x14ac:dyDescent="0.35">
      <c r="A75" s="234" t="s">
        <v>227</v>
      </c>
      <c r="B75" s="234">
        <v>74</v>
      </c>
      <c r="C75" t="s">
        <v>9</v>
      </c>
    </row>
    <row r="76" spans="1:3" x14ac:dyDescent="0.35">
      <c r="A76" s="234" t="s">
        <v>226</v>
      </c>
      <c r="B76" s="234">
        <v>75</v>
      </c>
      <c r="C76" t="s">
        <v>9</v>
      </c>
    </row>
    <row r="77" spans="1:3" x14ac:dyDescent="0.35">
      <c r="A77" s="234" t="s">
        <v>225</v>
      </c>
      <c r="B77" s="234">
        <v>76</v>
      </c>
      <c r="C77" t="s">
        <v>9</v>
      </c>
    </row>
    <row r="78" spans="1:3" x14ac:dyDescent="0.35">
      <c r="A78" s="234" t="s">
        <v>224</v>
      </c>
      <c r="B78" s="234">
        <v>77</v>
      </c>
      <c r="C78" t="s">
        <v>9</v>
      </c>
    </row>
    <row r="79" spans="1:3" x14ac:dyDescent="0.35">
      <c r="A79" s="234" t="s">
        <v>223</v>
      </c>
      <c r="B79" s="234">
        <v>78</v>
      </c>
      <c r="C79" t="s">
        <v>9</v>
      </c>
    </row>
    <row r="80" spans="1:3" x14ac:dyDescent="0.35">
      <c r="A80" s="234" t="s">
        <v>222</v>
      </c>
      <c r="B80" s="234">
        <v>79</v>
      </c>
      <c r="C80" t="s">
        <v>9</v>
      </c>
    </row>
    <row r="81" spans="1:3" x14ac:dyDescent="0.35">
      <c r="A81" s="234" t="s">
        <v>221</v>
      </c>
      <c r="B81" s="234">
        <v>80</v>
      </c>
      <c r="C81" t="s">
        <v>9</v>
      </c>
    </row>
    <row r="82" spans="1:3" x14ac:dyDescent="0.35">
      <c r="A82" s="234" t="s">
        <v>220</v>
      </c>
      <c r="B82" s="234">
        <v>81</v>
      </c>
      <c r="C82" t="s">
        <v>9</v>
      </c>
    </row>
    <row r="83" spans="1:3" x14ac:dyDescent="0.35">
      <c r="A83" s="234" t="s">
        <v>219</v>
      </c>
      <c r="B83" s="234">
        <v>82</v>
      </c>
      <c r="C83" t="s">
        <v>9</v>
      </c>
    </row>
    <row r="84" spans="1:3" x14ac:dyDescent="0.35">
      <c r="A84" s="234" t="s">
        <v>218</v>
      </c>
      <c r="B84" s="234">
        <v>83</v>
      </c>
      <c r="C84" t="s">
        <v>9</v>
      </c>
    </row>
    <row r="85" spans="1:3" x14ac:dyDescent="0.35">
      <c r="A85" s="234" t="s">
        <v>217</v>
      </c>
      <c r="B85" s="234">
        <v>84</v>
      </c>
      <c r="C85" t="s">
        <v>9</v>
      </c>
    </row>
    <row r="86" spans="1:3" x14ac:dyDescent="0.35">
      <c r="A86" s="234" t="s">
        <v>216</v>
      </c>
      <c r="B86" s="234">
        <v>85</v>
      </c>
      <c r="C86" t="s">
        <v>53</v>
      </c>
    </row>
    <row r="87" spans="1:3" x14ac:dyDescent="0.35">
      <c r="A87" s="234" t="s">
        <v>215</v>
      </c>
      <c r="B87" s="234">
        <v>86</v>
      </c>
      <c r="C87" t="s">
        <v>53</v>
      </c>
    </row>
    <row r="88" spans="1:3" ht="43.5" x14ac:dyDescent="0.35">
      <c r="A88" s="234" t="s">
        <v>214</v>
      </c>
      <c r="B88" s="234">
        <v>87</v>
      </c>
      <c r="C88" t="s">
        <v>53</v>
      </c>
    </row>
    <row r="89" spans="1:3" x14ac:dyDescent="0.35">
      <c r="A89" s="234" t="s">
        <v>213</v>
      </c>
      <c r="B89" s="234">
        <v>88</v>
      </c>
      <c r="C89" t="s">
        <v>53</v>
      </c>
    </row>
    <row r="90" spans="1:3" x14ac:dyDescent="0.35">
      <c r="A90" s="234" t="s">
        <v>212</v>
      </c>
      <c r="B90" s="234">
        <v>89</v>
      </c>
      <c r="C90" t="s">
        <v>53</v>
      </c>
    </row>
    <row r="91" spans="1:3" x14ac:dyDescent="0.35">
      <c r="A91" s="234" t="s">
        <v>211</v>
      </c>
      <c r="B91" s="234">
        <v>90</v>
      </c>
      <c r="C91" t="s">
        <v>53</v>
      </c>
    </row>
    <row r="92" spans="1:3" x14ac:dyDescent="0.35">
      <c r="A92" s="234" t="s">
        <v>210</v>
      </c>
      <c r="B92" s="234">
        <v>91</v>
      </c>
      <c r="C92" t="s">
        <v>53</v>
      </c>
    </row>
    <row r="93" spans="1:3" x14ac:dyDescent="0.35">
      <c r="A93" s="234" t="s">
        <v>209</v>
      </c>
      <c r="B93" s="234">
        <v>92</v>
      </c>
      <c r="C93" t="s">
        <v>53</v>
      </c>
    </row>
    <row r="94" spans="1:3" x14ac:dyDescent="0.35">
      <c r="A94" s="234" t="s">
        <v>208</v>
      </c>
      <c r="B94" s="234">
        <v>93</v>
      </c>
      <c r="C94" t="s">
        <v>9</v>
      </c>
    </row>
    <row r="95" spans="1:3" x14ac:dyDescent="0.35">
      <c r="A95" s="234" t="s">
        <v>207</v>
      </c>
      <c r="B95" s="234">
        <v>94</v>
      </c>
      <c r="C95" t="s">
        <v>9</v>
      </c>
    </row>
    <row r="96" spans="1:3" x14ac:dyDescent="0.35">
      <c r="A96" s="234" t="s">
        <v>206</v>
      </c>
      <c r="B96" s="234">
        <v>95</v>
      </c>
      <c r="C96" t="s">
        <v>9</v>
      </c>
    </row>
    <row r="97" spans="1:3" x14ac:dyDescent="0.35">
      <c r="A97" s="234" t="s">
        <v>205</v>
      </c>
      <c r="B97" s="234">
        <v>96</v>
      </c>
      <c r="C97" t="s">
        <v>10</v>
      </c>
    </row>
    <row r="98" spans="1:3" x14ac:dyDescent="0.35">
      <c r="A98" s="234" t="s">
        <v>204</v>
      </c>
      <c r="B98" s="234">
        <v>97</v>
      </c>
      <c r="C98" t="s">
        <v>58</v>
      </c>
    </row>
    <row r="99" spans="1:3" ht="43.5" x14ac:dyDescent="0.35">
      <c r="A99" s="234" t="s">
        <v>203</v>
      </c>
      <c r="B99" s="234">
        <v>98</v>
      </c>
      <c r="C99" t="s">
        <v>58</v>
      </c>
    </row>
    <row r="100" spans="1:3" x14ac:dyDescent="0.35">
      <c r="A100" s="234" t="s">
        <v>202</v>
      </c>
      <c r="B100" s="234">
        <v>99</v>
      </c>
      <c r="C100" t="s">
        <v>59</v>
      </c>
    </row>
    <row r="101" spans="1:3" ht="29" x14ac:dyDescent="0.35">
      <c r="A101" s="234" t="s">
        <v>201</v>
      </c>
      <c r="B101" s="234">
        <v>100</v>
      </c>
      <c r="C101" t="s">
        <v>59</v>
      </c>
    </row>
    <row r="102" spans="1:3" x14ac:dyDescent="0.35">
      <c r="A102" s="234" t="s">
        <v>200</v>
      </c>
      <c r="B102" s="234">
        <v>101</v>
      </c>
      <c r="C102" t="s">
        <v>59</v>
      </c>
    </row>
    <row r="103" spans="1:3" ht="29" x14ac:dyDescent="0.35">
      <c r="A103" s="234" t="s">
        <v>199</v>
      </c>
      <c r="B103" s="234">
        <v>102</v>
      </c>
      <c r="C103" t="s">
        <v>59</v>
      </c>
    </row>
    <row r="104" spans="1:3" ht="29" x14ac:dyDescent="0.35">
      <c r="A104" s="234" t="s">
        <v>198</v>
      </c>
      <c r="B104" s="234">
        <v>103</v>
      </c>
      <c r="C104" t="s">
        <v>59</v>
      </c>
    </row>
    <row r="105" spans="1:3" ht="29" x14ac:dyDescent="0.35">
      <c r="A105" s="234" t="s">
        <v>197</v>
      </c>
      <c r="B105" s="234">
        <v>104</v>
      </c>
      <c r="C105" t="s">
        <v>60</v>
      </c>
    </row>
    <row r="106" spans="1:3" ht="43.5" x14ac:dyDescent="0.35">
      <c r="A106" s="234" t="s">
        <v>196</v>
      </c>
      <c r="B106" s="234">
        <v>105</v>
      </c>
      <c r="C106" t="s">
        <v>60</v>
      </c>
    </row>
    <row r="107" spans="1:3" x14ac:dyDescent="0.35">
      <c r="A107" s="234" t="s">
        <v>195</v>
      </c>
      <c r="B107" s="234">
        <v>106</v>
      </c>
      <c r="C107" t="s">
        <v>61</v>
      </c>
    </row>
    <row r="108" spans="1:3" ht="58" x14ac:dyDescent="0.35">
      <c r="A108" s="234" t="s">
        <v>194</v>
      </c>
      <c r="B108" s="234">
        <v>107</v>
      </c>
      <c r="C108" t="s">
        <v>61</v>
      </c>
    </row>
    <row r="109" spans="1:3" x14ac:dyDescent="0.35">
      <c r="A109" s="234" t="s">
        <v>193</v>
      </c>
      <c r="B109" s="234">
        <v>108</v>
      </c>
      <c r="C109" t="s">
        <v>61</v>
      </c>
    </row>
    <row r="110" spans="1:3" ht="58" x14ac:dyDescent="0.35">
      <c r="A110" s="234" t="s">
        <v>192</v>
      </c>
      <c r="B110" s="234">
        <v>109</v>
      </c>
      <c r="C110" t="s">
        <v>61</v>
      </c>
    </row>
    <row r="111" spans="1:3" ht="29" x14ac:dyDescent="0.35">
      <c r="A111" s="234" t="s">
        <v>191</v>
      </c>
      <c r="B111" s="234">
        <v>110</v>
      </c>
      <c r="C111" t="s">
        <v>61</v>
      </c>
    </row>
    <row r="112" spans="1:3" ht="43.5" x14ac:dyDescent="0.35">
      <c r="A112" s="234" t="s">
        <v>190</v>
      </c>
      <c r="B112" s="234">
        <v>111</v>
      </c>
      <c r="C112" t="s">
        <v>61</v>
      </c>
    </row>
    <row r="113" spans="1:3" x14ac:dyDescent="0.35">
      <c r="A113" s="234" t="s">
        <v>189</v>
      </c>
      <c r="B113" s="234">
        <v>112</v>
      </c>
      <c r="C113" t="s">
        <v>61</v>
      </c>
    </row>
    <row r="114" spans="1:3" ht="43.5" x14ac:dyDescent="0.35">
      <c r="A114" s="234" t="s">
        <v>188</v>
      </c>
      <c r="B114" s="234">
        <v>113</v>
      </c>
      <c r="C114" t="s">
        <v>61</v>
      </c>
    </row>
    <row r="115" spans="1:3" x14ac:dyDescent="0.35">
      <c r="A115" s="234" t="s">
        <v>187</v>
      </c>
      <c r="B115" s="234">
        <v>114</v>
      </c>
      <c r="C115" t="s">
        <v>61</v>
      </c>
    </row>
    <row r="116" spans="1:3" ht="72.5" x14ac:dyDescent="0.35">
      <c r="A116" s="234" t="s">
        <v>186</v>
      </c>
      <c r="B116" s="234">
        <v>115</v>
      </c>
      <c r="C116" t="s">
        <v>61</v>
      </c>
    </row>
    <row r="117" spans="1:3" x14ac:dyDescent="0.35">
      <c r="A117" s="234" t="s">
        <v>185</v>
      </c>
      <c r="B117" s="234">
        <v>116</v>
      </c>
      <c r="C117" t="s">
        <v>61</v>
      </c>
    </row>
    <row r="118" spans="1:3" ht="29" x14ac:dyDescent="0.35">
      <c r="A118" s="234" t="s">
        <v>184</v>
      </c>
      <c r="B118" s="234">
        <v>117</v>
      </c>
      <c r="C118" t="s">
        <v>11</v>
      </c>
    </row>
    <row r="119" spans="1:3" ht="29" x14ac:dyDescent="0.35">
      <c r="A119" s="234" t="s">
        <v>183</v>
      </c>
      <c r="B119" s="234">
        <v>118</v>
      </c>
      <c r="C119" t="s">
        <v>14</v>
      </c>
    </row>
    <row r="120" spans="1:3" ht="29" x14ac:dyDescent="0.35">
      <c r="A120" s="234" t="s">
        <v>182</v>
      </c>
      <c r="B120" s="234">
        <v>119</v>
      </c>
      <c r="C120" t="s">
        <v>12</v>
      </c>
    </row>
    <row r="121" spans="1:3" ht="29" x14ac:dyDescent="0.35">
      <c r="A121" s="234" t="s">
        <v>181</v>
      </c>
      <c r="B121" s="234">
        <v>120</v>
      </c>
      <c r="C121" t="s">
        <v>13</v>
      </c>
    </row>
    <row r="122" spans="1:3" ht="43.5" x14ac:dyDescent="0.35">
      <c r="A122" s="234" t="s">
        <v>180</v>
      </c>
      <c r="B122" s="234">
        <v>121</v>
      </c>
      <c r="C122" t="s">
        <v>12</v>
      </c>
    </row>
    <row r="123" spans="1:3" ht="43.5" x14ac:dyDescent="0.35">
      <c r="A123" s="234" t="s">
        <v>179</v>
      </c>
      <c r="B123" s="234">
        <v>122</v>
      </c>
      <c r="C123" t="s">
        <v>12</v>
      </c>
    </row>
    <row r="124" spans="1:3" ht="29" x14ac:dyDescent="0.35">
      <c r="A124" s="234" t="s">
        <v>178</v>
      </c>
      <c r="B124" s="234">
        <v>123</v>
      </c>
      <c r="C124" t="s">
        <v>15</v>
      </c>
    </row>
    <row r="125" spans="1:3" x14ac:dyDescent="0.35">
      <c r="A125" s="234" t="s">
        <v>177</v>
      </c>
      <c r="B125" s="234">
        <v>124</v>
      </c>
      <c r="C125" t="s">
        <v>16</v>
      </c>
    </row>
    <row r="126" spans="1:3" ht="29" x14ac:dyDescent="0.35">
      <c r="A126" s="234" t="s">
        <v>176</v>
      </c>
      <c r="B126" s="234">
        <v>125</v>
      </c>
      <c r="C126" t="s">
        <v>17</v>
      </c>
    </row>
    <row r="127" spans="1:3" x14ac:dyDescent="0.35">
      <c r="A127" s="234" t="s">
        <v>175</v>
      </c>
      <c r="B127" s="234">
        <v>126</v>
      </c>
      <c r="C127" t="s">
        <v>64</v>
      </c>
    </row>
    <row r="128" spans="1:3" ht="29" x14ac:dyDescent="0.35">
      <c r="A128" s="234" t="s">
        <v>174</v>
      </c>
      <c r="B128" s="234">
        <v>127</v>
      </c>
      <c r="C128" t="s">
        <v>64</v>
      </c>
    </row>
    <row r="129" spans="1:3" x14ac:dyDescent="0.35">
      <c r="A129" s="234" t="s">
        <v>173</v>
      </c>
      <c r="B129" s="234">
        <v>128</v>
      </c>
      <c r="C129" t="s">
        <v>62</v>
      </c>
    </row>
    <row r="130" spans="1:3" x14ac:dyDescent="0.35">
      <c r="A130" s="234" t="s">
        <v>172</v>
      </c>
      <c r="B130" s="234">
        <v>129</v>
      </c>
      <c r="C130" t="s">
        <v>62</v>
      </c>
    </row>
    <row r="131" spans="1:3" x14ac:dyDescent="0.35">
      <c r="A131" s="234" t="s">
        <v>171</v>
      </c>
      <c r="B131" s="234">
        <v>130</v>
      </c>
      <c r="C131" t="s">
        <v>62</v>
      </c>
    </row>
    <row r="132" spans="1:3" x14ac:dyDescent="0.35">
      <c r="A132" s="234" t="s">
        <v>170</v>
      </c>
      <c r="B132" s="234">
        <v>131</v>
      </c>
      <c r="C132" t="s">
        <v>62</v>
      </c>
    </row>
    <row r="133" spans="1:3" x14ac:dyDescent="0.35">
      <c r="A133" s="234" t="s">
        <v>169</v>
      </c>
      <c r="B133" s="234">
        <v>132</v>
      </c>
      <c r="C133" t="s">
        <v>62</v>
      </c>
    </row>
    <row r="134" spans="1:3" ht="29" x14ac:dyDescent="0.35">
      <c r="A134" s="234" t="s">
        <v>168</v>
      </c>
      <c r="B134" s="234">
        <v>133</v>
      </c>
      <c r="C134" t="s">
        <v>62</v>
      </c>
    </row>
    <row r="135" spans="1:3" x14ac:dyDescent="0.35">
      <c r="A135" s="234" t="s">
        <v>167</v>
      </c>
      <c r="B135" s="234">
        <v>134</v>
      </c>
      <c r="C135" t="s">
        <v>62</v>
      </c>
    </row>
    <row r="136" spans="1:3" x14ac:dyDescent="0.35">
      <c r="A136" s="234" t="s">
        <v>166</v>
      </c>
      <c r="B136" s="234">
        <v>135</v>
      </c>
      <c r="C136" t="s">
        <v>62</v>
      </c>
    </row>
    <row r="137" spans="1:3" x14ac:dyDescent="0.35">
      <c r="A137" s="234" t="s">
        <v>165</v>
      </c>
      <c r="B137" s="234">
        <v>136</v>
      </c>
      <c r="C137" t="s">
        <v>62</v>
      </c>
    </row>
    <row r="138" spans="1:3" x14ac:dyDescent="0.35">
      <c r="A138" s="234" t="s">
        <v>164</v>
      </c>
      <c r="B138" s="234">
        <v>137</v>
      </c>
      <c r="C138" t="s">
        <v>62</v>
      </c>
    </row>
    <row r="139" spans="1:3" x14ac:dyDescent="0.35">
      <c r="A139" s="234" t="s">
        <v>163</v>
      </c>
      <c r="B139" s="234">
        <v>138</v>
      </c>
      <c r="C139" t="s">
        <v>62</v>
      </c>
    </row>
    <row r="140" spans="1:3" x14ac:dyDescent="0.35">
      <c r="A140" s="234" t="s">
        <v>162</v>
      </c>
      <c r="B140" s="234">
        <v>139</v>
      </c>
      <c r="C140" t="s">
        <v>62</v>
      </c>
    </row>
    <row r="141" spans="1:3" x14ac:dyDescent="0.35">
      <c r="A141" s="234" t="s">
        <v>161</v>
      </c>
      <c r="B141" s="234">
        <v>140</v>
      </c>
      <c r="C141" t="s">
        <v>62</v>
      </c>
    </row>
    <row r="142" spans="1:3" ht="29" x14ac:dyDescent="0.35">
      <c r="A142" s="234" t="s">
        <v>160</v>
      </c>
      <c r="B142" s="234">
        <v>141</v>
      </c>
      <c r="C142" t="s">
        <v>62</v>
      </c>
    </row>
    <row r="143" spans="1:3" x14ac:dyDescent="0.35">
      <c r="A143" s="234" t="s">
        <v>159</v>
      </c>
      <c r="B143" s="234">
        <v>142</v>
      </c>
      <c r="C143" t="s">
        <v>63</v>
      </c>
    </row>
    <row r="144" spans="1:3" x14ac:dyDescent="0.35">
      <c r="A144" s="234" t="s">
        <v>158</v>
      </c>
      <c r="B144" s="234">
        <v>143</v>
      </c>
      <c r="C144" t="s">
        <v>63</v>
      </c>
    </row>
    <row r="145" spans="1:3" x14ac:dyDescent="0.35">
      <c r="A145" s="234" t="s">
        <v>157</v>
      </c>
      <c r="B145" s="234">
        <v>144</v>
      </c>
      <c r="C145" t="s">
        <v>63</v>
      </c>
    </row>
    <row r="146" spans="1:3" x14ac:dyDescent="0.35">
      <c r="A146" s="234" t="s">
        <v>156</v>
      </c>
      <c r="B146" s="234">
        <v>145</v>
      </c>
      <c r="C146" t="s">
        <v>63</v>
      </c>
    </row>
    <row r="147" spans="1:3" x14ac:dyDescent="0.35">
      <c r="A147" s="234" t="s">
        <v>155</v>
      </c>
      <c r="B147" s="234">
        <v>146</v>
      </c>
      <c r="C147" t="s">
        <v>63</v>
      </c>
    </row>
    <row r="148" spans="1:3" ht="29" x14ac:dyDescent="0.35">
      <c r="A148" s="234" t="s">
        <v>154</v>
      </c>
      <c r="B148" s="234">
        <v>147</v>
      </c>
      <c r="C148" t="s">
        <v>63</v>
      </c>
    </row>
    <row r="149" spans="1:3" ht="29" x14ac:dyDescent="0.35">
      <c r="A149" s="234" t="s">
        <v>153</v>
      </c>
      <c r="B149" s="234">
        <v>148</v>
      </c>
      <c r="C149" t="s">
        <v>64</v>
      </c>
    </row>
    <row r="150" spans="1:3" ht="29" x14ac:dyDescent="0.35">
      <c r="A150" s="234" t="s">
        <v>152</v>
      </c>
      <c r="B150" s="234">
        <v>149</v>
      </c>
      <c r="C150" t="s">
        <v>64</v>
      </c>
    </row>
    <row r="151" spans="1:3" x14ac:dyDescent="0.35">
      <c r="A151" s="234" t="s">
        <v>151</v>
      </c>
      <c r="B151" s="234">
        <v>150</v>
      </c>
      <c r="C151" t="s">
        <v>18</v>
      </c>
    </row>
    <row r="152" spans="1:3" ht="58" x14ac:dyDescent="0.35">
      <c r="A152" s="234" t="s">
        <v>150</v>
      </c>
      <c r="B152" s="234">
        <v>151</v>
      </c>
      <c r="C152" t="s">
        <v>18</v>
      </c>
    </row>
    <row r="153" spans="1:3" ht="58" x14ac:dyDescent="0.35">
      <c r="A153" s="234" t="s">
        <v>149</v>
      </c>
      <c r="B153" s="234">
        <v>152</v>
      </c>
      <c r="C153" t="s">
        <v>19</v>
      </c>
    </row>
    <row r="154" spans="1:3" x14ac:dyDescent="0.35">
      <c r="A154" s="234" t="s">
        <v>148</v>
      </c>
      <c r="B154" s="234">
        <v>153</v>
      </c>
      <c r="C154" t="s">
        <v>19</v>
      </c>
    </row>
    <row r="155" spans="1:3" ht="43.5" x14ac:dyDescent="0.35">
      <c r="A155" s="234" t="s">
        <v>147</v>
      </c>
      <c r="B155" s="234">
        <v>154</v>
      </c>
      <c r="C155" t="s">
        <v>19</v>
      </c>
    </row>
    <row r="156" spans="1:3" ht="58" x14ac:dyDescent="0.35">
      <c r="A156" s="234" t="s">
        <v>146</v>
      </c>
      <c r="B156" s="234">
        <v>155</v>
      </c>
      <c r="C156" t="s">
        <v>19</v>
      </c>
    </row>
    <row r="157" spans="1:3" x14ac:dyDescent="0.35">
      <c r="A157" s="234" t="s">
        <v>145</v>
      </c>
      <c r="B157" s="234">
        <v>156</v>
      </c>
      <c r="C157" t="s">
        <v>21</v>
      </c>
    </row>
    <row r="158" spans="1:3" x14ac:dyDescent="0.35">
      <c r="A158" s="234" t="s">
        <v>144</v>
      </c>
      <c r="B158" s="234">
        <v>157</v>
      </c>
      <c r="C158" t="s">
        <v>20</v>
      </c>
    </row>
    <row r="159" spans="1:3" x14ac:dyDescent="0.35">
      <c r="A159" s="234" t="s">
        <v>143</v>
      </c>
      <c r="B159" s="234">
        <v>158</v>
      </c>
      <c r="C159" t="s">
        <v>20</v>
      </c>
    </row>
    <row r="160" spans="1:3" ht="29" x14ac:dyDescent="0.35">
      <c r="A160" s="234" t="s">
        <v>142</v>
      </c>
      <c r="B160" s="234">
        <v>159</v>
      </c>
      <c r="C160" t="s">
        <v>20</v>
      </c>
    </row>
    <row r="161" spans="1:3" ht="29" x14ac:dyDescent="0.35">
      <c r="A161" s="234" t="s">
        <v>141</v>
      </c>
      <c r="B161" s="234">
        <v>160</v>
      </c>
      <c r="C161" t="s">
        <v>20</v>
      </c>
    </row>
    <row r="162" spans="1:3" ht="29" x14ac:dyDescent="0.35">
      <c r="A162" s="234" t="s">
        <v>140</v>
      </c>
      <c r="B162" s="234">
        <v>161</v>
      </c>
      <c r="C162" t="s">
        <v>20</v>
      </c>
    </row>
    <row r="163" spans="1:3" x14ac:dyDescent="0.35">
      <c r="A163" s="234" t="s">
        <v>139</v>
      </c>
      <c r="B163" s="234">
        <v>162</v>
      </c>
      <c r="C163" t="s">
        <v>20</v>
      </c>
    </row>
    <row r="164" spans="1:3" ht="29" x14ac:dyDescent="0.35">
      <c r="A164" s="234" t="s">
        <v>138</v>
      </c>
      <c r="B164" s="234">
        <v>163</v>
      </c>
      <c r="C164" t="s">
        <v>20</v>
      </c>
    </row>
    <row r="165" spans="1:3" ht="29" x14ac:dyDescent="0.35">
      <c r="A165" s="234" t="s">
        <v>137</v>
      </c>
      <c r="B165" s="234">
        <v>164</v>
      </c>
      <c r="C165" t="s">
        <v>23</v>
      </c>
    </row>
    <row r="166" spans="1:3" ht="43.5" x14ac:dyDescent="0.35">
      <c r="A166" s="234" t="s">
        <v>136</v>
      </c>
      <c r="B166" s="234">
        <v>165</v>
      </c>
      <c r="C166" t="s">
        <v>25</v>
      </c>
    </row>
    <row r="167" spans="1:3" ht="43.5" x14ac:dyDescent="0.35">
      <c r="A167" s="234" t="s">
        <v>135</v>
      </c>
      <c r="B167" s="234">
        <v>166</v>
      </c>
      <c r="C167" t="s">
        <v>25</v>
      </c>
    </row>
    <row r="168" spans="1:3" ht="29" x14ac:dyDescent="0.35">
      <c r="A168" s="234" t="s">
        <v>134</v>
      </c>
      <c r="B168" s="234">
        <v>167</v>
      </c>
      <c r="C168" t="s">
        <v>25</v>
      </c>
    </row>
    <row r="169" spans="1:3" x14ac:dyDescent="0.35">
      <c r="A169" s="234" t="s">
        <v>133</v>
      </c>
      <c r="B169" s="234">
        <v>168</v>
      </c>
      <c r="C169" t="s">
        <v>26</v>
      </c>
    </row>
    <row r="170" spans="1:3" ht="43.5" x14ac:dyDescent="0.35">
      <c r="A170" s="234" t="s">
        <v>132</v>
      </c>
      <c r="B170" s="234">
        <v>169</v>
      </c>
      <c r="C170" t="s">
        <v>27</v>
      </c>
    </row>
    <row r="171" spans="1:3" x14ac:dyDescent="0.35">
      <c r="A171" s="234" t="s">
        <v>131</v>
      </c>
      <c r="B171" s="234">
        <v>170</v>
      </c>
      <c r="C171" t="s">
        <v>24</v>
      </c>
    </row>
    <row r="172" spans="1:3" ht="29" x14ac:dyDescent="0.35">
      <c r="A172" s="234" t="s">
        <v>130</v>
      </c>
      <c r="B172" s="234">
        <v>171</v>
      </c>
      <c r="C172" t="s">
        <v>27</v>
      </c>
    </row>
    <row r="173" spans="1:3" x14ac:dyDescent="0.35">
      <c r="A173" s="234" t="s">
        <v>129</v>
      </c>
      <c r="B173" s="234">
        <v>172</v>
      </c>
      <c r="C173" t="s">
        <v>27</v>
      </c>
    </row>
    <row r="174" spans="1:3" ht="43.5" x14ac:dyDescent="0.35">
      <c r="A174" s="234" t="s">
        <v>128</v>
      </c>
      <c r="B174" s="234">
        <v>173</v>
      </c>
      <c r="C174" t="s">
        <v>28</v>
      </c>
    </row>
    <row r="175" spans="1:3" x14ac:dyDescent="0.35">
      <c r="A175" s="234" t="s">
        <v>127</v>
      </c>
      <c r="B175" s="234">
        <v>174</v>
      </c>
      <c r="C175" t="s">
        <v>29</v>
      </c>
    </row>
    <row r="176" spans="1:3" x14ac:dyDescent="0.35">
      <c r="A176" s="234" t="s">
        <v>126</v>
      </c>
      <c r="B176" s="234">
        <v>175</v>
      </c>
      <c r="C176" t="s">
        <v>30</v>
      </c>
    </row>
    <row r="177" spans="1:3" ht="29" x14ac:dyDescent="0.35">
      <c r="A177" s="234" t="s">
        <v>125</v>
      </c>
      <c r="B177" s="234">
        <v>176</v>
      </c>
      <c r="C177" t="s">
        <v>64</v>
      </c>
    </row>
    <row r="178" spans="1:3" ht="29" x14ac:dyDescent="0.35">
      <c r="A178" s="234" t="s">
        <v>124</v>
      </c>
      <c r="B178" s="234">
        <v>177</v>
      </c>
      <c r="C178" t="s">
        <v>64</v>
      </c>
    </row>
    <row r="179" spans="1:3" ht="29" x14ac:dyDescent="0.35">
      <c r="A179" s="234" t="s">
        <v>123</v>
      </c>
      <c r="B179" s="234">
        <v>178</v>
      </c>
      <c r="C179" t="s">
        <v>64</v>
      </c>
    </row>
    <row r="180" spans="1:3" ht="29" x14ac:dyDescent="0.35">
      <c r="A180" s="234" t="s">
        <v>122</v>
      </c>
      <c r="B180" s="234">
        <v>179</v>
      </c>
      <c r="C180" t="s">
        <v>64</v>
      </c>
    </row>
    <row r="181" spans="1:3" ht="29" x14ac:dyDescent="0.35">
      <c r="A181" s="234" t="s">
        <v>121</v>
      </c>
      <c r="B181" s="234">
        <v>180</v>
      </c>
      <c r="C181" t="s">
        <v>64</v>
      </c>
    </row>
    <row r="182" spans="1:3" ht="29" x14ac:dyDescent="0.35">
      <c r="A182" s="234" t="s">
        <v>120</v>
      </c>
      <c r="B182" s="234">
        <v>181</v>
      </c>
      <c r="C182" t="s">
        <v>64</v>
      </c>
    </row>
    <row r="183" spans="1:3" ht="29" x14ac:dyDescent="0.35">
      <c r="A183" s="234" t="s">
        <v>119</v>
      </c>
      <c r="B183" s="234">
        <v>182</v>
      </c>
      <c r="C183" t="s">
        <v>64</v>
      </c>
    </row>
    <row r="184" spans="1:3" ht="29" x14ac:dyDescent="0.35">
      <c r="A184" s="234" t="s">
        <v>118</v>
      </c>
      <c r="B184" s="234">
        <v>183</v>
      </c>
      <c r="C184" t="s">
        <v>64</v>
      </c>
    </row>
    <row r="185" spans="1:3" ht="29" x14ac:dyDescent="0.35">
      <c r="A185" s="234" t="s">
        <v>117</v>
      </c>
      <c r="B185" s="234">
        <v>184</v>
      </c>
      <c r="C185" t="s">
        <v>64</v>
      </c>
    </row>
    <row r="186" spans="1:3" ht="29" x14ac:dyDescent="0.35">
      <c r="A186" s="234" t="s">
        <v>116</v>
      </c>
      <c r="B186" s="234">
        <v>185</v>
      </c>
      <c r="C186" t="s">
        <v>64</v>
      </c>
    </row>
    <row r="187" spans="1:3" ht="29" x14ac:dyDescent="0.35">
      <c r="A187" s="234" t="s">
        <v>115</v>
      </c>
      <c r="B187" s="234">
        <v>186</v>
      </c>
      <c r="C187" t="s">
        <v>64</v>
      </c>
    </row>
    <row r="188" spans="1:3" ht="43.5" x14ac:dyDescent="0.35">
      <c r="A188" s="234" t="s">
        <v>114</v>
      </c>
      <c r="B188" s="234">
        <v>187</v>
      </c>
      <c r="C188" t="s">
        <v>64</v>
      </c>
    </row>
    <row r="189" spans="1:3" ht="29" x14ac:dyDescent="0.35">
      <c r="A189" s="234" t="s">
        <v>113</v>
      </c>
      <c r="B189" s="234">
        <v>188</v>
      </c>
      <c r="C189" t="s">
        <v>64</v>
      </c>
    </row>
    <row r="190" spans="1:3" ht="29" x14ac:dyDescent="0.35">
      <c r="A190" s="234" t="s">
        <v>112</v>
      </c>
      <c r="B190" s="234">
        <v>189</v>
      </c>
      <c r="C190" t="s">
        <v>64</v>
      </c>
    </row>
    <row r="191" spans="1:3" x14ac:dyDescent="0.35">
      <c r="A191" s="234" t="s">
        <v>111</v>
      </c>
      <c r="B191" s="234">
        <v>190</v>
      </c>
      <c r="C191" t="s">
        <v>64</v>
      </c>
    </row>
    <row r="192" spans="1:3" x14ac:dyDescent="0.35">
      <c r="A192" s="234" t="s">
        <v>110</v>
      </c>
      <c r="B192" s="234">
        <v>191</v>
      </c>
      <c r="C192" t="s">
        <v>64</v>
      </c>
    </row>
    <row r="193" spans="1:3" x14ac:dyDescent="0.35">
      <c r="A193" s="234" t="s">
        <v>109</v>
      </c>
      <c r="B193" s="234">
        <v>192</v>
      </c>
      <c r="C193" t="s">
        <v>64</v>
      </c>
    </row>
    <row r="194" spans="1:3" ht="29" x14ac:dyDescent="0.35">
      <c r="A194" s="234" t="s">
        <v>108</v>
      </c>
      <c r="B194" s="234">
        <v>193</v>
      </c>
      <c r="C194" t="s">
        <v>64</v>
      </c>
    </row>
    <row r="195" spans="1:3" x14ac:dyDescent="0.35">
      <c r="A195" s="234" t="s">
        <v>107</v>
      </c>
      <c r="B195" s="234">
        <v>194</v>
      </c>
      <c r="C195" t="s">
        <v>64</v>
      </c>
    </row>
    <row r="196" spans="1:3" x14ac:dyDescent="0.35">
      <c r="A196" s="234" t="s">
        <v>106</v>
      </c>
      <c r="B196" s="234">
        <v>195</v>
      </c>
      <c r="C196" t="s">
        <v>64</v>
      </c>
    </row>
    <row r="197" spans="1:3" ht="29" x14ac:dyDescent="0.35">
      <c r="A197" s="234" t="s">
        <v>105</v>
      </c>
      <c r="B197" s="234">
        <v>196</v>
      </c>
      <c r="C197" t="s">
        <v>31</v>
      </c>
    </row>
    <row r="198" spans="1:3" ht="29" x14ac:dyDescent="0.35">
      <c r="A198" s="234" t="s">
        <v>104</v>
      </c>
      <c r="B198" s="234">
        <v>197</v>
      </c>
      <c r="C198" t="s">
        <v>31</v>
      </c>
    </row>
    <row r="199" spans="1:3" x14ac:dyDescent="0.35">
      <c r="A199" s="234" t="s">
        <v>103</v>
      </c>
      <c r="B199" s="234">
        <v>198</v>
      </c>
      <c r="C199" t="s">
        <v>31</v>
      </c>
    </row>
    <row r="200" spans="1:3" ht="29" x14ac:dyDescent="0.35">
      <c r="A200" s="234" t="s">
        <v>102</v>
      </c>
      <c r="B200" s="234">
        <v>199</v>
      </c>
      <c r="C200" t="s">
        <v>32</v>
      </c>
    </row>
    <row r="201" spans="1:3" ht="29" x14ac:dyDescent="0.35">
      <c r="A201" s="234" t="s">
        <v>101</v>
      </c>
      <c r="B201" s="234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59999389629810485"/>
  </sheetPr>
  <dimension ref="B2:F13"/>
  <sheetViews>
    <sheetView workbookViewId="0">
      <selection activeCell="H11" sqref="H11"/>
    </sheetView>
    <sheetView workbookViewId="1"/>
  </sheetViews>
  <sheetFormatPr defaultRowHeight="14.5" x14ac:dyDescent="0.35"/>
  <cols>
    <col min="2" max="2" width="12.453125" customWidth="1"/>
    <col min="3" max="3" width="9.1796875" style="236"/>
    <col min="6" max="6" width="12" customWidth="1"/>
    <col min="9" max="9" width="2.1796875" customWidth="1"/>
    <col min="12" max="12" width="1.453125" customWidth="1"/>
    <col min="15" max="15" width="1.453125" customWidth="1"/>
    <col min="18" max="18" width="3" customWidth="1"/>
  </cols>
  <sheetData>
    <row r="2" spans="2:6" x14ac:dyDescent="0.35">
      <c r="C2" s="161"/>
      <c r="D2" s="161"/>
    </row>
    <row r="3" spans="2:6" x14ac:dyDescent="0.35">
      <c r="B3" s="1" t="s">
        <v>309</v>
      </c>
      <c r="C3" s="238" t="s">
        <v>302</v>
      </c>
      <c r="D3" s="1" t="s">
        <v>774</v>
      </c>
    </row>
    <row r="4" spans="2:6" x14ac:dyDescent="0.35">
      <c r="B4" s="28" t="s">
        <v>57</v>
      </c>
      <c r="C4" s="235">
        <f>SUMIFS('EXIOBASE imports exports'!$D:$D, 'EXIOBASE imports exports'!$E:$E, 'ISIC SPLIT DATA'!B4)</f>
        <v>285.90377071909279</v>
      </c>
      <c r="D4" s="27">
        <f>C4/SUM(C$4:C$7)</f>
        <v>1.6688866220676293E-2</v>
      </c>
    </row>
    <row r="5" spans="2:6" x14ac:dyDescent="0.35">
      <c r="B5" s="26" t="s">
        <v>56</v>
      </c>
      <c r="C5" s="239">
        <f>SUMIFS('EXIOBASE imports exports'!$D:$D, 'EXIOBASE imports exports'!$E:$E, 'ISIC SPLIT DATA'!B5)</f>
        <v>7805.7480820281653</v>
      </c>
      <c r="D5" s="25">
        <f t="shared" ref="D5:D7" si="0">C5/SUM(C$4:C$7)</f>
        <v>0.45563962016178183</v>
      </c>
    </row>
    <row r="6" spans="2:6" x14ac:dyDescent="0.35">
      <c r="B6" s="26" t="s">
        <v>3</v>
      </c>
      <c r="C6" s="239">
        <f>SUMIFS('EXIOBASE imports exports'!$D:$D, 'EXIOBASE imports exports'!$E:$E, 'ISIC SPLIT DATA'!B6)</f>
        <v>7235.9057052124926</v>
      </c>
      <c r="D6" s="25">
        <f t="shared" si="0"/>
        <v>0.42237659893743851</v>
      </c>
    </row>
    <row r="7" spans="2:6" x14ac:dyDescent="0.35">
      <c r="B7" s="26" t="s">
        <v>4</v>
      </c>
      <c r="C7" s="249">
        <v>1803.8501086005328</v>
      </c>
      <c r="D7" s="23">
        <f t="shared" si="0"/>
        <v>0.10529491468010331</v>
      </c>
    </row>
    <row r="8" spans="2:6" x14ac:dyDescent="0.35">
      <c r="B8" s="28" t="s">
        <v>58</v>
      </c>
      <c r="C8" s="235">
        <f>SUMIFS('EXIOBASE imports exports'!$D:$D, 'EXIOBASE imports exports'!$E:$E, 'ISIC SPLIT DATA'!B8)</f>
        <v>8565.8204264879823</v>
      </c>
      <c r="D8" s="27">
        <f>C8/SUM(C$8:C$9)</f>
        <v>0.28774036134535252</v>
      </c>
      <c r="F8" s="22"/>
    </row>
    <row r="9" spans="2:6" x14ac:dyDescent="0.35">
      <c r="B9" s="24" t="s">
        <v>59</v>
      </c>
      <c r="C9" s="240">
        <f>SUMIFS('EXIOBASE imports exports'!$D:$D, 'EXIOBASE imports exports'!$E:$E, 'ISIC SPLIT DATA'!B9)</f>
        <v>21203.44929444314</v>
      </c>
      <c r="D9" s="23">
        <f t="shared" ref="D8:D9" si="1">C9/SUM(C$8:C$9)</f>
        <v>0.71225963865464748</v>
      </c>
      <c r="F9" s="22"/>
    </row>
    <row r="10" spans="2:6" x14ac:dyDescent="0.35">
      <c r="B10" s="28" t="s">
        <v>60</v>
      </c>
      <c r="C10" s="235">
        <f>SUMIFS('EXIOBASE imports exports'!$D:$D, 'EXIOBASE imports exports'!$E:$E, 'ISIC SPLIT DATA'!B10)</f>
        <v>48323.753630099549</v>
      </c>
      <c r="D10" s="27">
        <f>C10/SUM(C$10:C$11)</f>
        <v>0.51836838743034575</v>
      </c>
      <c r="F10" s="22"/>
    </row>
    <row r="11" spans="2:6" x14ac:dyDescent="0.35">
      <c r="B11" s="24" t="s">
        <v>61</v>
      </c>
      <c r="C11" s="240">
        <f>SUMIFS('EXIOBASE imports exports'!$D:$D, 'EXIOBASE imports exports'!$E:$E, 'ISIC SPLIT DATA'!B11)</f>
        <v>44899.048535074762</v>
      </c>
      <c r="D11" s="23">
        <f t="shared" ref="D10:D11" si="2">C11/SUM(C$10:C$11)</f>
        <v>0.48163161256965431</v>
      </c>
      <c r="F11" s="22"/>
    </row>
    <row r="12" spans="2:6" x14ac:dyDescent="0.35">
      <c r="B12" s="28" t="s">
        <v>62</v>
      </c>
      <c r="C12" s="235">
        <f>SUMIFS('EXIOBASE imports exports'!$D:$D, 'EXIOBASE imports exports'!$E:$E, 'ISIC SPLIT DATA'!B12)</f>
        <v>0</v>
      </c>
      <c r="D12" s="27">
        <f>C12/SUM(C$12:C$13)</f>
        <v>0</v>
      </c>
      <c r="F12" s="22"/>
    </row>
    <row r="13" spans="2:6" x14ac:dyDescent="0.35">
      <c r="B13" s="24" t="s">
        <v>63</v>
      </c>
      <c r="C13" s="240">
        <f>SUMIFS('EXIOBASE imports exports'!$D:$D, 'EXIOBASE imports exports'!$E:$E, 'ISIC SPLIT DATA'!B13)</f>
        <v>7.6347541601659437</v>
      </c>
      <c r="D13" s="23">
        <f>C13/SUM(C$12:C$13)</f>
        <v>1</v>
      </c>
      <c r="F13" s="22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59999389629810485"/>
  </sheetPr>
  <dimension ref="A1:AQ2"/>
  <sheetViews>
    <sheetView topLeftCell="X1" workbookViewId="0">
      <selection activeCell="AD2" sqref="AD2"/>
    </sheetView>
    <sheetView workbookViewId="1"/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8" t="s">
        <v>90</v>
      </c>
      <c r="B1" s="2" t="s">
        <v>2</v>
      </c>
      <c r="C1" s="15" t="s">
        <v>57</v>
      </c>
      <c r="D1" s="16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5" t="s">
        <v>53</v>
      </c>
      <c r="M1" s="16" t="s">
        <v>54</v>
      </c>
      <c r="N1" s="2" t="s">
        <v>10</v>
      </c>
      <c r="O1" s="15" t="s">
        <v>58</v>
      </c>
      <c r="P1" s="16" t="s">
        <v>59</v>
      </c>
      <c r="Q1" s="15" t="s">
        <v>60</v>
      </c>
      <c r="R1" s="16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7" t="s">
        <v>62</v>
      </c>
      <c r="AA1" s="18" t="s">
        <v>63</v>
      </c>
      <c r="AB1" s="19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99</v>
      </c>
      <c r="B2" s="12">
        <v>1838800000</v>
      </c>
      <c r="C2" s="12">
        <v>22553000</v>
      </c>
      <c r="D2" s="12">
        <v>262170000</v>
      </c>
      <c r="E2" s="12">
        <v>30102000</v>
      </c>
      <c r="F2" s="12">
        <v>5588500</v>
      </c>
      <c r="G2" s="12">
        <v>1197900000</v>
      </c>
      <c r="H2" s="12">
        <v>147040000</v>
      </c>
      <c r="I2" s="12">
        <v>215050</v>
      </c>
      <c r="J2" s="12">
        <v>146660000</v>
      </c>
      <c r="K2" s="12">
        <v>215480000</v>
      </c>
      <c r="L2" s="12">
        <v>434990000</v>
      </c>
      <c r="M2" s="12">
        <v>61714000000</v>
      </c>
      <c r="N2" s="12">
        <v>99621000</v>
      </c>
      <c r="O2" s="12">
        <v>0</v>
      </c>
      <c r="P2" s="12">
        <v>0</v>
      </c>
      <c r="Q2" s="12">
        <v>486480</v>
      </c>
      <c r="R2" s="12">
        <v>2255400</v>
      </c>
      <c r="S2" s="12">
        <v>120940000</v>
      </c>
      <c r="T2" s="12">
        <v>1729500000</v>
      </c>
      <c r="U2" s="12">
        <v>71492000</v>
      </c>
      <c r="V2" s="12">
        <v>8010500</v>
      </c>
      <c r="W2" s="12">
        <v>41569000</v>
      </c>
      <c r="X2" s="12">
        <v>510920000</v>
      </c>
      <c r="Y2" s="12">
        <v>10676000000</v>
      </c>
      <c r="Z2" s="12">
        <v>660930000</v>
      </c>
      <c r="AA2" s="12">
        <v>187480000</v>
      </c>
      <c r="AB2" s="12">
        <v>12566000000</v>
      </c>
      <c r="AC2" s="12">
        <v>0</v>
      </c>
      <c r="AD2" s="12">
        <v>46576000000</v>
      </c>
      <c r="AE2" s="12">
        <v>63449000000</v>
      </c>
      <c r="AF2" s="12">
        <v>2610100000</v>
      </c>
      <c r="AG2" s="12">
        <v>11798000000</v>
      </c>
      <c r="AH2" s="12">
        <v>843970000</v>
      </c>
      <c r="AI2" s="12">
        <v>1181600000</v>
      </c>
      <c r="AJ2" s="12">
        <v>1608000000</v>
      </c>
      <c r="AK2" s="12">
        <v>26138000000</v>
      </c>
      <c r="AL2" s="12">
        <v>55027000000</v>
      </c>
      <c r="AM2" s="12">
        <v>933940000000</v>
      </c>
      <c r="AN2" s="12">
        <v>519680000000</v>
      </c>
      <c r="AO2" s="12">
        <v>881540000000</v>
      </c>
      <c r="AP2" s="12">
        <v>78594000000</v>
      </c>
      <c r="AQ2" s="12">
        <v>1618500000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AQ2"/>
  <sheetViews>
    <sheetView workbookViewId="0">
      <selection activeCell="E11" sqref="E11"/>
    </sheetView>
    <sheetView workbookViewId="1"/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90</v>
      </c>
      <c r="B1" s="2" t="s">
        <v>2</v>
      </c>
      <c r="C1" s="15" t="s">
        <v>57</v>
      </c>
      <c r="D1" s="16" t="s">
        <v>56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15" t="s">
        <v>53</v>
      </c>
      <c r="M1" s="16" t="s">
        <v>54</v>
      </c>
      <c r="N1" s="2" t="s">
        <v>10</v>
      </c>
      <c r="O1" s="15" t="s">
        <v>58</v>
      </c>
      <c r="P1" s="16" t="s">
        <v>59</v>
      </c>
      <c r="Q1" s="15" t="s">
        <v>60</v>
      </c>
      <c r="R1" s="16" t="s">
        <v>61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15" t="s">
        <v>62</v>
      </c>
      <c r="AA1" s="20" t="s">
        <v>63</v>
      </c>
      <c r="AB1" s="16" t="s">
        <v>64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100</v>
      </c>
      <c r="B2" s="12">
        <v>113000000000</v>
      </c>
      <c r="C2" s="12">
        <v>10500000000</v>
      </c>
      <c r="D2" s="12">
        <v>5070000000</v>
      </c>
      <c r="E2" s="12">
        <v>2250000000</v>
      </c>
      <c r="F2" s="12">
        <v>289000000</v>
      </c>
      <c r="G2" s="12">
        <v>541000000000</v>
      </c>
      <c r="H2" s="12">
        <v>131000000000</v>
      </c>
      <c r="I2" s="12">
        <v>7530000000</v>
      </c>
      <c r="J2" s="12">
        <v>23400000000</v>
      </c>
      <c r="K2" s="12">
        <v>102000000000</v>
      </c>
      <c r="L2" s="12">
        <v>40700000000</v>
      </c>
      <c r="M2" s="12">
        <v>42700000000</v>
      </c>
      <c r="N2" s="12">
        <v>20800000000</v>
      </c>
      <c r="O2" s="12">
        <v>0</v>
      </c>
      <c r="P2" s="12">
        <v>14300000000</v>
      </c>
      <c r="Q2" s="12">
        <v>13500000</v>
      </c>
      <c r="R2" s="12">
        <v>174000000</v>
      </c>
      <c r="S2" s="12">
        <v>16200000000</v>
      </c>
      <c r="T2" s="12">
        <v>58400000000</v>
      </c>
      <c r="U2" s="12">
        <v>33700000000</v>
      </c>
      <c r="V2" s="12">
        <v>5950000000</v>
      </c>
      <c r="W2" s="12">
        <v>165000000000</v>
      </c>
      <c r="X2" s="12">
        <v>12500000000</v>
      </c>
      <c r="Y2" s="12">
        <v>134000000000</v>
      </c>
      <c r="Z2" s="12">
        <v>111000000000</v>
      </c>
      <c r="AA2" s="12">
        <v>62800000000</v>
      </c>
      <c r="AB2" s="12">
        <v>69800000000</v>
      </c>
      <c r="AC2" s="12">
        <v>0</v>
      </c>
      <c r="AD2" s="12">
        <v>1040000000000</v>
      </c>
      <c r="AE2" s="12">
        <v>251000000000</v>
      </c>
      <c r="AF2" s="12">
        <v>529000000000</v>
      </c>
      <c r="AG2" s="12">
        <v>79900000000</v>
      </c>
      <c r="AH2" s="12">
        <v>135000000000</v>
      </c>
      <c r="AI2" s="12">
        <v>3130000000</v>
      </c>
      <c r="AJ2" s="12">
        <v>324000000000</v>
      </c>
      <c r="AK2" s="12">
        <v>1200000000000</v>
      </c>
      <c r="AL2" s="12">
        <v>151000000000</v>
      </c>
      <c r="AM2" s="12">
        <v>19800000000</v>
      </c>
      <c r="AN2" s="12">
        <v>101000000000</v>
      </c>
      <c r="AO2" s="12">
        <v>311000000000</v>
      </c>
      <c r="AP2" s="12">
        <v>353000000000</v>
      </c>
      <c r="AQ2" s="12">
        <v>45900000000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B2:H14"/>
  <sheetViews>
    <sheetView workbookViewId="0">
      <selection activeCell="F5" sqref="F5"/>
    </sheetView>
    <sheetView workbookViewId="1"/>
  </sheetViews>
  <sheetFormatPr defaultRowHeight="14.5" x14ac:dyDescent="0.35"/>
  <cols>
    <col min="3" max="3" width="18" bestFit="1" customWidth="1"/>
    <col min="4" max="4" width="19" bestFit="1" customWidth="1"/>
    <col min="6" max="7" width="12.54296875" customWidth="1"/>
    <col min="8" max="8" width="12.54296875" style="236" customWidth="1"/>
  </cols>
  <sheetData>
    <row r="2" spans="2:8" x14ac:dyDescent="0.35">
      <c r="B2" t="s">
        <v>776</v>
      </c>
    </row>
    <row r="4" spans="2:8" x14ac:dyDescent="0.35">
      <c r="C4" t="s">
        <v>366</v>
      </c>
      <c r="D4" t="s">
        <v>723</v>
      </c>
      <c r="F4" s="4" t="s">
        <v>366</v>
      </c>
      <c r="G4" s="4" t="s">
        <v>367</v>
      </c>
      <c r="H4" s="237" t="s">
        <v>309</v>
      </c>
    </row>
    <row r="5" spans="2:8" x14ac:dyDescent="0.35">
      <c r="B5" s="28" t="s">
        <v>57</v>
      </c>
      <c r="C5" s="241">
        <f>SUMIFS('GaHEbIC-government'!$2:$2, 'GaHEbIC-government'!$1:$1, 'All ISIC Splits'!$B5)</f>
        <v>22553000</v>
      </c>
      <c r="D5" s="241">
        <f>SUMIFS('GaHEbIC-household'!$2:$2, 'GaHEbIC-household'!$1:$1, 'All ISIC Splits'!$B5)</f>
        <v>10500000000</v>
      </c>
      <c r="E5" s="241"/>
      <c r="F5" s="242">
        <f>C5/SUM(C$5:C$8)</f>
        <v>7.0387171576728191E-2</v>
      </c>
      <c r="G5" s="242">
        <f>D5/SUM(D$5:D$8)</f>
        <v>0.57982218786238882</v>
      </c>
      <c r="H5" s="243">
        <f>SUMIFS('ISIC SPLIT DATA'!$D$4:$D$13, 'ISIC SPLIT DATA'!$B$4:$B$13, 'All ISIC Splits'!$B5)</f>
        <v>1.6688866220676293E-2</v>
      </c>
    </row>
    <row r="6" spans="2:8" x14ac:dyDescent="0.35">
      <c r="B6" s="26" t="s">
        <v>56</v>
      </c>
      <c r="C6">
        <f>SUMIFS('GaHEbIC-government'!$2:$2, 'GaHEbIC-government'!$1:$1, 'All ISIC Splits'!$B6)</f>
        <v>262170000</v>
      </c>
      <c r="D6">
        <f>SUMIFS('GaHEbIC-household'!$2:$2, 'GaHEbIC-household'!$1:$1, 'All ISIC Splits'!$B6)</f>
        <v>5070000000</v>
      </c>
      <c r="F6" s="36">
        <f t="shared" ref="F6:F8" si="0">C6/SUM(C$5:C$8)</f>
        <v>0.81822395123800962</v>
      </c>
      <c r="G6" s="36">
        <f t="shared" ref="G6:G8" si="1">D6/SUM(D$5:D$8)</f>
        <v>0.27997128499641061</v>
      </c>
      <c r="H6" s="244">
        <f>SUMIFS('ISIC SPLIT DATA'!$D$4:$D$13, 'ISIC SPLIT DATA'!$B$4:$B$13, 'All ISIC Splits'!$B6)</f>
        <v>0.45563962016178183</v>
      </c>
    </row>
    <row r="7" spans="2:8" x14ac:dyDescent="0.35">
      <c r="B7" s="26" t="s">
        <v>3</v>
      </c>
      <c r="C7">
        <f>SUMIFS('GaHEbIC-government'!$2:$2, 'GaHEbIC-government'!$1:$1, 'All ISIC Splits'!$B7)</f>
        <v>30102000</v>
      </c>
      <c r="D7">
        <f>SUMIFS('GaHEbIC-household'!$2:$2, 'GaHEbIC-household'!$1:$1, 'All ISIC Splits'!$B7)</f>
        <v>2250000000</v>
      </c>
      <c r="F7" s="36">
        <f t="shared" si="0"/>
        <v>9.3947352405563442E-2</v>
      </c>
      <c r="G7" s="36">
        <f t="shared" si="1"/>
        <v>0.12424761168479762</v>
      </c>
      <c r="H7" s="244">
        <f>SUMIFS('ISIC SPLIT DATA'!$D$4:$D$13, 'ISIC SPLIT DATA'!$B$4:$B$13, 'All ISIC Splits'!$B7)</f>
        <v>0.42237659893743851</v>
      </c>
    </row>
    <row r="8" spans="2:8" x14ac:dyDescent="0.35">
      <c r="B8" s="24" t="s">
        <v>4</v>
      </c>
      <c r="C8" s="180">
        <f>SUMIFS('GaHEbIC-government'!$2:$2, 'GaHEbIC-government'!$1:$1, 'All ISIC Splits'!$B8)</f>
        <v>5588500</v>
      </c>
      <c r="D8" s="180">
        <f>SUMIFS('GaHEbIC-household'!$2:$2, 'GaHEbIC-household'!$1:$1, 'All ISIC Splits'!$B8)</f>
        <v>289000000</v>
      </c>
      <c r="E8" s="180"/>
      <c r="F8" s="245">
        <f t="shared" si="0"/>
        <v>1.7441524779698733E-2</v>
      </c>
      <c r="G8" s="245">
        <f t="shared" si="1"/>
        <v>1.5958915456402895E-2</v>
      </c>
      <c r="H8" s="246">
        <f>SUMIFS('ISIC SPLIT DATA'!$D$4:$D$13, 'ISIC SPLIT DATA'!$B$4:$B$13, 'All ISIC Splits'!$B8)</f>
        <v>0.10529491468010331</v>
      </c>
    </row>
    <row r="9" spans="2:8" x14ac:dyDescent="0.35">
      <c r="B9" s="28" t="s">
        <v>58</v>
      </c>
      <c r="C9" s="241">
        <f>SUMIFS('GaHEbIC-government'!$2:$2, 'GaHEbIC-government'!$1:$1, 'All ISIC Splits'!$B9)</f>
        <v>0</v>
      </c>
      <c r="D9" s="241">
        <f>SUMIFS('GaHEbIC-household'!$2:$2, 'GaHEbIC-household'!$1:$1, 'All ISIC Splits'!$B9)</f>
        <v>0</v>
      </c>
      <c r="E9" s="241"/>
      <c r="F9" s="242">
        <f>IFERROR(C9/SUM(C$9:C$10),0)</f>
        <v>0</v>
      </c>
      <c r="G9" s="242">
        <f>IFERROR(D9/SUM(D$9:D$10),0)</f>
        <v>0</v>
      </c>
      <c r="H9" s="243">
        <f>SUMIFS('ISIC SPLIT DATA'!$D$4:$D$13, 'ISIC SPLIT DATA'!$B$4:$B$13, 'All ISIC Splits'!$B9)</f>
        <v>0.28774036134535252</v>
      </c>
    </row>
    <row r="10" spans="2:8" x14ac:dyDescent="0.35">
      <c r="B10" s="24" t="s">
        <v>59</v>
      </c>
      <c r="C10" s="180">
        <f>SUMIFS('GaHEbIC-government'!$2:$2, 'GaHEbIC-government'!$1:$1, 'All ISIC Splits'!$B10)</f>
        <v>0</v>
      </c>
      <c r="D10" s="180">
        <f>SUMIFS('GaHEbIC-household'!$2:$2, 'GaHEbIC-household'!$1:$1, 'All ISIC Splits'!$B10)</f>
        <v>14300000000</v>
      </c>
      <c r="E10" s="180"/>
      <c r="F10" s="245">
        <f>IFERROR(C10/SUM(C$9:C$10),0)</f>
        <v>0</v>
      </c>
      <c r="G10" s="245">
        <f>IFERROR(D10/SUM(D$9:D$10),0)</f>
        <v>1</v>
      </c>
      <c r="H10" s="247">
        <f>SUMIFS('ISIC SPLIT DATA'!$D$4:$D$13, 'ISIC SPLIT DATA'!$B$4:$B$13, 'All ISIC Splits'!$B10)</f>
        <v>0.71225963865464748</v>
      </c>
    </row>
    <row r="11" spans="2:8" x14ac:dyDescent="0.35">
      <c r="B11" s="28" t="s">
        <v>60</v>
      </c>
      <c r="C11" s="241">
        <f>SUMIFS('GaHEbIC-government'!$2:$2, 'GaHEbIC-government'!$1:$1, 'All ISIC Splits'!$B11)</f>
        <v>486480</v>
      </c>
      <c r="D11" s="241">
        <f>SUMIFS('GaHEbIC-household'!$2:$2, 'GaHEbIC-household'!$1:$1, 'All ISIC Splits'!$B11)</f>
        <v>13500000</v>
      </c>
      <c r="E11" s="241"/>
      <c r="F11" s="242">
        <f>C11/SUM(C$11:C$12)</f>
        <v>0.17742570790844239</v>
      </c>
      <c r="G11" s="242">
        <f>D11/SUM(D$11:D$12)</f>
        <v>7.1999999999999995E-2</v>
      </c>
      <c r="H11" s="243">
        <f>SUMIFS('ISIC SPLIT DATA'!$D$4:$D$13, 'ISIC SPLIT DATA'!$B$4:$B$13, 'All ISIC Splits'!$B11)</f>
        <v>0.51836838743034575</v>
      </c>
    </row>
    <row r="12" spans="2:8" x14ac:dyDescent="0.35">
      <c r="B12" s="24" t="s">
        <v>61</v>
      </c>
      <c r="C12" s="180">
        <f>SUMIFS('GaHEbIC-government'!$2:$2, 'GaHEbIC-government'!$1:$1, 'All ISIC Splits'!$B12)</f>
        <v>2255400</v>
      </c>
      <c r="D12" s="180">
        <f>SUMIFS('GaHEbIC-household'!$2:$2, 'GaHEbIC-household'!$1:$1, 'All ISIC Splits'!$B12)</f>
        <v>174000000</v>
      </c>
      <c r="E12" s="180"/>
      <c r="F12" s="245">
        <f>C12/SUM(C$11:C$12)</f>
        <v>0.82257429209155764</v>
      </c>
      <c r="G12" s="245">
        <f>D12/SUM(D$11:D$12)</f>
        <v>0.92800000000000005</v>
      </c>
      <c r="H12" s="247">
        <f>SUMIFS('ISIC SPLIT DATA'!$D$4:$D$13, 'ISIC SPLIT DATA'!$B$4:$B$13, 'All ISIC Splits'!$B12)</f>
        <v>0.48163161256965431</v>
      </c>
    </row>
    <row r="13" spans="2:8" x14ac:dyDescent="0.35">
      <c r="B13" s="28" t="s">
        <v>62</v>
      </c>
      <c r="C13" s="241">
        <f>SUMIFS('GaHEbIC-government'!$2:$2, 'GaHEbIC-government'!$1:$1, 'All ISIC Splits'!$B13)</f>
        <v>660930000</v>
      </c>
      <c r="D13" s="241">
        <f>SUMIFS('GaHEbIC-household'!$2:$2, 'GaHEbIC-household'!$1:$1, 'All ISIC Splits'!$B13)</f>
        <v>111000000000</v>
      </c>
      <c r="E13" s="241"/>
      <c r="F13" s="242">
        <f>C13/SUM(C$13:C$14)</f>
        <v>0.7790219351492792</v>
      </c>
      <c r="G13" s="242">
        <f>D13/SUM(D$13:D$14)</f>
        <v>0.6386651323360184</v>
      </c>
      <c r="H13" s="243">
        <f>SUMIFS('ISIC SPLIT DATA'!$D$4:$D$13, 'ISIC SPLIT DATA'!$B$4:$B$13, 'All ISIC Splits'!$B13)</f>
        <v>0</v>
      </c>
    </row>
    <row r="14" spans="2:8" x14ac:dyDescent="0.35">
      <c r="B14" s="24" t="s">
        <v>63</v>
      </c>
      <c r="C14" s="180">
        <f>SUMIFS('GaHEbIC-government'!$2:$2, 'GaHEbIC-government'!$1:$1, 'All ISIC Splits'!$B14)</f>
        <v>187480000</v>
      </c>
      <c r="D14" s="180">
        <f>SUMIFS('GaHEbIC-household'!$2:$2, 'GaHEbIC-household'!$1:$1, 'All ISIC Splits'!$B14)</f>
        <v>62800000000</v>
      </c>
      <c r="E14" s="180"/>
      <c r="F14" s="245">
        <f>C14/SUM(C$13:C$14)</f>
        <v>0.22097806485072077</v>
      </c>
      <c r="G14" s="245">
        <f>D14/SUM(D$13:D$14)</f>
        <v>0.3613348676639816</v>
      </c>
      <c r="H14" s="247">
        <f>SUMIFS('ISIC SPLIT DATA'!$D$4:$D$13, 'ISIC SPLIT DATA'!$B$4:$B$13, 'All ISIC Splits'!$B14)</f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B4:C29"/>
  <sheetViews>
    <sheetView workbookViewId="0">
      <selection activeCell="D13" sqref="D13"/>
    </sheetView>
    <sheetView workbookViewId="1"/>
  </sheetViews>
  <sheetFormatPr defaultRowHeight="14.5" x14ac:dyDescent="0.35"/>
  <cols>
    <col min="2" max="2" width="14.1796875" customWidth="1"/>
    <col min="3" max="3" width="46.1796875" customWidth="1"/>
  </cols>
  <sheetData>
    <row r="4" spans="2:3" x14ac:dyDescent="0.35">
      <c r="B4" s="248" t="s">
        <v>725</v>
      </c>
      <c r="C4" s="248" t="s">
        <v>724</v>
      </c>
    </row>
    <row r="5" spans="2:3" x14ac:dyDescent="0.35">
      <c r="B5" t="s">
        <v>2</v>
      </c>
      <c r="C5" t="s">
        <v>65</v>
      </c>
    </row>
    <row r="6" spans="2:3" x14ac:dyDescent="0.35">
      <c r="B6" t="s">
        <v>57</v>
      </c>
      <c r="C6" t="s">
        <v>66</v>
      </c>
    </row>
    <row r="7" spans="2:3" x14ac:dyDescent="0.35">
      <c r="B7" t="s">
        <v>56</v>
      </c>
      <c r="C7" t="s">
        <v>67</v>
      </c>
    </row>
    <row r="8" spans="2:3" x14ac:dyDescent="0.35">
      <c r="B8" t="s">
        <v>3</v>
      </c>
      <c r="C8" t="s">
        <v>68</v>
      </c>
    </row>
    <row r="9" spans="2:3" x14ac:dyDescent="0.35">
      <c r="B9" t="s">
        <v>5</v>
      </c>
      <c r="C9" t="s">
        <v>69</v>
      </c>
    </row>
    <row r="10" spans="2:3" x14ac:dyDescent="0.35">
      <c r="B10" t="s">
        <v>6</v>
      </c>
      <c r="C10" t="s">
        <v>70</v>
      </c>
    </row>
    <row r="11" spans="2:3" x14ac:dyDescent="0.35">
      <c r="B11" t="s">
        <v>7</v>
      </c>
      <c r="C11" t="s">
        <v>71</v>
      </c>
    </row>
    <row r="12" spans="2:3" x14ac:dyDescent="0.35">
      <c r="B12" t="s">
        <v>8</v>
      </c>
      <c r="C12" t="s">
        <v>72</v>
      </c>
    </row>
    <row r="13" spans="2:3" x14ac:dyDescent="0.35">
      <c r="B13" t="s">
        <v>9</v>
      </c>
      <c r="C13" t="s">
        <v>73</v>
      </c>
    </row>
    <row r="14" spans="2:3" x14ac:dyDescent="0.35">
      <c r="B14" t="s">
        <v>53</v>
      </c>
      <c r="C14" t="s">
        <v>74</v>
      </c>
    </row>
    <row r="15" spans="2:3" x14ac:dyDescent="0.35">
      <c r="B15" s="236" t="s">
        <v>10</v>
      </c>
      <c r="C15" s="236" t="s">
        <v>75</v>
      </c>
    </row>
    <row r="16" spans="2:3" x14ac:dyDescent="0.35">
      <c r="B16" t="s">
        <v>58</v>
      </c>
      <c r="C16" t="s">
        <v>76</v>
      </c>
    </row>
    <row r="17" spans="2:3" x14ac:dyDescent="0.35">
      <c r="B17" t="s">
        <v>59</v>
      </c>
      <c r="C17" t="s">
        <v>77</v>
      </c>
    </row>
    <row r="18" spans="2:3" x14ac:dyDescent="0.35">
      <c r="B18" t="s">
        <v>60</v>
      </c>
      <c r="C18" t="s">
        <v>78</v>
      </c>
    </row>
    <row r="19" spans="2:3" x14ac:dyDescent="0.35">
      <c r="B19" t="s">
        <v>61</v>
      </c>
      <c r="C19" t="s">
        <v>79</v>
      </c>
    </row>
    <row r="20" spans="2:3" x14ac:dyDescent="0.35">
      <c r="B20" t="s">
        <v>11</v>
      </c>
      <c r="C20" t="s">
        <v>80</v>
      </c>
    </row>
    <row r="21" spans="2:3" x14ac:dyDescent="0.35">
      <c r="B21" t="s">
        <v>12</v>
      </c>
      <c r="C21" t="s">
        <v>81</v>
      </c>
    </row>
    <row r="22" spans="2:3" x14ac:dyDescent="0.35">
      <c r="B22" t="s">
        <v>13</v>
      </c>
      <c r="C22" t="s">
        <v>82</v>
      </c>
    </row>
    <row r="23" spans="2:3" x14ac:dyDescent="0.35">
      <c r="B23" t="s">
        <v>14</v>
      </c>
      <c r="C23" t="s">
        <v>83</v>
      </c>
    </row>
    <row r="24" spans="2:3" x14ac:dyDescent="0.35">
      <c r="B24" t="s">
        <v>15</v>
      </c>
      <c r="C24" t="s">
        <v>84</v>
      </c>
    </row>
    <row r="25" spans="2:3" x14ac:dyDescent="0.35">
      <c r="B25" t="s">
        <v>16</v>
      </c>
      <c r="C25" t="s">
        <v>85</v>
      </c>
    </row>
    <row r="26" spans="2:3" x14ac:dyDescent="0.35">
      <c r="B26" t="s">
        <v>17</v>
      </c>
      <c r="C26" t="s">
        <v>86</v>
      </c>
    </row>
    <row r="27" spans="2:3" x14ac:dyDescent="0.35">
      <c r="B27" t="s">
        <v>63</v>
      </c>
      <c r="C27" t="s">
        <v>87</v>
      </c>
    </row>
    <row r="28" spans="2:3" x14ac:dyDescent="0.35">
      <c r="B28" t="s">
        <v>64</v>
      </c>
      <c r="C28" t="s">
        <v>88</v>
      </c>
    </row>
    <row r="29" spans="2:3" x14ac:dyDescent="0.35">
      <c r="B29" t="s">
        <v>18</v>
      </c>
      <c r="C29" t="s">
        <v>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/>
  </sheetPr>
  <dimension ref="A1:K83"/>
  <sheetViews>
    <sheetView workbookViewId="0">
      <selection activeCell="E4" sqref="E4"/>
    </sheetView>
    <sheetView workbookViewId="1"/>
  </sheetViews>
  <sheetFormatPr defaultRowHeight="14.5" x14ac:dyDescent="0.35"/>
  <cols>
    <col min="1" max="2" width="43.54296875" customWidth="1"/>
    <col min="3" max="3" width="11.1796875" customWidth="1"/>
    <col min="4" max="4" width="11" customWidth="1"/>
  </cols>
  <sheetData>
    <row r="1" spans="1:11" x14ac:dyDescent="0.35">
      <c r="A1" t="s">
        <v>788</v>
      </c>
    </row>
    <row r="2" spans="1:11" ht="101.5" x14ac:dyDescent="0.35">
      <c r="A2" s="3" t="s">
        <v>33</v>
      </c>
      <c r="B2" s="3"/>
      <c r="C2" s="4" t="s">
        <v>35</v>
      </c>
      <c r="D2" s="7" t="s">
        <v>46</v>
      </c>
      <c r="E2" s="4" t="s">
        <v>36</v>
      </c>
      <c r="F2" s="4" t="s">
        <v>37</v>
      </c>
      <c r="G2" s="5" t="s">
        <v>38</v>
      </c>
      <c r="H2" s="5" t="s">
        <v>39</v>
      </c>
      <c r="I2" s="5" t="s">
        <v>40</v>
      </c>
      <c r="J2" s="5" t="s">
        <v>41</v>
      </c>
      <c r="K2" s="5" t="s">
        <v>42</v>
      </c>
    </row>
    <row r="3" spans="1:11" x14ac:dyDescent="0.35">
      <c r="A3" t="s">
        <v>65</v>
      </c>
      <c r="C3" s="262">
        <f>SUMIF('EUROSTAT data 2015 EU27'!$DB:$DB,   'Pre ISIC Consolidation entity'!$A3, 'EUROSTAT data 2015 EU27'!$BX:$BY)/SUMIF('EUROSTAT data 2015 EU27'!$DB:$DB,  'Pre ISIC Consolidation entity'!$A3,'EUROSTAT data 2015 EU27'!$CX:$CY)</f>
        <v>3.6552750098784717E-3</v>
      </c>
      <c r="D3" s="31">
        <f>1-SUM(C3,E3,F3)</f>
        <v>0.71718585631543474</v>
      </c>
      <c r="E3" s="10">
        <f>SUMIF('EUROSTAT data 2015 EU27'!$DB:$DB,'Pre ISIC Consolidation entity'!$A3, 'EUROSTAT data 2015 EU27'!$BT:$BW)/SUMIF('EUROSTAT data 2015 EU27'!$DB:$DB, 'Pre ISIC Consolidation entity'!$A3, 'EUROSTAT data 2015 EU27'!$CX:$CY)</f>
        <v>0.22539546642534702</v>
      </c>
      <c r="F3" s="10">
        <f>SUMIF('EUROSTAT data 2015 EU27'!$DB:$DB, 'Pre ISIC Consolidation entity'!$A3, 'EUROSTAT data 2015 EU27'!$CR:$CS)/ SUMIF('EUROSTAT data 2015 EU27'!$DB:$DB, 'Pre ISIC Consolidation entity'!$A3, 'EUROSTAT data 2015 EU27'!$CX:$CY)</f>
        <v>5.3763402249339821E-2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35">
      <c r="A4" t="s">
        <v>66</v>
      </c>
      <c r="C4" s="262">
        <f>'EUROSTAT data 2015 EU27'!$BX$18/'EUROSTAT data 2015 EU27'!$CX$18*'All ISIC Splits'!F5</f>
        <v>6.605462523312523E-5</v>
      </c>
      <c r="D4" s="31">
        <f t="shared" ref="D4:D27" si="0">1-SUM(C4,E4:F4)</f>
        <v>0.9681194808221848</v>
      </c>
      <c r="E4" s="10">
        <f>SUM('EUROSTAT data 2015 EU27'!$BT$18:$BV$18)/'EUROSTAT data 2015 EU27'!$CX$18*'All ISIC Splits'!G5</f>
        <v>3.0818426498586154E-2</v>
      </c>
      <c r="F4" s="10">
        <f>'EUROSTAT data 2015 EU27'!$CR$18/'EUROSTAT data 2015 EU27'!$CX$18*'All ISIC Splits'!H5</f>
        <v>9.9603805399589942E-4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35">
      <c r="A5" t="s">
        <v>67</v>
      </c>
      <c r="C5" s="262">
        <f>'EUROSTAT data 2015 EU27'!$BX$18/'EUROSTAT data 2015 EU27'!$CX$18*'All ISIC Splits'!F6</f>
        <v>7.6785975690012165E-4</v>
      </c>
      <c r="D5" s="31">
        <f t="shared" si="0"/>
        <v>0.95715740031188212</v>
      </c>
      <c r="E5" s="10">
        <f>SUM('EUROSTAT data 2015 EU27'!$BT$18:$BV$18)/'EUROSTAT data 2015 EU27'!$CX$18*'All ISIC Splits'!G6</f>
        <v>1.4880897366460172E-2</v>
      </c>
      <c r="F5" s="10">
        <f>'EUROSTAT data 2015 EU27'!$CR$18/'EUROSTAT data 2015 EU27'!$CX$18*'All ISIC Splits'!H6</f>
        <v>2.7193842564757577E-2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35">
      <c r="A6" t="s">
        <v>68</v>
      </c>
      <c r="C6" s="262">
        <f>'EUROSTAT data 2015 EU27'!$BX$18/'EUROSTAT data 2015 EU27'!$CX$18*'All ISIC Splits'!F7</f>
        <v>8.816460465426045E-5</v>
      </c>
      <c r="D6" s="31">
        <f t="shared" si="0"/>
        <v>0.96809927411799557</v>
      </c>
      <c r="E6" s="10">
        <f>SUM('EUROSTAT data 2015 EU27'!$BT$18:$BV$18)/'EUROSTAT data 2015 EU27'!$CX$18*'All ISIC Splits'!G7</f>
        <v>6.6039485354113196E-3</v>
      </c>
      <c r="F6" s="10">
        <f>'EUROSTAT data 2015 EU27'!$CR$18/'EUROSTAT data 2015 EU27'!$CX$18*'All ISIC Splits'!H7</f>
        <v>2.5208612741938818E-2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35">
      <c r="A7" t="s">
        <v>69</v>
      </c>
      <c r="C7" s="262">
        <f>SUMIF('EUROSTAT data 2015 EU27'!$DB:$DB,   'Pre ISIC Consolidation entity'!$A7, 'EUROSTAT data 2015 EU27'!$BX:$BY)/SUMIF('EUROSTAT data 2015 EU27'!$DB:$DB,  'Pre ISIC Consolidation entity'!$A7,'EUROSTAT data 2015 EU27'!$CX:$CY)</f>
        <v>1.0985348986420325E-3</v>
      </c>
      <c r="D7" s="31">
        <f t="shared" si="0"/>
        <v>0.41287103839028061</v>
      </c>
      <c r="E7" s="10">
        <f>SUMIF('EUROSTAT data 2015 EU27'!$DB:$DB,'Pre ISIC Consolidation entity'!$A7, 'EUROSTAT data 2015 EU27'!$BT:$BW)/SUMIF('EUROSTAT data 2015 EU27'!$DB:$DB, 'Pre ISIC Consolidation entity'!$A7, 'EUROSTAT data 2015 EU27'!$CX:$CY)</f>
        <v>0.4961575386523574</v>
      </c>
      <c r="F7" s="10">
        <f>SUMIF('EUROSTAT data 2015 EU27'!$DB:$DB, 'Pre ISIC Consolidation entity'!$A7, 'EUROSTAT data 2015 EU27'!$CR:$CS)/ SUMIF('EUROSTAT data 2015 EU27'!$DB:$DB, 'Pre ISIC Consolidation entity'!$A7, 'EUROSTAT data 2015 EU27'!$CX:$CY)</f>
        <v>8.9872888058719957E-2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35">
      <c r="A8" t="s">
        <v>70</v>
      </c>
      <c r="C8" s="262">
        <f>SUMIF('EUROSTAT data 2015 EU27'!$DB:$DB,   'Pre ISIC Consolidation entity'!$A8, 'EUROSTAT data 2015 EU27'!$BX:$BY)/SUMIF('EUROSTAT data 2015 EU27'!$DB:$DB,  'Pre ISIC Consolidation entity'!$A8,'EUROSTAT data 2015 EU27'!$CX:$CY)</f>
        <v>4.7218864148582758E-4</v>
      </c>
      <c r="D8" s="31">
        <f t="shared" si="0"/>
        <v>0.39503843857247034</v>
      </c>
      <c r="E8" s="10">
        <f>SUMIF('EUROSTAT data 2015 EU27'!$DB:$DB,'Pre ISIC Consolidation entity'!$A8, 'EUROSTAT data 2015 EU27'!$BT:$BW)/SUMIF('EUROSTAT data 2015 EU27'!$DB:$DB, 'Pre ISIC Consolidation entity'!$A8, 'EUROSTAT data 2015 EU27'!$CX:$CY)</f>
        <v>0.42203647589060045</v>
      </c>
      <c r="F8" s="10">
        <f>SUMIF('EUROSTAT data 2015 EU27'!$DB:$DB, 'Pre ISIC Consolidation entity'!$A8, 'EUROSTAT data 2015 EU27'!$CR:$CS)/ SUMIF('EUROSTAT data 2015 EU27'!$DB:$DB, 'Pre ISIC Consolidation entity'!$A8, 'EUROSTAT data 2015 EU27'!$CX:$CY)</f>
        <v>0.18245289689544342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35">
      <c r="A9" t="s">
        <v>71</v>
      </c>
      <c r="C9" s="262">
        <f>SUMIF('EUROSTAT data 2015 EU27'!$DB:$DB,   'Pre ISIC Consolidation entity'!$A9, 'EUROSTAT data 2015 EU27'!$BX:$BY)/SUMIF('EUROSTAT data 2015 EU27'!$DB:$DB,  'Pre ISIC Consolidation entity'!$A9,'EUROSTAT data 2015 EU27'!$CX:$CY)</f>
        <v>1.6759140812479795E-6</v>
      </c>
      <c r="D9" s="31">
        <f t="shared" si="0"/>
        <v>0.84603821452806338</v>
      </c>
      <c r="E9" s="10">
        <f>SUMIF('EUROSTAT data 2015 EU27'!$DB:$DB,'Pre ISIC Consolidation entity'!$A9, 'EUROSTAT data 2015 EU27'!$BT:$BW)/SUMIF('EUROSTAT data 2015 EU27'!$DB:$DB, 'Pre ISIC Consolidation entity'!$A9, 'EUROSTAT data 2015 EU27'!$CX:$CY)</f>
        <v>5.8701069384016105E-2</v>
      </c>
      <c r="F9" s="10">
        <f>SUMIF('EUROSTAT data 2015 EU27'!$DB:$DB, 'Pre ISIC Consolidation entity'!$A9, 'EUROSTAT data 2015 EU27'!$CR:$CS)/ SUMIF('EUROSTAT data 2015 EU27'!$DB:$DB, 'Pre ISIC Consolidation entity'!$A9, 'EUROSTAT data 2015 EU27'!$CX:$CY)</f>
        <v>9.5259040173839224E-2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35">
      <c r="A10" t="s">
        <v>72</v>
      </c>
      <c r="C10" s="262">
        <f>SUMIF('EUROSTAT data 2015 EU27'!$DB:$DB,   'Pre ISIC Consolidation entity'!$A10, 'EUROSTAT data 2015 EU27'!$BX:$BY)/SUMIF('EUROSTAT data 2015 EU27'!$DB:$DB,  'Pre ISIC Consolidation entity'!$A10,'EUROSTAT data 2015 EU27'!$CX:$CY)</f>
        <v>5.9672931959951759E-4</v>
      </c>
      <c r="D10" s="31">
        <f t="shared" si="0"/>
        <v>0.79598192050156769</v>
      </c>
      <c r="E10" s="10">
        <f>SUMIF('EUROSTAT data 2015 EU27'!$DB:$DB,'Pre ISIC Consolidation entity'!$A10, 'EUROSTAT data 2015 EU27'!$BT:$BW)/SUMIF('EUROSTAT data 2015 EU27'!$DB:$DB, 'Pre ISIC Consolidation entity'!$A10, 'EUROSTAT data 2015 EU27'!$CX:$CY)</f>
        <v>9.5264598486258706E-2</v>
      </c>
      <c r="F10" s="10">
        <f>SUMIF('EUROSTAT data 2015 EU27'!$DB:$DB, 'Pre ISIC Consolidation entity'!$A10, 'EUROSTAT data 2015 EU27'!$CR:$CS)/ SUMIF('EUROSTAT data 2015 EU27'!$DB:$DB, 'Pre ISIC Consolidation entity'!$A10, 'EUROSTAT data 2015 EU27'!$CX:$CY)</f>
        <v>0.10815675169257416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35">
      <c r="A11" t="s">
        <v>73</v>
      </c>
      <c r="C11" s="262">
        <f>SUMIF('EUROSTAT data 2015 EU27'!$DB:$DB,   'Pre ISIC Consolidation entity'!$A11, 'EUROSTAT data 2015 EU27'!$BX:$BY)/SUMIF('EUROSTAT data 2015 EU27'!$DB:$DB,  'Pre ISIC Consolidation entity'!$A11,'EUROSTAT data 2015 EU27'!$CX:$CY)</f>
        <v>5.8499255885962177E-4</v>
      </c>
      <c r="D11" s="31">
        <f t="shared" si="0"/>
        <v>0.53166044533113177</v>
      </c>
      <c r="E11" s="10">
        <f>SUMIF('EUROSTAT data 2015 EU27'!$DB:$DB,'Pre ISIC Consolidation entity'!$A11, 'EUROSTAT data 2015 EU27'!$BT:$BW)/SUMIF('EUROSTAT data 2015 EU27'!$DB:$DB, 'Pre ISIC Consolidation entity'!$A11, 'EUROSTAT data 2015 EU27'!$CX:$CY)</f>
        <v>0.27611914418507766</v>
      </c>
      <c r="F11" s="10">
        <f>SUMIF('EUROSTAT data 2015 EU27'!$DB:$DB, 'Pre ISIC Consolidation entity'!$A11, 'EUROSTAT data 2015 EU27'!$CR:$CS)/ SUMIF('EUROSTAT data 2015 EU27'!$DB:$DB, 'Pre ISIC Consolidation entity'!$A11, 'EUROSTAT data 2015 EU27'!$CX:$CY)</f>
        <v>0.19163541792493097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35">
      <c r="A12" t="s">
        <v>74</v>
      </c>
      <c r="C12" s="262">
        <f>SUMIF('EUROSTAT data 2015 EU27'!$DB:$DB,   'Pre ISIC Consolidation entity'!$A12, 'EUROSTAT data 2015 EU27'!$BX:$BY)/SUMIF('EUROSTAT data 2015 EU27'!$DB:$DB,  'Pre ISIC Consolidation entity'!$A12,'EUROSTAT data 2015 EU27'!$CX:$CY)</f>
        <v>7.4806805945579473E-4</v>
      </c>
      <c r="D12" s="31">
        <f t="shared" si="0"/>
        <v>0.69412113735783287</v>
      </c>
      <c r="E12" s="10">
        <f>SUMIF('EUROSTAT data 2015 EU27'!$DB:$DB,'Pre ISIC Consolidation entity'!$A12, 'EUROSTAT data 2015 EU27'!$BT:$BW)/SUMIF('EUROSTAT data 2015 EU27'!$DB:$DB, 'Pre ISIC Consolidation entity'!$A12, 'EUROSTAT data 2015 EU27'!$CX:$CY)</f>
        <v>6.9911606110907049E-2</v>
      </c>
      <c r="F12" s="10">
        <f>SUMIF('EUROSTAT data 2015 EU27'!$DB:$DB, 'Pre ISIC Consolidation entity'!$A12, 'EUROSTAT data 2015 EU27'!$CR:$CS)/ SUMIF('EUROSTAT data 2015 EU27'!$DB:$DB, 'Pre ISIC Consolidation entity'!$A12, 'EUROSTAT data 2015 EU27'!$CX:$CY)</f>
        <v>0.23521918847180426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35">
      <c r="A13" s="236" t="s">
        <v>75</v>
      </c>
      <c r="B13" s="236"/>
      <c r="C13" s="262">
        <f>SUMIF('EUROSTAT data 2015 EU27'!$DB:$DB,   'Pre ISIC Consolidation entity'!$A13, 'EUROSTAT data 2015 EU27'!$BX:$BY)/SUMIF('EUROSTAT data 2015 EU27'!$DB:$DB,  'Pre ISIC Consolidation entity'!$A13,'EUROSTAT data 2015 EU27'!$CX:$CY)</f>
        <v>3.3922737076087068E-4</v>
      </c>
      <c r="D13" s="31">
        <f t="shared" si="0"/>
        <v>0.79850923026142484</v>
      </c>
      <c r="E13" s="10">
        <f>SUMIF('EUROSTAT data 2015 EU27'!$DB:$DB,'Pre ISIC Consolidation entity'!$A13, 'EUROSTAT data 2015 EU27'!$BT:$BW)/SUMIF('EUROSTAT data 2015 EU27'!$DB:$DB, 'Pre ISIC Consolidation entity'!$A13, 'EUROSTAT data 2015 EU27'!$CX:$CY)</f>
        <v>7.07013914912695E-2</v>
      </c>
      <c r="F13" s="10">
        <f>SUMIF('EUROSTAT data 2015 EU27'!$DB:$DB, 'Pre ISIC Consolidation entity'!$A13, 'EUROSTAT data 2015 EU27'!$CR:$CS)/ SUMIF('EUROSTAT data 2015 EU27'!$DB:$DB, 'Pre ISIC Consolidation entity'!$A13, 'EUROSTAT data 2015 EU27'!$CX:$CY)</f>
        <v>0.13045015087654482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35">
      <c r="A14" t="s">
        <v>76</v>
      </c>
      <c r="C14" s="262">
        <f>'EUROSTAT data 2015 EU27'!$BX$28/'EUROSTAT data 2015 EU27'!$CX$28*'All ISIC Splits'!F9</f>
        <v>0</v>
      </c>
      <c r="D14" s="31">
        <f t="shared" si="0"/>
        <v>0.96734718519961393</v>
      </c>
      <c r="E14" s="10">
        <f>SUM('EUROSTAT data 2015 EU27'!$BT$28:$BV$28)/'EUROSTAT data 2015 EU27'!$CX$28*'All ISIC Splits'!G9</f>
        <v>0</v>
      </c>
      <c r="F14" s="10">
        <f>'EUROSTAT data 2015 EU27'!$CR$28/'EUROSTAT data 2015 EU27'!$CX$28*'All ISIC Splits'!H9</f>
        <v>3.2652814800386024E-2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35">
      <c r="A15" t="s">
        <v>77</v>
      </c>
      <c r="C15" s="262">
        <f>'EUROSTAT data 2015 EU27'!$BX$28/'EUROSTAT data 2015 EU27'!$CX$28*'All ISIC Splits'!F10</f>
        <v>0</v>
      </c>
      <c r="D15" s="31">
        <f t="shared" si="0"/>
        <v>0.84478608353930351</v>
      </c>
      <c r="E15" s="10">
        <f>SUM('EUROSTAT data 2015 EU27'!$BT$28:$BV$28)/'EUROSTAT data 2015 EU27'!$CX$28*'All ISIC Splits'!G10</f>
        <v>7.4386597130037341E-2</v>
      </c>
      <c r="F15" s="10">
        <f>'EUROSTAT data 2015 EU27'!$CR$28/'EUROSTAT data 2015 EU27'!$CX$28*'All ISIC Splits'!H10</f>
        <v>8.0827319330659189E-2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35">
      <c r="A16" t="s">
        <v>78</v>
      </c>
      <c r="C16" s="262">
        <f>'EUROSTAT data 2015 EU27'!$BX$29/'EUROSTAT data 2015 EU27'!$CX$29*'All ISIC Splits'!F11</f>
        <v>1.2024957298451297E-6</v>
      </c>
      <c r="D16" s="31">
        <f t="shared" si="0"/>
        <v>0.92344393117792234</v>
      </c>
      <c r="E16" s="10">
        <f>SUM('EUROSTAT data 2015 EU27'!$BT$29:$BV$29)/'EUROSTAT data 2015 EU27'!$CV$29*'All ISIC Splits'!G11</f>
        <v>1.9173660959527719E-4</v>
      </c>
      <c r="F16" s="10">
        <f>'EUROSTAT data 2015 EU27'!$CR$29/'EUROSTAT data 2015 EU27'!$CX$29*'All ISIC Splits'!H11</f>
        <v>7.636312971675252E-2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35">
      <c r="A17" t="s">
        <v>79</v>
      </c>
      <c r="C17" s="262">
        <f>'EUROSTAT data 2015 EU27'!$BX$29/'EUROSTAT data 2015 EU27'!$CX$29*'All ISIC Splits'!F12</f>
        <v>5.5749647859988183E-6</v>
      </c>
      <c r="D17" s="31">
        <f t="shared" si="0"/>
        <v>0.92657187953155429</v>
      </c>
      <c r="E17" s="10">
        <f>SUM('EUROSTAT data 2015 EU27'!$BT$29:$BV$29)/'EUROSTAT data 2015 EU27'!$CV$29*'All ISIC Splits'!G12</f>
        <v>2.471271857005795E-3</v>
      </c>
      <c r="F17" s="10">
        <f>'EUROSTAT data 2015 EU27'!$CR$29/'EUROSTAT data 2015 EU27'!$CX$29*'All ISIC Splits'!H12</f>
        <v>7.0951273646653976E-2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35">
      <c r="A18" t="s">
        <v>80</v>
      </c>
      <c r="C18" s="262">
        <f>SUMIF('EUROSTAT data 2015 EU27'!$DB:$DB,   'Pre ISIC Consolidation entity'!$A18, 'EUROSTAT data 2015 EU27'!$BX:$BY)/SUMIF('EUROSTAT data 2015 EU27'!$DB:$DB,  'Pre ISIC Consolidation entity'!$A18,'EUROSTAT data 2015 EU27'!$CX:$CY)</f>
        <v>2.5123080872354312E-4</v>
      </c>
      <c r="D18" s="31">
        <f t="shared" si="0"/>
        <v>0.86778663758988706</v>
      </c>
      <c r="E18" s="10">
        <f>SUMIF('EUROSTAT data 2015 EU27'!$DB:$DB,'Pre ISIC Consolidation entity'!$A18, 'EUROSTAT data 2015 EU27'!$BT:$BW)/SUMIF('EUROSTAT data 2015 EU27'!$DB:$DB, 'Pre ISIC Consolidation entity'!$A18, 'EUROSTAT data 2015 EU27'!$CX:$CY)</f>
        <v>3.3602880077113206E-2</v>
      </c>
      <c r="F18" s="10">
        <f>SUMIF('EUROSTAT data 2015 EU27'!$DB:$DB, 'Pre ISIC Consolidation entity'!$A18, 'EUROSTAT data 2015 EU27'!$CR:$CS)/ SUMIF('EUROSTAT data 2015 EU27'!$DB:$DB, 'Pre ISIC Consolidation entity'!$A18, 'EUROSTAT data 2015 EU27'!$CX:$CY)</f>
        <v>9.8359251524276145E-2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35">
      <c r="A19" t="s">
        <v>81</v>
      </c>
      <c r="C19" s="262">
        <f>SUMIF('EUROSTAT data 2015 EU27'!$DB:$DB,   'Pre ISIC Consolidation entity'!$A19, 'EUROSTAT data 2015 EU27'!$BX:$BY)/SUMIF('EUROSTAT data 2015 EU27'!$DB:$DB,  'Pre ISIC Consolidation entity'!$A19,'EUROSTAT data 2015 EU27'!$CX:$CY)</f>
        <v>3.7301532673604588E-3</v>
      </c>
      <c r="D19" s="31">
        <f t="shared" si="0"/>
        <v>0.5750156586474231</v>
      </c>
      <c r="E19" s="10">
        <f>SUMIF('EUROSTAT data 2015 EU27'!$DB:$DB,'Pre ISIC Consolidation entity'!$A19, 'EUROSTAT data 2015 EU27'!$BT:$BW)/SUMIF('EUROSTAT data 2015 EU27'!$DB:$DB, 'Pre ISIC Consolidation entity'!$A19, 'EUROSTAT data 2015 EU27'!$CX:$CY)</f>
        <v>0.12597525636860751</v>
      </c>
      <c r="F19" s="10">
        <f>SUMIF('EUROSTAT data 2015 EU27'!$DB:$DB, 'Pre ISIC Consolidation entity'!$A19, 'EUROSTAT data 2015 EU27'!$CR:$CS)/ SUMIF('EUROSTAT data 2015 EU27'!$DB:$DB, 'Pre ISIC Consolidation entity'!$A19, 'EUROSTAT data 2015 EU27'!$CX:$CY)</f>
        <v>0.29527893171660891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35">
      <c r="A20" t="s">
        <v>82</v>
      </c>
      <c r="C20" s="262">
        <f>SUMIF('EUROSTAT data 2015 EU27'!$DB:$DB,   'Pre ISIC Consolidation entity'!$A20, 'EUROSTAT data 2015 EU27'!$BX:$BY)/SUMIF('EUROSTAT data 2015 EU27'!$DB:$DB,  'Pre ISIC Consolidation entity'!$A20,'EUROSTAT data 2015 EU27'!$CX:$CY)</f>
        <v>2.2423954246634557E-4</v>
      </c>
      <c r="D20" s="31">
        <f t="shared" si="0"/>
        <v>0.64518265910999539</v>
      </c>
      <c r="E20" s="10">
        <f>SUMIF('EUROSTAT data 2015 EU27'!$DB:$DB,'Pre ISIC Consolidation entity'!$A20, 'EUROSTAT data 2015 EU27'!$BT:$BW)/SUMIF('EUROSTAT data 2015 EU27'!$DB:$DB, 'Pre ISIC Consolidation entity'!$A20, 'EUROSTAT data 2015 EU27'!$CX:$CY)</f>
        <v>0.10555075663224112</v>
      </c>
      <c r="F20" s="10">
        <f>SUMIF('EUROSTAT data 2015 EU27'!$DB:$DB, 'Pre ISIC Consolidation entity'!$A20, 'EUROSTAT data 2015 EU27'!$CR:$CS)/ SUMIF('EUROSTAT data 2015 EU27'!$DB:$DB, 'Pre ISIC Consolidation entity'!$A20, 'EUROSTAT data 2015 EU27'!$CX:$CY)</f>
        <v>0.24904234471529721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35">
      <c r="A21" t="s">
        <v>83</v>
      </c>
      <c r="C21" s="262">
        <f>SUMIF('EUROSTAT data 2015 EU27'!$DB:$DB,   'Pre ISIC Consolidation entity'!$A21, 'EUROSTAT data 2015 EU27'!$BX:$BY)/SUMIF('EUROSTAT data 2015 EU27'!$DB:$DB,  'Pre ISIC Consolidation entity'!$A21,'EUROSTAT data 2015 EU27'!$CX:$CY)</f>
        <v>1.225281266192832E-5</v>
      </c>
      <c r="D21" s="31">
        <f t="shared" si="0"/>
        <v>0.63574468467230372</v>
      </c>
      <c r="E21" s="10">
        <f>SUMIF('EUROSTAT data 2015 EU27'!$DB:$DB,'Pre ISIC Consolidation entity'!$A21, 'EUROSTAT data 2015 EU27'!$BT:$BW)/SUMIF('EUROSTAT data 2015 EU27'!$DB:$DB, 'Pre ISIC Consolidation entity'!$A21, 'EUROSTAT data 2015 EU27'!$CX:$CY)</f>
        <v>9.1057476283077539E-3</v>
      </c>
      <c r="F21" s="10">
        <f>SUMIF('EUROSTAT data 2015 EU27'!$DB:$DB, 'Pre ISIC Consolidation entity'!$A21, 'EUROSTAT data 2015 EU27'!$CR:$CS)/ SUMIF('EUROSTAT data 2015 EU27'!$DB:$DB, 'Pre ISIC Consolidation entity'!$A21, 'EUROSTAT data 2015 EU27'!$CX:$CY)</f>
        <v>0.35513731488672662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35">
      <c r="A22" t="s">
        <v>84</v>
      </c>
      <c r="C22" s="262">
        <f>SUMIF('EUROSTAT data 2015 EU27'!$DB:$DB,   'Pre ISIC Consolidation entity'!$A22, 'EUROSTAT data 2015 EU27'!$BX:$BY)/SUMIF('EUROSTAT data 2015 EU27'!$DB:$DB,  'Pre ISIC Consolidation entity'!$A22,'EUROSTAT data 2015 EU27'!$CX:$CY)</f>
        <v>5.2638955882754602E-5</v>
      </c>
      <c r="D22" s="31">
        <f t="shared" si="0"/>
        <v>0.52799342669336435</v>
      </c>
      <c r="E22" s="10">
        <f>SUMIF('EUROSTAT data 2015 EU27'!$DB:$DB,'Pre ISIC Consolidation entity'!$A22, 'EUROSTAT data 2015 EU27'!$BT:$BW)/SUMIF('EUROSTAT data 2015 EU27'!$DB:$DB, 'Pre ISIC Consolidation entity'!$A22, 'EUROSTAT data 2015 EU27'!$CX:$CY)</f>
        <v>0.20935554368675238</v>
      </c>
      <c r="F22" s="10">
        <f>SUMIF('EUROSTAT data 2015 EU27'!$DB:$DB, 'Pre ISIC Consolidation entity'!$A22, 'EUROSTAT data 2015 EU27'!$CR:$CS)/ SUMIF('EUROSTAT data 2015 EU27'!$DB:$DB, 'Pre ISIC Consolidation entity'!$A22, 'EUROSTAT data 2015 EU27'!$CX:$CY)</f>
        <v>0.26259839066400048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35">
      <c r="A23" t="s">
        <v>85</v>
      </c>
      <c r="C23" s="262">
        <f>SUMIF('EUROSTAT data 2015 EU27'!$DB:$DB,   'Pre ISIC Consolidation entity'!$A23, 'EUROSTAT data 2015 EU27'!$BX:$BY)/SUMIF('EUROSTAT data 2015 EU27'!$DB:$DB,  'Pre ISIC Consolidation entity'!$A23,'EUROSTAT data 2015 EU27'!$CX:$CY)</f>
        <v>2.1043559863341086E-3</v>
      </c>
      <c r="D23" s="31">
        <f t="shared" si="0"/>
        <v>0.50334758542898328</v>
      </c>
      <c r="E23" s="10">
        <f>SUMIF('EUROSTAT data 2015 EU27'!$DB:$DB,'Pre ISIC Consolidation entity'!$A23, 'EUROSTAT data 2015 EU27'!$BT:$BW)/SUMIF('EUROSTAT data 2015 EU27'!$DB:$DB, 'Pre ISIC Consolidation entity'!$A23, 'EUROSTAT data 2015 EU27'!$CX:$CY)</f>
        <v>5.1354133613341367E-2</v>
      </c>
      <c r="F23" s="10">
        <f>SUMIF('EUROSTAT data 2015 EU27'!$DB:$DB, 'Pre ISIC Consolidation entity'!$A23, 'EUROSTAT data 2015 EU27'!$CR:$CS)/ SUMIF('EUROSTAT data 2015 EU27'!$DB:$DB, 'Pre ISIC Consolidation entity'!$A23, 'EUROSTAT data 2015 EU27'!$CX:$CY)</f>
        <v>0.44319392497134119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35">
      <c r="A24" t="s">
        <v>86</v>
      </c>
      <c r="C24" s="262">
        <f>SUMIF('EUROSTAT data 2015 EU27'!$DB:$DB,   'Pre ISIC Consolidation entity'!$A24, 'EUROSTAT data 2015 EU27'!$BX:$BY)/SUMIF('EUROSTAT data 2015 EU27'!$DB:$DB,  'Pre ISIC Consolidation entity'!$A24,'EUROSTAT data 2015 EU27'!$CX:$CY)</f>
        <v>9.7265988131536255E-3</v>
      </c>
      <c r="D24" s="31">
        <f t="shared" si="0"/>
        <v>0.68881230140661132</v>
      </c>
      <c r="E24" s="10">
        <f>SUMIF('EUROSTAT data 2015 EU27'!$DB:$DB,'Pre ISIC Consolidation entity'!$A24, 'EUROSTAT data 2015 EU27'!$BT:$BW)/SUMIF('EUROSTAT data 2015 EU27'!$DB:$DB, 'Pre ISIC Consolidation entity'!$A24, 'EUROSTAT data 2015 EU27'!$CX:$CY)</f>
        <v>0.16565282314473945</v>
      </c>
      <c r="F24" s="10">
        <f>SUMIF('EUROSTAT data 2015 EU27'!$DB:$DB, 'Pre ISIC Consolidation entity'!$A24, 'EUROSTAT data 2015 EU27'!$CR:$CS)/ SUMIF('EUROSTAT data 2015 EU27'!$DB:$DB, 'Pre ISIC Consolidation entity'!$A24, 'EUROSTAT data 2015 EU27'!$CX:$CY)</f>
        <v>0.13580827663549558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35">
      <c r="A25" t="s">
        <v>87</v>
      </c>
      <c r="C25" s="262">
        <f>'EUROSTAT data 2015 EU27'!$BX$38/'EUROSTAT data 2015 EU27'!$CX$38*'All ISIC Splits'!F14</f>
        <v>3.0312846411540469E-4</v>
      </c>
      <c r="D25" s="31">
        <f t="shared" si="0"/>
        <v>0.89329490061820438</v>
      </c>
      <c r="E25" s="10">
        <f>SUM('EUROSTAT data 2015 EU27'!$BT$38:$BV$38)/ 'EUROSTAT data 2015 EU27'!$CX$38*'All ISIC Splits'!G14</f>
        <v>0.10154332464709033</v>
      </c>
      <c r="F25" s="10">
        <f>'EUROSTAT data 2015 EU27'!$CR$38/'EUROSTAT data 2015 EU27'!$CX$38*'All ISIC Splits'!H14</f>
        <v>4.8586462705898677E-3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35">
      <c r="A26" t="s">
        <v>88</v>
      </c>
      <c r="C26" s="262">
        <f>SUMIF('EUROSTAT data 2015 EU27'!$DB:$DB,   'Pre ISIC Consolidation entity'!$A26, 'EUROSTAT data 2015 EU27'!$BX:$BY)/SUMIF('EUROSTAT data 2015 EU27'!$DB:$DB,  'Pre ISIC Consolidation entity'!$A26,'EUROSTAT data 2015 EU27'!$CX:$CY)</f>
        <v>4.3469217699289631E-2</v>
      </c>
      <c r="D26" s="31">
        <f t="shared" si="0"/>
        <v>0.68673904934219077</v>
      </c>
      <c r="E26" s="10">
        <f>SUMIF('EUROSTAT data 2015 EU27'!$DB:$DB,'Pre ISIC Consolidation entity'!$A26, 'EUROSTAT data 2015 EU27'!$BT:$BW)/SUMIF('EUROSTAT data 2015 EU27'!$DB:$DB, 'Pre ISIC Consolidation entity'!$A26, 'EUROSTAT data 2015 EU27'!$CX:$CY)</f>
        <v>0.24159076493597986</v>
      </c>
      <c r="F26" s="10">
        <f>SUMIF('EUROSTAT data 2015 EU27'!$DB:$DB, 'Pre ISIC Consolidation entity'!$A26, 'EUROSTAT data 2015 EU27'!$CR:$CS)/ SUMIF('EUROSTAT data 2015 EU27'!$DB:$DB, 'Pre ISIC Consolidation entity'!$A26, 'EUROSTAT data 2015 EU27'!$CX:$CY)</f>
        <v>2.8200968022539706E-2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35">
      <c r="A27" t="s">
        <v>89</v>
      </c>
      <c r="C27" s="262">
        <f>SUMIF('EUROSTAT data 2015 EU27'!$DB:$DB,   'Pre ISIC Consolidation entity'!$A27, 'EUROSTAT data 2015 EU27'!$BX:$BY)/SUMIF('EUROSTAT data 2015 EU27'!$DB:$DB,  'Pre ISIC Consolidation entity'!$A27,'EUROSTAT data 2015 EU27'!$CX:$CY)</f>
        <v>3.5460696409562579E-3</v>
      </c>
      <c r="D27" s="31">
        <f t="shared" si="0"/>
        <v>0.96105707110770489</v>
      </c>
      <c r="E27" s="10">
        <f>SUMIF('EUROSTAT data 2015 EU27'!$DB:$DB,'Pre ISIC Consolidation entity'!$A27, 'EUROSTAT data 2015 EU27'!$BT:$BW)/SUMIF('EUROSTAT data 2015 EU27'!$DB:$DB, 'Pre ISIC Consolidation entity'!$A27, 'EUROSTAT data 2015 EU27'!$CX:$CY)</f>
        <v>3.0277443526517261E-2</v>
      </c>
      <c r="F27" s="10">
        <f>SUMIF('EUROSTAT data 2015 EU27'!$DB:$DB, 'Pre ISIC Consolidation entity'!$A27, 'EUROSTAT data 2015 EU27'!$CR:$CS)/ SUMIF('EUROSTAT data 2015 EU27'!$DB:$DB, 'Pre ISIC Consolidation entity'!$A27, 'EUROSTAT data 2015 EU27'!$CX:$CY)</f>
        <v>5.1194157248215608E-3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35">
      <c r="A29" t="s">
        <v>789</v>
      </c>
    </row>
    <row r="30" spans="1:11" ht="101.5" x14ac:dyDescent="0.35">
      <c r="A30" s="3" t="s">
        <v>33</v>
      </c>
      <c r="B30" s="3"/>
      <c r="C30" s="4" t="s">
        <v>35</v>
      </c>
      <c r="D30" s="7" t="s">
        <v>46</v>
      </c>
      <c r="E30" s="4" t="s">
        <v>36</v>
      </c>
      <c r="F30" s="4" t="s">
        <v>37</v>
      </c>
      <c r="G30" s="5" t="s">
        <v>38</v>
      </c>
      <c r="H30" s="5" t="s">
        <v>39</v>
      </c>
      <c r="I30" s="5" t="s">
        <v>40</v>
      </c>
      <c r="J30" s="5" t="s">
        <v>41</v>
      </c>
      <c r="K30" s="5" t="s">
        <v>42</v>
      </c>
    </row>
    <row r="31" spans="1:11" x14ac:dyDescent="0.35">
      <c r="A31" t="s">
        <v>65</v>
      </c>
      <c r="B31" t="str">
        <f>INDEX('Pre ISIC Consolidation'!$B$54:$Z$54,MATCH('Pre ISIC Consolidation entity'!A31,'Pre ISIC Consolidation'!$B$53:$Z$53,0))</f>
        <v>agriculture and forestry 01T03</v>
      </c>
      <c r="C31" s="263">
        <f>SUMIF('EUROSTAT data 2015 EU27'!$DB:$DB,   'Pre ISIC Consolidation entity'!$A31, 'EUROSTAT data 2015 EU27'!$BX:$BY)</f>
        <v>1710.16</v>
      </c>
      <c r="D31" s="264"/>
      <c r="E31" s="263">
        <f>SUMIF('EUROSTAT data 2015 EU27'!$DB:$DB,'Pre ISIC Consolidation entity'!$A31, 'EUROSTAT data 2015 EU27'!$BT:$BW)</f>
        <v>105453.70999999999</v>
      </c>
      <c r="F31" s="263">
        <f>SUMIF('EUROSTAT data 2015 EU27'!$DB:$DB, 'Pre ISIC Consolidation entity'!$A31, 'EUROSTAT data 2015 EU27'!$CR:$CS)</f>
        <v>25153.789999999997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35">
      <c r="A32" t="s">
        <v>66</v>
      </c>
      <c r="B32" t="str">
        <f>INDEX('Pre ISIC Consolidation'!$B$54:$Z$54,MATCH('Pre ISIC Consolidation entity'!A32,'Pre ISIC Consolidation'!$B$53:$Z$53,0))</f>
        <v>coal mining 05</v>
      </c>
      <c r="C32" s="263">
        <f>'EUROSTAT data 2015 EU27'!$BX$18*'All ISIC Splits'!F33</f>
        <v>0</v>
      </c>
      <c r="D32" s="264"/>
      <c r="E32" s="263">
        <f>SUM('EUROSTAT data 2015 EU27'!$BT$18:$BV$18)*'All ISIC Splits'!G33</f>
        <v>0</v>
      </c>
      <c r="F32" s="263">
        <f>'EUROSTAT data 2015 EU27'!$CR$18*'All ISIC Splits'!H33</f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35">
      <c r="A33" t="s">
        <v>67</v>
      </c>
      <c r="B33" t="str">
        <f>INDEX('Pre ISIC Consolidation'!$B$54:$Z$54,MATCH('Pre ISIC Consolidation entity'!A33,'Pre ISIC Consolidation'!$B$53:$Z$53,0))</f>
        <v>oil and gas extraction 06</v>
      </c>
      <c r="C33" s="263">
        <f>'EUROSTAT data 2015 EU27'!$BX$18*'All ISIC Splits'!F34</f>
        <v>0</v>
      </c>
      <c r="D33" s="264"/>
      <c r="E33" s="263">
        <f>SUM('EUROSTAT data 2015 EU27'!$BT$18:$BV$18)*'All ISIC Splits'!G34</f>
        <v>0</v>
      </c>
      <c r="F33" s="263">
        <f>'EUROSTAT data 2015 EU27'!$CR$18*'All ISIC Splits'!H34</f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35">
      <c r="A34" t="s">
        <v>68</v>
      </c>
      <c r="B34" t="str">
        <f>INDEX('Pre ISIC Consolidation'!$B$54:$Z$54,MATCH('Pre ISIC Consolidation entity'!A34,'Pre ISIC Consolidation'!$B$53:$Z$53,0))</f>
        <v>other mining and quarrying 07T08</v>
      </c>
      <c r="C34" s="263">
        <f>'EUROSTAT data 2015 EU27'!$BX$18*'All ISIC Splits'!F35</f>
        <v>0</v>
      </c>
      <c r="D34" s="264"/>
      <c r="E34" s="263">
        <f>SUM('EUROSTAT data 2015 EU27'!$BT$18:$BV$18)*'All ISIC Splits'!G35</f>
        <v>0</v>
      </c>
      <c r="F34" s="263">
        <f>'EUROSTAT data 2015 EU27'!$CR$18*'All ISIC Splits'!H35</f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35">
      <c r="A35" t="s">
        <v>69</v>
      </c>
      <c r="B35" t="str">
        <f>INDEX('Pre ISIC Consolidation'!$B$54:$Z$54,MATCH('Pre ISIC Consolidation entity'!A35,'Pre ISIC Consolidation'!$B$53:$Z$53,0))</f>
        <v>food beverage and tobacco 10T12</v>
      </c>
      <c r="C35" s="263">
        <f>SUMIF('EUROSTAT data 2015 EU27'!$DB:$DB,   'Pre ISIC Consolidation entity'!$A35, 'EUROSTAT data 2015 EU27'!$BX:$BY)</f>
        <v>1114.1199999999999</v>
      </c>
      <c r="D35" s="264"/>
      <c r="E35" s="263">
        <f>SUMIF('EUROSTAT data 2015 EU27'!$DB:$DB,'Pre ISIC Consolidation entity'!$A35, 'EUROSTAT data 2015 EU27'!$BT:$BW)</f>
        <v>503196.61</v>
      </c>
      <c r="F35" s="263">
        <f>SUMIF('EUROSTAT data 2015 EU27'!$DB:$DB, 'Pre ISIC Consolidation entity'!$A35, 'EUROSTAT data 2015 EU27'!$CR:$CS)</f>
        <v>91147.93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35">
      <c r="A36" t="s">
        <v>70</v>
      </c>
      <c r="B36" t="str">
        <f>INDEX('Pre ISIC Consolidation'!$B$54:$Z$54,MATCH('Pre ISIC Consolidation entity'!A36,'Pre ISIC Consolidation'!$B$53:$Z$53,0))</f>
        <v>textiles apparel and leather 13T15</v>
      </c>
      <c r="C36" s="263">
        <f>SUMIF('EUROSTAT data 2015 EU27'!$DB:$DB,   'Pre ISIC Consolidation entity'!$A36, 'EUROSTAT data 2015 EU27'!$BX:$BY)</f>
        <v>136.75</v>
      </c>
      <c r="D36" s="264"/>
      <c r="E36" s="263">
        <f>SUMIF('EUROSTAT data 2015 EU27'!$DB:$DB,'Pre ISIC Consolidation entity'!$A36, 'EUROSTAT data 2015 EU27'!$BT:$BW)</f>
        <v>122225.49</v>
      </c>
      <c r="F36" s="263">
        <f>SUMIF('EUROSTAT data 2015 EU27'!$DB:$DB, 'Pre ISIC Consolidation entity'!$A36, 'EUROSTAT data 2015 EU27'!$CR:$CS)</f>
        <v>52839.97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35">
      <c r="A37" t="s">
        <v>71</v>
      </c>
      <c r="B37" t="str">
        <f>INDEX('Pre ISIC Consolidation'!$B$54:$Z$54,MATCH('Pre ISIC Consolidation entity'!A37,'Pre ISIC Consolidation'!$B$53:$Z$53,0))</f>
        <v>wood products 16</v>
      </c>
      <c r="C37" s="263">
        <f>SUMIF('EUROSTAT data 2015 EU27'!$DB:$DB,   'Pre ISIC Consolidation entity'!$A37, 'EUROSTAT data 2015 EU27'!$BX:$BY)</f>
        <v>0.2</v>
      </c>
      <c r="D37" s="264"/>
      <c r="E37" s="263">
        <f>SUMIF('EUROSTAT data 2015 EU27'!$DB:$DB,'Pre ISIC Consolidation entity'!$A37, 'EUROSTAT data 2015 EU27'!$BT:$BW)</f>
        <v>7005.26</v>
      </c>
      <c r="F37" s="263">
        <f>SUMIF('EUROSTAT data 2015 EU27'!$DB:$DB, 'Pre ISIC Consolidation entity'!$A37, 'EUROSTAT data 2015 EU27'!$CR:$CS)</f>
        <v>11368.01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35">
      <c r="A38" t="s">
        <v>72</v>
      </c>
      <c r="B38" t="str">
        <f>INDEX('Pre ISIC Consolidation'!$B$54:$Z$54,MATCH('Pre ISIC Consolidation entity'!A38,'Pre ISIC Consolidation'!$B$53:$Z$53,0))</f>
        <v>pulp paper and printing 17T18</v>
      </c>
      <c r="C38" s="263">
        <f>SUMIF('EUROSTAT data 2015 EU27'!$DB:$DB,   'Pre ISIC Consolidation entity'!$A38, 'EUROSTAT data 2015 EU27'!$BX:$BY)</f>
        <v>136.4</v>
      </c>
      <c r="D38" s="264"/>
      <c r="E38" s="263">
        <f>SUMIF('EUROSTAT data 2015 EU27'!$DB:$DB,'Pre ISIC Consolidation entity'!$A38, 'EUROSTAT data 2015 EU27'!$BT:$BW)</f>
        <v>21775.52</v>
      </c>
      <c r="F38" s="263">
        <f>SUMIF('EUROSTAT data 2015 EU27'!$DB:$DB, 'Pre ISIC Consolidation entity'!$A38, 'EUROSTAT data 2015 EU27'!$CR:$CS)</f>
        <v>24722.400000000001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35">
      <c r="A39" t="s">
        <v>73</v>
      </c>
      <c r="B39" t="str">
        <f>INDEX('Pre ISIC Consolidation'!$B$54:$Z$54,MATCH('Pre ISIC Consolidation entity'!A39,'Pre ISIC Consolidation'!$B$53:$Z$53,0))</f>
        <v>refined petroleum and coke 19</v>
      </c>
      <c r="C39" s="263">
        <f>SUMIF('EUROSTAT data 2015 EU27'!$DB:$DB,   'Pre ISIC Consolidation entity'!$A39, 'EUROSTAT data 2015 EU27'!$BX:$BY)</f>
        <v>200.4</v>
      </c>
      <c r="D39" s="264"/>
      <c r="E39" s="263">
        <f>SUMIF('EUROSTAT data 2015 EU27'!$DB:$DB,'Pre ISIC Consolidation entity'!$A39, 'EUROSTAT data 2015 EU27'!$BT:$BW)</f>
        <v>94589.71</v>
      </c>
      <c r="F39" s="263">
        <f>SUMIF('EUROSTAT data 2015 EU27'!$DB:$DB, 'Pre ISIC Consolidation entity'!$A39, 'EUROSTAT data 2015 EU27'!$CR:$CS)</f>
        <v>65648.25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35">
      <c r="A40" t="s">
        <v>74</v>
      </c>
      <c r="B40" t="str">
        <f>INDEX('Pre ISIC Consolidation'!$B$54:$Z$54,MATCH('Pre ISIC Consolidation entity'!A40,'Pre ISIC Consolidation'!$B$53:$Z$53,0))</f>
        <v>chemicals 20</v>
      </c>
      <c r="C40" s="263">
        <f>SUMIF('EUROSTAT data 2015 EU27'!$DB:$DB,   'Pre ISIC Consolidation entity'!$A40, 'EUROSTAT data 2015 EU27'!$BX:$BY)</f>
        <v>404.55</v>
      </c>
      <c r="D40" s="264"/>
      <c r="E40" s="263">
        <f>SUMIF('EUROSTAT data 2015 EU27'!$DB:$DB,'Pre ISIC Consolidation entity'!$A40, 'EUROSTAT data 2015 EU27'!$BT:$BW)</f>
        <v>37807.71</v>
      </c>
      <c r="F40" s="263">
        <f>SUMIF('EUROSTAT data 2015 EU27'!$DB:$DB, 'Pre ISIC Consolidation entity'!$A40, 'EUROSTAT data 2015 EU27'!$CR:$CS)</f>
        <v>127204.9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35">
      <c r="A41" s="236" t="s">
        <v>75</v>
      </c>
      <c r="B41" t="str">
        <f>INDEX('Pre ISIC Consolidation'!$B$54:$Z$54,MATCH('Pre ISIC Consolidation entity'!A41,'Pre ISIC Consolidation'!$B$53:$Z$53,0))</f>
        <v>rubber and plastic products 22</v>
      </c>
      <c r="C41" s="263">
        <f>SUMIF('EUROSTAT data 2015 EU27'!$DB:$DB,   'Pre ISIC Consolidation entity'!$A41, 'EUROSTAT data 2015 EU27'!$BX:$BY)</f>
        <v>92.65</v>
      </c>
      <c r="D41" s="264"/>
      <c r="E41" s="263">
        <f>SUMIF('EUROSTAT data 2015 EU27'!$DB:$DB,'Pre ISIC Consolidation entity'!$A41, 'EUROSTAT data 2015 EU27'!$BT:$BW)</f>
        <v>19310.009999999998</v>
      </c>
      <c r="F41" s="263">
        <f>SUMIF('EUROSTAT data 2015 EU27'!$DB:$DB, 'Pre ISIC Consolidation entity'!$A41, 'EUROSTAT data 2015 EU27'!$CR:$CS)</f>
        <v>35628.629999999997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35">
      <c r="A42" t="s">
        <v>76</v>
      </c>
      <c r="B42" t="str">
        <f>INDEX('Pre ISIC Consolidation'!$B$54:$Z$54,MATCH('Pre ISIC Consolidation entity'!A42,'Pre ISIC Consolidation'!$B$53:$Z$53,0))</f>
        <v>glass and glass products 231</v>
      </c>
      <c r="C42" s="263">
        <f>'EUROSTAT data 2015 EU27'!$BX$28*'All ISIC Splits'!F37</f>
        <v>0</v>
      </c>
      <c r="D42" s="264"/>
      <c r="E42" s="263">
        <f>SUM('EUROSTAT data 2015 EU27'!$BT$28:$BV$28)*'All ISIC Splits'!G37</f>
        <v>0</v>
      </c>
      <c r="F42" s="263">
        <f>'EUROSTAT data 2015 EU27'!$CR$28*'All ISIC Splits'!H37</f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35">
      <c r="A43" t="s">
        <v>77</v>
      </c>
      <c r="B43" t="str">
        <f>INDEX('Pre ISIC Consolidation'!$B$54:$Z$54,MATCH('Pre ISIC Consolidation entity'!A43,'Pre ISIC Consolidation'!$B$53:$Z$53,0))</f>
        <v>cement and other nonmetallic minerals 239</v>
      </c>
      <c r="C43" s="263">
        <f>'EUROSTAT data 2015 EU27'!$BX$28*'All ISIC Splits'!F38</f>
        <v>0</v>
      </c>
      <c r="D43" s="264"/>
      <c r="E43" s="263">
        <f>SUM('EUROSTAT data 2015 EU27'!$BT$28:$BV$28)*'All ISIC Splits'!G38</f>
        <v>0</v>
      </c>
      <c r="F43" s="263">
        <f>'EUROSTAT data 2015 EU27'!$CR$28*'All ISIC Splits'!H38</f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35">
      <c r="A44" t="s">
        <v>78</v>
      </c>
      <c r="B44" t="str">
        <f>INDEX('Pre ISIC Consolidation'!$B$54:$Z$54,MATCH('Pre ISIC Consolidation entity'!A44,'Pre ISIC Consolidation'!$B$53:$Z$53,0))</f>
        <v>iron and steel 241</v>
      </c>
      <c r="C44" s="263">
        <f>'EUROSTAT data 2015 EU27'!$BX$29*'All ISIC Splits'!F39</f>
        <v>0</v>
      </c>
      <c r="D44" s="264"/>
      <c r="E44" s="263">
        <f>SUM('EUROSTAT data 2015 EU27'!$BT$29:$BV$29)*'All ISIC Splits'!G39</f>
        <v>0</v>
      </c>
      <c r="F44" s="263">
        <f>'EUROSTAT data 2015 EU27'!$CR$29*'All ISIC Splits'!H39</f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35">
      <c r="A45" t="s">
        <v>79</v>
      </c>
      <c r="B45" t="str">
        <f>INDEX('Pre ISIC Consolidation'!$B$54:$Z$54,MATCH('Pre ISIC Consolidation entity'!A45,'Pre ISIC Consolidation'!$B$53:$Z$53,0))</f>
        <v>other metals 242</v>
      </c>
      <c r="C45" s="263">
        <f>'EUROSTAT data 2015 EU27'!$BX$29*'All ISIC Splits'!F40</f>
        <v>0</v>
      </c>
      <c r="D45" s="264"/>
      <c r="E45" s="263">
        <f>SUM('EUROSTAT data 2015 EU27'!$BT$29:$BV$29)*'All ISIC Splits'!G40</f>
        <v>0</v>
      </c>
      <c r="F45" s="263">
        <f>'EUROSTAT data 2015 EU27'!$CR$29*'All ISIC Splits'!H40</f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35">
      <c r="A46" t="s">
        <v>80</v>
      </c>
      <c r="B46" t="str">
        <f>INDEX('Pre ISIC Consolidation'!$B$54:$Z$54,MATCH('Pre ISIC Consolidation entity'!A46,'Pre ISIC Consolidation'!$B$53:$Z$53,0))</f>
        <v>metal products except machinery and vehicles 25</v>
      </c>
      <c r="C46" s="263">
        <f>SUMIF('EUROSTAT data 2015 EU27'!$DB:$DB,   'Pre ISIC Consolidation entity'!$A46, 'EUROSTAT data 2015 EU27'!$BX:$BY)</f>
        <v>112.48</v>
      </c>
      <c r="D46" s="264"/>
      <c r="E46" s="263">
        <f>SUMIF('EUROSTAT data 2015 EU27'!$DB:$DB,'Pre ISIC Consolidation entity'!$A46, 'EUROSTAT data 2015 EU27'!$BT:$BW)</f>
        <v>15044.54</v>
      </c>
      <c r="F46" s="263">
        <f>SUMIF('EUROSTAT data 2015 EU27'!$DB:$DB, 'Pre ISIC Consolidation entity'!$A46, 'EUROSTAT data 2015 EU27'!$CR:$CS)</f>
        <v>44036.99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35">
      <c r="A47" t="s">
        <v>81</v>
      </c>
      <c r="B47" t="str">
        <f>INDEX('Pre ISIC Consolidation'!$B$54:$Z$54,MATCH('Pre ISIC Consolidation entity'!A47,'Pre ISIC Consolidation'!$B$53:$Z$53,0))</f>
        <v>computers and electronics 26</v>
      </c>
      <c r="C47" s="263">
        <f>SUMIF('EUROSTAT data 2015 EU27'!$DB:$DB,   'Pre ISIC Consolidation entity'!$A47, 'EUROSTAT data 2015 EU27'!$BX:$BY)</f>
        <v>1608.44</v>
      </c>
      <c r="D47" s="264"/>
      <c r="E47" s="263">
        <f>SUMIF('EUROSTAT data 2015 EU27'!$DB:$DB,'Pre ISIC Consolidation entity'!$A47, 'EUROSTAT data 2015 EU27'!$BT:$BW)</f>
        <v>54320.46</v>
      </c>
      <c r="F47" s="263">
        <f>SUMIF('EUROSTAT data 2015 EU27'!$DB:$DB, 'Pre ISIC Consolidation entity'!$A47, 'EUROSTAT data 2015 EU27'!$CR:$CS)</f>
        <v>127324.11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35">
      <c r="A48" t="s">
        <v>82</v>
      </c>
      <c r="B48" t="str">
        <f>INDEX('Pre ISIC Consolidation'!$B$54:$Z$54,MATCH('Pre ISIC Consolidation entity'!A48,'Pre ISIC Consolidation'!$B$53:$Z$53,0))</f>
        <v>appliances and electrical equipment 27</v>
      </c>
      <c r="C48" s="263">
        <f>SUMIF('EUROSTAT data 2015 EU27'!$DB:$DB,   'Pre ISIC Consolidation entity'!$A48, 'EUROSTAT data 2015 EU27'!$BX:$BY)</f>
        <v>66.489999999999995</v>
      </c>
      <c r="D48" s="264"/>
      <c r="E48" s="263">
        <f>SUMIF('EUROSTAT data 2015 EU27'!$DB:$DB,'Pre ISIC Consolidation entity'!$A48, 'EUROSTAT data 2015 EU27'!$BT:$BW)</f>
        <v>31297.200000000001</v>
      </c>
      <c r="F48" s="263">
        <f>SUMIF('EUROSTAT data 2015 EU27'!$DB:$DB, 'Pre ISIC Consolidation entity'!$A48, 'EUROSTAT data 2015 EU27'!$CR:$CS)</f>
        <v>73844.36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35">
      <c r="A49" t="s">
        <v>83</v>
      </c>
      <c r="B49" t="str">
        <f>INDEX('Pre ISIC Consolidation'!$B$54:$Z$54,MATCH('Pre ISIC Consolidation entity'!A49,'Pre ISIC Consolidation'!$B$53:$Z$53,0))</f>
        <v>other machinery 28</v>
      </c>
      <c r="C49" s="263">
        <f>SUMIF('EUROSTAT data 2015 EU27'!$DB:$DB,   'Pre ISIC Consolidation entity'!$A49, 'EUROSTAT data 2015 EU27'!$BX:$BY)</f>
        <v>7.45</v>
      </c>
      <c r="D49" s="264"/>
      <c r="E49" s="263">
        <f>SUMIF('EUROSTAT data 2015 EU27'!$DB:$DB,'Pre ISIC Consolidation entity'!$A49, 'EUROSTAT data 2015 EU27'!$BT:$BW)</f>
        <v>5536.51</v>
      </c>
      <c r="F49" s="263">
        <f>SUMIF('EUROSTAT data 2015 EU27'!$DB:$DB, 'Pre ISIC Consolidation entity'!$A49, 'EUROSTAT data 2015 EU27'!$CR:$CS)</f>
        <v>215931.89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35">
      <c r="A50" t="s">
        <v>84</v>
      </c>
      <c r="B50" t="str">
        <f>INDEX('Pre ISIC Consolidation'!$B$54:$Z$54,MATCH('Pre ISIC Consolidation entity'!A50,'Pre ISIC Consolidation'!$B$53:$Z$53,0))</f>
        <v>road vehicles 29</v>
      </c>
      <c r="C50" s="263">
        <f>SUMIF('EUROSTAT data 2015 EU27'!$DB:$DB,   'Pre ISIC Consolidation entity'!$A50, 'EUROSTAT data 2015 EU27'!$BX:$BY)</f>
        <v>38.659999999999997</v>
      </c>
      <c r="D50" s="264"/>
      <c r="E50" s="263">
        <f>SUMIF('EUROSTAT data 2015 EU27'!$DB:$DB,'Pre ISIC Consolidation entity'!$A50, 'EUROSTAT data 2015 EU27'!$BT:$BW)</f>
        <v>153758.47</v>
      </c>
      <c r="F50" s="263">
        <f>SUMIF('EUROSTAT data 2015 EU27'!$DB:$DB, 'Pre ISIC Consolidation entity'!$A50, 'EUROSTAT data 2015 EU27'!$CR:$CS)</f>
        <v>192861.99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35">
      <c r="A51" t="s">
        <v>85</v>
      </c>
      <c r="B51" t="str">
        <f>INDEX('Pre ISIC Consolidation'!$B$54:$Z$54,MATCH('Pre ISIC Consolidation entity'!A51,'Pre ISIC Consolidation'!$B$53:$Z$53,0))</f>
        <v>nonroad vehicles 30</v>
      </c>
      <c r="C51" s="263">
        <f>SUMIF('EUROSTAT data 2015 EU27'!$DB:$DB,   'Pre ISIC Consolidation entity'!$A51, 'EUROSTAT data 2015 EU27'!$BX:$BY)</f>
        <v>475.17</v>
      </c>
      <c r="D51" s="264"/>
      <c r="E51" s="263">
        <f>SUMIF('EUROSTAT data 2015 EU27'!$DB:$DB,'Pre ISIC Consolidation entity'!$A51, 'EUROSTAT data 2015 EU27'!$BT:$BW)</f>
        <v>11595.92</v>
      </c>
      <c r="F51" s="263">
        <f>SUMIF('EUROSTAT data 2015 EU27'!$DB:$DB, 'Pre ISIC Consolidation entity'!$A51, 'EUROSTAT data 2015 EU27'!$CR:$CS)</f>
        <v>100074.54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35">
      <c r="A52" t="s">
        <v>86</v>
      </c>
      <c r="B52" t="str">
        <f>INDEX('Pre ISIC Consolidation'!$B$54:$Z$54,MATCH('Pre ISIC Consolidation entity'!A52,'Pre ISIC Consolidation'!$B$53:$Z$53,0))</f>
        <v>other manufacturing 31T33</v>
      </c>
      <c r="C52" s="263">
        <f>SUMIF('EUROSTAT data 2015 EU27'!$DB:$DB,   'Pre ISIC Consolidation entity'!$A52, 'EUROSTAT data 2015 EU27'!$BX:$BY)</f>
        <v>4725.1000000000004</v>
      </c>
      <c r="D52" s="264"/>
      <c r="E52" s="263">
        <f>SUMIF('EUROSTAT data 2015 EU27'!$DB:$DB,'Pre ISIC Consolidation entity'!$A52, 'EUROSTAT data 2015 EU27'!$BT:$BW)</f>
        <v>80472.75</v>
      </c>
      <c r="F52" s="263">
        <f>SUMIF('EUROSTAT data 2015 EU27'!$DB:$DB, 'Pre ISIC Consolidation entity'!$A52, 'EUROSTAT data 2015 EU27'!$CR:$CS)</f>
        <v>65974.52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35">
      <c r="A53" t="s">
        <v>87</v>
      </c>
      <c r="B53" t="str">
        <f>INDEX('Pre ISIC Consolidation'!$B$54:$Z$54,MATCH('Pre ISIC Consolidation entity'!A53,'Pre ISIC Consolidation'!$B$53:$Z$53,0))</f>
        <v>energy pipelines and gas processing 352T353</v>
      </c>
      <c r="C53" s="263">
        <f>'EUROSTAT data 2015 EU27'!$BX$38*'All ISIC Splits'!F42</f>
        <v>0</v>
      </c>
      <c r="D53" s="264"/>
      <c r="E53" s="263">
        <f>SUM('EUROSTAT data 2015 EU27'!$BT$38:$BV$38)*'All ISIC Splits'!G42</f>
        <v>0</v>
      </c>
      <c r="F53" s="263">
        <f>'EUROSTAT data 2015 EU27'!$CR$38*'All ISIC Splits'!H42</f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35">
      <c r="A54" t="s">
        <v>88</v>
      </c>
      <c r="B54" t="str">
        <f>INDEX('Pre ISIC Consolidation'!$B$54:$Z$54,MATCH('Pre ISIC Consolidation entity'!A54,'Pre ISIC Consolidation'!$B$53:$Z$53,0))</f>
        <v>water and waste 36T39</v>
      </c>
      <c r="C54" s="263">
        <f>SUMIF('EUROSTAT data 2015 EU27'!$DB:$DB,   'Pre ISIC Consolidation entity'!$A54, 'EUROSTAT data 2015 EU27'!$BX:$BY)</f>
        <v>11686.93</v>
      </c>
      <c r="D54" s="264"/>
      <c r="E54" s="263">
        <f>SUMIF('EUROSTAT data 2015 EU27'!$DB:$DB,'Pre ISIC Consolidation entity'!$A54, 'EUROSTAT data 2015 EU27'!$BT:$BW)</f>
        <v>64952.959999999999</v>
      </c>
      <c r="F54" s="263">
        <f>SUMIF('EUROSTAT data 2015 EU27'!$DB:$DB, 'Pre ISIC Consolidation entity'!$A54, 'EUROSTAT data 2015 EU27'!$CR:$CS)</f>
        <v>7581.98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35">
      <c r="A55" t="s">
        <v>89</v>
      </c>
      <c r="B55" t="str">
        <f>INDEX('Pre ISIC Consolidation'!$B$54:$Z$54,MATCH('Pre ISIC Consolidation entity'!A55,'Pre ISIC Consolidation'!$B$53:$Z$53,0))</f>
        <v>other manufacturing 31T33</v>
      </c>
      <c r="C55" s="263">
        <f>SUMIF('EUROSTAT data 2015 EU27'!$DB:$DB,   'Pre ISIC Consolidation entity'!$A55, 'EUROSTAT data 2015 EU27'!$BX:$BY)</f>
        <v>5203.8</v>
      </c>
      <c r="D55" s="264"/>
      <c r="E55" s="263">
        <f>SUMIF('EUROSTAT data 2015 EU27'!$DB:$DB,'Pre ISIC Consolidation entity'!$A55, 'EUROSTAT data 2015 EU27'!$BT:$BW)</f>
        <v>44431.66</v>
      </c>
      <c r="F55" s="263">
        <f>SUMIF('EUROSTAT data 2015 EU27'!$DB:$DB, 'Pre ISIC Consolidation entity'!$A55, 'EUROSTAT data 2015 EU27'!$CR:$CS)</f>
        <v>7512.66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7" spans="1:11" x14ac:dyDescent="0.35">
      <c r="A57" t="s">
        <v>790</v>
      </c>
    </row>
    <row r="58" spans="1:11" ht="101.5" x14ac:dyDescent="0.35">
      <c r="A58" s="3" t="s">
        <v>33</v>
      </c>
      <c r="B58" s="3"/>
      <c r="C58" s="4" t="s">
        <v>35</v>
      </c>
      <c r="D58" s="7" t="s">
        <v>46</v>
      </c>
      <c r="E58" s="4" t="s">
        <v>36</v>
      </c>
      <c r="F58" s="4" t="s">
        <v>37</v>
      </c>
      <c r="G58" s="5" t="s">
        <v>38</v>
      </c>
      <c r="H58" s="5" t="s">
        <v>39</v>
      </c>
      <c r="I58" s="5" t="s">
        <v>40</v>
      </c>
      <c r="J58" s="5" t="s">
        <v>41</v>
      </c>
      <c r="K58" s="5" t="s">
        <v>42</v>
      </c>
    </row>
    <row r="59" spans="1:11" x14ac:dyDescent="0.35">
      <c r="A59" t="s">
        <v>65</v>
      </c>
      <c r="B59" t="str">
        <f>B31</f>
        <v>agriculture and forestry 01T03</v>
      </c>
      <c r="C59" s="263">
        <f>SUMIF('EUROSTAT data 2015 EU27'!$DB:$DB,  'Pre ISIC Consolidation entity'!$A76,'EUROSTAT data 2015 EU27'!$CX:$CY)</f>
        <v>296513.27</v>
      </c>
      <c r="D59" s="264"/>
      <c r="E59" s="263">
        <f>SUMIF('EUROSTAT data 2015 EU27'!$DB:$DB, 'Pre ISIC Consolidation entity'!$A59, 'EUROSTAT data 2015 EU27'!$CX:$CY)</f>
        <v>467860.83</v>
      </c>
      <c r="F59" s="263">
        <f>SUMIF('EUROSTAT data 2015 EU27'!$DB:$DB, 'Pre ISIC Consolidation entity'!$A59, 'EUROSTAT data 2015 EU27'!$CX:$CY)</f>
        <v>467860.83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35">
      <c r="A60" t="s">
        <v>66</v>
      </c>
      <c r="B60" t="str">
        <f t="shared" ref="B60:B83" si="1">B32</f>
        <v>coal mining 05</v>
      </c>
      <c r="C60" s="263">
        <f>'EUROSTAT data 2015 EU27'!$CX$18*'All ISIC Splits'!F61</f>
        <v>0</v>
      </c>
      <c r="D60" s="264"/>
      <c r="E60" s="263">
        <f>'EUROSTAT data 2015 EU27'!$CX$18*'All ISIC Splits'!G61</f>
        <v>0</v>
      </c>
      <c r="F60" s="263">
        <f>'EUROSTAT data 2015 EU27'!$CX$18*'All ISIC Splits'!H61</f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35">
      <c r="A61" t="s">
        <v>67</v>
      </c>
      <c r="B61" t="str">
        <f t="shared" si="1"/>
        <v>oil and gas extraction 06</v>
      </c>
      <c r="C61" s="263">
        <f>'EUROSTAT data 2015 EU27'!$CX$18*'All ISIC Splits'!F62</f>
        <v>0</v>
      </c>
      <c r="D61" s="264"/>
      <c r="E61" s="263">
        <f>'EUROSTAT data 2015 EU27'!$CX$18*'All ISIC Splits'!G62</f>
        <v>0</v>
      </c>
      <c r="F61" s="263">
        <f>'EUROSTAT data 2015 EU27'!$CX$18*'All ISIC Splits'!H62</f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35">
      <c r="A62" t="s">
        <v>68</v>
      </c>
      <c r="B62" t="str">
        <f t="shared" si="1"/>
        <v>other mining and quarrying 07T08</v>
      </c>
      <c r="C62" s="263">
        <f>'EUROSTAT data 2015 EU27'!$CX$18*'All ISIC Splits'!F63</f>
        <v>0</v>
      </c>
      <c r="D62" s="264"/>
      <c r="E62" s="263">
        <f>'EUROSTAT data 2015 EU27'!$CX$18*'All ISIC Splits'!G63</f>
        <v>0</v>
      </c>
      <c r="F62" s="263">
        <f>'EUROSTAT data 2015 EU27'!$CX$18*'All ISIC Splits'!H63</f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35">
      <c r="A63" t="s">
        <v>69</v>
      </c>
      <c r="B63" t="str">
        <f t="shared" si="1"/>
        <v>food beverage and tobacco 10T12</v>
      </c>
      <c r="C63" s="263">
        <f>SUMIF('EUROSTAT data 2015 EU27'!$DB:$DB,  'Pre ISIC Consolidation entity'!$A63,'EUROSTAT data 2015 EU27'!$CX:$CY)</f>
        <v>1014187.17</v>
      </c>
      <c r="D63" s="264"/>
      <c r="E63" s="263">
        <f>SUMIF('EUROSTAT data 2015 EU27'!$DB:$DB, 'Pre ISIC Consolidation entity'!$A63, 'EUROSTAT data 2015 EU27'!$CX:$CY)</f>
        <v>1014187.17</v>
      </c>
      <c r="F63" s="263">
        <f>SUMIF('EUROSTAT data 2015 EU27'!$DB:$DB, 'Pre ISIC Consolidation entity'!$A63, 'EUROSTAT data 2015 EU27'!$CX:$CY)</f>
        <v>1014187.17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35">
      <c r="A64" t="s">
        <v>70</v>
      </c>
      <c r="B64" t="str">
        <f t="shared" si="1"/>
        <v>textiles apparel and leather 13T15</v>
      </c>
      <c r="C64" s="263">
        <f>SUMIF('EUROSTAT data 2015 EU27'!$DB:$DB,  'Pre ISIC Consolidation entity'!$A64,'EUROSTAT data 2015 EU27'!$CX:$CY)</f>
        <v>289608.83</v>
      </c>
      <c r="D64" s="264"/>
      <c r="E64" s="263">
        <f>SUMIF('EUROSTAT data 2015 EU27'!$DB:$DB, 'Pre ISIC Consolidation entity'!$A64, 'EUROSTAT data 2015 EU27'!$CX:$CY)</f>
        <v>289608.83</v>
      </c>
      <c r="F64" s="263">
        <f>SUMIF('EUROSTAT data 2015 EU27'!$DB:$DB, 'Pre ISIC Consolidation entity'!$A64, 'EUROSTAT data 2015 EU27'!$CX:$CY)</f>
        <v>289608.83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35">
      <c r="A65" t="s">
        <v>71</v>
      </c>
      <c r="B65" t="str">
        <f t="shared" si="1"/>
        <v>wood products 16</v>
      </c>
      <c r="C65" s="263">
        <f>SUMIF('EUROSTAT data 2015 EU27'!$DB:$DB,  'Pre ISIC Consolidation entity'!$A65,'EUROSTAT data 2015 EU27'!$CX:$CY)</f>
        <v>119337.86</v>
      </c>
      <c r="D65" s="264"/>
      <c r="E65" s="263">
        <f>SUMIF('EUROSTAT data 2015 EU27'!$DB:$DB, 'Pre ISIC Consolidation entity'!$A65, 'EUROSTAT data 2015 EU27'!$CX:$CY)</f>
        <v>119337.86</v>
      </c>
      <c r="F65" s="263">
        <f>SUMIF('EUROSTAT data 2015 EU27'!$DB:$DB, 'Pre ISIC Consolidation entity'!$A65, 'EUROSTAT data 2015 EU27'!$CX:$CY)</f>
        <v>119337.86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35">
      <c r="A66" t="s">
        <v>72</v>
      </c>
      <c r="B66" t="str">
        <f t="shared" si="1"/>
        <v>pulp paper and printing 17T18</v>
      </c>
      <c r="C66" s="263">
        <f>SUMIF('EUROSTAT data 2015 EU27'!$DB:$DB,  'Pre ISIC Consolidation entity'!$A66,'EUROSTAT data 2015 EU27'!$CX:$CY)</f>
        <v>228579.35</v>
      </c>
      <c r="D66" s="264"/>
      <c r="E66" s="263">
        <f>SUMIF('EUROSTAT data 2015 EU27'!$DB:$DB, 'Pre ISIC Consolidation entity'!$A66, 'EUROSTAT data 2015 EU27'!$CX:$CY)</f>
        <v>228579.35</v>
      </c>
      <c r="F66" s="263">
        <f>SUMIF('EUROSTAT data 2015 EU27'!$DB:$DB, 'Pre ISIC Consolidation entity'!$A66, 'EUROSTAT data 2015 EU27'!$CX:$CY)</f>
        <v>228579.35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35">
      <c r="A67" t="s">
        <v>73</v>
      </c>
      <c r="B67" t="str">
        <f t="shared" si="1"/>
        <v>refined petroleum and coke 19</v>
      </c>
      <c r="C67" s="263">
        <f>SUMIF('EUROSTAT data 2015 EU27'!$DB:$DB,  'Pre ISIC Consolidation entity'!$A67,'EUROSTAT data 2015 EU27'!$CX:$CY)</f>
        <v>342568.46</v>
      </c>
      <c r="D67" s="264"/>
      <c r="E67" s="263">
        <f>SUMIF('EUROSTAT data 2015 EU27'!$DB:$DB, 'Pre ISIC Consolidation entity'!$A67, 'EUROSTAT data 2015 EU27'!$CX:$CY)</f>
        <v>342568.46</v>
      </c>
      <c r="F67" s="263">
        <f>SUMIF('EUROSTAT data 2015 EU27'!$DB:$DB, 'Pre ISIC Consolidation entity'!$A67, 'EUROSTAT data 2015 EU27'!$CX:$CY)</f>
        <v>342568.46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35">
      <c r="A68" t="s">
        <v>74</v>
      </c>
      <c r="B68" t="str">
        <f t="shared" si="1"/>
        <v>chemicals 20</v>
      </c>
      <c r="C68" s="263">
        <f>SUMIF('EUROSTAT data 2015 EU27'!$DB:$DB,  'Pre ISIC Consolidation entity'!$A68,'EUROSTAT data 2015 EU27'!$CX:$CY)</f>
        <v>540793.04</v>
      </c>
      <c r="D68" s="264"/>
      <c r="E68" s="263">
        <f>SUMIF('EUROSTAT data 2015 EU27'!$DB:$DB, 'Pre ISIC Consolidation entity'!$A68, 'EUROSTAT data 2015 EU27'!$CX:$CY)</f>
        <v>540793.04</v>
      </c>
      <c r="F68" s="263">
        <f>SUMIF('EUROSTAT data 2015 EU27'!$DB:$DB, 'Pre ISIC Consolidation entity'!$A68, 'EUROSTAT data 2015 EU27'!$CX:$CY)</f>
        <v>540793.04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35">
      <c r="A69" s="236" t="s">
        <v>75</v>
      </c>
      <c r="B69" t="str">
        <f t="shared" si="1"/>
        <v>rubber and plastic products 22</v>
      </c>
      <c r="C69" s="263">
        <f>SUMIF('EUROSTAT data 2015 EU27'!$DB:$DB,  'Pre ISIC Consolidation entity'!$A69,'EUROSTAT data 2015 EU27'!$CX:$CY)</f>
        <v>273120.65000000002</v>
      </c>
      <c r="D69" s="264"/>
      <c r="E69" s="263">
        <f>SUMIF('EUROSTAT data 2015 EU27'!$DB:$DB, 'Pre ISIC Consolidation entity'!$A69, 'EUROSTAT data 2015 EU27'!$CX:$CY)</f>
        <v>273120.65000000002</v>
      </c>
      <c r="F69" s="263">
        <f>SUMIF('EUROSTAT data 2015 EU27'!$DB:$DB, 'Pre ISIC Consolidation entity'!$A69, 'EUROSTAT data 2015 EU27'!$CX:$CY)</f>
        <v>273120.65000000002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35">
      <c r="A70" t="s">
        <v>76</v>
      </c>
      <c r="B70" t="str">
        <f t="shared" si="1"/>
        <v>glass and glass products 231</v>
      </c>
      <c r="C70" s="263">
        <f>'EUROSTAT data 2015 EU27'!$CX$28*'All ISIC Splits'!F65</f>
        <v>0</v>
      </c>
      <c r="D70" s="264"/>
      <c r="E70" s="263">
        <f>'EUROSTAT data 2015 EU27'!$CX$28*'All ISIC Splits'!G65</f>
        <v>0</v>
      </c>
      <c r="F70" s="263">
        <f>'EUROSTAT data 2015 EU27'!$CX$28*'All ISIC Splits'!H65</f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35">
      <c r="A71" t="s">
        <v>77</v>
      </c>
      <c r="B71" t="str">
        <f t="shared" si="1"/>
        <v>cement and other nonmetallic minerals 239</v>
      </c>
      <c r="C71" s="263">
        <f>'EUROSTAT data 2015 EU27'!$CX$28*'All ISIC Splits'!F66</f>
        <v>0</v>
      </c>
      <c r="D71" s="264"/>
      <c r="E71" s="265">
        <f>'EUROSTAT data 2015 EU27'!$CX$28*'All ISIC Splits'!G66</f>
        <v>0</v>
      </c>
      <c r="F71" s="263">
        <f>'EUROSTAT data 2015 EU27'!$CX$28*'All ISIC Splits'!H66</f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35">
      <c r="A72" t="s">
        <v>78</v>
      </c>
      <c r="B72" t="str">
        <f t="shared" si="1"/>
        <v>iron and steel 241</v>
      </c>
      <c r="C72" s="263">
        <f>'EUROSTAT data 2015 EU27'!$CX$29*'All ISIC Splits'!F67</f>
        <v>0</v>
      </c>
      <c r="D72" s="264"/>
      <c r="E72" s="263">
        <f>'EUROSTAT data 2015 EU27'!$CV$29*'All ISIC Splits'!G67</f>
        <v>0</v>
      </c>
      <c r="F72" s="263">
        <f>'EUROSTAT data 2015 EU27'!$CX$29*'All ISIC Splits'!H67</f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35">
      <c r="A73" t="s">
        <v>79</v>
      </c>
      <c r="B73" t="str">
        <f t="shared" si="1"/>
        <v>other metals 242</v>
      </c>
      <c r="C73" s="263">
        <f>'EUROSTAT data 2015 EU27'!$CX$29*'All ISIC Splits'!F68</f>
        <v>0</v>
      </c>
      <c r="D73" s="264"/>
      <c r="E73" s="263">
        <f>'EUROSTAT data 2015 EU27'!$CV$29*'All ISIC Splits'!G68</f>
        <v>0</v>
      </c>
      <c r="F73" s="263">
        <f>'EUROSTAT data 2015 EU27'!$CX$29*'All ISIC Splits'!H68</f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35">
      <c r="A74" t="s">
        <v>80</v>
      </c>
      <c r="B74" t="str">
        <f t="shared" si="1"/>
        <v>metal products except machinery and vehicles 25</v>
      </c>
      <c r="C74" s="263">
        <f>SUMIF('EUROSTAT data 2015 EU27'!$DB:$DB,  'Pre ISIC Consolidation entity'!$A74,'EUROSTAT data 2015 EU27'!$CX:$CY)</f>
        <v>447715.79</v>
      </c>
      <c r="D74" s="264"/>
      <c r="E74" s="263">
        <f>SUMIF('EUROSTAT data 2015 EU27'!$DB:$DB, 'Pre ISIC Consolidation entity'!$A74, 'EUROSTAT data 2015 EU27'!$CX:$CY)</f>
        <v>447715.79</v>
      </c>
      <c r="F74" s="263">
        <f>SUMIF('EUROSTAT data 2015 EU27'!$DB:$DB, 'Pre ISIC Consolidation entity'!$A74, 'EUROSTAT data 2015 EU27'!$CX:$CY)</f>
        <v>447715.79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35">
      <c r="A75" t="s">
        <v>81</v>
      </c>
      <c r="B75" t="str">
        <f t="shared" si="1"/>
        <v>computers and electronics 26</v>
      </c>
      <c r="C75" s="263">
        <f>SUMIF('EUROSTAT data 2015 EU27'!$DB:$DB,  'Pre ISIC Consolidation entity'!$A75,'EUROSTAT data 2015 EU27'!$CX:$CY)</f>
        <v>431199.44</v>
      </c>
      <c r="D75" s="264"/>
      <c r="E75" s="263">
        <f>SUMIF('EUROSTAT data 2015 EU27'!$DB:$DB, 'Pre ISIC Consolidation entity'!$A75, 'EUROSTAT data 2015 EU27'!$CX:$CY)</f>
        <v>431199.44</v>
      </c>
      <c r="F75" s="263">
        <f>SUMIF('EUROSTAT data 2015 EU27'!$DB:$DB, 'Pre ISIC Consolidation entity'!$A75, 'EUROSTAT data 2015 EU27'!$CX:$CY)</f>
        <v>431199.44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35">
      <c r="A76" t="s">
        <v>82</v>
      </c>
      <c r="B76" t="str">
        <f t="shared" si="1"/>
        <v>appliances and electrical equipment 27</v>
      </c>
      <c r="C76" s="263">
        <f>SUMIF('EUROSTAT data 2015 EU27'!$DB:$DB,  'Pre ISIC Consolidation entity'!$A76,'EUROSTAT data 2015 EU27'!$CX:$CY)</f>
        <v>296513.27</v>
      </c>
      <c r="D76" s="264"/>
      <c r="E76" s="263">
        <f>SUMIF('EUROSTAT data 2015 EU27'!$DB:$DB, 'Pre ISIC Consolidation entity'!$A76, 'EUROSTAT data 2015 EU27'!$CX:$CY)</f>
        <v>296513.27</v>
      </c>
      <c r="F76" s="263">
        <f>SUMIF('EUROSTAT data 2015 EU27'!$DB:$DB, 'Pre ISIC Consolidation entity'!$A76, 'EUROSTAT data 2015 EU27'!$CX:$CY)</f>
        <v>296513.27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35">
      <c r="A77" t="s">
        <v>83</v>
      </c>
      <c r="B77" t="str">
        <f t="shared" si="1"/>
        <v>other machinery 28</v>
      </c>
      <c r="C77" s="263">
        <f>SUMIF('EUROSTAT data 2015 EU27'!$DB:$DB,  'Pre ISIC Consolidation entity'!$A77,'EUROSTAT data 2015 EU27'!$CX:$CY)</f>
        <v>608023.66</v>
      </c>
      <c r="D77" s="264"/>
      <c r="E77" s="263">
        <f>SUMIF('EUROSTAT data 2015 EU27'!$DB:$DB, 'Pre ISIC Consolidation entity'!$A77, 'EUROSTAT data 2015 EU27'!$CX:$CY)</f>
        <v>608023.66</v>
      </c>
      <c r="F77" s="263">
        <f>SUMIF('EUROSTAT data 2015 EU27'!$DB:$DB, 'Pre ISIC Consolidation entity'!$A77, 'EUROSTAT data 2015 EU27'!$CX:$CY)</f>
        <v>608023.66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35">
      <c r="A78" t="s">
        <v>84</v>
      </c>
      <c r="B78" t="str">
        <f t="shared" si="1"/>
        <v>road vehicles 29</v>
      </c>
      <c r="C78" s="263">
        <f>SUMIF('EUROSTAT data 2015 EU27'!$DB:$DB,  'Pre ISIC Consolidation entity'!$A78,'EUROSTAT data 2015 EU27'!$CX:$CY)</f>
        <v>734437.06</v>
      </c>
      <c r="D78" s="264"/>
      <c r="E78" s="263">
        <f>SUMIF('EUROSTAT data 2015 EU27'!$DB:$DB, 'Pre ISIC Consolidation entity'!$A78, 'EUROSTAT data 2015 EU27'!$CX:$CY)</f>
        <v>734437.06</v>
      </c>
      <c r="F78" s="263">
        <f>SUMIF('EUROSTAT data 2015 EU27'!$DB:$DB, 'Pre ISIC Consolidation entity'!$A78, 'EUROSTAT data 2015 EU27'!$CX:$CY)</f>
        <v>734437.06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35">
      <c r="A79" t="s">
        <v>85</v>
      </c>
      <c r="B79" t="str">
        <f t="shared" si="1"/>
        <v>nonroad vehicles 30</v>
      </c>
      <c r="C79" s="263">
        <f>SUMIF('EUROSTAT data 2015 EU27'!$DB:$DB,  'Pre ISIC Consolidation entity'!$A79,'EUROSTAT data 2015 EU27'!$CX:$CY)</f>
        <v>225803.05</v>
      </c>
      <c r="D79" s="264"/>
      <c r="E79" s="263">
        <f>SUMIF('EUROSTAT data 2015 EU27'!$DB:$DB, 'Pre ISIC Consolidation entity'!$A79, 'EUROSTAT data 2015 EU27'!$CX:$CY)</f>
        <v>225803.05</v>
      </c>
      <c r="F79" s="263">
        <f>SUMIF('EUROSTAT data 2015 EU27'!$DB:$DB, 'Pre ISIC Consolidation entity'!$A79, 'EUROSTAT data 2015 EU27'!$CX:$CY)</f>
        <v>225803.05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35">
      <c r="A80" t="s">
        <v>86</v>
      </c>
      <c r="B80" t="str">
        <f t="shared" si="1"/>
        <v>other manufacturing 31T33</v>
      </c>
      <c r="C80" s="263">
        <f>SUMIF('EUROSTAT data 2015 EU27'!$DB:$DB,  'Pre ISIC Consolidation entity'!$A80,'EUROSTAT data 2015 EU27'!$CX:$CY)</f>
        <v>485791.6</v>
      </c>
      <c r="D80" s="264"/>
      <c r="E80" s="263">
        <f>SUMIF('EUROSTAT data 2015 EU27'!$DB:$DB, 'Pre ISIC Consolidation entity'!$A80, 'EUROSTAT data 2015 EU27'!$CX:$CY)</f>
        <v>485791.6</v>
      </c>
      <c r="F80" s="263">
        <f>SUMIF('EUROSTAT data 2015 EU27'!$DB:$DB, 'Pre ISIC Consolidation entity'!$A80, 'EUROSTAT data 2015 EU27'!$CX:$CY)</f>
        <v>485791.6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35">
      <c r="A81" t="s">
        <v>87</v>
      </c>
      <c r="B81" t="str">
        <f t="shared" si="1"/>
        <v>energy pipelines and gas processing 352T353</v>
      </c>
      <c r="C81" s="263">
        <f>'EUROSTAT data 2015 EU27'!$CX$38*'All ISIC Splits'!F70</f>
        <v>0</v>
      </c>
      <c r="D81" s="264"/>
      <c r="E81" s="263">
        <f>'EUROSTAT data 2015 EU27'!$CX$38*'All ISIC Splits'!G70</f>
        <v>0</v>
      </c>
      <c r="F81" s="263">
        <f>'EUROSTAT data 2015 EU27'!$CX$38*'All ISIC Splits'!H70</f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35">
      <c r="A82" t="s">
        <v>88</v>
      </c>
      <c r="B82" t="str">
        <f t="shared" si="1"/>
        <v>water and waste 36T39</v>
      </c>
      <c r="C82" s="263">
        <f>SUMIF('EUROSTAT data 2015 EU27'!$DB:$DB,  'Pre ISIC Consolidation entity'!$A82,'EUROSTAT data 2015 EU27'!$CX:$CY)</f>
        <v>268855.31</v>
      </c>
      <c r="D82" s="264"/>
      <c r="E82" s="263">
        <f>SUMIF('EUROSTAT data 2015 EU27'!$DB:$DB, 'Pre ISIC Consolidation entity'!$A82, 'EUROSTAT data 2015 EU27'!$CX:$CY)</f>
        <v>268855.31</v>
      </c>
      <c r="F82" s="263">
        <f>SUMIF('EUROSTAT data 2015 EU27'!$DB:$DB, 'Pre ISIC Consolidation entity'!$A82, 'EUROSTAT data 2015 EU27'!$CX:$CY)</f>
        <v>268855.31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35">
      <c r="A83" t="s">
        <v>89</v>
      </c>
      <c r="B83" t="str">
        <f t="shared" si="1"/>
        <v>other manufacturing 31T33</v>
      </c>
      <c r="C83" s="263">
        <f>SUMIF('EUROSTAT data 2015 EU27'!$DB:$DB,  'Pre ISIC Consolidation entity'!$A83,'EUROSTAT data 2015 EU27'!$CX:$CY)</f>
        <v>1467483.87</v>
      </c>
      <c r="D83" s="264"/>
      <c r="E83" s="263">
        <f>SUMIF('EUROSTAT data 2015 EU27'!$DB:$DB, 'Pre ISIC Consolidation entity'!$A83, 'EUROSTAT data 2015 EU27'!$CX:$CY)</f>
        <v>1467483.87</v>
      </c>
      <c r="F83" s="263">
        <f>SUMIF('EUROSTAT data 2015 EU27'!$DB:$DB, 'Pre ISIC Consolidation entity'!$A83, 'EUROSTAT data 2015 EU27'!$CX:$CY)</f>
        <v>1467483.87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8" tint="-0.249977111117893"/>
  </sheetPr>
  <dimension ref="A1:L29"/>
  <sheetViews>
    <sheetView topLeftCell="B1" workbookViewId="0">
      <selection activeCell="D6" sqref="D6"/>
    </sheetView>
    <sheetView workbookViewId="1">
      <selection activeCell="A22" sqref="A22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2" s="2" customFormat="1" ht="58" x14ac:dyDescent="0.35">
      <c r="A1" s="3" t="s">
        <v>33</v>
      </c>
      <c r="B1" s="4" t="s">
        <v>35</v>
      </c>
      <c r="C1" s="7" t="s">
        <v>46</v>
      </c>
      <c r="D1" s="4" t="s">
        <v>36</v>
      </c>
      <c r="E1" s="4" t="s">
        <v>37</v>
      </c>
      <c r="F1" s="5" t="s">
        <v>38</v>
      </c>
      <c r="G1" s="5" t="s">
        <v>39</v>
      </c>
      <c r="H1" s="5" t="s">
        <v>40</v>
      </c>
      <c r="I1" s="5" t="s">
        <v>41</v>
      </c>
      <c r="J1" s="5" t="s">
        <v>42</v>
      </c>
    </row>
    <row r="2" spans="1:12" x14ac:dyDescent="0.35">
      <c r="A2" t="s">
        <v>65</v>
      </c>
      <c r="B2" s="266">
        <f>IFERROR(SUMIFS('Pre ISIC Consolidation entity'!$C$31:$C$55,'Pre ISIC Consolidation entity'!$B$31:$B$55,'FoGPbEaIC-entity'!A2)/SUMIFS('Pre ISIC Consolidation entity'!$C$59:$C$83,'Pre ISIC Consolidation entity'!$B$59:$B$83,'FoGPbEaIC-entity'!A2),0)</f>
        <v>5.7675664903631459E-3</v>
      </c>
      <c r="C2" s="267">
        <f>1-SUM(B2,D2,E2)</f>
        <v>0.71507356483494999</v>
      </c>
      <c r="D2" s="266">
        <f>IFERROR(SUMIFS('Pre ISIC Consolidation entity'!$E$31:$E$55,'Pre ISIC Consolidation entity'!$B$31:$B$55,'FoGPbEaIC-entity'!A2)/SUMIFS('Pre ISIC Consolidation entity'!$E$59:$E$83,'Pre ISIC Consolidation entity'!$B$59:$B$83,'FoGPbEaIC-entity'!A2),0)</f>
        <v>0.22539546642534702</v>
      </c>
      <c r="E2" s="266">
        <f>IFERROR(SUMIFS('Pre ISIC Consolidation entity'!$F$31:$F$55,'Pre ISIC Consolidation entity'!$B$31:$B$55,'FoGPbEaIC-entity'!A2)/SUMIFS('Pre ISIC Consolidation entity'!$F$59:$F$83,'Pre ISIC Consolidation entity'!$B$59:$B$83,'FoGPbEaIC-entity'!A2),0)</f>
        <v>5.3763402249339821E-2</v>
      </c>
      <c r="F2" s="268">
        <v>0</v>
      </c>
      <c r="G2" s="268">
        <v>0</v>
      </c>
      <c r="H2" s="268">
        <v>0</v>
      </c>
      <c r="I2" s="268">
        <v>0</v>
      </c>
      <c r="J2" s="268">
        <v>0</v>
      </c>
      <c r="L2" s="259"/>
    </row>
    <row r="3" spans="1:12" x14ac:dyDescent="0.35">
      <c r="A3" t="s">
        <v>66</v>
      </c>
      <c r="B3" s="266">
        <f>IFERROR(SUMIFS('Pre ISIC Consolidation entity'!$C$31:$C$55,'Pre ISIC Consolidation entity'!$B$31:$B$55,'FoGPbEaIC-entity'!A3)/SUMIFS('Pre ISIC Consolidation entity'!$C$59:$C$83,'Pre ISIC Consolidation entity'!$B$59:$B$83,'FoGPbEaIC-entity'!A3),0)</f>
        <v>0</v>
      </c>
      <c r="C3" s="267">
        <f t="shared" ref="C3:C26" si="0">1-SUM(B3,D3:E3)</f>
        <v>1</v>
      </c>
      <c r="D3" s="266">
        <f>IFERROR(SUMIFS('Pre ISIC Consolidation entity'!$E$31:$E$55,'Pre ISIC Consolidation entity'!$B$31:$B$55,'FoGPbEaIC-entity'!A3)/SUMIFS('Pre ISIC Consolidation entity'!$E$59:$E$83,'Pre ISIC Consolidation entity'!$B$59:$B$83,'FoGPbEaIC-entity'!A3),0)</f>
        <v>0</v>
      </c>
      <c r="E3" s="266">
        <f>IFERROR(SUMIFS('Pre ISIC Consolidation entity'!$F$31:$F$55,'Pre ISIC Consolidation entity'!$B$31:$B$55,'FoGPbEaIC-entity'!A3)/SUMIFS('Pre ISIC Consolidation entity'!$F$59:$F$83,'Pre ISIC Consolidation entity'!$B$59:$B$83,'FoGPbEaIC-entity'!A3),0)</f>
        <v>0</v>
      </c>
      <c r="F3" s="268">
        <v>0</v>
      </c>
      <c r="G3" s="268">
        <v>0</v>
      </c>
      <c r="H3" s="268">
        <v>0</v>
      </c>
      <c r="I3" s="268">
        <v>0</v>
      </c>
      <c r="J3" s="268">
        <v>0</v>
      </c>
      <c r="L3" s="259"/>
    </row>
    <row r="4" spans="1:12" x14ac:dyDescent="0.35">
      <c r="A4" t="s">
        <v>67</v>
      </c>
      <c r="B4" s="266">
        <f>IFERROR(SUMIFS('Pre ISIC Consolidation entity'!$C$31:$C$55,'Pre ISIC Consolidation entity'!$B$31:$B$55,'FoGPbEaIC-entity'!A4)/SUMIFS('Pre ISIC Consolidation entity'!$C$59:$C$83,'Pre ISIC Consolidation entity'!$B$59:$B$83,'FoGPbEaIC-entity'!A4),0)</f>
        <v>0</v>
      </c>
      <c r="C4" s="267">
        <f t="shared" si="0"/>
        <v>1</v>
      </c>
      <c r="D4" s="266">
        <f>IFERROR(SUMIFS('Pre ISIC Consolidation entity'!$E$31:$E$55,'Pre ISIC Consolidation entity'!$B$31:$B$55,'FoGPbEaIC-entity'!A4)/SUMIFS('Pre ISIC Consolidation entity'!$E$59:$E$83,'Pre ISIC Consolidation entity'!$B$59:$B$83,'FoGPbEaIC-entity'!A4),0)</f>
        <v>0</v>
      </c>
      <c r="E4" s="266">
        <f>IFERROR(SUMIFS('Pre ISIC Consolidation entity'!$F$31:$F$55,'Pre ISIC Consolidation entity'!$B$31:$B$55,'FoGPbEaIC-entity'!A4)/SUMIFS('Pre ISIC Consolidation entity'!$F$59:$F$83,'Pre ISIC Consolidation entity'!$B$59:$B$83,'FoGPbEaIC-entity'!A4),0)</f>
        <v>0</v>
      </c>
      <c r="F4" s="268">
        <v>0</v>
      </c>
      <c r="G4" s="268">
        <v>0</v>
      </c>
      <c r="H4" s="268">
        <v>0</v>
      </c>
      <c r="I4" s="268">
        <v>0</v>
      </c>
      <c r="J4" s="268">
        <v>0</v>
      </c>
      <c r="L4" s="259"/>
    </row>
    <row r="5" spans="1:12" x14ac:dyDescent="0.35">
      <c r="A5" t="s">
        <v>68</v>
      </c>
      <c r="B5" s="266">
        <f>IFERROR(SUMIFS('Pre ISIC Consolidation entity'!$C$31:$C$55,'Pre ISIC Consolidation entity'!$B$31:$B$55,'FoGPbEaIC-entity'!A5)/SUMIFS('Pre ISIC Consolidation entity'!$C$59:$C$83,'Pre ISIC Consolidation entity'!$B$59:$B$83,'FoGPbEaIC-entity'!A5),0)</f>
        <v>0</v>
      </c>
      <c r="C5" s="267">
        <f t="shared" si="0"/>
        <v>1</v>
      </c>
      <c r="D5" s="266">
        <f>IFERROR(SUMIFS('Pre ISIC Consolidation entity'!$E$31:$E$55,'Pre ISIC Consolidation entity'!$B$31:$B$55,'FoGPbEaIC-entity'!A5)/SUMIFS('Pre ISIC Consolidation entity'!$E$59:$E$83,'Pre ISIC Consolidation entity'!$B$59:$B$83,'FoGPbEaIC-entity'!A5),0)</f>
        <v>0</v>
      </c>
      <c r="E5" s="266">
        <f>IFERROR(SUMIFS('Pre ISIC Consolidation entity'!$F$31:$F$55,'Pre ISIC Consolidation entity'!$B$31:$B$55,'FoGPbEaIC-entity'!A5)/SUMIFS('Pre ISIC Consolidation entity'!$F$59:$F$83,'Pre ISIC Consolidation entity'!$B$59:$B$83,'FoGPbEaIC-entity'!A5),0)</f>
        <v>0</v>
      </c>
      <c r="F5" s="268">
        <v>0</v>
      </c>
      <c r="G5" s="268">
        <v>0</v>
      </c>
      <c r="H5" s="268">
        <v>0</v>
      </c>
      <c r="I5" s="268">
        <v>0</v>
      </c>
      <c r="J5" s="268">
        <v>0</v>
      </c>
      <c r="L5" s="259"/>
    </row>
    <row r="6" spans="1:12" x14ac:dyDescent="0.35">
      <c r="A6" t="s">
        <v>69</v>
      </c>
      <c r="B6" s="266">
        <f>IFERROR(SUMIFS('Pre ISIC Consolidation entity'!$C$31:$C$55,'Pre ISIC Consolidation entity'!$B$31:$B$55,'FoGPbEaIC-entity'!A6)/SUMIFS('Pre ISIC Consolidation entity'!$C$59:$C$83,'Pre ISIC Consolidation entity'!$B$59:$B$83,'FoGPbEaIC-entity'!A6),0)</f>
        <v>1.0985348986420325E-3</v>
      </c>
      <c r="C6" s="267">
        <f t="shared" si="0"/>
        <v>0.41287103839028061</v>
      </c>
      <c r="D6" s="266">
        <f>IFERROR(SUMIFS('Pre ISIC Consolidation entity'!$E$31:$E$55,'Pre ISIC Consolidation entity'!$B$31:$B$55,'FoGPbEaIC-entity'!A6)/SUMIFS('Pre ISIC Consolidation entity'!$E$59:$E$83,'Pre ISIC Consolidation entity'!$B$59:$B$83,'FoGPbEaIC-entity'!A6),0)</f>
        <v>0.4961575386523574</v>
      </c>
      <c r="E6" s="266">
        <f>IFERROR(SUMIFS('Pre ISIC Consolidation entity'!$F$31:$F$55,'Pre ISIC Consolidation entity'!$B$31:$B$55,'FoGPbEaIC-entity'!A6)/SUMIFS('Pre ISIC Consolidation entity'!$F$59:$F$83,'Pre ISIC Consolidation entity'!$B$59:$B$83,'FoGPbEaIC-entity'!A6),0)</f>
        <v>8.9872888058719957E-2</v>
      </c>
      <c r="F6" s="268">
        <v>0</v>
      </c>
      <c r="G6" s="268">
        <v>0</v>
      </c>
      <c r="H6" s="268">
        <v>0</v>
      </c>
      <c r="I6" s="268">
        <v>0</v>
      </c>
      <c r="J6" s="268">
        <v>0</v>
      </c>
      <c r="L6" s="259"/>
    </row>
    <row r="7" spans="1:12" x14ac:dyDescent="0.35">
      <c r="A7" t="s">
        <v>70</v>
      </c>
      <c r="B7" s="266">
        <f>IFERROR(SUMIFS('Pre ISIC Consolidation entity'!$C$31:$C$55,'Pre ISIC Consolidation entity'!$B$31:$B$55,'FoGPbEaIC-entity'!A7)/SUMIFS('Pre ISIC Consolidation entity'!$C$59:$C$83,'Pre ISIC Consolidation entity'!$B$59:$B$83,'FoGPbEaIC-entity'!A7),0)</f>
        <v>4.7218864148582758E-4</v>
      </c>
      <c r="C7" s="267">
        <f t="shared" si="0"/>
        <v>0.39503843857247034</v>
      </c>
      <c r="D7" s="266">
        <f>IFERROR(SUMIFS('Pre ISIC Consolidation entity'!$E$31:$E$55,'Pre ISIC Consolidation entity'!$B$31:$B$55,'FoGPbEaIC-entity'!A7)/SUMIFS('Pre ISIC Consolidation entity'!$E$59:$E$83,'Pre ISIC Consolidation entity'!$B$59:$B$83,'FoGPbEaIC-entity'!A7),0)</f>
        <v>0.42203647589060045</v>
      </c>
      <c r="E7" s="266">
        <f>IFERROR(SUMIFS('Pre ISIC Consolidation entity'!$F$31:$F$55,'Pre ISIC Consolidation entity'!$B$31:$B$55,'FoGPbEaIC-entity'!A7)/SUMIFS('Pre ISIC Consolidation entity'!$F$59:$F$83,'Pre ISIC Consolidation entity'!$B$59:$B$83,'FoGPbEaIC-entity'!A7),0)</f>
        <v>0.18245289689544342</v>
      </c>
      <c r="F7" s="268">
        <v>0</v>
      </c>
      <c r="G7" s="268">
        <v>0</v>
      </c>
      <c r="H7" s="268">
        <v>0</v>
      </c>
      <c r="I7" s="268">
        <v>0</v>
      </c>
      <c r="J7" s="268">
        <v>0</v>
      </c>
      <c r="L7" s="259"/>
    </row>
    <row r="8" spans="1:12" x14ac:dyDescent="0.35">
      <c r="A8" t="s">
        <v>71</v>
      </c>
      <c r="B8" s="266">
        <f>IFERROR(SUMIFS('Pre ISIC Consolidation entity'!$C$31:$C$55,'Pre ISIC Consolidation entity'!$B$31:$B$55,'FoGPbEaIC-entity'!A8)/SUMIFS('Pre ISIC Consolidation entity'!$C$59:$C$83,'Pre ISIC Consolidation entity'!$B$59:$B$83,'FoGPbEaIC-entity'!A8),0)</f>
        <v>1.6759140812479795E-6</v>
      </c>
      <c r="C8" s="267">
        <f>1-SUM(B8,D8:E8)</f>
        <v>0.84603821452806338</v>
      </c>
      <c r="D8" s="266">
        <f>IFERROR(SUMIFS('Pre ISIC Consolidation entity'!$E$31:$E$55,'Pre ISIC Consolidation entity'!$B$31:$B$55,'FoGPbEaIC-entity'!A8)/SUMIFS('Pre ISIC Consolidation entity'!$E$59:$E$83,'Pre ISIC Consolidation entity'!$B$59:$B$83,'FoGPbEaIC-entity'!A8),0)</f>
        <v>5.8701069384016105E-2</v>
      </c>
      <c r="E8" s="266">
        <f>IFERROR(SUMIFS('Pre ISIC Consolidation entity'!$F$31:$F$55,'Pre ISIC Consolidation entity'!$B$31:$B$55,'FoGPbEaIC-entity'!A8)/SUMIFS('Pre ISIC Consolidation entity'!$F$59:$F$83,'Pre ISIC Consolidation entity'!$B$59:$B$83,'FoGPbEaIC-entity'!A8),0)</f>
        <v>9.5259040173839224E-2</v>
      </c>
      <c r="F8" s="268">
        <v>0</v>
      </c>
      <c r="G8" s="268">
        <v>0</v>
      </c>
      <c r="H8" s="268">
        <v>0</v>
      </c>
      <c r="I8" s="268">
        <v>0</v>
      </c>
      <c r="J8" s="268">
        <v>0</v>
      </c>
      <c r="L8" s="259"/>
    </row>
    <row r="9" spans="1:12" x14ac:dyDescent="0.35">
      <c r="A9" t="s">
        <v>72</v>
      </c>
      <c r="B9" s="266">
        <f>IFERROR(SUMIFS('Pre ISIC Consolidation entity'!$C$31:$C$55,'Pre ISIC Consolidation entity'!$B$31:$B$55,'FoGPbEaIC-entity'!A9)/SUMIFS('Pre ISIC Consolidation entity'!$C$59:$C$83,'Pre ISIC Consolidation entity'!$B$59:$B$83,'FoGPbEaIC-entity'!A9),0)</f>
        <v>5.9672931959951759E-4</v>
      </c>
      <c r="C9" s="267">
        <f t="shared" si="0"/>
        <v>0.79598192050156769</v>
      </c>
      <c r="D9" s="266">
        <f>IFERROR(SUMIFS('Pre ISIC Consolidation entity'!$E$31:$E$55,'Pre ISIC Consolidation entity'!$B$31:$B$55,'FoGPbEaIC-entity'!A9)/SUMIFS('Pre ISIC Consolidation entity'!$E$59:$E$83,'Pre ISIC Consolidation entity'!$B$59:$B$83,'FoGPbEaIC-entity'!A9),0)</f>
        <v>9.5264598486258706E-2</v>
      </c>
      <c r="E9" s="266">
        <f>IFERROR(SUMIFS('Pre ISIC Consolidation entity'!$F$31:$F$55,'Pre ISIC Consolidation entity'!$B$31:$B$55,'FoGPbEaIC-entity'!A9)/SUMIFS('Pre ISIC Consolidation entity'!$F$59:$F$83,'Pre ISIC Consolidation entity'!$B$59:$B$83,'FoGPbEaIC-entity'!A9),0)</f>
        <v>0.10815675169257416</v>
      </c>
      <c r="F9" s="268">
        <v>0</v>
      </c>
      <c r="G9" s="268">
        <v>0</v>
      </c>
      <c r="H9" s="268">
        <v>0</v>
      </c>
      <c r="I9" s="268">
        <v>0</v>
      </c>
      <c r="J9" s="268">
        <v>0</v>
      </c>
      <c r="L9" s="259"/>
    </row>
    <row r="10" spans="1:12" x14ac:dyDescent="0.35">
      <c r="A10" t="s">
        <v>73</v>
      </c>
      <c r="B10" s="266">
        <f>IFERROR(SUMIFS('Pre ISIC Consolidation entity'!$C$31:$C$55,'Pre ISIC Consolidation entity'!$B$31:$B$55,'FoGPbEaIC-entity'!A10)/SUMIFS('Pre ISIC Consolidation entity'!$C$59:$C$83,'Pre ISIC Consolidation entity'!$B$59:$B$83,'FoGPbEaIC-entity'!A10),0)</f>
        <v>5.8499255885962177E-4</v>
      </c>
      <c r="C10" s="267">
        <f t="shared" si="0"/>
        <v>0.53166044533113177</v>
      </c>
      <c r="D10" s="266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0.27611914418507766</v>
      </c>
      <c r="E10" s="266">
        <f>IFERROR(SUMIFS('Pre ISIC Consolidation entity'!$F$31:$F$55,'Pre ISIC Consolidation entity'!$B$31:$B$55,'FoGPbEaIC-entity'!A10)/SUMIFS('Pre ISIC Consolidation entity'!$F$59:$F$83,'Pre ISIC Consolidation entity'!$B$59:$B$83,'FoGPbEaIC-entity'!A10),0)</f>
        <v>0.19163541792493097</v>
      </c>
      <c r="F10" s="268">
        <v>0</v>
      </c>
      <c r="G10" s="268">
        <v>0</v>
      </c>
      <c r="H10" s="268">
        <v>0</v>
      </c>
      <c r="I10" s="268">
        <v>0</v>
      </c>
      <c r="J10" s="268">
        <v>0</v>
      </c>
      <c r="L10" s="259"/>
    </row>
    <row r="11" spans="1:12" x14ac:dyDescent="0.35">
      <c r="A11" t="s">
        <v>74</v>
      </c>
      <c r="B11" s="266">
        <f>IFERROR(SUMIFS('Pre ISIC Consolidation entity'!$C$31:$C$55,'Pre ISIC Consolidation entity'!$B$31:$B$55,'FoGPbEaIC-entity'!A11)/SUMIFS('Pre ISIC Consolidation entity'!$C$59:$C$83,'Pre ISIC Consolidation entity'!$B$59:$B$83,'FoGPbEaIC-entity'!A11),0)</f>
        <v>7.4806805945579473E-4</v>
      </c>
      <c r="C11" s="267">
        <f t="shared" si="0"/>
        <v>0.69412113735783287</v>
      </c>
      <c r="D11" s="266">
        <f>IFERROR(SUMIFS('Pre ISIC Consolidation entity'!$E$31:$E$55,'Pre ISIC Consolidation entity'!$B$31:$B$55,'FoGPbEaIC-entity'!A11)/SUMIFS('Pre ISIC Consolidation entity'!$E$59:$E$83,'Pre ISIC Consolidation entity'!$B$59:$B$83,'FoGPbEaIC-entity'!A11),0)</f>
        <v>6.9911606110907049E-2</v>
      </c>
      <c r="E11" s="266">
        <f>IFERROR(SUMIFS('Pre ISIC Consolidation entity'!$F$31:$F$55,'Pre ISIC Consolidation entity'!$B$31:$B$55,'FoGPbEaIC-entity'!A11)/SUMIFS('Pre ISIC Consolidation entity'!$F$59:$F$83,'Pre ISIC Consolidation entity'!$B$59:$B$83,'FoGPbEaIC-entity'!A11),0)</f>
        <v>0.23521918847180426</v>
      </c>
      <c r="F11" s="268">
        <v>0</v>
      </c>
      <c r="G11" s="268">
        <v>0</v>
      </c>
      <c r="H11" s="268">
        <v>0</v>
      </c>
      <c r="I11" s="268">
        <v>0</v>
      </c>
      <c r="J11" s="268">
        <v>0</v>
      </c>
      <c r="L11" s="259"/>
    </row>
    <row r="12" spans="1:12" x14ac:dyDescent="0.35">
      <c r="A12" s="236" t="s">
        <v>75</v>
      </c>
      <c r="B12" s="266">
        <f>IFERROR(SUMIFS('Pre ISIC Consolidation entity'!$C$31:$C$55,'Pre ISIC Consolidation entity'!$B$31:$B$55,'FoGPbEaIC-entity'!A12)/SUMIFS('Pre ISIC Consolidation entity'!$C$59:$C$83,'Pre ISIC Consolidation entity'!$B$59:$B$83,'FoGPbEaIC-entity'!A12),0)</f>
        <v>3.3922737076087068E-4</v>
      </c>
      <c r="C12" s="267">
        <f t="shared" si="0"/>
        <v>0.79850923026142484</v>
      </c>
      <c r="D12" s="266">
        <f>IFERROR(SUMIFS('Pre ISIC Consolidation entity'!$E$31:$E$55,'Pre ISIC Consolidation entity'!$B$31:$B$55,'FoGPbEaIC-entity'!A12)/SUMIFS('Pre ISIC Consolidation entity'!$E$59:$E$83,'Pre ISIC Consolidation entity'!$B$59:$B$83,'FoGPbEaIC-entity'!A12),0)</f>
        <v>7.07013914912695E-2</v>
      </c>
      <c r="E12" s="266">
        <f>IFERROR(SUMIFS('Pre ISIC Consolidation entity'!$F$31:$F$55,'Pre ISIC Consolidation entity'!$B$31:$B$55,'FoGPbEaIC-entity'!A12)/SUMIFS('Pre ISIC Consolidation entity'!$F$59:$F$83,'Pre ISIC Consolidation entity'!$B$59:$B$83,'FoGPbEaIC-entity'!A12),0)</f>
        <v>0.13045015087654482</v>
      </c>
      <c r="F12" s="268">
        <v>0</v>
      </c>
      <c r="G12" s="268">
        <v>0</v>
      </c>
      <c r="H12" s="268">
        <v>0</v>
      </c>
      <c r="I12" s="268">
        <v>0</v>
      </c>
      <c r="J12" s="268">
        <v>0</v>
      </c>
      <c r="L12" s="259"/>
    </row>
    <row r="13" spans="1:12" x14ac:dyDescent="0.35">
      <c r="A13" t="s">
        <v>76</v>
      </c>
      <c r="B13" s="266">
        <f>IFERROR(SUMIFS('Pre ISIC Consolidation entity'!$C$31:$C$55,'Pre ISIC Consolidation entity'!$B$31:$B$55,'FoGPbEaIC-entity'!A13)/SUMIFS('Pre ISIC Consolidation entity'!$C$59:$C$83,'Pre ISIC Consolidation entity'!$B$59:$B$83,'FoGPbEaIC-entity'!A13),0)</f>
        <v>0</v>
      </c>
      <c r="C13" s="267">
        <f t="shared" si="0"/>
        <v>1</v>
      </c>
      <c r="D13" s="266">
        <f>IFERROR(SUMIFS('Pre ISIC Consolidation entity'!$E$31:$E$55,'Pre ISIC Consolidation entity'!$B$31:$B$55,'FoGPbEaIC-entity'!A13)/SUMIFS('Pre ISIC Consolidation entity'!$E$59:$E$83,'Pre ISIC Consolidation entity'!$B$59:$B$83,'FoGPbEaIC-entity'!A13),0)</f>
        <v>0</v>
      </c>
      <c r="E13" s="266">
        <f>IFERROR(SUMIFS('Pre ISIC Consolidation entity'!$F$31:$F$55,'Pre ISIC Consolidation entity'!$B$31:$B$55,'FoGPbEaIC-entity'!A13)/SUMIFS('Pre ISIC Consolidation entity'!$F$59:$F$83,'Pre ISIC Consolidation entity'!$B$59:$B$83,'FoGPbEaIC-entity'!A13),0)</f>
        <v>0</v>
      </c>
      <c r="F13" s="268">
        <v>0</v>
      </c>
      <c r="G13" s="268">
        <v>0</v>
      </c>
      <c r="H13" s="268">
        <v>0</v>
      </c>
      <c r="I13" s="268">
        <v>0</v>
      </c>
      <c r="J13" s="268">
        <v>0</v>
      </c>
      <c r="L13" s="259"/>
    </row>
    <row r="14" spans="1:12" x14ac:dyDescent="0.35">
      <c r="A14" t="s">
        <v>77</v>
      </c>
      <c r="B14" s="266">
        <f>IFERROR(SUMIFS('Pre ISIC Consolidation entity'!$C$31:$C$55,'Pre ISIC Consolidation entity'!$B$31:$B$55,'FoGPbEaIC-entity'!A14)/SUMIFS('Pre ISIC Consolidation entity'!$C$59:$C$83,'Pre ISIC Consolidation entity'!$B$59:$B$83,'FoGPbEaIC-entity'!A14),0)</f>
        <v>0</v>
      </c>
      <c r="C14" s="267">
        <f t="shared" si="0"/>
        <v>1</v>
      </c>
      <c r="D14" s="266">
        <f>IFERROR(SUMIFS('Pre ISIC Consolidation entity'!$E$31:$E$55,'Pre ISIC Consolidation entity'!$B$31:$B$55,'FoGPbEaIC-entity'!A14)/SUMIFS('Pre ISIC Consolidation entity'!$E$59:$E$83,'Pre ISIC Consolidation entity'!$B$59:$B$83,'FoGPbEaIC-entity'!A14),0)</f>
        <v>0</v>
      </c>
      <c r="E14" s="266">
        <f>IFERROR(SUMIFS('Pre ISIC Consolidation entity'!$F$31:$F$55,'Pre ISIC Consolidation entity'!$B$31:$B$55,'FoGPbEaIC-entity'!A14)/SUMIFS('Pre ISIC Consolidation entity'!$F$59:$F$83,'Pre ISIC Consolidation entity'!$B$59:$B$83,'FoGPbEaIC-entity'!A14),0)</f>
        <v>0</v>
      </c>
      <c r="F14" s="268">
        <v>0</v>
      </c>
      <c r="G14" s="268">
        <v>0</v>
      </c>
      <c r="H14" s="268">
        <v>0</v>
      </c>
      <c r="I14" s="268">
        <v>0</v>
      </c>
      <c r="J14" s="268">
        <v>0</v>
      </c>
      <c r="L14" s="259"/>
    </row>
    <row r="15" spans="1:12" x14ac:dyDescent="0.35">
      <c r="A15" t="s">
        <v>78</v>
      </c>
      <c r="B15" s="266">
        <f>IFERROR(SUMIFS('Pre ISIC Consolidation entity'!$C$31:$C$55,'Pre ISIC Consolidation entity'!$B$31:$B$55,'FoGPbEaIC-entity'!A15)/SUMIFS('Pre ISIC Consolidation entity'!$C$59:$C$83,'Pre ISIC Consolidation entity'!$B$59:$B$83,'FoGPbEaIC-entity'!A15),0)</f>
        <v>0</v>
      </c>
      <c r="C15" s="267">
        <f t="shared" si="0"/>
        <v>1</v>
      </c>
      <c r="D15" s="266">
        <f>IFERROR(SUMIFS('Pre ISIC Consolidation entity'!$E$31:$E$55,'Pre ISIC Consolidation entity'!$B$31:$B$55,'FoGPbEaIC-entity'!A15)/SUMIFS('Pre ISIC Consolidation entity'!$E$59:$E$83,'Pre ISIC Consolidation entity'!$B$59:$B$83,'FoGPbEaIC-entity'!A15),0)</f>
        <v>0</v>
      </c>
      <c r="E15" s="266">
        <f>IFERROR(SUMIFS('Pre ISIC Consolidation entity'!$F$31:$F$55,'Pre ISIC Consolidation entity'!$B$31:$B$55,'FoGPbEaIC-entity'!A15)/SUMIFS('Pre ISIC Consolidation entity'!$F$59:$F$83,'Pre ISIC Consolidation entity'!$B$59:$B$83,'FoGPbEaIC-entity'!A15),0)</f>
        <v>0</v>
      </c>
      <c r="F15" s="268">
        <v>0</v>
      </c>
      <c r="G15" s="268">
        <v>0</v>
      </c>
      <c r="H15" s="268">
        <v>0</v>
      </c>
      <c r="I15" s="268">
        <v>0</v>
      </c>
      <c r="J15" s="268">
        <v>0</v>
      </c>
      <c r="L15" s="259"/>
    </row>
    <row r="16" spans="1:12" x14ac:dyDescent="0.35">
      <c r="A16" t="s">
        <v>79</v>
      </c>
      <c r="B16" s="266">
        <f>IFERROR(SUMIFS('Pre ISIC Consolidation entity'!$C$31:$C$55,'Pre ISIC Consolidation entity'!$B$31:$B$55,'FoGPbEaIC-entity'!A16)/SUMIFS('Pre ISIC Consolidation entity'!$C$59:$C$83,'Pre ISIC Consolidation entity'!$B$59:$B$83,'FoGPbEaIC-entity'!A16),0)</f>
        <v>0</v>
      </c>
      <c r="C16" s="267">
        <f t="shared" si="0"/>
        <v>1</v>
      </c>
      <c r="D16" s="266">
        <f>IFERROR(SUMIFS('Pre ISIC Consolidation entity'!$E$31:$E$55,'Pre ISIC Consolidation entity'!$B$31:$B$55,'FoGPbEaIC-entity'!A16)/SUMIFS('Pre ISIC Consolidation entity'!$E$59:$E$83,'Pre ISIC Consolidation entity'!$B$59:$B$83,'FoGPbEaIC-entity'!A16),0)</f>
        <v>0</v>
      </c>
      <c r="E16" s="266">
        <f>IFERROR(SUMIFS('Pre ISIC Consolidation entity'!$F$31:$F$55,'Pre ISIC Consolidation entity'!$B$31:$B$55,'FoGPbEaIC-entity'!A16)/SUMIFS('Pre ISIC Consolidation entity'!$F$59:$F$83,'Pre ISIC Consolidation entity'!$B$59:$B$83,'FoGPbEaIC-entity'!A16),0)</f>
        <v>0</v>
      </c>
      <c r="F16" s="268">
        <v>0</v>
      </c>
      <c r="G16" s="268">
        <v>0</v>
      </c>
      <c r="H16" s="268">
        <v>0</v>
      </c>
      <c r="I16" s="268">
        <v>0</v>
      </c>
      <c r="J16" s="268">
        <v>0</v>
      </c>
      <c r="L16" s="259"/>
    </row>
    <row r="17" spans="1:12" x14ac:dyDescent="0.35">
      <c r="A17" t="s">
        <v>80</v>
      </c>
      <c r="B17" s="266">
        <f>IFERROR(SUMIFS('Pre ISIC Consolidation entity'!$C$31:$C$55,'Pre ISIC Consolidation entity'!$B$31:$B$55,'FoGPbEaIC-entity'!A17)/SUMIFS('Pre ISIC Consolidation entity'!$C$59:$C$83,'Pre ISIC Consolidation entity'!$B$59:$B$83,'FoGPbEaIC-entity'!A17),0)</f>
        <v>2.5123080872354312E-4</v>
      </c>
      <c r="C17" s="267">
        <f t="shared" si="0"/>
        <v>0.86778663758988706</v>
      </c>
      <c r="D17" s="266">
        <f>IFERROR(SUMIFS('Pre ISIC Consolidation entity'!$E$31:$E$55,'Pre ISIC Consolidation entity'!$B$31:$B$55,'FoGPbEaIC-entity'!A17)/SUMIFS('Pre ISIC Consolidation entity'!$E$59:$E$83,'Pre ISIC Consolidation entity'!$B$59:$B$83,'FoGPbEaIC-entity'!A17),0)</f>
        <v>3.3602880077113206E-2</v>
      </c>
      <c r="E17" s="266">
        <f>IFERROR(SUMIFS('Pre ISIC Consolidation entity'!$F$31:$F$55,'Pre ISIC Consolidation entity'!$B$31:$B$55,'FoGPbEaIC-entity'!A17)/SUMIFS('Pre ISIC Consolidation entity'!$F$59:$F$83,'Pre ISIC Consolidation entity'!$B$59:$B$83,'FoGPbEaIC-entity'!A17),0)</f>
        <v>9.8359251524276145E-2</v>
      </c>
      <c r="F17" s="268">
        <v>0</v>
      </c>
      <c r="G17" s="268">
        <v>0</v>
      </c>
      <c r="H17" s="268">
        <v>0</v>
      </c>
      <c r="I17" s="268">
        <v>0</v>
      </c>
      <c r="J17" s="268">
        <v>0</v>
      </c>
      <c r="L17" s="259"/>
    </row>
    <row r="18" spans="1:12" x14ac:dyDescent="0.35">
      <c r="A18" t="s">
        <v>81</v>
      </c>
      <c r="B18" s="266">
        <f>IFERROR(SUMIFS('Pre ISIC Consolidation entity'!$C$31:$C$55,'Pre ISIC Consolidation entity'!$B$31:$B$55,'FoGPbEaIC-entity'!A18)/SUMIFS('Pre ISIC Consolidation entity'!$C$59:$C$83,'Pre ISIC Consolidation entity'!$B$59:$B$83,'FoGPbEaIC-entity'!A18),0)</f>
        <v>3.7301532673604588E-3</v>
      </c>
      <c r="C18" s="267">
        <f t="shared" si="0"/>
        <v>0.5750156586474231</v>
      </c>
      <c r="D18" s="266">
        <f>IFERROR(SUMIFS('Pre ISIC Consolidation entity'!$E$31:$E$55,'Pre ISIC Consolidation entity'!$B$31:$B$55,'FoGPbEaIC-entity'!A18)/SUMIFS('Pre ISIC Consolidation entity'!$E$59:$E$83,'Pre ISIC Consolidation entity'!$B$59:$B$83,'FoGPbEaIC-entity'!A18),0)</f>
        <v>0.12597525636860751</v>
      </c>
      <c r="E18" s="266">
        <f>IFERROR(SUMIFS('Pre ISIC Consolidation entity'!$F$31:$F$55,'Pre ISIC Consolidation entity'!$B$31:$B$55,'FoGPbEaIC-entity'!A18)/SUMIFS('Pre ISIC Consolidation entity'!$F$59:$F$83,'Pre ISIC Consolidation entity'!$B$59:$B$83,'FoGPbEaIC-entity'!A18),0)</f>
        <v>0.29527893171660891</v>
      </c>
      <c r="F18" s="268">
        <v>0</v>
      </c>
      <c r="G18" s="268">
        <v>0</v>
      </c>
      <c r="H18" s="268">
        <v>0</v>
      </c>
      <c r="I18" s="268">
        <v>0</v>
      </c>
      <c r="J18" s="268">
        <v>0</v>
      </c>
      <c r="L18" s="259"/>
    </row>
    <row r="19" spans="1:12" x14ac:dyDescent="0.35">
      <c r="A19" t="s">
        <v>82</v>
      </c>
      <c r="B19" s="266">
        <f>IFERROR(SUMIFS('Pre ISIC Consolidation entity'!$C$31:$C$55,'Pre ISIC Consolidation entity'!$B$31:$B$55,'FoGPbEaIC-entity'!A19)/SUMIFS('Pre ISIC Consolidation entity'!$C$59:$C$83,'Pre ISIC Consolidation entity'!$B$59:$B$83,'FoGPbEaIC-entity'!A19),0)</f>
        <v>2.2423954246634557E-4</v>
      </c>
      <c r="C19" s="267">
        <f t="shared" si="0"/>
        <v>0.64518265910999539</v>
      </c>
      <c r="D19" s="266">
        <f>IFERROR(SUMIFS('Pre ISIC Consolidation entity'!$E$31:$E$55,'Pre ISIC Consolidation entity'!$B$31:$B$55,'FoGPbEaIC-entity'!A19)/SUMIFS('Pre ISIC Consolidation entity'!$E$59:$E$83,'Pre ISIC Consolidation entity'!$B$59:$B$83,'FoGPbEaIC-entity'!A19),0)</f>
        <v>0.10555075663224112</v>
      </c>
      <c r="E19" s="266">
        <f>IFERROR(SUMIFS('Pre ISIC Consolidation entity'!$F$31:$F$55,'Pre ISIC Consolidation entity'!$B$31:$B$55,'FoGPbEaIC-entity'!A19)/SUMIFS('Pre ISIC Consolidation entity'!$F$59:$F$83,'Pre ISIC Consolidation entity'!$B$59:$B$83,'FoGPbEaIC-entity'!A19),0)</f>
        <v>0.24904234471529721</v>
      </c>
      <c r="F19" s="268">
        <v>0</v>
      </c>
      <c r="G19" s="268">
        <v>0</v>
      </c>
      <c r="H19" s="268">
        <v>0</v>
      </c>
      <c r="I19" s="268">
        <v>0</v>
      </c>
      <c r="J19" s="268">
        <v>0</v>
      </c>
      <c r="L19" s="259"/>
    </row>
    <row r="20" spans="1:12" x14ac:dyDescent="0.35">
      <c r="A20" t="s">
        <v>83</v>
      </c>
      <c r="B20" s="266">
        <f>IFERROR(SUMIFS('Pre ISIC Consolidation entity'!$C$31:$C$55,'Pre ISIC Consolidation entity'!$B$31:$B$55,'FoGPbEaIC-entity'!A20)/SUMIFS('Pre ISIC Consolidation entity'!$C$59:$C$83,'Pre ISIC Consolidation entity'!$B$59:$B$83,'FoGPbEaIC-entity'!A20),0)</f>
        <v>1.225281266192832E-5</v>
      </c>
      <c r="C20" s="267">
        <f t="shared" si="0"/>
        <v>0.63574468467230372</v>
      </c>
      <c r="D20" s="266">
        <f>IFERROR(SUMIFS('Pre ISIC Consolidation entity'!$E$31:$E$55,'Pre ISIC Consolidation entity'!$B$31:$B$55,'FoGPbEaIC-entity'!A20)/SUMIFS('Pre ISIC Consolidation entity'!$E$59:$E$83,'Pre ISIC Consolidation entity'!$B$59:$B$83,'FoGPbEaIC-entity'!A20),0)</f>
        <v>9.1057476283077539E-3</v>
      </c>
      <c r="E20" s="266">
        <f>IFERROR(SUMIFS('Pre ISIC Consolidation entity'!$F$31:$F$55,'Pre ISIC Consolidation entity'!$B$31:$B$55,'FoGPbEaIC-entity'!A20)/SUMIFS('Pre ISIC Consolidation entity'!$F$59:$F$83,'Pre ISIC Consolidation entity'!$B$59:$B$83,'FoGPbEaIC-entity'!A20),0)</f>
        <v>0.35513731488672662</v>
      </c>
      <c r="F20" s="268">
        <v>0</v>
      </c>
      <c r="G20" s="268">
        <v>0</v>
      </c>
      <c r="H20" s="268">
        <v>0</v>
      </c>
      <c r="I20" s="268">
        <v>0</v>
      </c>
      <c r="J20" s="268">
        <v>0</v>
      </c>
      <c r="L20" s="259"/>
    </row>
    <row r="21" spans="1:12" x14ac:dyDescent="0.35">
      <c r="A21" t="s">
        <v>84</v>
      </c>
      <c r="B21" s="266">
        <f>IFERROR(SUMIFS('Pre ISIC Consolidation entity'!$C$31:$C$55,'Pre ISIC Consolidation entity'!$B$31:$B$55,'FoGPbEaIC-entity'!A21)/SUMIFS('Pre ISIC Consolidation entity'!$C$59:$C$83,'Pre ISIC Consolidation entity'!$B$59:$B$83,'FoGPbEaIC-entity'!A21),0)</f>
        <v>5.2638955882754602E-5</v>
      </c>
      <c r="C21" s="267">
        <f t="shared" si="0"/>
        <v>0.52799342669336435</v>
      </c>
      <c r="D21" s="266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0.20935554368675238</v>
      </c>
      <c r="E21" s="266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0.26259839066400048</v>
      </c>
      <c r="F21" s="268">
        <v>0</v>
      </c>
      <c r="G21" s="268">
        <v>0</v>
      </c>
      <c r="H21" s="268">
        <v>0</v>
      </c>
      <c r="I21" s="268">
        <v>0</v>
      </c>
      <c r="J21" s="268">
        <v>0</v>
      </c>
      <c r="L21" s="259"/>
    </row>
    <row r="22" spans="1:12" x14ac:dyDescent="0.35">
      <c r="A22" t="s">
        <v>85</v>
      </c>
      <c r="B22" s="266">
        <f>IFERROR(SUMIFS('Pre ISIC Consolidation entity'!$C$31:$C$55,'Pre ISIC Consolidation entity'!$B$31:$B$55,'FoGPbEaIC-entity'!A22)/SUMIFS('Pre ISIC Consolidation entity'!$C$59:$C$83,'Pre ISIC Consolidation entity'!$B$59:$B$83,'FoGPbEaIC-entity'!A22),0)</f>
        <v>2.1043559863341086E-3</v>
      </c>
      <c r="C22" s="267">
        <f t="shared" si="0"/>
        <v>0.50334758542898328</v>
      </c>
      <c r="D22" s="266">
        <f>IFERROR(SUMIFS('Pre ISIC Consolidation entity'!$E$31:$E$55,'Pre ISIC Consolidation entity'!$B$31:$B$55,'FoGPbEaIC-entity'!A22)/SUMIFS('Pre ISIC Consolidation entity'!$E$59:$E$83,'Pre ISIC Consolidation entity'!$B$59:$B$83,'FoGPbEaIC-entity'!A22),0)</f>
        <v>5.1354133613341367E-2</v>
      </c>
      <c r="E22" s="266">
        <f>IFERROR(SUMIFS('Pre ISIC Consolidation entity'!$F$31:$F$55,'Pre ISIC Consolidation entity'!$B$31:$B$55,'FoGPbEaIC-entity'!A22)/SUMIFS('Pre ISIC Consolidation entity'!$F$59:$F$83,'Pre ISIC Consolidation entity'!$B$59:$B$83,'FoGPbEaIC-entity'!A22),0)</f>
        <v>0.44319392497134119</v>
      </c>
      <c r="F22" s="268">
        <v>0</v>
      </c>
      <c r="G22" s="268">
        <v>0</v>
      </c>
      <c r="H22" s="268">
        <v>0</v>
      </c>
      <c r="I22" s="268">
        <v>0</v>
      </c>
      <c r="J22" s="268">
        <v>0</v>
      </c>
      <c r="L22" s="259"/>
    </row>
    <row r="23" spans="1:12" x14ac:dyDescent="0.35">
      <c r="A23" t="s">
        <v>86</v>
      </c>
      <c r="B23" s="266">
        <f>IFERROR(SUMIFS('Pre ISIC Consolidation entity'!$C$31:$C$55,'Pre ISIC Consolidation entity'!$B$31:$B$55,'FoGPbEaIC-entity'!A23)/SUMIFS('Pre ISIC Consolidation entity'!$C$59:$C$83,'Pre ISIC Consolidation entity'!$B$59:$B$83,'FoGPbEaIC-entity'!A23),0)</f>
        <v>5.0832051866191719E-3</v>
      </c>
      <c r="C23" s="267">
        <f t="shared" si="0"/>
        <v>0.89334812564865729</v>
      </c>
      <c r="D23" s="266">
        <f>IFERROR(SUMIFS('Pre ISIC Consolidation entity'!$E$31:$E$55,'Pre ISIC Consolidation entity'!$B$31:$B$55,'FoGPbEaIC-entity'!A23)/SUMIFS('Pre ISIC Consolidation entity'!$E$59:$E$83,'Pre ISIC Consolidation entity'!$B$59:$B$83,'FoGPbEaIC-entity'!A23),0)</f>
        <v>6.3946131469106091E-2</v>
      </c>
      <c r="E23" s="266">
        <f>IFERROR(SUMIFS('Pre ISIC Consolidation entity'!$F$31:$F$55,'Pre ISIC Consolidation entity'!$B$31:$B$55,'FoGPbEaIC-entity'!A23)/SUMIFS('Pre ISIC Consolidation entity'!$F$59:$F$83,'Pre ISIC Consolidation entity'!$B$59:$B$83,'FoGPbEaIC-entity'!A23),0)</f>
        <v>3.7622537695617506E-2</v>
      </c>
      <c r="F23" s="268">
        <v>0</v>
      </c>
      <c r="G23" s="268">
        <v>0</v>
      </c>
      <c r="H23" s="268">
        <v>0</v>
      </c>
      <c r="I23" s="268">
        <v>0</v>
      </c>
      <c r="J23" s="268">
        <v>0</v>
      </c>
      <c r="L23" s="259"/>
    </row>
    <row r="24" spans="1:12" x14ac:dyDescent="0.35">
      <c r="A24" t="s">
        <v>87</v>
      </c>
      <c r="B24" s="266">
        <f>IFERROR(SUMIFS('Pre ISIC Consolidation entity'!$C$31:$C$55,'Pre ISIC Consolidation entity'!$B$31:$B$55,'FoGPbEaIC-entity'!A24)/SUMIFS('Pre ISIC Consolidation entity'!$C$59:$C$83,'Pre ISIC Consolidation entity'!$B$59:$B$83,'FoGPbEaIC-entity'!A24),0)</f>
        <v>0</v>
      </c>
      <c r="C24" s="267">
        <f t="shared" si="0"/>
        <v>1</v>
      </c>
      <c r="D24" s="266">
        <f>IFERROR(SUMIFS('Pre ISIC Consolidation entity'!$E$31:$E$55,'Pre ISIC Consolidation entity'!$B$31:$B$55,'FoGPbEaIC-entity'!A24)/SUMIFS('Pre ISIC Consolidation entity'!$E$59:$E$83,'Pre ISIC Consolidation entity'!$B$59:$B$83,'FoGPbEaIC-entity'!A24),0)</f>
        <v>0</v>
      </c>
      <c r="E24" s="266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268">
        <v>0</v>
      </c>
      <c r="G24" s="268">
        <v>0</v>
      </c>
      <c r="H24" s="268">
        <v>0</v>
      </c>
      <c r="I24" s="268">
        <v>0</v>
      </c>
      <c r="J24" s="268">
        <v>0</v>
      </c>
      <c r="L24" s="259"/>
    </row>
    <row r="25" spans="1:12" x14ac:dyDescent="0.35">
      <c r="A25" t="s">
        <v>88</v>
      </c>
      <c r="B25" s="266">
        <f>IFERROR(SUMIFS('Pre ISIC Consolidation entity'!$C$31:$C$55,'Pre ISIC Consolidation entity'!$B$31:$B$55,'FoGPbEaIC-entity'!A25)/SUMIFS('Pre ISIC Consolidation entity'!$C$59:$C$83,'Pre ISIC Consolidation entity'!$B$59:$B$83,'FoGPbEaIC-entity'!A25),0)</f>
        <v>4.3469217699289631E-2</v>
      </c>
      <c r="C25" s="267">
        <f t="shared" si="0"/>
        <v>0.68673904934219077</v>
      </c>
      <c r="D25" s="266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0.24159076493597986</v>
      </c>
      <c r="E25" s="266">
        <f>IFERROR(SUMIFS('Pre ISIC Consolidation entity'!$F$31:$F$55,'Pre ISIC Consolidation entity'!$B$31:$B$55,'FoGPbEaIC-entity'!A25)/SUMIFS('Pre ISIC Consolidation entity'!$F$59:$F$83,'Pre ISIC Consolidation entity'!$B$59:$B$83,'FoGPbEaIC-entity'!A25),0)</f>
        <v>2.8200968022539706E-2</v>
      </c>
      <c r="F25" s="268">
        <v>0</v>
      </c>
      <c r="G25" s="268">
        <v>0</v>
      </c>
      <c r="H25" s="268">
        <v>0</v>
      </c>
      <c r="I25" s="268">
        <v>0</v>
      </c>
      <c r="J25" s="268">
        <v>0</v>
      </c>
      <c r="L25" s="259"/>
    </row>
    <row r="26" spans="1:12" x14ac:dyDescent="0.35">
      <c r="A26" t="s">
        <v>89</v>
      </c>
      <c r="B26" s="266">
        <f>IFERROR(SUMIFS('Pre ISIC Consolidation entity'!$C$31:$C$55,'Pre ISIC Consolidation entity'!$B$31:$B$55,'FoGPbEaIC-entity'!A26)/SUMIFS('Pre ISIC Consolidation entity'!$C$59:$C$83,'Pre ISIC Consolidation entity'!$B$59:$B$83,'FoGPbEaIC-entity'!A26),0)</f>
        <v>0</v>
      </c>
      <c r="C26" s="267">
        <f t="shared" si="0"/>
        <v>1</v>
      </c>
      <c r="D26" s="266">
        <f>IFERROR(SUMIFS('Pre ISIC Consolidation entity'!$E$31:$E$55,'Pre ISIC Consolidation entity'!$B$31:$B$55,'FoGPbEaIC-entity'!A26)/SUMIFS('Pre ISIC Consolidation entity'!$E$59:$E$83,'Pre ISIC Consolidation entity'!$B$59:$B$83,'FoGPbEaIC-entity'!A26),0)</f>
        <v>0</v>
      </c>
      <c r="E26" s="266">
        <f>IFERROR(SUMIFS('Pre ISIC Consolidation entity'!$F$31:$F$55,'Pre ISIC Consolidation entity'!$B$31:$B$55,'FoGPbEaIC-entity'!A26)/SUMIFS('Pre ISIC Consolidation entity'!$F$59:$F$83,'Pre ISIC Consolidation entity'!$B$59:$B$83,'FoGPbEaIC-entity'!A26),0)</f>
        <v>0</v>
      </c>
      <c r="F26" s="268">
        <v>0</v>
      </c>
      <c r="G26" s="268">
        <v>0</v>
      </c>
      <c r="H26" s="268">
        <v>0</v>
      </c>
      <c r="I26" s="268">
        <v>0</v>
      </c>
      <c r="J26" s="268">
        <v>0</v>
      </c>
      <c r="L26" s="259"/>
    </row>
    <row r="29" spans="1:12" x14ac:dyDescent="0.35">
      <c r="E29" s="3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EUROSTAT data 2015 EU27</vt:lpstr>
      <vt:lpstr>EUROSTAT data 2015</vt:lpstr>
      <vt:lpstr>BObIC</vt:lpstr>
      <vt:lpstr>DLIM</vt:lpstr>
      <vt:lpstr>Correspondance tables</vt:lpstr>
      <vt:lpstr>SIOM from DLIM</vt:lpstr>
      <vt:lpstr>EUROSTAT data re-aggregated</vt:lpstr>
      <vt:lpstr>SIOM</vt:lpstr>
      <vt:lpstr>Pre ISIC Consolidation</vt:lpstr>
      <vt:lpstr>FoGPbEaIC-isic</vt:lpstr>
      <vt:lpstr>EXIOBASE imports exports</vt:lpstr>
      <vt:lpstr>ISIC Code Mapping</vt:lpstr>
      <vt:lpstr>ISIC SPLIT DATA</vt:lpstr>
      <vt:lpstr>GaHEbIC-government</vt:lpstr>
      <vt:lpstr>GaHEbIC-household</vt:lpstr>
      <vt:lpstr>All ISIC Splits</vt:lpstr>
      <vt:lpstr>ISIC-EPS crosswalk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2022-11-23T17:49:54Z</dcterms:modified>
</cp:coreProperties>
</file>