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trans\AVL\"/>
    </mc:Choice>
  </mc:AlternateContent>
  <xr:revisionPtr revIDLastSave="0" documentId="13_ncr:1_{577A112A-6853-4BFF-89CA-2BD20CDC9A8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9" r:id="rId1"/>
    <sheet name="Ships" sheetId="14" r:id="rId2"/>
    <sheet name="Data" sheetId="13" r:id="rId3"/>
    <sheet name="AVL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6" i="10"/>
  <c r="B6" i="10"/>
  <c r="C57" i="13" l="1"/>
  <c r="B7" i="10" s="1"/>
  <c r="B44" i="13"/>
  <c r="B5" i="10" s="1"/>
  <c r="C44" i="13"/>
  <c r="B21" i="13" l="1"/>
  <c r="C4" i="10" s="1"/>
  <c r="C17" i="13"/>
  <c r="C18" i="13" s="1"/>
  <c r="B22" i="13" s="1"/>
  <c r="B4" i="10" s="1"/>
  <c r="C5" i="13" l="1"/>
  <c r="C2" i="10" s="1"/>
  <c r="C6" i="13"/>
  <c r="C7" i="13"/>
  <c r="B3" i="10" s="1"/>
  <c r="C4" i="13"/>
  <c r="C5" i="10" l="1"/>
  <c r="C7" i="10" l="1"/>
</calcChain>
</file>

<file path=xl/sharedStrings.xml><?xml version="1.0" encoding="utf-8"?>
<sst xmlns="http://schemas.openxmlformats.org/spreadsheetml/2006/main" count="122" uniqueCount="100">
  <si>
    <t>ships</t>
  </si>
  <si>
    <t>rail</t>
  </si>
  <si>
    <t>AVL Avg Vehicle Lifetime</t>
  </si>
  <si>
    <t>Sources:</t>
  </si>
  <si>
    <t>LDVs</t>
  </si>
  <si>
    <t>HDVs</t>
  </si>
  <si>
    <t>aircraft</t>
  </si>
  <si>
    <t>motorbikes</t>
  </si>
  <si>
    <t>About</t>
  </si>
  <si>
    <t>The model requires the lifetime to be an integer, so we round to the nearest integer.</t>
  </si>
  <si>
    <t>Passenger</t>
  </si>
  <si>
    <t>Freight</t>
  </si>
  <si>
    <t>Vehicle Lifetime (years)</t>
  </si>
  <si>
    <t>https://www.acea.be/uploads/publications/ACEA_Report_Vehicles_in_use-Europe_2019.pdf</t>
  </si>
  <si>
    <t>ACEA (European Automobile Manufacturers Association)</t>
  </si>
  <si>
    <t>Average age (in years)</t>
  </si>
  <si>
    <t>Buses</t>
  </si>
  <si>
    <t>Medium and heavy commercial vehicles</t>
  </si>
  <si>
    <t>Light commercial vehicles</t>
  </si>
  <si>
    <t>Passenger cars</t>
  </si>
  <si>
    <t>LDV passenger</t>
  </si>
  <si>
    <t>LDV freight</t>
  </si>
  <si>
    <t>HDV passenger</t>
  </si>
  <si>
    <t>HDV freight</t>
  </si>
  <si>
    <t>LDVs &amp; HDVs</t>
  </si>
  <si>
    <t>https://ec.europa.eu/transport/sites/transport/files/2019-aviation-environmental-report.pdf</t>
  </si>
  <si>
    <t>pages 9-12</t>
  </si>
  <si>
    <t>EASA, EEA, EUROCONTROL</t>
  </si>
  <si>
    <t>Cargo</t>
  </si>
  <si>
    <t>Figure 1.5 page 17; data download: https://www.easa.europa.eu/eaer/system/files/usr_uploaded/eaer-figures-tables-chapter-1.zip</t>
  </si>
  <si>
    <t>charter</t>
  </si>
  <si>
    <t>business aviation</t>
  </si>
  <si>
    <t>traditional scheduled</t>
  </si>
  <si>
    <t>low-cost</t>
  </si>
  <si>
    <t>all</t>
  </si>
  <si>
    <t>EU28 + EFTA (2017)</t>
  </si>
  <si>
    <t>Subtotal w/o cargo</t>
  </si>
  <si>
    <t>Rounded, weighted-average age</t>
  </si>
  <si>
    <t>1 - EAEr Figure 1.5 Fleet age (181218).xlsx</t>
  </si>
  <si>
    <t>2 - EAEr Figure 1.1 Total flights historic (181218).xlsx</t>
  </si>
  <si>
    <r>
      <t xml:space="preserve">Average aircraft age per flight in years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</si>
  <si>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Total flights to or from EU28+EFTA airports by airline category </t>
    </r>
    <r>
      <rPr>
        <vertAlign val="superscript"/>
        <sz val="11"/>
        <color theme="1"/>
        <rFont val="Calibri"/>
        <family val="2"/>
        <scheme val="minor"/>
      </rPr>
      <t>2</t>
    </r>
  </si>
  <si>
    <t>data to update</t>
  </si>
  <si>
    <t>Rounded age</t>
  </si>
  <si>
    <t>There are no freight motorbikes in the EU EPS, so we arbitrarily set their lifetime equal to passenger motorbikes.</t>
  </si>
  <si>
    <t>Freight (cargo)</t>
  </si>
  <si>
    <t>Passenger (rest)</t>
  </si>
  <si>
    <t>data used</t>
  </si>
  <si>
    <t>Central Europe (2013)</t>
  </si>
  <si>
    <t>UK (2013)</t>
  </si>
  <si>
    <t>DE (2015)</t>
  </si>
  <si>
    <t>https://www.cer.be/sites/default/files/publication/CER_PSO_Brochure.pdf</t>
  </si>
  <si>
    <t>BU</t>
  </si>
  <si>
    <t>HR</t>
  </si>
  <si>
    <t>CZ</t>
  </si>
  <si>
    <t>GR</t>
  </si>
  <si>
    <t>SK</t>
  </si>
  <si>
    <t>ES</t>
  </si>
  <si>
    <t>Public Service Rail Transport in the European Union: an Overview</t>
  </si>
  <si>
    <t xml:space="preserve">Community of European Railway and Infrastructure Companies (CER) </t>
  </si>
  <si>
    <t>Age in years</t>
  </si>
  <si>
    <t>Passenger rolling stock*</t>
  </si>
  <si>
    <t xml:space="preserve"> Trains operated per day in PSO</t>
  </si>
  <si>
    <t>*Data for public service transport by rail (PSO), which represents 68% of the passenger rail market in the EU according to the report</t>
  </si>
  <si>
    <t>IT only long distance</t>
  </si>
  <si>
    <t>BE</t>
  </si>
  <si>
    <t>SE</t>
  </si>
  <si>
    <t>DK</t>
  </si>
  <si>
    <t>HU</t>
  </si>
  <si>
    <t>https://www.eea.europa.eu/data-and-maps/indicators/average-age-of-the-vehicle-fleet/average-age-of-the-vehicle-8</t>
  </si>
  <si>
    <t>European Environment Agency</t>
  </si>
  <si>
    <t>European AviationEnvironmental Report 2019 - EU28 + EFTA</t>
  </si>
  <si>
    <t>Report - Vehicles in use - Europe 2019 - EU28</t>
  </si>
  <si>
    <t>EU28 (2019)</t>
  </si>
  <si>
    <t>EU28 w/o Croatia</t>
  </si>
  <si>
    <t>Passenger 2-wheelers</t>
  </si>
  <si>
    <t>Average age of the vehicle fleet - EU-27_2007 (data for Croatia are not available)</t>
  </si>
  <si>
    <t>Average age</t>
  </si>
  <si>
    <t>https://cdn.ihs.com/www/prot/pdf/0719/WorldFleetStatistics2018Report-LoRes.pdf</t>
  </si>
  <si>
    <t>IHS Markit</t>
  </si>
  <si>
    <t>Partial data available for public service transport by rail, which represents 68% of the passenger rail market in the EU has been used.</t>
  </si>
  <si>
    <t>passenger vessel categories for passenger vessels.</t>
  </si>
  <si>
    <t>Rail: we assume passenger and freight modes are the same</t>
  </si>
  <si>
    <t>Statistical Notes 2: Registration</t>
  </si>
  <si>
    <t>In descending order of gross tonnage, the 20 leading merchant fleets are as follows</t>
  </si>
  <si>
    <t>&lt;--</t>
  </si>
  <si>
    <t>comparison</t>
  </si>
  <si>
    <t>World</t>
  </si>
  <si>
    <t>World Fleet Statistics 2018</t>
  </si>
  <si>
    <t>Statistical Notes 3: Ship types – Cargo Carrying Ships</t>
  </si>
  <si>
    <t>Ships: Passenger vessels (ships) represent only 0,3% of dead-weight tonnage - so by extension, of the overall fleet (UNCTAD 2017, Review of maritime transport,</t>
  </si>
  <si>
    <t>Table 2.1: https://unctad.org/en/PublicationChapters/rmt2017ch2_en.pdf). We took the average age of world vessel fleets for freight, the average of the 3</t>
  </si>
  <si>
    <t>US AVLo settings (see US EPS)</t>
  </si>
  <si>
    <t>other vehicle types: see notes below</t>
  </si>
  <si>
    <t>freight LDVs &amp; passenger HDVs Lifetimes</t>
  </si>
  <si>
    <t>Calibration edits: Passenger LDV fuel economy declines too quickly compared to Potencia if we use the ACEA value cited above. This</t>
  </si>
  <si>
    <t>is due to the fact that the average lifetime does not capture the fact that many vehicles stay in circulation for much longer. We found a lifetime of 25</t>
  </si>
  <si>
    <t>years best matches fleet fuel economy / stock turnover in the Potencia data set.</t>
  </si>
  <si>
    <t>For freight HDVs, we also found fuel economy declines too quickly compared to Potencia if we use ACEA average lifetimes. We therefore use the average lifetime</t>
  </si>
  <si>
    <t>of freight HDVs from the US EPS model, which are considerably longer than the ACEA lifetimes.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</si>
</sst>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* #,##0.00_-;\-* #,##0.00_-;_-* &quot;-&quot;??_-;_-@_-"/>
    <numFmt numFmtId="165" formatCode="###0.00_)"/>
    <numFmt numFmtId="166" formatCode="0.0"/>
    <numFmt numFmtId="167" formatCode="#,##0_)"/>
    <numFmt numFmtId="168" formatCode="0.0%"/>
    <numFmt numFmtId="169" formatCode="_-* #,##0.0_-;\-* #,##0.0_-;_-* &quot;-&quot;??_-;_-@_-"/>
    <numFmt numFmtId="170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sz val="9"/>
      <name val="Helv"/>
    </font>
    <font>
      <sz val="8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3" fillId="0" borderId="7" applyNumberFormat="0" applyProtection="0">
      <alignment horizontal="left" wrapText="1"/>
    </xf>
    <xf numFmtId="0" fontId="3" fillId="0" borderId="6" applyNumberFormat="0" applyFill="0" applyProtection="0">
      <alignment wrapText="1"/>
    </xf>
    <xf numFmtId="0" fontId="3" fillId="0" borderId="4" applyNumberFormat="0" applyProtection="0">
      <alignment wrapText="1"/>
    </xf>
    <xf numFmtId="0" fontId="4" fillId="0" borderId="3" applyNumberFormat="0" applyProtection="0">
      <alignment vertical="top" wrapText="1"/>
    </xf>
    <xf numFmtId="0" fontId="4" fillId="0" borderId="5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5" fontId="8" fillId="0" borderId="8" applyNumberFormat="0" applyFill="0">
      <alignment horizontal="right"/>
    </xf>
    <xf numFmtId="0" fontId="9" fillId="0" borderId="8">
      <alignment horizontal="left"/>
    </xf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1" applyNumberFormat="0" applyAlignment="0" applyProtection="0"/>
    <xf numFmtId="0" fontId="19" fillId="7" borderId="12" applyNumberFormat="0" applyAlignment="0" applyProtection="0"/>
    <xf numFmtId="0" fontId="20" fillId="7" borderId="11" applyNumberFormat="0" applyAlignment="0" applyProtection="0"/>
    <xf numFmtId="0" fontId="21" fillId="0" borderId="13" applyNumberFormat="0" applyFill="0" applyAlignment="0" applyProtection="0"/>
    <xf numFmtId="0" fontId="22" fillId="8" borderId="14" applyNumberFormat="0" applyAlignment="0" applyProtection="0"/>
    <xf numFmtId="0" fontId="23" fillId="0" borderId="0" applyNumberFormat="0" applyFill="0" applyBorder="0" applyAlignment="0" applyProtection="0"/>
    <xf numFmtId="0" fontId="10" fillId="9" borderId="15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6" applyNumberFormat="0" applyFill="0" applyAlignment="0" applyProtection="0"/>
    <xf numFmtId="0" fontId="25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7" fillId="0" borderId="0">
      <alignment horizontal="left"/>
    </xf>
    <xf numFmtId="0" fontId="9" fillId="34" borderId="0">
      <alignment horizontal="centerContinuous" wrapText="1"/>
    </xf>
    <xf numFmtId="0" fontId="8" fillId="0" borderId="8">
      <alignment horizontal="left" vertical="center"/>
    </xf>
    <xf numFmtId="167" fontId="28" fillId="0" borderId="8">
      <alignment horizontal="right" vertical="center"/>
    </xf>
    <xf numFmtId="164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0" borderId="0" xfId="1" applyFill="1"/>
    <xf numFmtId="0" fontId="26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1" fontId="0" fillId="0" borderId="0" xfId="0" applyNumberFormat="1"/>
    <xf numFmtId="0" fontId="0" fillId="0" borderId="0" xfId="0" applyFill="1" applyAlignment="1">
      <alignment horizontal="right"/>
    </xf>
    <xf numFmtId="0" fontId="1" fillId="0" borderId="0" xfId="0" applyFont="1" applyAlignment="1">
      <alignment wrapText="1"/>
    </xf>
    <xf numFmtId="0" fontId="29" fillId="0" borderId="0" xfId="0" applyFont="1"/>
    <xf numFmtId="0" fontId="0" fillId="0" borderId="17" xfId="0" applyBorder="1"/>
    <xf numFmtId="0" fontId="0" fillId="0" borderId="17" xfId="0" applyBorder="1" applyAlignment="1">
      <alignment horizontal="center"/>
    </xf>
    <xf numFmtId="166" fontId="0" fillId="35" borderId="17" xfId="0" applyNumberFormat="1" applyFill="1" applyBorder="1"/>
    <xf numFmtId="0" fontId="0" fillId="0" borderId="17" xfId="0" applyBorder="1" applyAlignment="1">
      <alignment horizontal="center" wrapText="1"/>
    </xf>
    <xf numFmtId="9" fontId="0" fillId="0" borderId="0" xfId="16" applyFont="1"/>
    <xf numFmtId="0" fontId="0" fillId="0" borderId="17" xfId="0" applyBorder="1" applyAlignment="1">
      <alignment wrapText="1"/>
    </xf>
    <xf numFmtId="0" fontId="0" fillId="35" borderId="17" xfId="0" applyFill="1" applyBorder="1"/>
    <xf numFmtId="3" fontId="0" fillId="0" borderId="17" xfId="0" applyNumberFormat="1" applyBorder="1"/>
    <xf numFmtId="166" fontId="0" fillId="0" borderId="18" xfId="0" applyNumberFormat="1" applyFill="1" applyBorder="1"/>
    <xf numFmtId="3" fontId="0" fillId="35" borderId="17" xfId="0" applyNumberFormat="1" applyFill="1" applyBorder="1"/>
    <xf numFmtId="9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/>
    <xf numFmtId="168" fontId="0" fillId="0" borderId="0" xfId="16" applyNumberFormat="1" applyFont="1" applyBorder="1"/>
    <xf numFmtId="9" fontId="0" fillId="0" borderId="0" xfId="0" applyNumberFormat="1" applyBorder="1"/>
    <xf numFmtId="1" fontId="0" fillId="36" borderId="17" xfId="0" applyNumberFormat="1" applyFill="1" applyBorder="1"/>
    <xf numFmtId="1" fontId="0" fillId="0" borderId="0" xfId="0" applyNumberFormat="1" applyFill="1"/>
    <xf numFmtId="0" fontId="0" fillId="36" borderId="17" xfId="0" applyFill="1" applyBorder="1"/>
    <xf numFmtId="0" fontId="31" fillId="0" borderId="0" xfId="0" applyFont="1"/>
    <xf numFmtId="170" fontId="0" fillId="0" borderId="0" xfId="62" applyNumberFormat="1" applyFont="1"/>
    <xf numFmtId="169" fontId="0" fillId="0" borderId="0" xfId="0" applyNumberFormat="1"/>
    <xf numFmtId="1" fontId="0" fillId="35" borderId="17" xfId="0" applyNumberFormat="1" applyFill="1" applyBorder="1"/>
    <xf numFmtId="0" fontId="0" fillId="0" borderId="0" xfId="0" applyNumberFormat="1" applyFill="1"/>
    <xf numFmtId="0" fontId="32" fillId="0" borderId="0" xfId="0" applyFont="1"/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Comma" xfId="62" builtinId="3"/>
    <cellStyle name="Data" xfId="14" xr:uid="{00000000-0005-0000-0000-00001D000000}"/>
    <cellStyle name="Data no deci" xfId="61" xr:uid="{00000000-0005-0000-0000-00001E000000}"/>
    <cellStyle name="Explanatory Text" xfId="32" builtinId="53" customBuiltin="1"/>
    <cellStyle name="Followed Hyperlink" xfId="11" builtinId="9" customBuiltin="1"/>
    <cellStyle name="Font: Calibri, 9pt regular" xfId="9" xr:uid="{00000000-0005-0000-0000-000021000000}"/>
    <cellStyle name="Footnotes: all except top row" xfId="12" xr:uid="{00000000-0005-0000-0000-000022000000}"/>
    <cellStyle name="Footnotes: top row" xfId="7" xr:uid="{00000000-0005-0000-0000-000023000000}"/>
    <cellStyle name="Good" xfId="22" builtinId="26" customBuiltin="1"/>
    <cellStyle name="Header: bottom row" xfId="2" xr:uid="{00000000-0005-0000-0000-000025000000}"/>
    <cellStyle name="Header: top rows" xfId="4" xr:uid="{00000000-0005-0000-0000-000026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B000000}"/>
    <cellStyle name="Hed Side Regular" xfId="60" xr:uid="{00000000-0005-0000-0000-00002C000000}"/>
    <cellStyle name="Hed Top" xfId="59" xr:uid="{00000000-0005-0000-0000-00002D000000}"/>
    <cellStyle name="Hyperlink" xfId="1" builtinId="8"/>
    <cellStyle name="Hyperlink 2" xfId="10" xr:uid="{00000000-0005-0000-0000-00002F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6000000}"/>
    <cellStyle name="Percent" xfId="16" builtinId="5"/>
    <cellStyle name="Section Break" xfId="8" xr:uid="{00000000-0005-0000-0000-000038000000}"/>
    <cellStyle name="Section Break: parent row" xfId="5" xr:uid="{00000000-0005-0000-0000-000039000000}"/>
    <cellStyle name="Table title" xfId="13" xr:uid="{00000000-0005-0000-0000-00003A000000}"/>
    <cellStyle name="Title" xfId="17" builtinId="15" customBuiltin="1"/>
    <cellStyle name="Title-2" xfId="58" xr:uid="{00000000-0005-0000-0000-00003C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713428</xdr:colOff>
      <xdr:row>31</xdr:row>
      <xdr:rowOff>161167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348C2C4-DE9F-4631-AF1C-CE11B6784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71428" cy="6066667"/>
        </a:xfrm>
        <a:prstGeom prst="rect">
          <a:avLst/>
        </a:prstGeom>
      </xdr:spPr>
    </xdr:pic>
    <xdr:clientData/>
  </xdr:twoCellAnchor>
  <xdr:twoCellAnchor>
    <xdr:from>
      <xdr:col>6</xdr:col>
      <xdr:colOff>95250</xdr:colOff>
      <xdr:row>23</xdr:row>
      <xdr:rowOff>95250</xdr:rowOff>
    </xdr:from>
    <xdr:to>
      <xdr:col>7</xdr:col>
      <xdr:colOff>57150</xdr:colOff>
      <xdr:row>24</xdr:row>
      <xdr:rowOff>161925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968BDE3A-9FE0-4909-9DAC-9CDE5D66ECB7}"/>
            </a:ext>
          </a:extLst>
        </xdr:cNvPr>
        <xdr:cNvSpPr/>
      </xdr:nvSpPr>
      <xdr:spPr>
        <a:xfrm>
          <a:off x="4667250" y="4476750"/>
          <a:ext cx="7239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685801</xdr:colOff>
      <xdr:row>2</xdr:row>
      <xdr:rowOff>85725</xdr:rowOff>
    </xdr:from>
    <xdr:to>
      <xdr:col>17</xdr:col>
      <xdr:colOff>38101</xdr:colOff>
      <xdr:row>37</xdr:row>
      <xdr:rowOff>16457</xdr:rowOff>
    </xdr:to>
    <xdr:grpSp>
      <xdr:nvGrpSpPr>
        <xdr:cNvPr id="10" name="Gruppieren 9">
          <a:extLst>
            <a:ext uri="{FF2B5EF4-FFF2-40B4-BE49-F238E27FC236}">
              <a16:creationId xmlns:a16="http://schemas.microsoft.com/office/drawing/2014/main" id="{AF8E934E-6C22-4755-BF37-8A7586330DBB}"/>
            </a:ext>
          </a:extLst>
        </xdr:cNvPr>
        <xdr:cNvGrpSpPr/>
      </xdr:nvGrpSpPr>
      <xdr:grpSpPr>
        <a:xfrm>
          <a:off x="7372351" y="444500"/>
          <a:ext cx="5295900" cy="6268032"/>
          <a:chOff x="7534276" y="0"/>
          <a:chExt cx="5448300" cy="6598232"/>
        </a:xfrm>
      </xdr:grpSpPr>
      <xdr:pic>
        <xdr:nvPicPr>
          <xdr:cNvPr id="4" name="Grafik 3">
            <a:extLst>
              <a:ext uri="{FF2B5EF4-FFF2-40B4-BE49-F238E27FC236}">
                <a16:creationId xmlns:a16="http://schemas.microsoft.com/office/drawing/2014/main" id="{804DA71A-B11E-4970-9424-288064D9A5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534276" y="0"/>
            <a:ext cx="5448300" cy="6598232"/>
          </a:xfrm>
          <a:prstGeom prst="rect">
            <a:avLst/>
          </a:prstGeom>
        </xdr:spPr>
      </xdr:pic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9731621C-6D5A-4528-8723-5B03A71E30CC}"/>
              </a:ext>
            </a:extLst>
          </xdr:cNvPr>
          <xdr:cNvSpPr/>
        </xdr:nvSpPr>
        <xdr:spPr>
          <a:xfrm>
            <a:off x="12192000" y="507682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F6CEB946-B4A1-4B16-BB0C-C99307A3EBCA}"/>
              </a:ext>
            </a:extLst>
          </xdr:cNvPr>
          <xdr:cNvSpPr/>
        </xdr:nvSpPr>
        <xdr:spPr>
          <a:xfrm>
            <a:off x="12192000" y="4533900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254EDDB5-165D-47CA-B8D7-7483E04AE9BC}"/>
              </a:ext>
            </a:extLst>
          </xdr:cNvPr>
          <xdr:cNvSpPr/>
        </xdr:nvSpPr>
        <xdr:spPr>
          <a:xfrm>
            <a:off x="12192000" y="423862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1F0E276B-C81A-432C-B463-50E470B0B681}"/>
              </a:ext>
            </a:extLst>
          </xdr:cNvPr>
          <xdr:cNvSpPr/>
        </xdr:nvSpPr>
        <xdr:spPr>
          <a:xfrm>
            <a:off x="12192000" y="6200775"/>
            <a:ext cx="504000" cy="257175"/>
          </a:xfrm>
          <a:prstGeom prst="rect">
            <a:avLst/>
          </a:prstGeom>
          <a:noFill/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17</xdr:col>
      <xdr:colOff>123825</xdr:colOff>
      <xdr:row>2</xdr:row>
      <xdr:rowOff>76200</xdr:rowOff>
    </xdr:from>
    <xdr:to>
      <xdr:col>21</xdr:col>
      <xdr:colOff>313920</xdr:colOff>
      <xdr:row>48</xdr:row>
      <xdr:rowOff>8438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1F9E172-D261-41E3-B089-84638DDB3B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77825" y="457200"/>
          <a:ext cx="3238095" cy="8695238"/>
        </a:xfrm>
        <a:prstGeom prst="rect">
          <a:avLst/>
        </a:prstGeom>
      </xdr:spPr>
    </xdr:pic>
    <xdr:clientData/>
  </xdr:twoCellAnchor>
  <xdr:twoCellAnchor>
    <xdr:from>
      <xdr:col>20</xdr:col>
      <xdr:colOff>438151</xdr:colOff>
      <xdr:row>28</xdr:row>
      <xdr:rowOff>180975</xdr:rowOff>
    </xdr:from>
    <xdr:to>
      <xdr:col>21</xdr:col>
      <xdr:colOff>180151</xdr:colOff>
      <xdr:row>30</xdr:row>
      <xdr:rowOff>57150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CF9D3C11-7C58-4EC5-B278-5CEFFA785CE1}"/>
            </a:ext>
          </a:extLst>
        </xdr:cNvPr>
        <xdr:cNvSpPr/>
      </xdr:nvSpPr>
      <xdr:spPr>
        <a:xfrm>
          <a:off x="15678151" y="55149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35</xdr:row>
      <xdr:rowOff>66675</xdr:rowOff>
    </xdr:from>
    <xdr:to>
      <xdr:col>21</xdr:col>
      <xdr:colOff>180151</xdr:colOff>
      <xdr:row>36</xdr:row>
      <xdr:rowOff>133350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7B63F122-6332-49EA-A07F-11CADE69D2F8}"/>
            </a:ext>
          </a:extLst>
        </xdr:cNvPr>
        <xdr:cNvSpPr/>
      </xdr:nvSpPr>
      <xdr:spPr>
        <a:xfrm>
          <a:off x="15678151" y="67341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16</xdr:row>
      <xdr:rowOff>47625</xdr:rowOff>
    </xdr:from>
    <xdr:to>
      <xdr:col>21</xdr:col>
      <xdr:colOff>180151</xdr:colOff>
      <xdr:row>17</xdr:row>
      <xdr:rowOff>114300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F819EDDE-A69B-4069-9669-0AB81EB32E25}"/>
            </a:ext>
          </a:extLst>
        </xdr:cNvPr>
        <xdr:cNvSpPr/>
      </xdr:nvSpPr>
      <xdr:spPr>
        <a:xfrm>
          <a:off x="15678151" y="309562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26</xdr:row>
      <xdr:rowOff>161925</xdr:rowOff>
    </xdr:from>
    <xdr:to>
      <xdr:col>21</xdr:col>
      <xdr:colOff>180151</xdr:colOff>
      <xdr:row>28</xdr:row>
      <xdr:rowOff>38100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DE105AF6-0D09-428D-BC74-DAAF6BF87AE3}"/>
            </a:ext>
          </a:extLst>
        </xdr:cNvPr>
        <xdr:cNvSpPr/>
      </xdr:nvSpPr>
      <xdr:spPr>
        <a:xfrm>
          <a:off x="15678151" y="511492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22</xdr:row>
      <xdr:rowOff>114300</xdr:rowOff>
    </xdr:from>
    <xdr:to>
      <xdr:col>21</xdr:col>
      <xdr:colOff>180151</xdr:colOff>
      <xdr:row>23</xdr:row>
      <xdr:rowOff>180975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44280790-742A-4CEF-A81E-2D686408B64A}"/>
            </a:ext>
          </a:extLst>
        </xdr:cNvPr>
        <xdr:cNvSpPr/>
      </xdr:nvSpPr>
      <xdr:spPr>
        <a:xfrm>
          <a:off x="15678151" y="4305300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39</xdr:row>
      <xdr:rowOff>95250</xdr:rowOff>
    </xdr:from>
    <xdr:to>
      <xdr:col>21</xdr:col>
      <xdr:colOff>180151</xdr:colOff>
      <xdr:row>40</xdr:row>
      <xdr:rowOff>161925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9A729B6B-4D01-481E-B426-8F1EF46DCAB5}"/>
            </a:ext>
          </a:extLst>
        </xdr:cNvPr>
        <xdr:cNvSpPr/>
      </xdr:nvSpPr>
      <xdr:spPr>
        <a:xfrm>
          <a:off x="15678151" y="7524750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438151</xdr:colOff>
      <xdr:row>41</xdr:row>
      <xdr:rowOff>142875</xdr:rowOff>
    </xdr:from>
    <xdr:to>
      <xdr:col>21</xdr:col>
      <xdr:colOff>180151</xdr:colOff>
      <xdr:row>43</xdr:row>
      <xdr:rowOff>19050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9D5225C2-5A70-46ED-9CAB-D386012E506B}"/>
            </a:ext>
          </a:extLst>
        </xdr:cNvPr>
        <xdr:cNvSpPr/>
      </xdr:nvSpPr>
      <xdr:spPr>
        <a:xfrm>
          <a:off x="15678151" y="7953375"/>
          <a:ext cx="504000" cy="2571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447676</xdr:colOff>
      <xdr:row>43</xdr:row>
      <xdr:rowOff>171450</xdr:rowOff>
    </xdr:from>
    <xdr:to>
      <xdr:col>21</xdr:col>
      <xdr:colOff>189676</xdr:colOff>
      <xdr:row>45</xdr:row>
      <xdr:rowOff>47625</xdr:rowOff>
    </xdr:to>
    <xdr:sp macro="" textlink="">
      <xdr:nvSpPr>
        <xdr:cNvPr id="18" name="Rechteck 17">
          <a:extLst>
            <a:ext uri="{FF2B5EF4-FFF2-40B4-BE49-F238E27FC236}">
              <a16:creationId xmlns:a16="http://schemas.microsoft.com/office/drawing/2014/main" id="{FB175319-D1A1-437E-A042-D96066872E0A}"/>
            </a:ext>
          </a:extLst>
        </xdr:cNvPr>
        <xdr:cNvSpPr/>
      </xdr:nvSpPr>
      <xdr:spPr>
        <a:xfrm>
          <a:off x="15687676" y="8362950"/>
          <a:ext cx="504000" cy="257175"/>
        </a:xfrm>
        <a:prstGeom prst="rect">
          <a:avLst/>
        </a:prstGeom>
        <a:noFill/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dn.ihs.com/www/prot/pdf/0719/WorldFleetStatistics2018Report-LoRes.pdf" TargetMode="External"/><Relationship Id="rId1" Type="http://schemas.openxmlformats.org/officeDocument/2006/relationships/hyperlink" Target="https://www.acea.be/uploads/publications/ACEA_Report_Vehicles_in_use-Europe_201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topLeftCell="A19" workbookViewId="0">
      <selection activeCell="A56" sqref="A56"/>
    </sheetView>
  </sheetViews>
  <sheetFormatPr defaultColWidth="9.08984375" defaultRowHeight="14.5" x14ac:dyDescent="0.35"/>
  <cols>
    <col min="2" max="2" width="132.26953125" customWidth="1"/>
  </cols>
  <sheetData>
    <row r="1" spans="1:2" x14ac:dyDescent="0.35">
      <c r="A1" s="1" t="s">
        <v>2</v>
      </c>
    </row>
    <row r="3" spans="1:2" x14ac:dyDescent="0.35">
      <c r="A3" s="1" t="s">
        <v>3</v>
      </c>
      <c r="B3" s="11" t="s">
        <v>94</v>
      </c>
    </row>
    <row r="4" spans="1:2" x14ac:dyDescent="0.35">
      <c r="B4" s="4" t="s">
        <v>14</v>
      </c>
    </row>
    <row r="5" spans="1:2" x14ac:dyDescent="0.35">
      <c r="B5" s="5">
        <v>2019</v>
      </c>
    </row>
    <row r="6" spans="1:2" x14ac:dyDescent="0.35">
      <c r="B6" s="4" t="s">
        <v>72</v>
      </c>
    </row>
    <row r="7" spans="1:2" x14ac:dyDescent="0.35">
      <c r="B7" s="2" t="s">
        <v>13</v>
      </c>
    </row>
    <row r="8" spans="1:2" s="4" customFormat="1" x14ac:dyDescent="0.35">
      <c r="B8" s="4" t="s">
        <v>26</v>
      </c>
    </row>
    <row r="10" spans="1:2" x14ac:dyDescent="0.35">
      <c r="B10" s="3" t="s">
        <v>6</v>
      </c>
    </row>
    <row r="11" spans="1:2" x14ac:dyDescent="0.35">
      <c r="B11" s="4" t="s">
        <v>27</v>
      </c>
    </row>
    <row r="12" spans="1:2" x14ac:dyDescent="0.35">
      <c r="B12" s="5">
        <v>2019</v>
      </c>
    </row>
    <row r="13" spans="1:2" x14ac:dyDescent="0.35">
      <c r="B13" s="4" t="s">
        <v>71</v>
      </c>
    </row>
    <row r="14" spans="1:2" x14ac:dyDescent="0.35">
      <c r="B14" s="2" t="s">
        <v>25</v>
      </c>
    </row>
    <row r="15" spans="1:2" x14ac:dyDescent="0.35">
      <c r="B15" s="4" t="s">
        <v>29</v>
      </c>
    </row>
    <row r="17" spans="2:2" s="4" customFormat="1" x14ac:dyDescent="0.35">
      <c r="B17" s="3" t="s">
        <v>1</v>
      </c>
    </row>
    <row r="18" spans="2:2" s="4" customFormat="1" x14ac:dyDescent="0.35">
      <c r="B18" s="8" t="s">
        <v>59</v>
      </c>
    </row>
    <row r="19" spans="2:2" s="4" customFormat="1" x14ac:dyDescent="0.35">
      <c r="B19" s="9">
        <v>2017</v>
      </c>
    </row>
    <row r="20" spans="2:2" s="4" customFormat="1" x14ac:dyDescent="0.35">
      <c r="B20" s="8" t="s">
        <v>58</v>
      </c>
    </row>
    <row r="21" spans="2:2" s="4" customFormat="1" x14ac:dyDescent="0.35">
      <c r="B21" s="10" t="s">
        <v>51</v>
      </c>
    </row>
    <row r="22" spans="2:2" s="4" customFormat="1" x14ac:dyDescent="0.35">
      <c r="B22" s="8"/>
    </row>
    <row r="23" spans="2:2" x14ac:dyDescent="0.35">
      <c r="B23" s="3" t="s">
        <v>0</v>
      </c>
    </row>
    <row r="24" spans="2:2" x14ac:dyDescent="0.35">
      <c r="B24" s="8" t="s">
        <v>79</v>
      </c>
    </row>
    <row r="25" spans="2:2" x14ac:dyDescent="0.35">
      <c r="B25" s="9">
        <v>2018</v>
      </c>
    </row>
    <row r="26" spans="2:2" x14ac:dyDescent="0.35">
      <c r="B26" s="8" t="s">
        <v>88</v>
      </c>
    </row>
    <row r="27" spans="2:2" x14ac:dyDescent="0.35">
      <c r="B27" s="10" t="s">
        <v>78</v>
      </c>
    </row>
    <row r="28" spans="2:2" x14ac:dyDescent="0.35">
      <c r="B28" s="8" t="s">
        <v>89</v>
      </c>
    </row>
    <row r="30" spans="2:2" x14ac:dyDescent="0.35">
      <c r="B30" s="3" t="s">
        <v>7</v>
      </c>
    </row>
    <row r="31" spans="2:2" x14ac:dyDescent="0.35">
      <c r="B31" s="8" t="s">
        <v>70</v>
      </c>
    </row>
    <row r="32" spans="2:2" x14ac:dyDescent="0.35">
      <c r="B32" s="9">
        <v>2014</v>
      </c>
    </row>
    <row r="33" spans="1:2" x14ac:dyDescent="0.35">
      <c r="B33" s="8" t="s">
        <v>76</v>
      </c>
    </row>
    <row r="34" spans="1:2" x14ac:dyDescent="0.35">
      <c r="B34" s="10" t="s">
        <v>69</v>
      </c>
    </row>
    <row r="35" spans="1:2" x14ac:dyDescent="0.35">
      <c r="B35" s="8"/>
    </row>
    <row r="36" spans="1:2" s="4" customFormat="1" x14ac:dyDescent="0.35">
      <c r="B36" s="8" t="s">
        <v>93</v>
      </c>
    </row>
    <row r="37" spans="1:2" s="4" customFormat="1" x14ac:dyDescent="0.35">
      <c r="B37" s="8"/>
    </row>
    <row r="39" spans="1:2" x14ac:dyDescent="0.35">
      <c r="A39" s="1" t="s">
        <v>8</v>
      </c>
    </row>
    <row r="40" spans="1:2" x14ac:dyDescent="0.35">
      <c r="A40" t="s">
        <v>9</v>
      </c>
    </row>
    <row r="42" spans="1:2" x14ac:dyDescent="0.35">
      <c r="A42" t="s">
        <v>82</v>
      </c>
    </row>
    <row r="43" spans="1:2" x14ac:dyDescent="0.35">
      <c r="A43" t="s">
        <v>80</v>
      </c>
    </row>
    <row r="45" spans="1:2" x14ac:dyDescent="0.35">
      <c r="A45" t="s">
        <v>90</v>
      </c>
    </row>
    <row r="46" spans="1:2" x14ac:dyDescent="0.35">
      <c r="A46" s="8" t="s">
        <v>91</v>
      </c>
    </row>
    <row r="47" spans="1:2" x14ac:dyDescent="0.35">
      <c r="A47" t="s">
        <v>81</v>
      </c>
    </row>
    <row r="49" spans="1:1" x14ac:dyDescent="0.35">
      <c r="A49" t="s">
        <v>44</v>
      </c>
    </row>
    <row r="51" spans="1:1" x14ac:dyDescent="0.35">
      <c r="A51" t="s">
        <v>95</v>
      </c>
    </row>
    <row r="52" spans="1:1" x14ac:dyDescent="0.35">
      <c r="A52" t="s">
        <v>96</v>
      </c>
    </row>
    <row r="53" spans="1:1" x14ac:dyDescent="0.35">
      <c r="A53" t="s">
        <v>97</v>
      </c>
    </row>
    <row r="54" spans="1:1" x14ac:dyDescent="0.35">
      <c r="A54" t="s">
        <v>98</v>
      </c>
    </row>
    <row r="55" spans="1:1" x14ac:dyDescent="0.35">
      <c r="A55" t="s">
        <v>99</v>
      </c>
    </row>
  </sheetData>
  <hyperlinks>
    <hyperlink ref="B7" r:id="rId1" xr:uid="{00000000-0004-0000-0000-000000000000}"/>
    <hyperlink ref="B2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opLeftCell="A4" workbookViewId="0">
      <selection activeCell="D38" sqref="D38"/>
    </sheetView>
  </sheetViews>
  <sheetFormatPr defaultColWidth="10.6328125" defaultRowHeight="14.5" x14ac:dyDescent="0.35"/>
  <sheetData>
    <row r="1" spans="1:18" x14ac:dyDescent="0.35">
      <c r="A1" s="42"/>
      <c r="R1" t="s">
        <v>83</v>
      </c>
    </row>
    <row r="2" spans="1:18" x14ac:dyDescent="0.35">
      <c r="R2" t="s">
        <v>84</v>
      </c>
    </row>
    <row r="45" spans="22:23" x14ac:dyDescent="0.35">
      <c r="V45" s="6" t="s">
        <v>85</v>
      </c>
      <c r="W45" t="s">
        <v>86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topLeftCell="A28" workbookViewId="0">
      <selection activeCell="A60" sqref="A60"/>
    </sheetView>
  </sheetViews>
  <sheetFormatPr defaultColWidth="10.6328125" defaultRowHeight="14.5" x14ac:dyDescent="0.35"/>
  <cols>
    <col min="1" max="1" width="37" bestFit="1" customWidth="1"/>
    <col min="2" max="2" width="22.08984375" customWidth="1"/>
    <col min="3" max="3" width="21.7265625" customWidth="1"/>
    <col min="4" max="4" width="18.81640625" customWidth="1"/>
    <col min="5" max="5" width="16.6328125" customWidth="1"/>
    <col min="8" max="8" width="13.81640625" bestFit="1" customWidth="1"/>
  </cols>
  <sheetData>
    <row r="1" spans="1:8" x14ac:dyDescent="0.35">
      <c r="A1" s="3" t="s">
        <v>24</v>
      </c>
      <c r="B1" s="12"/>
      <c r="C1" s="12"/>
      <c r="D1" s="12"/>
      <c r="E1" s="12"/>
    </row>
    <row r="2" spans="1:8" x14ac:dyDescent="0.35">
      <c r="A2" s="18"/>
      <c r="G2" s="25"/>
      <c r="H2" t="s">
        <v>42</v>
      </c>
    </row>
    <row r="3" spans="1:8" x14ac:dyDescent="0.35">
      <c r="A3" s="4" t="s">
        <v>73</v>
      </c>
      <c r="B3" s="20" t="s">
        <v>15</v>
      </c>
      <c r="C3" s="20" t="s">
        <v>43</v>
      </c>
      <c r="G3" s="36"/>
      <c r="H3" t="s">
        <v>47</v>
      </c>
    </row>
    <row r="4" spans="1:8" x14ac:dyDescent="0.35">
      <c r="A4" s="19" t="s">
        <v>19</v>
      </c>
      <c r="B4" s="21">
        <v>10.8</v>
      </c>
      <c r="C4" s="34">
        <f>ROUND(B4,0)</f>
        <v>11</v>
      </c>
      <c r="D4" t="s">
        <v>20</v>
      </c>
    </row>
    <row r="5" spans="1:8" x14ac:dyDescent="0.35">
      <c r="A5" s="19" t="s">
        <v>18</v>
      </c>
      <c r="B5" s="21">
        <v>10.9</v>
      </c>
      <c r="C5" s="34">
        <f t="shared" ref="C5:C7" si="0">ROUND(B5,0)</f>
        <v>11</v>
      </c>
      <c r="D5" t="s">
        <v>21</v>
      </c>
    </row>
    <row r="6" spans="1:8" x14ac:dyDescent="0.35">
      <c r="A6" s="19" t="s">
        <v>17</v>
      </c>
      <c r="B6" s="21">
        <v>12.4</v>
      </c>
      <c r="C6" s="34">
        <f t="shared" si="0"/>
        <v>12</v>
      </c>
      <c r="D6" s="4" t="s">
        <v>22</v>
      </c>
    </row>
    <row r="7" spans="1:8" x14ac:dyDescent="0.35">
      <c r="A7" s="19" t="s">
        <v>16</v>
      </c>
      <c r="B7" s="21">
        <v>11.4</v>
      </c>
      <c r="C7" s="34">
        <f t="shared" si="0"/>
        <v>11</v>
      </c>
      <c r="D7" s="4" t="s">
        <v>23</v>
      </c>
    </row>
    <row r="9" spans="1:8" x14ac:dyDescent="0.35">
      <c r="A9" s="7" t="s">
        <v>6</v>
      </c>
      <c r="B9" s="14"/>
      <c r="C9" s="14"/>
      <c r="D9" s="14"/>
      <c r="E9" s="14"/>
    </row>
    <row r="10" spans="1:8" s="8" customFormat="1" x14ac:dyDescent="0.35">
      <c r="A10" s="13"/>
      <c r="B10" s="16"/>
      <c r="C10" s="16"/>
      <c r="D10" s="16"/>
    </row>
    <row r="11" spans="1:8" ht="45.5" x14ac:dyDescent="0.35">
      <c r="A11" s="31" t="s">
        <v>35</v>
      </c>
      <c r="B11" s="24" t="s">
        <v>40</v>
      </c>
      <c r="C11" s="22" t="s">
        <v>41</v>
      </c>
      <c r="D11" s="30"/>
    </row>
    <row r="12" spans="1:8" x14ac:dyDescent="0.35">
      <c r="A12" s="19" t="s">
        <v>28</v>
      </c>
      <c r="B12" s="25">
        <v>20.8</v>
      </c>
      <c r="C12" s="26">
        <v>312225</v>
      </c>
      <c r="D12" s="31"/>
    </row>
    <row r="13" spans="1:8" x14ac:dyDescent="0.35">
      <c r="A13" s="19" t="s">
        <v>30</v>
      </c>
      <c r="B13" s="21">
        <v>16.201000000000001</v>
      </c>
      <c r="C13" s="28">
        <v>296082</v>
      </c>
      <c r="D13" s="32"/>
    </row>
    <row r="14" spans="1:8" x14ac:dyDescent="0.35">
      <c r="A14" s="19" t="s">
        <v>31</v>
      </c>
      <c r="B14" s="21">
        <v>12.013999999999999</v>
      </c>
      <c r="C14" s="28">
        <v>686054</v>
      </c>
      <c r="D14" s="32"/>
    </row>
    <row r="15" spans="1:8" x14ac:dyDescent="0.35">
      <c r="A15" s="19" t="s">
        <v>32</v>
      </c>
      <c r="B15" s="21">
        <v>11.443</v>
      </c>
      <c r="C15" s="28">
        <v>4870083</v>
      </c>
      <c r="D15" s="32"/>
    </row>
    <row r="16" spans="1:8" x14ac:dyDescent="0.35">
      <c r="A16" s="19" t="s">
        <v>33</v>
      </c>
      <c r="B16" s="21">
        <v>7.915</v>
      </c>
      <c r="C16" s="28">
        <v>3030662</v>
      </c>
      <c r="D16" s="32"/>
    </row>
    <row r="17" spans="1:5" x14ac:dyDescent="0.35">
      <c r="A17" s="19" t="s">
        <v>34</v>
      </c>
      <c r="B17" s="27">
        <v>10.823</v>
      </c>
      <c r="C17" s="26">
        <f>SUM(C12:C16)</f>
        <v>9195106</v>
      </c>
      <c r="D17" s="31"/>
    </row>
    <row r="18" spans="1:5" x14ac:dyDescent="0.35">
      <c r="A18" s="19" t="s">
        <v>36</v>
      </c>
      <c r="C18" s="26">
        <f>C17-C12</f>
        <v>8882881</v>
      </c>
      <c r="D18" s="33"/>
    </row>
    <row r="20" spans="1:5" x14ac:dyDescent="0.35">
      <c r="A20" s="24" t="s">
        <v>37</v>
      </c>
    </row>
    <row r="21" spans="1:5" x14ac:dyDescent="0.35">
      <c r="A21" s="19" t="s">
        <v>45</v>
      </c>
      <c r="B21" s="34">
        <f>ROUND(B12,0)</f>
        <v>21</v>
      </c>
    </row>
    <row r="22" spans="1:5" x14ac:dyDescent="0.35">
      <c r="A22" s="19" t="s">
        <v>46</v>
      </c>
      <c r="B22" s="34">
        <f>ROUND(SUMPRODUCT(B13:B16,C13:C16)/C18,0)</f>
        <v>10</v>
      </c>
    </row>
    <row r="24" spans="1:5" x14ac:dyDescent="0.35">
      <c r="A24" t="s">
        <v>38</v>
      </c>
    </row>
    <row r="25" spans="1:5" x14ac:dyDescent="0.35">
      <c r="A25" t="s">
        <v>39</v>
      </c>
    </row>
    <row r="27" spans="1:5" x14ac:dyDescent="0.35">
      <c r="A27" s="7" t="s">
        <v>1</v>
      </c>
      <c r="B27" s="14"/>
      <c r="C27" s="14"/>
      <c r="D27" s="14"/>
      <c r="E27" s="14"/>
    </row>
    <row r="29" spans="1:5" x14ac:dyDescent="0.35">
      <c r="A29" s="19" t="s">
        <v>60</v>
      </c>
      <c r="B29" s="19" t="s">
        <v>61</v>
      </c>
      <c r="C29" s="19" t="s">
        <v>62</v>
      </c>
    </row>
    <row r="30" spans="1:5" x14ac:dyDescent="0.35">
      <c r="A30" s="19" t="s">
        <v>48</v>
      </c>
      <c r="B30" s="19">
        <v>30</v>
      </c>
      <c r="C30" s="19"/>
    </row>
    <row r="31" spans="1:5" x14ac:dyDescent="0.35">
      <c r="A31" s="19" t="s">
        <v>49</v>
      </c>
      <c r="B31" s="19">
        <v>15</v>
      </c>
      <c r="C31" s="19"/>
    </row>
    <row r="32" spans="1:5" s="4" customFormat="1" x14ac:dyDescent="0.35">
      <c r="A32" s="19" t="s">
        <v>50</v>
      </c>
      <c r="B32" s="40">
        <v>11.4</v>
      </c>
      <c r="C32" s="40">
        <v>22800</v>
      </c>
    </row>
    <row r="33" spans="1:9" s="4" customFormat="1" x14ac:dyDescent="0.35">
      <c r="A33" s="19" t="s">
        <v>67</v>
      </c>
      <c r="B33" s="40">
        <v>20</v>
      </c>
      <c r="C33" s="40">
        <v>4000</v>
      </c>
    </row>
    <row r="34" spans="1:9" s="4" customFormat="1" x14ac:dyDescent="0.35">
      <c r="A34" s="19" t="s">
        <v>64</v>
      </c>
      <c r="B34" s="40">
        <v>25</v>
      </c>
      <c r="C34" s="40">
        <v>6500</v>
      </c>
    </row>
    <row r="35" spans="1:9" x14ac:dyDescent="0.35">
      <c r="A35" s="19" t="s">
        <v>65</v>
      </c>
      <c r="B35" s="40">
        <v>20</v>
      </c>
      <c r="C35" s="40">
        <v>3401</v>
      </c>
    </row>
    <row r="36" spans="1:9" x14ac:dyDescent="0.35">
      <c r="A36" s="19" t="s">
        <v>52</v>
      </c>
      <c r="B36" s="40">
        <v>30</v>
      </c>
      <c r="C36" s="40">
        <v>562</v>
      </c>
      <c r="F36" s="37"/>
      <c r="G36" s="37"/>
    </row>
    <row r="37" spans="1:9" x14ac:dyDescent="0.35">
      <c r="A37" s="19" t="s">
        <v>53</v>
      </c>
      <c r="B37" s="40">
        <v>34</v>
      </c>
      <c r="C37" s="40">
        <v>716</v>
      </c>
      <c r="G37" s="23"/>
      <c r="I37" s="38"/>
    </row>
    <row r="38" spans="1:9" x14ac:dyDescent="0.35">
      <c r="A38" s="19" t="s">
        <v>54</v>
      </c>
      <c r="B38" s="40">
        <v>21</v>
      </c>
      <c r="C38" s="40">
        <v>7016</v>
      </c>
      <c r="G38" s="23"/>
      <c r="H38" s="38"/>
      <c r="I38" s="39"/>
    </row>
    <row r="39" spans="1:9" x14ac:dyDescent="0.35">
      <c r="A39" s="19" t="s">
        <v>55</v>
      </c>
      <c r="B39" s="40">
        <v>17</v>
      </c>
      <c r="C39" s="40">
        <v>254</v>
      </c>
      <c r="F39" s="37"/>
      <c r="G39" s="23"/>
    </row>
    <row r="40" spans="1:9" x14ac:dyDescent="0.35">
      <c r="A40" s="19" t="s">
        <v>56</v>
      </c>
      <c r="B40" s="40">
        <v>22</v>
      </c>
      <c r="C40" s="40">
        <v>1434</v>
      </c>
      <c r="G40" s="29"/>
    </row>
    <row r="41" spans="1:9" x14ac:dyDescent="0.35">
      <c r="A41" s="19" t="s">
        <v>57</v>
      </c>
      <c r="B41" s="40">
        <v>24</v>
      </c>
      <c r="C41" s="40">
        <v>5079</v>
      </c>
      <c r="F41" s="29"/>
    </row>
    <row r="42" spans="1:9" x14ac:dyDescent="0.35">
      <c r="A42" s="19" t="s">
        <v>66</v>
      </c>
      <c r="B42" s="40">
        <v>12</v>
      </c>
      <c r="C42" s="40">
        <v>2640</v>
      </c>
      <c r="F42" s="29"/>
    </row>
    <row r="43" spans="1:9" x14ac:dyDescent="0.35">
      <c r="A43" s="19" t="s">
        <v>68</v>
      </c>
      <c r="B43" s="40">
        <v>30</v>
      </c>
      <c r="C43" s="40">
        <v>3114</v>
      </c>
      <c r="F43" s="29"/>
    </row>
    <row r="44" spans="1:9" x14ac:dyDescent="0.35">
      <c r="A44" s="19" t="s">
        <v>37</v>
      </c>
      <c r="B44" s="34">
        <f>ROUND(SUMPRODUCT(B32:B43,C32:C43)/C44,0)</f>
        <v>18</v>
      </c>
      <c r="C44" s="19">
        <f>SUM(C32:C43)</f>
        <v>57516</v>
      </c>
    </row>
    <row r="46" spans="1:9" x14ac:dyDescent="0.35">
      <c r="A46" t="s">
        <v>63</v>
      </c>
    </row>
    <row r="48" spans="1:9" x14ac:dyDescent="0.35">
      <c r="A48" s="7" t="s">
        <v>0</v>
      </c>
      <c r="B48" s="14"/>
      <c r="C48" s="14"/>
      <c r="D48" s="14"/>
      <c r="E48" s="14"/>
    </row>
    <row r="50" spans="1:4" x14ac:dyDescent="0.35">
      <c r="A50" t="s">
        <v>87</v>
      </c>
      <c r="B50" s="19" t="s">
        <v>77</v>
      </c>
    </row>
    <row r="51" spans="1:4" x14ac:dyDescent="0.35">
      <c r="A51" s="19" t="s">
        <v>11</v>
      </c>
      <c r="B51" s="36">
        <v>22</v>
      </c>
    </row>
    <row r="52" spans="1:4" x14ac:dyDescent="0.35">
      <c r="A52" s="19" t="s">
        <v>10</v>
      </c>
      <c r="B52" s="36">
        <v>26</v>
      </c>
    </row>
    <row r="54" spans="1:4" x14ac:dyDescent="0.35">
      <c r="A54" s="7" t="s">
        <v>7</v>
      </c>
      <c r="B54" s="14"/>
      <c r="C54" s="14"/>
      <c r="D54" s="14"/>
    </row>
    <row r="56" spans="1:4" x14ac:dyDescent="0.35">
      <c r="A56" t="s">
        <v>74</v>
      </c>
      <c r="B56" s="20" t="s">
        <v>15</v>
      </c>
      <c r="C56" s="20" t="s">
        <v>43</v>
      </c>
    </row>
    <row r="57" spans="1:4" x14ac:dyDescent="0.35">
      <c r="A57" s="19" t="s">
        <v>75</v>
      </c>
      <c r="B57" s="25">
        <v>9.0500000000000007</v>
      </c>
      <c r="C57" s="36">
        <f>ROUND(B57,0)</f>
        <v>9</v>
      </c>
    </row>
    <row r="59" spans="1:4" x14ac:dyDescent="0.35">
      <c r="A59" s="3" t="s">
        <v>92</v>
      </c>
      <c r="B59" s="3"/>
      <c r="C59" s="3"/>
    </row>
    <row r="60" spans="1:4" x14ac:dyDescent="0.35">
      <c r="A60" t="s">
        <v>12</v>
      </c>
      <c r="B60" t="s">
        <v>10</v>
      </c>
      <c r="C60" t="s">
        <v>11</v>
      </c>
    </row>
    <row r="61" spans="1:4" x14ac:dyDescent="0.35">
      <c r="A61" t="s">
        <v>4</v>
      </c>
      <c r="B61">
        <v>13</v>
      </c>
      <c r="C61">
        <v>14</v>
      </c>
    </row>
    <row r="62" spans="1:4" x14ac:dyDescent="0.35">
      <c r="A62" t="s">
        <v>5</v>
      </c>
      <c r="B62">
        <v>23</v>
      </c>
      <c r="C62">
        <v>28</v>
      </c>
    </row>
    <row r="63" spans="1:4" x14ac:dyDescent="0.35">
      <c r="A63" t="s">
        <v>6</v>
      </c>
      <c r="B63">
        <v>24</v>
      </c>
      <c r="C63">
        <v>24</v>
      </c>
    </row>
    <row r="64" spans="1:4" x14ac:dyDescent="0.35">
      <c r="A64" t="s">
        <v>1</v>
      </c>
      <c r="B64">
        <v>34</v>
      </c>
      <c r="C64">
        <v>34</v>
      </c>
    </row>
    <row r="65" spans="1:3" x14ac:dyDescent="0.35">
      <c r="A65" t="s">
        <v>0</v>
      </c>
      <c r="B65">
        <v>33</v>
      </c>
      <c r="C65">
        <v>33</v>
      </c>
    </row>
    <row r="66" spans="1:3" x14ac:dyDescent="0.35">
      <c r="A66" t="s">
        <v>7</v>
      </c>
      <c r="B66">
        <v>17</v>
      </c>
      <c r="C66">
        <v>17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C4" sqref="C4"/>
    </sheetView>
  </sheetViews>
  <sheetFormatPr defaultColWidth="9.08984375" defaultRowHeight="14.5" x14ac:dyDescent="0.35"/>
  <cols>
    <col min="1" max="1" width="14.6328125" customWidth="1"/>
    <col min="2" max="2" width="19" customWidth="1"/>
    <col min="3" max="3" width="15.6328125" customWidth="1"/>
  </cols>
  <sheetData>
    <row r="1" spans="1:3" ht="29" x14ac:dyDescent="0.35">
      <c r="A1" s="17" t="s">
        <v>12</v>
      </c>
      <c r="B1" s="6" t="s">
        <v>10</v>
      </c>
      <c r="C1" s="6" t="s">
        <v>11</v>
      </c>
    </row>
    <row r="2" spans="1:3" x14ac:dyDescent="0.35">
      <c r="A2" t="s">
        <v>4</v>
      </c>
      <c r="B2" s="15">
        <v>25</v>
      </c>
      <c r="C2" s="15">
        <f>Data!C5</f>
        <v>11</v>
      </c>
    </row>
    <row r="3" spans="1:3" x14ac:dyDescent="0.35">
      <c r="A3" t="s">
        <v>5</v>
      </c>
      <c r="B3" s="15">
        <f>Data!C7</f>
        <v>11</v>
      </c>
      <c r="C3" s="15">
        <f>Data!C62</f>
        <v>28</v>
      </c>
    </row>
    <row r="4" spans="1:3" x14ac:dyDescent="0.35">
      <c r="A4" t="s">
        <v>6</v>
      </c>
      <c r="B4" s="35">
        <f>Data!B22</f>
        <v>10</v>
      </c>
      <c r="C4" s="35">
        <f>Data!B21</f>
        <v>21</v>
      </c>
    </row>
    <row r="5" spans="1:3" x14ac:dyDescent="0.35">
      <c r="A5" t="s">
        <v>1</v>
      </c>
      <c r="B5" s="35">
        <f>Data!B44</f>
        <v>18</v>
      </c>
      <c r="C5" s="8">
        <f>B5</f>
        <v>18</v>
      </c>
    </row>
    <row r="6" spans="1:3" x14ac:dyDescent="0.35">
      <c r="A6" t="s">
        <v>0</v>
      </c>
      <c r="B6" s="41">
        <f>Data!B52</f>
        <v>26</v>
      </c>
      <c r="C6" s="8">
        <f>Data!B51</f>
        <v>22</v>
      </c>
    </row>
    <row r="7" spans="1:3" x14ac:dyDescent="0.35">
      <c r="A7" t="s">
        <v>7</v>
      </c>
      <c r="B7" s="41">
        <f>Data!C57</f>
        <v>9</v>
      </c>
      <c r="C7" s="8">
        <f>B7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Ships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2021-07-20T19:10:17Z</dcterms:modified>
</cp:coreProperties>
</file>